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176E371A-62E0-42A5-867A-53993264C4B7}"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J15" i="49"/>
  <c r="I15" i="49"/>
  <c r="H15" i="49"/>
  <c r="G15" i="49"/>
  <c r="J16" i="49"/>
  <c r="I16" i="49"/>
  <c r="H16" i="49"/>
  <c r="G16" i="49"/>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J39" i="49"/>
  <c r="I39" i="49"/>
  <c r="H39" i="49"/>
  <c r="G39" i="49"/>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I58" i="49"/>
  <c r="H58" i="49"/>
  <c r="J58" i="49" s="1"/>
  <c r="G58" i="49"/>
  <c r="H59" i="49"/>
  <c r="J59" i="49" s="1"/>
  <c r="G59" i="49"/>
  <c r="I59" i="49" s="1"/>
  <c r="I60" i="49"/>
  <c r="H60" i="49"/>
  <c r="J60" i="49" s="1"/>
  <c r="G60" i="49"/>
  <c r="H61" i="49"/>
  <c r="J61" i="49" s="1"/>
  <c r="G61" i="49"/>
  <c r="I61" i="49" s="1"/>
  <c r="H62" i="49"/>
  <c r="J62" i="49" s="1"/>
  <c r="G62" i="49"/>
  <c r="I62" i="49" s="1"/>
  <c r="H63" i="49"/>
  <c r="J63" i="49" s="1"/>
  <c r="G63" i="49"/>
  <c r="I63" i="49" s="1"/>
  <c r="I64" i="49"/>
  <c r="H64" i="49"/>
  <c r="J64" i="49" s="1"/>
  <c r="G64" i="49"/>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J76" i="49"/>
  <c r="I76" i="49"/>
  <c r="H76" i="49"/>
  <c r="G76" i="49"/>
  <c r="J77" i="49"/>
  <c r="I77" i="49"/>
  <c r="H77" i="49"/>
  <c r="G77" i="49"/>
  <c r="H80" i="49"/>
  <c r="J80" i="49" s="1"/>
  <c r="G80" i="49"/>
  <c r="I80" i="49" s="1"/>
  <c r="H81" i="49"/>
  <c r="J81" i="49" s="1"/>
  <c r="G81" i="49"/>
  <c r="I81" i="49" s="1"/>
  <c r="I84" i="49"/>
  <c r="H84" i="49"/>
  <c r="J84" i="49" s="1"/>
  <c r="G84" i="49"/>
  <c r="H85" i="49"/>
  <c r="J85" i="49" s="1"/>
  <c r="G85" i="49"/>
  <c r="I85" i="49" s="1"/>
  <c r="H86" i="49"/>
  <c r="J86" i="49" s="1"/>
  <c r="G86" i="49"/>
  <c r="I86" i="49" s="1"/>
  <c r="H87" i="49"/>
  <c r="J87" i="49" s="1"/>
  <c r="G87" i="49"/>
  <c r="I87" i="49" s="1"/>
  <c r="H88" i="49"/>
  <c r="J88" i="49" s="1"/>
  <c r="G88" i="49"/>
  <c r="I88" i="49" s="1"/>
  <c r="H91" i="49"/>
  <c r="J91" i="49" s="1"/>
  <c r="G91" i="49"/>
  <c r="I91" i="49" s="1"/>
  <c r="I92" i="49"/>
  <c r="H92" i="49"/>
  <c r="J92" i="49" s="1"/>
  <c r="G92" i="49"/>
  <c r="H93" i="49"/>
  <c r="J93" i="49" s="1"/>
  <c r="G93" i="49"/>
  <c r="I93" i="49" s="1"/>
  <c r="I96" i="49"/>
  <c r="H96" i="49"/>
  <c r="J96" i="49" s="1"/>
  <c r="G96" i="49"/>
  <c r="J97" i="49"/>
  <c r="I97" i="49"/>
  <c r="H97" i="49"/>
  <c r="G97" i="49"/>
  <c r="I98" i="49"/>
  <c r="H98" i="49"/>
  <c r="J98" i="49" s="1"/>
  <c r="G98" i="49"/>
  <c r="H101" i="49"/>
  <c r="J101" i="49" s="1"/>
  <c r="G101" i="49"/>
  <c r="I101" i="49" s="1"/>
  <c r="H102" i="49"/>
  <c r="J102" i="49" s="1"/>
  <c r="G102" i="49"/>
  <c r="I102" i="49" s="1"/>
  <c r="H105" i="49"/>
  <c r="J105" i="49" s="1"/>
  <c r="G105" i="49"/>
  <c r="I105" i="49" s="1"/>
  <c r="H106" i="49"/>
  <c r="J106" i="49" s="1"/>
  <c r="G106" i="49"/>
  <c r="I106" i="49" s="1"/>
  <c r="H107" i="49"/>
  <c r="J107" i="49" s="1"/>
  <c r="G107" i="49"/>
  <c r="I107" i="49" s="1"/>
  <c r="H108" i="49"/>
  <c r="J108" i="49" s="1"/>
  <c r="G108" i="49"/>
  <c r="I108" i="49" s="1"/>
  <c r="I111" i="49"/>
  <c r="H111" i="49"/>
  <c r="J111" i="49" s="1"/>
  <c r="G111" i="49"/>
  <c r="H112" i="49"/>
  <c r="J112" i="49" s="1"/>
  <c r="G112" i="49"/>
  <c r="I112" i="49" s="1"/>
  <c r="H113" i="49"/>
  <c r="J113" i="49" s="1"/>
  <c r="G113" i="49"/>
  <c r="I113" i="49" s="1"/>
  <c r="I116" i="49"/>
  <c r="H116" i="49"/>
  <c r="J116" i="49" s="1"/>
  <c r="G116" i="49"/>
  <c r="H117" i="49"/>
  <c r="J117" i="49" s="1"/>
  <c r="G117" i="49"/>
  <c r="I117"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J124" i="49"/>
  <c r="I124" i="49"/>
  <c r="H124" i="49"/>
  <c r="G124" i="49"/>
  <c r="H125" i="49"/>
  <c r="J125" i="49" s="1"/>
  <c r="G125" i="49"/>
  <c r="I125" i="49" s="1"/>
  <c r="H126" i="49"/>
  <c r="J126" i="49" s="1"/>
  <c r="G126" i="49"/>
  <c r="I126" i="49" s="1"/>
  <c r="J127" i="49"/>
  <c r="I127" i="49"/>
  <c r="H127" i="49"/>
  <c r="G127" i="49"/>
  <c r="H128" i="49"/>
  <c r="J128" i="49" s="1"/>
  <c r="G128" i="49"/>
  <c r="I128" i="49" s="1"/>
  <c r="H129" i="49"/>
  <c r="J129" i="49" s="1"/>
  <c r="G129" i="49"/>
  <c r="I129" i="49" s="1"/>
  <c r="H130" i="49"/>
  <c r="J130" i="49" s="1"/>
  <c r="G130" i="49"/>
  <c r="I130" i="49" s="1"/>
  <c r="H133" i="49"/>
  <c r="J133" i="49" s="1"/>
  <c r="G133" i="49"/>
  <c r="I133" i="49" s="1"/>
  <c r="H134" i="49"/>
  <c r="J134" i="49" s="1"/>
  <c r="G134" i="49"/>
  <c r="I134" i="49" s="1"/>
  <c r="H137" i="49"/>
  <c r="J137" i="49" s="1"/>
  <c r="G137" i="49"/>
  <c r="I137" i="49" s="1"/>
  <c r="H138" i="49"/>
  <c r="J138" i="49" s="1"/>
  <c r="G138" i="49"/>
  <c r="I138" i="49" s="1"/>
  <c r="H139" i="49"/>
  <c r="J139" i="49" s="1"/>
  <c r="G139" i="49"/>
  <c r="I139" i="49" s="1"/>
  <c r="H140" i="49"/>
  <c r="J140" i="49" s="1"/>
  <c r="G140" i="49"/>
  <c r="I140" i="49" s="1"/>
  <c r="H143" i="49"/>
  <c r="J143" i="49" s="1"/>
  <c r="G143" i="49"/>
  <c r="I143" i="49" s="1"/>
  <c r="I144" i="49"/>
  <c r="H144" i="49"/>
  <c r="J144" i="49" s="1"/>
  <c r="G144" i="49"/>
  <c r="J145" i="49"/>
  <c r="I145" i="49"/>
  <c r="H145" i="49"/>
  <c r="G145" i="49"/>
  <c r="H146" i="49"/>
  <c r="J146" i="49" s="1"/>
  <c r="G146" i="49"/>
  <c r="I146" i="49" s="1"/>
  <c r="H149" i="49"/>
  <c r="J149" i="49" s="1"/>
  <c r="G149" i="49"/>
  <c r="I149" i="49" s="1"/>
  <c r="H150" i="49"/>
  <c r="J150" i="49" s="1"/>
  <c r="G150" i="49"/>
  <c r="I150" i="49" s="1"/>
  <c r="H151" i="49"/>
  <c r="J151" i="49" s="1"/>
  <c r="G151" i="49"/>
  <c r="I151" i="49" s="1"/>
  <c r="H152" i="49"/>
  <c r="J152" i="49" s="1"/>
  <c r="G152" i="49"/>
  <c r="I152" i="49" s="1"/>
  <c r="H153" i="49"/>
  <c r="J153" i="49" s="1"/>
  <c r="G153" i="49"/>
  <c r="I153" i="49" s="1"/>
  <c r="J154" i="49"/>
  <c r="I154" i="49"/>
  <c r="H154" i="49"/>
  <c r="G154" i="49"/>
  <c r="H155" i="49"/>
  <c r="J155" i="49" s="1"/>
  <c r="G155" i="49"/>
  <c r="I155" i="49" s="1"/>
  <c r="H158" i="49"/>
  <c r="J158" i="49" s="1"/>
  <c r="G158" i="49"/>
  <c r="I158" i="49" s="1"/>
  <c r="H159" i="49"/>
  <c r="J159" i="49" s="1"/>
  <c r="G159" i="49"/>
  <c r="I159" i="49" s="1"/>
  <c r="H160" i="49"/>
  <c r="J160" i="49" s="1"/>
  <c r="G160" i="49"/>
  <c r="I160" i="49" s="1"/>
  <c r="H161" i="49"/>
  <c r="J161" i="49" s="1"/>
  <c r="G161" i="49"/>
  <c r="I161"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I185" i="49"/>
  <c r="H185" i="49"/>
  <c r="J185" i="49" s="1"/>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J192" i="49"/>
  <c r="I192" i="49"/>
  <c r="H192" i="49"/>
  <c r="G192" i="49"/>
  <c r="H193" i="49"/>
  <c r="J193" i="49" s="1"/>
  <c r="G193" i="49"/>
  <c r="I193" i="49" s="1"/>
  <c r="H194" i="49"/>
  <c r="J194" i="49" s="1"/>
  <c r="G194" i="49"/>
  <c r="I194" i="49" s="1"/>
  <c r="H195" i="49"/>
  <c r="J195" i="49" s="1"/>
  <c r="G195" i="49"/>
  <c r="I195" i="49" s="1"/>
  <c r="H196" i="49"/>
  <c r="J196" i="49" s="1"/>
  <c r="G196" i="49"/>
  <c r="I196" i="49" s="1"/>
  <c r="H197" i="49"/>
  <c r="J197" i="49" s="1"/>
  <c r="G197" i="49"/>
  <c r="I197" i="49" s="1"/>
  <c r="H200" i="49"/>
  <c r="J200" i="49" s="1"/>
  <c r="G200" i="49"/>
  <c r="I200" i="49" s="1"/>
  <c r="H201" i="49"/>
  <c r="J201" i="49" s="1"/>
  <c r="G201" i="49"/>
  <c r="I201" i="49" s="1"/>
  <c r="H204" i="49"/>
  <c r="J204" i="49" s="1"/>
  <c r="G204" i="49"/>
  <c r="I204" i="49" s="1"/>
  <c r="H205" i="49"/>
  <c r="J205" i="49" s="1"/>
  <c r="G205" i="49"/>
  <c r="I205" i="49" s="1"/>
  <c r="H206" i="49"/>
  <c r="J206" i="49" s="1"/>
  <c r="G206" i="49"/>
  <c r="I206" i="49" s="1"/>
  <c r="I207" i="49"/>
  <c r="H207" i="49"/>
  <c r="J207" i="49" s="1"/>
  <c r="G207" i="49"/>
  <c r="H208" i="49"/>
  <c r="J208" i="49" s="1"/>
  <c r="G208" i="49"/>
  <c r="I208" i="49" s="1"/>
  <c r="H211" i="49"/>
  <c r="J211" i="49" s="1"/>
  <c r="G211" i="49"/>
  <c r="I211" i="49" s="1"/>
  <c r="H212" i="49"/>
  <c r="J212" i="49" s="1"/>
  <c r="G212" i="49"/>
  <c r="I212" i="49" s="1"/>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J236" i="49"/>
  <c r="I236" i="49"/>
  <c r="H236" i="49"/>
  <c r="G236" i="49"/>
  <c r="H237" i="49"/>
  <c r="J237" i="49" s="1"/>
  <c r="G237" i="49"/>
  <c r="I237" i="49" s="1"/>
  <c r="H238" i="49"/>
  <c r="J238" i="49" s="1"/>
  <c r="G238" i="49"/>
  <c r="I238" i="49" s="1"/>
  <c r="I239" i="49"/>
  <c r="H239" i="49"/>
  <c r="J239" i="49" s="1"/>
  <c r="G239" i="49"/>
  <c r="H240" i="49"/>
  <c r="J240" i="49" s="1"/>
  <c r="G240" i="49"/>
  <c r="I240" i="49" s="1"/>
  <c r="H243" i="49"/>
  <c r="J243" i="49" s="1"/>
  <c r="G243" i="49"/>
  <c r="I243" i="49" s="1"/>
  <c r="H244" i="49"/>
  <c r="J244" i="49" s="1"/>
  <c r="G244" i="49"/>
  <c r="I244" i="49" s="1"/>
  <c r="J245" i="49"/>
  <c r="I245" i="49"/>
  <c r="H245" i="49"/>
  <c r="G245" i="49"/>
  <c r="H246" i="49"/>
  <c r="J246" i="49" s="1"/>
  <c r="G246" i="49"/>
  <c r="I246" i="49" s="1"/>
  <c r="I247" i="49"/>
  <c r="H247" i="49"/>
  <c r="J247" i="49" s="1"/>
  <c r="G247" i="49"/>
  <c r="H248" i="49"/>
  <c r="J248" i="49" s="1"/>
  <c r="G248" i="49"/>
  <c r="I248" i="49" s="1"/>
  <c r="H249" i="49"/>
  <c r="J249" i="49" s="1"/>
  <c r="G249" i="49"/>
  <c r="I249" i="49" s="1"/>
  <c r="H252" i="49"/>
  <c r="J252" i="49" s="1"/>
  <c r="G252" i="49"/>
  <c r="I252" i="49" s="1"/>
  <c r="H253" i="49"/>
  <c r="J253" i="49" s="1"/>
  <c r="G253" i="49"/>
  <c r="I253"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J265" i="49"/>
  <c r="I265" i="49"/>
  <c r="H265" i="49"/>
  <c r="G265" i="49"/>
  <c r="H266" i="49"/>
  <c r="J266" i="49" s="1"/>
  <c r="G266" i="49"/>
  <c r="I266" i="49" s="1"/>
  <c r="H269" i="49"/>
  <c r="J269" i="49" s="1"/>
  <c r="G269" i="49"/>
  <c r="I269" i="49" s="1"/>
  <c r="H270" i="49"/>
  <c r="J270" i="49" s="1"/>
  <c r="G270" i="49"/>
  <c r="I270" i="49" s="1"/>
  <c r="H271" i="49"/>
  <c r="J271" i="49" s="1"/>
  <c r="G271" i="49"/>
  <c r="I271" i="49" s="1"/>
  <c r="J274" i="49"/>
  <c r="I274" i="49"/>
  <c r="H274" i="49"/>
  <c r="G274" i="49"/>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4" i="49"/>
  <c r="J284" i="49" s="1"/>
  <c r="G284" i="49"/>
  <c r="I284" i="49" s="1"/>
  <c r="J285" i="49"/>
  <c r="I285" i="49"/>
  <c r="H285" i="49"/>
  <c r="G285" i="49"/>
  <c r="H286" i="49"/>
  <c r="J286" i="49" s="1"/>
  <c r="G286" i="49"/>
  <c r="I286" i="49" s="1"/>
  <c r="H287" i="49"/>
  <c r="J287" i="49" s="1"/>
  <c r="G287" i="49"/>
  <c r="I287" i="49" s="1"/>
  <c r="H288" i="49"/>
  <c r="J288" i="49" s="1"/>
  <c r="G288" i="49"/>
  <c r="I288" i="49" s="1"/>
  <c r="H289" i="49"/>
  <c r="J289" i="49" s="1"/>
  <c r="G289" i="49"/>
  <c r="I289" i="49" s="1"/>
  <c r="H290" i="49"/>
  <c r="J290" i="49" s="1"/>
  <c r="G290" i="49"/>
  <c r="I290" i="49" s="1"/>
  <c r="H293" i="49"/>
  <c r="J293" i="49" s="1"/>
  <c r="G293" i="49"/>
  <c r="I293" i="49" s="1"/>
  <c r="H294" i="49"/>
  <c r="J294" i="49" s="1"/>
  <c r="G294" i="49"/>
  <c r="I294" i="49" s="1"/>
  <c r="H295" i="49"/>
  <c r="J295" i="49" s="1"/>
  <c r="G295" i="49"/>
  <c r="I295" i="49" s="1"/>
  <c r="H296" i="49"/>
  <c r="J296" i="49" s="1"/>
  <c r="G296" i="49"/>
  <c r="I296" i="49" s="1"/>
  <c r="I297" i="49"/>
  <c r="H297" i="49"/>
  <c r="J297" i="49" s="1"/>
  <c r="G297" i="49"/>
  <c r="I298" i="49"/>
  <c r="H298" i="49"/>
  <c r="J298" i="49" s="1"/>
  <c r="G298" i="49"/>
  <c r="H299" i="49"/>
  <c r="J299" i="49" s="1"/>
  <c r="G299" i="49"/>
  <c r="I299" i="49" s="1"/>
  <c r="H300" i="49"/>
  <c r="J300" i="49" s="1"/>
  <c r="G300" i="49"/>
  <c r="I300" i="49" s="1"/>
  <c r="H301" i="49"/>
  <c r="J301" i="49" s="1"/>
  <c r="G301" i="49"/>
  <c r="I301" i="49" s="1"/>
  <c r="H302" i="49"/>
  <c r="J302" i="49" s="1"/>
  <c r="G302" i="49"/>
  <c r="I302" i="49" s="1"/>
  <c r="H303" i="49"/>
  <c r="J303" i="49" s="1"/>
  <c r="G303" i="49"/>
  <c r="I303" i="49" s="1"/>
  <c r="H304" i="49"/>
  <c r="J304" i="49" s="1"/>
  <c r="G304" i="49"/>
  <c r="I304" i="49" s="1"/>
  <c r="J307" i="49"/>
  <c r="I307" i="49"/>
  <c r="H307" i="49"/>
  <c r="G307" i="49"/>
  <c r="I308" i="49"/>
  <c r="H308" i="49"/>
  <c r="J308" i="49" s="1"/>
  <c r="G308" i="49"/>
  <c r="I309" i="49"/>
  <c r="H309" i="49"/>
  <c r="J309" i="49" s="1"/>
  <c r="G309" i="49"/>
  <c r="H312" i="49"/>
  <c r="J312" i="49" s="1"/>
  <c r="G312" i="49"/>
  <c r="I312" i="49" s="1"/>
  <c r="H313" i="49"/>
  <c r="J313" i="49" s="1"/>
  <c r="G313" i="49"/>
  <c r="I313" i="49" s="1"/>
  <c r="H316" i="49"/>
  <c r="J316" i="49" s="1"/>
  <c r="G316" i="49"/>
  <c r="I316" i="49" s="1"/>
  <c r="I317" i="49"/>
  <c r="H317" i="49"/>
  <c r="J317" i="49" s="1"/>
  <c r="G317" i="49"/>
  <c r="H318" i="49"/>
  <c r="J318" i="49" s="1"/>
  <c r="G318" i="49"/>
  <c r="I318" i="49" s="1"/>
  <c r="I321" i="49"/>
  <c r="H321" i="49"/>
  <c r="J321" i="49" s="1"/>
  <c r="G321" i="49"/>
  <c r="I322" i="49"/>
  <c r="H322" i="49"/>
  <c r="J322" i="49" s="1"/>
  <c r="G322" i="49"/>
  <c r="H323" i="49"/>
  <c r="J323" i="49" s="1"/>
  <c r="G323" i="49"/>
  <c r="I323" i="49" s="1"/>
  <c r="I324" i="49"/>
  <c r="H324" i="49"/>
  <c r="J324" i="49" s="1"/>
  <c r="G324" i="49"/>
  <c r="H325" i="49"/>
  <c r="J325" i="49" s="1"/>
  <c r="G325" i="49"/>
  <c r="I325"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J335" i="49"/>
  <c r="I335" i="49"/>
  <c r="H335" i="49"/>
  <c r="G335" i="49"/>
  <c r="H336" i="49"/>
  <c r="J336" i="49" s="1"/>
  <c r="G336" i="49"/>
  <c r="I336" i="49" s="1"/>
  <c r="H337" i="49"/>
  <c r="J337" i="49" s="1"/>
  <c r="G337" i="49"/>
  <c r="I337" i="49" s="1"/>
  <c r="H338" i="49"/>
  <c r="J338" i="49" s="1"/>
  <c r="G338" i="49"/>
  <c r="I338" i="49" s="1"/>
  <c r="H339" i="49"/>
  <c r="J339" i="49" s="1"/>
  <c r="G339" i="49"/>
  <c r="I339" i="49" s="1"/>
  <c r="H340" i="49"/>
  <c r="J340" i="49" s="1"/>
  <c r="G340" i="49"/>
  <c r="I340" i="49" s="1"/>
  <c r="H343" i="49"/>
  <c r="J343" i="49" s="1"/>
  <c r="G343" i="49"/>
  <c r="I343" i="49" s="1"/>
  <c r="H344" i="49"/>
  <c r="J344" i="49" s="1"/>
  <c r="G344" i="49"/>
  <c r="I344"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J360" i="49"/>
  <c r="I360" i="49"/>
  <c r="H360" i="49"/>
  <c r="G360" i="49"/>
  <c r="H361" i="49"/>
  <c r="J361" i="49" s="1"/>
  <c r="G361" i="49"/>
  <c r="I361" i="49" s="1"/>
  <c r="H362" i="49"/>
  <c r="J362" i="49" s="1"/>
  <c r="G362" i="49"/>
  <c r="I362" i="49" s="1"/>
  <c r="H363" i="49"/>
  <c r="J363" i="49" s="1"/>
  <c r="G363" i="49"/>
  <c r="I363" i="49" s="1"/>
  <c r="H364" i="49"/>
  <c r="J364" i="49" s="1"/>
  <c r="G364" i="49"/>
  <c r="I364" i="49" s="1"/>
  <c r="H365" i="49"/>
  <c r="J365" i="49" s="1"/>
  <c r="G365" i="49"/>
  <c r="I365" i="49" s="1"/>
  <c r="I366" i="49"/>
  <c r="H366" i="49"/>
  <c r="J366" i="49" s="1"/>
  <c r="G366" i="49"/>
  <c r="H367" i="49"/>
  <c r="J367" i="49" s="1"/>
  <c r="G367" i="49"/>
  <c r="I367" i="49" s="1"/>
  <c r="H368" i="49"/>
  <c r="J368" i="49" s="1"/>
  <c r="G368" i="49"/>
  <c r="I368" i="49" s="1"/>
  <c r="H369" i="49"/>
  <c r="J369" i="49" s="1"/>
  <c r="G369" i="49"/>
  <c r="I369" i="49" s="1"/>
  <c r="H370" i="49"/>
  <c r="J370" i="49" s="1"/>
  <c r="G370" i="49"/>
  <c r="I370" i="49" s="1"/>
  <c r="H371" i="49"/>
  <c r="J371" i="49" s="1"/>
  <c r="G371" i="49"/>
  <c r="I371" i="49" s="1"/>
  <c r="H374" i="49"/>
  <c r="J374" i="49" s="1"/>
  <c r="G374" i="49"/>
  <c r="I374" i="49" s="1"/>
  <c r="H375" i="49"/>
  <c r="J375" i="49" s="1"/>
  <c r="G375" i="49"/>
  <c r="I375" i="49" s="1"/>
  <c r="H376" i="49"/>
  <c r="J376" i="49" s="1"/>
  <c r="G376" i="49"/>
  <c r="I376" i="49" s="1"/>
  <c r="J379" i="49"/>
  <c r="I379" i="49"/>
  <c r="H379" i="49"/>
  <c r="G379" i="49"/>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H387" i="49"/>
  <c r="J387" i="49" s="1"/>
  <c r="G387" i="49"/>
  <c r="I387" i="49" s="1"/>
  <c r="H390" i="49"/>
  <c r="J390" i="49" s="1"/>
  <c r="G390" i="49"/>
  <c r="I390" i="49" s="1"/>
  <c r="H391" i="49"/>
  <c r="J391" i="49" s="1"/>
  <c r="G391" i="49"/>
  <c r="I391" i="49" s="1"/>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3" i="49"/>
  <c r="J403" i="49" s="1"/>
  <c r="G403" i="49"/>
  <c r="I403" i="49" s="1"/>
  <c r="H404" i="49"/>
  <c r="J404" i="49" s="1"/>
  <c r="G404" i="49"/>
  <c r="I404" i="49" s="1"/>
  <c r="J405" i="49"/>
  <c r="I405" i="49"/>
  <c r="H405" i="49"/>
  <c r="G405" i="49"/>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5" i="49"/>
  <c r="J415" i="49" s="1"/>
  <c r="G415" i="49"/>
  <c r="I415" i="49" s="1"/>
  <c r="I416" i="49"/>
  <c r="H416" i="49"/>
  <c r="J416" i="49" s="1"/>
  <c r="G416" i="49"/>
  <c r="H417" i="49"/>
  <c r="J417" i="49" s="1"/>
  <c r="G417" i="49"/>
  <c r="I417"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J446" i="49"/>
  <c r="I446" i="49"/>
  <c r="H446" i="49"/>
  <c r="G446" i="49"/>
  <c r="H447" i="49"/>
  <c r="J447" i="49" s="1"/>
  <c r="G447" i="49"/>
  <c r="I447" i="49" s="1"/>
  <c r="H450" i="49"/>
  <c r="J450" i="49" s="1"/>
  <c r="G450" i="49"/>
  <c r="I450" i="49" s="1"/>
  <c r="I451" i="49"/>
  <c r="H451" i="49"/>
  <c r="J451" i="49" s="1"/>
  <c r="G451" i="49"/>
  <c r="H452" i="49"/>
  <c r="J452" i="49" s="1"/>
  <c r="G452" i="49"/>
  <c r="I452" i="49" s="1"/>
  <c r="H453" i="49"/>
  <c r="J453" i="49" s="1"/>
  <c r="G453" i="49"/>
  <c r="I453" i="49" s="1"/>
  <c r="I456" i="49"/>
  <c r="H456" i="49"/>
  <c r="J456" i="49" s="1"/>
  <c r="G456" i="49"/>
  <c r="I457" i="49"/>
  <c r="H457" i="49"/>
  <c r="J457" i="49" s="1"/>
  <c r="G457" i="49"/>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I465" i="49"/>
  <c r="H465" i="49"/>
  <c r="J465" i="49" s="1"/>
  <c r="G465" i="49"/>
  <c r="H466" i="49"/>
  <c r="J466" i="49" s="1"/>
  <c r="G466" i="49"/>
  <c r="I466" i="49" s="1"/>
  <c r="J469" i="49"/>
  <c r="I469" i="49"/>
  <c r="H469" i="49"/>
  <c r="G469" i="49"/>
  <c r="H470" i="49"/>
  <c r="J470" i="49" s="1"/>
  <c r="G470" i="49"/>
  <c r="I470" i="49" s="1"/>
  <c r="H471" i="49"/>
  <c r="J471" i="49" s="1"/>
  <c r="G471" i="49"/>
  <c r="I471" i="49" s="1"/>
  <c r="H474" i="49"/>
  <c r="J474" i="49" s="1"/>
  <c r="G474" i="49"/>
  <c r="I474" i="49" s="1"/>
  <c r="H475" i="49"/>
  <c r="J475" i="49" s="1"/>
  <c r="G475" i="49"/>
  <c r="I475" i="49" s="1"/>
  <c r="H478" i="49"/>
  <c r="J478" i="49" s="1"/>
  <c r="G478" i="49"/>
  <c r="I478" i="49" s="1"/>
  <c r="J479" i="49"/>
  <c r="I479" i="49"/>
  <c r="H479" i="49"/>
  <c r="G479" i="49"/>
  <c r="H480" i="49"/>
  <c r="J480" i="49" s="1"/>
  <c r="G480" i="49"/>
  <c r="I480" i="49" s="1"/>
  <c r="H481" i="49"/>
  <c r="J481" i="49" s="1"/>
  <c r="G481" i="49"/>
  <c r="I481" i="49" s="1"/>
  <c r="H482" i="49"/>
  <c r="J482" i="49" s="1"/>
  <c r="G482" i="49"/>
  <c r="I482" i="49" s="1"/>
  <c r="H483" i="49"/>
  <c r="J483" i="49" s="1"/>
  <c r="G483" i="49"/>
  <c r="I483" i="49" s="1"/>
  <c r="J484" i="49"/>
  <c r="I484" i="49"/>
  <c r="H484" i="49"/>
  <c r="G484" i="49"/>
  <c r="H485" i="49"/>
  <c r="J485" i="49" s="1"/>
  <c r="G485" i="49"/>
  <c r="I485" i="49" s="1"/>
  <c r="H486" i="49"/>
  <c r="J486" i="49" s="1"/>
  <c r="G486" i="49"/>
  <c r="I486"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J539" i="49"/>
  <c r="I539" i="49"/>
  <c r="H539" i="49"/>
  <c r="G539" i="49"/>
  <c r="H540" i="49"/>
  <c r="J540" i="49" s="1"/>
  <c r="G540" i="49"/>
  <c r="I540" i="49" s="1"/>
  <c r="H543" i="49"/>
  <c r="J543" i="49" s="1"/>
  <c r="G543" i="49"/>
  <c r="I543" i="49" s="1"/>
  <c r="H544" i="49"/>
  <c r="J544" i="49" s="1"/>
  <c r="G544" i="49"/>
  <c r="I544" i="49" s="1"/>
  <c r="H545" i="49"/>
  <c r="J545" i="49" s="1"/>
  <c r="G545" i="49"/>
  <c r="I545" i="49" s="1"/>
  <c r="I548" i="49"/>
  <c r="H548" i="49"/>
  <c r="J548" i="49" s="1"/>
  <c r="G548" i="49"/>
  <c r="H549" i="49"/>
  <c r="J549" i="49" s="1"/>
  <c r="G549" i="49"/>
  <c r="I549" i="49" s="1"/>
  <c r="I550" i="49"/>
  <c r="H550" i="49"/>
  <c r="J550" i="49" s="1"/>
  <c r="G550" i="49"/>
  <c r="H551" i="49"/>
  <c r="J551" i="49" s="1"/>
  <c r="G551" i="49"/>
  <c r="I551" i="49" s="1"/>
  <c r="H552" i="49"/>
  <c r="J552" i="49" s="1"/>
  <c r="G552" i="49"/>
  <c r="I552" i="49" s="1"/>
  <c r="J553" i="49"/>
  <c r="I553" i="49"/>
  <c r="H553" i="49"/>
  <c r="G553" i="49"/>
  <c r="I554" i="49"/>
  <c r="H554" i="49"/>
  <c r="J554" i="49" s="1"/>
  <c r="G554" i="49"/>
  <c r="H555" i="49"/>
  <c r="J555" i="49" s="1"/>
  <c r="G555" i="49"/>
  <c r="I555" i="49" s="1"/>
  <c r="J556" i="49"/>
  <c r="I556" i="49"/>
  <c r="H556" i="49"/>
  <c r="G556" i="49"/>
  <c r="H557" i="49"/>
  <c r="J557" i="49" s="1"/>
  <c r="G557" i="49"/>
  <c r="I557" i="49" s="1"/>
  <c r="H558" i="49"/>
  <c r="J558" i="49" s="1"/>
  <c r="G558" i="49"/>
  <c r="I558" i="49" s="1"/>
  <c r="H559" i="49"/>
  <c r="J559" i="49" s="1"/>
  <c r="G559" i="49"/>
  <c r="I559" i="49" s="1"/>
  <c r="H560" i="49"/>
  <c r="J560" i="49" s="1"/>
  <c r="G560" i="49"/>
  <c r="I560" i="49" s="1"/>
  <c r="J561" i="49"/>
  <c r="I561" i="49"/>
  <c r="H561" i="49"/>
  <c r="G561" i="49"/>
  <c r="H562" i="49"/>
  <c r="J562" i="49" s="1"/>
  <c r="G562" i="49"/>
  <c r="I562" i="49" s="1"/>
  <c r="J563" i="49"/>
  <c r="I563" i="49"/>
  <c r="H563" i="49"/>
  <c r="G563" i="49"/>
  <c r="H564" i="49"/>
  <c r="J564" i="49" s="1"/>
  <c r="G564" i="49"/>
  <c r="I564" i="49" s="1"/>
  <c r="H565" i="49"/>
  <c r="J565" i="49" s="1"/>
  <c r="G565" i="49"/>
  <c r="I565" i="49" s="1"/>
  <c r="H566" i="49"/>
  <c r="J566" i="49" s="1"/>
  <c r="G566" i="49"/>
  <c r="I566" i="49" s="1"/>
  <c r="H567" i="49"/>
  <c r="J567" i="49" s="1"/>
  <c r="G567" i="49"/>
  <c r="I567" i="49" s="1"/>
  <c r="J568" i="49"/>
  <c r="I568" i="49"/>
  <c r="H568" i="49"/>
  <c r="G568" i="49"/>
  <c r="H569" i="49"/>
  <c r="J569" i="49" s="1"/>
  <c r="G569" i="49"/>
  <c r="I569" i="49" s="1"/>
  <c r="H572" i="49"/>
  <c r="J572" i="49" s="1"/>
  <c r="G572" i="49"/>
  <c r="I572" i="49" s="1"/>
  <c r="I573" i="49"/>
  <c r="H573" i="49"/>
  <c r="J573" i="49" s="1"/>
  <c r="G573" i="49"/>
  <c r="I574" i="49"/>
  <c r="H574" i="49"/>
  <c r="J574" i="49" s="1"/>
  <c r="G574" i="49"/>
  <c r="H575" i="49"/>
  <c r="J575" i="49" s="1"/>
  <c r="G575" i="49"/>
  <c r="I575" i="49" s="1"/>
  <c r="H576" i="49"/>
  <c r="J576" i="49" s="1"/>
  <c r="G576" i="49"/>
  <c r="I576" i="49" s="1"/>
  <c r="H577" i="49"/>
  <c r="J577" i="49" s="1"/>
  <c r="G577" i="49"/>
  <c r="I577" i="49" s="1"/>
  <c r="H578" i="49"/>
  <c r="J578" i="49" s="1"/>
  <c r="G578" i="49"/>
  <c r="I578" i="49" s="1"/>
  <c r="H581" i="49"/>
  <c r="J581" i="49" s="1"/>
  <c r="G581" i="49"/>
  <c r="I581" i="49" s="1"/>
  <c r="H582" i="49"/>
  <c r="J582" i="49" s="1"/>
  <c r="G582" i="49"/>
  <c r="I582" i="49" s="1"/>
  <c r="H583" i="49"/>
  <c r="J583" i="49" s="1"/>
  <c r="G583" i="49"/>
  <c r="I583" i="49" s="1"/>
  <c r="I586" i="49"/>
  <c r="H586" i="49"/>
  <c r="J586" i="49" s="1"/>
  <c r="G586" i="49"/>
  <c r="I587" i="49"/>
  <c r="H587" i="49"/>
  <c r="J587" i="49" s="1"/>
  <c r="G587"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8"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9" i="53" s="1"/>
  <c r="B21" i="53"/>
  <c r="C19" i="53" s="1"/>
  <c r="K7" i="53"/>
  <c r="J7" i="53"/>
  <c r="K25" i="53"/>
  <c r="J25" i="53"/>
  <c r="K26" i="53"/>
  <c r="J26" i="53"/>
  <c r="K27" i="53"/>
  <c r="J27" i="53"/>
  <c r="K28" i="53"/>
  <c r="J28" i="53"/>
  <c r="K29" i="53"/>
  <c r="J29" i="53"/>
  <c r="K30" i="53"/>
  <c r="J30" i="53"/>
  <c r="K31" i="53"/>
  <c r="J31" i="53"/>
  <c r="K32" i="53"/>
  <c r="J32" i="53"/>
  <c r="K33" i="53"/>
  <c r="J33" i="53"/>
  <c r="H35" i="53"/>
  <c r="I32" i="53" s="1"/>
  <c r="F35" i="53"/>
  <c r="G33" i="53" s="1"/>
  <c r="D35" i="53"/>
  <c r="E32" i="53" s="1"/>
  <c r="B35" i="53"/>
  <c r="C33" i="53" s="1"/>
  <c r="K24" i="53"/>
  <c r="J24"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0" i="53" s="1"/>
  <c r="B55" i="53"/>
  <c r="C53" i="53" s="1"/>
  <c r="K38" i="53"/>
  <c r="J38" i="53"/>
  <c r="I57" i="53"/>
  <c r="G57" i="53"/>
  <c r="E57" i="53"/>
  <c r="C57" i="53"/>
  <c r="B5" i="54"/>
  <c r="F5" i="54" s="1"/>
  <c r="K8" i="54"/>
  <c r="J8" i="54"/>
  <c r="K9" i="54"/>
  <c r="J9" i="54"/>
  <c r="K10" i="54"/>
  <c r="J10" i="54"/>
  <c r="K11" i="54"/>
  <c r="J11" i="54"/>
  <c r="H13" i="54"/>
  <c r="I9" i="54" s="1"/>
  <c r="F13" i="54"/>
  <c r="G11" i="54" s="1"/>
  <c r="D13" i="54"/>
  <c r="E9" i="54" s="1"/>
  <c r="B13" i="54"/>
  <c r="C11" i="54" s="1"/>
  <c r="K7" i="54"/>
  <c r="J7" i="54"/>
  <c r="H18" i="54"/>
  <c r="F18" i="54"/>
  <c r="G18" i="54" s="1"/>
  <c r="D18" i="54"/>
  <c r="B18" i="54"/>
  <c r="C18" i="54" s="1"/>
  <c r="K16" i="54"/>
  <c r="J16" i="54"/>
  <c r="K22" i="54"/>
  <c r="J22" i="54"/>
  <c r="K23" i="54"/>
  <c r="J23" i="54"/>
  <c r="K24" i="54"/>
  <c r="J24" i="54"/>
  <c r="H26" i="54"/>
  <c r="I23" i="54" s="1"/>
  <c r="F26" i="54"/>
  <c r="G24" i="54" s="1"/>
  <c r="D26" i="54"/>
  <c r="E23" i="54" s="1"/>
  <c r="B26" i="54"/>
  <c r="C24" i="54" s="1"/>
  <c r="K21" i="54"/>
  <c r="J21" i="54"/>
  <c r="K30" i="54"/>
  <c r="J30" i="54"/>
  <c r="K31" i="54"/>
  <c r="J31" i="54"/>
  <c r="K32" i="54"/>
  <c r="J32" i="54"/>
  <c r="K33" i="54"/>
  <c r="J33" i="54"/>
  <c r="K34" i="54"/>
  <c r="J34" i="54"/>
  <c r="K35" i="54"/>
  <c r="J35" i="54"/>
  <c r="K36" i="54"/>
  <c r="J36" i="54"/>
  <c r="K37" i="54"/>
  <c r="J37" i="54"/>
  <c r="K38" i="54"/>
  <c r="J38" i="54"/>
  <c r="H40" i="54"/>
  <c r="I36" i="54" s="1"/>
  <c r="F40" i="54"/>
  <c r="G38" i="54" s="1"/>
  <c r="D40" i="54"/>
  <c r="E38" i="54" s="1"/>
  <c r="B40" i="54"/>
  <c r="C38" i="54" s="1"/>
  <c r="K29" i="54"/>
  <c r="J29" i="54"/>
  <c r="K44" i="54"/>
  <c r="J44" i="54"/>
  <c r="K45" i="54"/>
  <c r="J45" i="54"/>
  <c r="K46" i="54"/>
  <c r="J46" i="54"/>
  <c r="K47" i="54"/>
  <c r="J47" i="54"/>
  <c r="K48" i="54"/>
  <c r="J48" i="54"/>
  <c r="K49" i="54"/>
  <c r="J49" i="54"/>
  <c r="K50" i="54"/>
  <c r="J50" i="54"/>
  <c r="K51" i="54"/>
  <c r="J51" i="54"/>
  <c r="K52" i="54"/>
  <c r="J52" i="54"/>
  <c r="H54" i="54"/>
  <c r="I50" i="54" s="1"/>
  <c r="F54" i="54"/>
  <c r="G52" i="54" s="1"/>
  <c r="D54" i="54"/>
  <c r="E52"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H78" i="54"/>
  <c r="I75" i="54" s="1"/>
  <c r="F78" i="54"/>
  <c r="G76" i="54" s="1"/>
  <c r="D78" i="54"/>
  <c r="E75" i="54" s="1"/>
  <c r="B78" i="54"/>
  <c r="C76" i="54" s="1"/>
  <c r="K57" i="54"/>
  <c r="J57" i="54"/>
  <c r="I80" i="54"/>
  <c r="G80" i="54"/>
  <c r="E80" i="54"/>
  <c r="C80"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K21" i="55"/>
  <c r="J21" i="55"/>
  <c r="H23" i="55"/>
  <c r="I18" i="55" s="1"/>
  <c r="F23" i="55"/>
  <c r="G21" i="55" s="1"/>
  <c r="D23" i="55"/>
  <c r="E21" i="55" s="1"/>
  <c r="B23" i="55"/>
  <c r="C21" i="55" s="1"/>
  <c r="K7" i="55"/>
  <c r="J7" i="55"/>
  <c r="I25" i="55"/>
  <c r="G25" i="55"/>
  <c r="E25" i="55"/>
  <c r="C25" i="55"/>
  <c r="J25" i="55"/>
  <c r="K25" i="55"/>
  <c r="B28" i="55"/>
  <c r="D28" i="55" s="1"/>
  <c r="H28" i="55" s="1"/>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H53" i="55"/>
  <c r="I49" i="55" s="1"/>
  <c r="F53" i="55"/>
  <c r="G51" i="55" s="1"/>
  <c r="D53" i="55"/>
  <c r="E51" i="55" s="1"/>
  <c r="B53" i="55"/>
  <c r="C51" i="55" s="1"/>
  <c r="K30" i="55"/>
  <c r="J30"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6" i="55"/>
  <c r="J56" i="55"/>
  <c r="I69" i="55"/>
  <c r="G69" i="55"/>
  <c r="E69" i="55"/>
  <c r="C69" i="55"/>
  <c r="J69" i="55"/>
  <c r="K69" i="55"/>
  <c r="B72" i="55"/>
  <c r="D72" i="55" s="1"/>
  <c r="H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4" i="55" s="1"/>
  <c r="B96" i="55"/>
  <c r="C94" i="55" s="1"/>
  <c r="K74" i="55"/>
  <c r="J74"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1" i="55" s="1"/>
  <c r="B113" i="55"/>
  <c r="C111" i="55" s="1"/>
  <c r="K99" i="55"/>
  <c r="J99" i="55"/>
  <c r="I115" i="55"/>
  <c r="G115" i="55"/>
  <c r="E115" i="55"/>
  <c r="C115" i="55"/>
  <c r="J115" i="55"/>
  <c r="K115" i="55"/>
  <c r="B118" i="55"/>
  <c r="F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H146" i="55"/>
  <c r="I143" i="55" s="1"/>
  <c r="F146" i="55"/>
  <c r="G144" i="55" s="1"/>
  <c r="D146" i="55"/>
  <c r="E143" i="55" s="1"/>
  <c r="B146" i="55"/>
  <c r="C144" i="55" s="1"/>
  <c r="K120" i="55"/>
  <c r="J120"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49" i="55"/>
  <c r="J149"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K193" i="55"/>
  <c r="J193" i="55"/>
  <c r="H195" i="55"/>
  <c r="I192" i="55" s="1"/>
  <c r="F195" i="55"/>
  <c r="G193" i="55" s="1"/>
  <c r="D195" i="55"/>
  <c r="E192" i="55" s="1"/>
  <c r="B195" i="55"/>
  <c r="C193" i="55" s="1"/>
  <c r="K182" i="55"/>
  <c r="J182" i="55"/>
  <c r="I197" i="55"/>
  <c r="G197" i="55"/>
  <c r="E197" i="55"/>
  <c r="C197" i="55"/>
  <c r="J197" i="55"/>
  <c r="K197" i="55"/>
  <c r="I201" i="55"/>
  <c r="G201" i="55"/>
  <c r="E201" i="55"/>
  <c r="C201" i="55"/>
  <c r="H199" i="55"/>
  <c r="I199" i="55" s="1"/>
  <c r="F199" i="55"/>
  <c r="G199" i="55" s="1"/>
  <c r="D199" i="55"/>
  <c r="E199" i="55" s="1"/>
  <c r="B199" i="55"/>
  <c r="C199" i="55" s="1"/>
  <c r="K201" i="55"/>
  <c r="J201" i="55"/>
  <c r="K203" i="55"/>
  <c r="J203" i="55"/>
  <c r="I203" i="55"/>
  <c r="G203" i="55"/>
  <c r="E203" i="55"/>
  <c r="C203" i="55"/>
  <c r="B5" i="48"/>
  <c r="D5" i="48" s="1"/>
  <c r="H5" i="48" s="1"/>
  <c r="K8" i="48"/>
  <c r="J8" i="48"/>
  <c r="K9" i="48"/>
  <c r="J9" i="48"/>
  <c r="H11" i="48"/>
  <c r="I8" i="48" s="1"/>
  <c r="F11" i="48"/>
  <c r="G9" i="48" s="1"/>
  <c r="D11" i="48"/>
  <c r="E9"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J43" i="48"/>
  <c r="K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5"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9" i="48" s="1"/>
  <c r="B82" i="48"/>
  <c r="C80" i="48" s="1"/>
  <c r="K71" i="48"/>
  <c r="J71" i="48"/>
  <c r="I84" i="48"/>
  <c r="G84" i="48"/>
  <c r="E84" i="48"/>
  <c r="C84" i="48"/>
  <c r="J84" i="48"/>
  <c r="K84" i="48"/>
  <c r="B87" i="48"/>
  <c r="D87" i="48" s="1"/>
  <c r="H87" i="48" s="1"/>
  <c r="K90" i="48"/>
  <c r="J90" i="48"/>
  <c r="K91" i="48"/>
  <c r="J91" i="48"/>
  <c r="K92" i="48"/>
  <c r="J92" i="48"/>
  <c r="K93" i="48"/>
  <c r="J93" i="48"/>
  <c r="K94" i="48"/>
  <c r="J94" i="48"/>
  <c r="K95" i="48"/>
  <c r="J95" i="48"/>
  <c r="K96" i="48"/>
  <c r="J96" i="48"/>
  <c r="K97" i="48"/>
  <c r="J97" i="48"/>
  <c r="K98" i="48"/>
  <c r="J98" i="48"/>
  <c r="H100" i="48"/>
  <c r="I97" i="48" s="1"/>
  <c r="F100" i="48"/>
  <c r="G98" i="48" s="1"/>
  <c r="D100" i="48"/>
  <c r="E97" i="48" s="1"/>
  <c r="B100" i="48"/>
  <c r="C98" i="48" s="1"/>
  <c r="K89" i="48"/>
  <c r="J89"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H119" i="48"/>
  <c r="I116" i="48" s="1"/>
  <c r="F119" i="48"/>
  <c r="G117" i="48" s="1"/>
  <c r="D119" i="48"/>
  <c r="E115" i="48" s="1"/>
  <c r="B119" i="48"/>
  <c r="C117" i="48" s="1"/>
  <c r="K103" i="48"/>
  <c r="J103" i="48"/>
  <c r="I121" i="48"/>
  <c r="G121" i="48"/>
  <c r="E121" i="48"/>
  <c r="C121" i="48"/>
  <c r="J121" i="48"/>
  <c r="K121" i="48"/>
  <c r="B124" i="48"/>
  <c r="D124" i="48" s="1"/>
  <c r="H124" i="48" s="1"/>
  <c r="K127" i="48"/>
  <c r="J127" i="48"/>
  <c r="K128" i="48"/>
  <c r="J128" i="48"/>
  <c r="H130" i="48"/>
  <c r="I127" i="48" s="1"/>
  <c r="F130" i="48"/>
  <c r="G128" i="48" s="1"/>
  <c r="D130" i="48"/>
  <c r="E127" i="48" s="1"/>
  <c r="B130" i="48"/>
  <c r="C128" i="48" s="1"/>
  <c r="K126" i="48"/>
  <c r="J126" i="48"/>
  <c r="K134" i="48"/>
  <c r="J134" i="48"/>
  <c r="K135" i="48"/>
  <c r="J135" i="48"/>
  <c r="K136" i="48"/>
  <c r="J136" i="48"/>
  <c r="K137" i="48"/>
  <c r="J137" i="48"/>
  <c r="K138" i="48"/>
  <c r="J138" i="48"/>
  <c r="K139" i="48"/>
  <c r="J139" i="48"/>
  <c r="K140" i="48"/>
  <c r="J140" i="48"/>
  <c r="K141" i="48"/>
  <c r="J141" i="48"/>
  <c r="K142" i="48"/>
  <c r="J142" i="48"/>
  <c r="K143" i="48"/>
  <c r="J143" i="48"/>
  <c r="H145" i="48"/>
  <c r="I142" i="48" s="1"/>
  <c r="F145" i="48"/>
  <c r="G143" i="48" s="1"/>
  <c r="D145" i="48"/>
  <c r="E140" i="48" s="1"/>
  <c r="B145" i="48"/>
  <c r="C143" i="48" s="1"/>
  <c r="K133" i="48"/>
  <c r="J133" i="48"/>
  <c r="I147" i="48"/>
  <c r="G147" i="48"/>
  <c r="E147" i="48"/>
  <c r="C147" i="48"/>
  <c r="J147" i="48"/>
  <c r="K147" i="48"/>
  <c r="B150" i="48"/>
  <c r="F150" i="48" s="1"/>
  <c r="H154" i="48"/>
  <c r="F154" i="48"/>
  <c r="G154" i="48" s="1"/>
  <c r="D154" i="48"/>
  <c r="B154" i="48"/>
  <c r="C154" i="48" s="1"/>
  <c r="K152" i="48"/>
  <c r="J152" i="48"/>
  <c r="K158" i="48"/>
  <c r="J158" i="48"/>
  <c r="K159" i="48"/>
  <c r="J159" i="48"/>
  <c r="K160" i="48"/>
  <c r="J160" i="48"/>
  <c r="K161" i="48"/>
  <c r="J161" i="48"/>
  <c r="K162" i="48"/>
  <c r="J162" i="48"/>
  <c r="K163" i="48"/>
  <c r="J163" i="48"/>
  <c r="K164" i="48"/>
  <c r="J164" i="48"/>
  <c r="K165" i="48"/>
  <c r="J165" i="48"/>
  <c r="K166" i="48"/>
  <c r="J166" i="48"/>
  <c r="H168" i="48"/>
  <c r="I165" i="48" s="1"/>
  <c r="F168" i="48"/>
  <c r="G166" i="48" s="1"/>
  <c r="D168" i="48"/>
  <c r="E165" i="48" s="1"/>
  <c r="B168" i="48"/>
  <c r="C166" i="48" s="1"/>
  <c r="K157" i="48"/>
  <c r="J157" i="48"/>
  <c r="I170" i="48"/>
  <c r="G170" i="48"/>
  <c r="E170" i="48"/>
  <c r="C170" i="48"/>
  <c r="K170" i="48"/>
  <c r="J170" i="48"/>
  <c r="B173" i="48"/>
  <c r="D173" i="48" s="1"/>
  <c r="H173" i="48" s="1"/>
  <c r="K176" i="48"/>
  <c r="J176" i="48"/>
  <c r="K177" i="48"/>
  <c r="J177" i="48"/>
  <c r="K178" i="48"/>
  <c r="J178" i="48"/>
  <c r="K179" i="48"/>
  <c r="J179" i="48"/>
  <c r="K180" i="48"/>
  <c r="J180" i="48"/>
  <c r="K181" i="48"/>
  <c r="J181" i="48"/>
  <c r="K182" i="48"/>
  <c r="J182" i="48"/>
  <c r="H184" i="48"/>
  <c r="I181" i="48" s="1"/>
  <c r="F184" i="48"/>
  <c r="G182" i="48" s="1"/>
  <c r="D184" i="48"/>
  <c r="E181" i="48" s="1"/>
  <c r="B184" i="48"/>
  <c r="C182" i="48" s="1"/>
  <c r="K175" i="48"/>
  <c r="J175" i="48"/>
  <c r="K188" i="48"/>
  <c r="J188" i="48"/>
  <c r="K189" i="48"/>
  <c r="J189" i="48"/>
  <c r="K190" i="48"/>
  <c r="J190" i="48"/>
  <c r="K191" i="48"/>
  <c r="J191" i="48"/>
  <c r="H193" i="48"/>
  <c r="I189" i="48" s="1"/>
  <c r="F193" i="48"/>
  <c r="G191" i="48" s="1"/>
  <c r="D193" i="48"/>
  <c r="E189" i="48" s="1"/>
  <c r="B193" i="48"/>
  <c r="C191" i="48" s="1"/>
  <c r="K187" i="48"/>
  <c r="J187" i="48"/>
  <c r="I195" i="48"/>
  <c r="G195" i="48"/>
  <c r="E195" i="48"/>
  <c r="C195" i="48"/>
  <c r="J195" i="48"/>
  <c r="K195" i="48"/>
  <c r="B198" i="48"/>
  <c r="D198" i="48" s="1"/>
  <c r="H198" i="48" s="1"/>
  <c r="K201" i="48"/>
  <c r="J201" i="48"/>
  <c r="K202" i="48"/>
  <c r="J202" i="48"/>
  <c r="K203" i="48"/>
  <c r="J203" i="48"/>
  <c r="K204" i="48"/>
  <c r="J204" i="48"/>
  <c r="K205" i="48"/>
  <c r="J205" i="48"/>
  <c r="K206" i="48"/>
  <c r="J206" i="48"/>
  <c r="K207" i="48"/>
  <c r="J207" i="48"/>
  <c r="K208" i="48"/>
  <c r="J208" i="48"/>
  <c r="K209" i="48"/>
  <c r="J209" i="48"/>
  <c r="H211" i="48"/>
  <c r="I208" i="48" s="1"/>
  <c r="F211" i="48"/>
  <c r="G209" i="48" s="1"/>
  <c r="D211" i="48"/>
  <c r="E208" i="48" s="1"/>
  <c r="B211" i="48"/>
  <c r="C209" i="48" s="1"/>
  <c r="K200" i="48"/>
  <c r="J200"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H233" i="48"/>
  <c r="I230" i="48" s="1"/>
  <c r="F233" i="48"/>
  <c r="G231" i="48" s="1"/>
  <c r="D233" i="48"/>
  <c r="E230" i="48" s="1"/>
  <c r="B233" i="48"/>
  <c r="C231" i="48" s="1"/>
  <c r="K214" i="48"/>
  <c r="J214" i="48"/>
  <c r="K237" i="48"/>
  <c r="J237" i="48"/>
  <c r="K238" i="48"/>
  <c r="J238" i="48"/>
  <c r="K239" i="48"/>
  <c r="J239" i="48"/>
  <c r="K240" i="48"/>
  <c r="J240" i="48"/>
  <c r="K241" i="48"/>
  <c r="J241" i="48"/>
  <c r="K242" i="48"/>
  <c r="J242" i="48"/>
  <c r="K243" i="48"/>
  <c r="J243" i="48"/>
  <c r="K244" i="48"/>
  <c r="J244" i="48"/>
  <c r="K245" i="48"/>
  <c r="J245" i="48"/>
  <c r="K246" i="48"/>
  <c r="J246" i="48"/>
  <c r="K247" i="48"/>
  <c r="J247" i="48"/>
  <c r="K248" i="48"/>
  <c r="J248" i="48"/>
  <c r="K249" i="48"/>
  <c r="J249" i="48"/>
  <c r="K250" i="48"/>
  <c r="J250" i="48"/>
  <c r="H252" i="48"/>
  <c r="I248" i="48" s="1"/>
  <c r="F252" i="48"/>
  <c r="G250" i="48" s="1"/>
  <c r="D252" i="48"/>
  <c r="E248" i="48" s="1"/>
  <c r="B252" i="48"/>
  <c r="C250" i="48" s="1"/>
  <c r="K236" i="48"/>
  <c r="J236" i="48"/>
  <c r="I254" i="48"/>
  <c r="G254" i="48"/>
  <c r="E254" i="48"/>
  <c r="C254" i="48"/>
  <c r="J254" i="48"/>
  <c r="K254" i="48"/>
  <c r="I258" i="48"/>
  <c r="G258" i="48"/>
  <c r="E258" i="48"/>
  <c r="C258" i="48"/>
  <c r="H256" i="48"/>
  <c r="I256" i="48" s="1"/>
  <c r="F256" i="48"/>
  <c r="G256" i="48" s="1"/>
  <c r="D256" i="48"/>
  <c r="E256" i="48" s="1"/>
  <c r="B256" i="48"/>
  <c r="C256" i="48" s="1"/>
  <c r="K258" i="48"/>
  <c r="J258" i="48"/>
  <c r="K260" i="48"/>
  <c r="J260" i="48"/>
  <c r="I260" i="48"/>
  <c r="G260" i="48"/>
  <c r="E260" i="48"/>
  <c r="C260" i="48"/>
  <c r="K199" i="55"/>
  <c r="K80" i="54"/>
  <c r="J80"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J7" i="26"/>
  <c r="I7" i="26"/>
  <c r="H7" i="26"/>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I33" i="26"/>
  <c r="H33" i="26"/>
  <c r="J33" i="26" s="1"/>
  <c r="G33" i="26"/>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I56" i="26"/>
  <c r="H56" i="26"/>
  <c r="J56" i="26" s="1"/>
  <c r="G56" i="26"/>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I71" i="26"/>
  <c r="H71" i="26"/>
  <c r="J71" i="26" s="1"/>
  <c r="G71"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54" i="48"/>
  <c r="D150" i="48"/>
  <c r="H150" i="48" s="1"/>
  <c r="D118" i="55"/>
  <c r="H118" i="55" s="1"/>
  <c r="K154" i="48"/>
  <c r="C7" i="56"/>
  <c r="G7" i="56"/>
  <c r="E7" i="56"/>
  <c r="I7" i="56"/>
  <c r="C8" i="56"/>
  <c r="G8" i="56"/>
  <c r="E8" i="56"/>
  <c r="I8" i="56"/>
  <c r="E9" i="56"/>
  <c r="I9" i="56"/>
  <c r="C9" i="56"/>
  <c r="G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E19" i="56"/>
  <c r="I19" i="56"/>
  <c r="C19" i="56"/>
  <c r="G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I28" i="56"/>
  <c r="C29" i="56"/>
  <c r="G29" i="56"/>
  <c r="J32" i="56"/>
  <c r="E29" i="56"/>
  <c r="K32" i="56"/>
  <c r="E30" i="56"/>
  <c r="I30"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E24" i="57"/>
  <c r="I24" i="57"/>
  <c r="C25" i="57"/>
  <c r="G25" i="57"/>
  <c r="J28" i="57"/>
  <c r="K28" i="57"/>
  <c r="E26" i="57"/>
  <c r="I26"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E44" i="58"/>
  <c r="I44" i="58"/>
  <c r="C45" i="58"/>
  <c r="G45" i="58"/>
  <c r="J48" i="58"/>
  <c r="K48" i="58"/>
  <c r="E46" i="58"/>
  <c r="I46" i="58"/>
  <c r="F5" i="58"/>
  <c r="E7" i="50"/>
  <c r="I7" i="50"/>
  <c r="C7" i="50"/>
  <c r="G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E21" i="50"/>
  <c r="I21" i="50"/>
  <c r="C21" i="50"/>
  <c r="G21" i="50"/>
  <c r="C22" i="50"/>
  <c r="G22" i="50"/>
  <c r="E22" i="50"/>
  <c r="I22" i="50"/>
  <c r="E23" i="50"/>
  <c r="I23" i="50"/>
  <c r="C23" i="50"/>
  <c r="G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E38" i="50"/>
  <c r="I38" i="50"/>
  <c r="C38" i="50"/>
  <c r="G38" i="50"/>
  <c r="C39" i="50"/>
  <c r="G39" i="50"/>
  <c r="E39" i="50"/>
  <c r="I39" i="50"/>
  <c r="C40" i="50"/>
  <c r="G40" i="50"/>
  <c r="E40" i="50"/>
  <c r="I40" i="50"/>
  <c r="C41" i="50"/>
  <c r="G41" i="50"/>
  <c r="E41" i="50"/>
  <c r="I41" i="50"/>
  <c r="C42" i="50"/>
  <c r="G42" i="50"/>
  <c r="E42" i="50"/>
  <c r="I42" i="50"/>
  <c r="C43" i="50"/>
  <c r="G43" i="50"/>
  <c r="E43" i="50"/>
  <c r="I43" i="50"/>
  <c r="C44" i="50"/>
  <c r="G44" i="50"/>
  <c r="E44" i="50"/>
  <c r="I44" i="50"/>
  <c r="E45" i="50"/>
  <c r="I45" i="50"/>
  <c r="C45" i="50"/>
  <c r="G45" i="50"/>
  <c r="C46" i="50"/>
  <c r="G46" i="50"/>
  <c r="J49" i="50"/>
  <c r="K49" i="50"/>
  <c r="E47" i="50"/>
  <c r="I47" i="50"/>
  <c r="F5" i="50"/>
  <c r="E38" i="53"/>
  <c r="I38" i="53"/>
  <c r="E55" i="53"/>
  <c r="I55" i="53"/>
  <c r="E24" i="53"/>
  <c r="I24" i="53"/>
  <c r="E35" i="53"/>
  <c r="I35" i="53"/>
  <c r="E7" i="53"/>
  <c r="I7" i="53"/>
  <c r="E21" i="53"/>
  <c r="I21" i="53"/>
  <c r="C38" i="53"/>
  <c r="G38" i="53"/>
  <c r="C55" i="53"/>
  <c r="G55" i="53"/>
  <c r="C24" i="53"/>
  <c r="G24" i="53"/>
  <c r="C35" i="53"/>
  <c r="G35" i="53"/>
  <c r="C7" i="53"/>
  <c r="G7" i="53"/>
  <c r="C21" i="53"/>
  <c r="G21"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K21" i="53"/>
  <c r="J21" i="53"/>
  <c r="I19" i="53"/>
  <c r="C25" i="53"/>
  <c r="G25" i="53"/>
  <c r="E25" i="53"/>
  <c r="I25" i="53"/>
  <c r="C26" i="53"/>
  <c r="G26" i="53"/>
  <c r="E26" i="53"/>
  <c r="I26" i="53"/>
  <c r="C27" i="53"/>
  <c r="G27" i="53"/>
  <c r="E27" i="53"/>
  <c r="I27" i="53"/>
  <c r="C28" i="53"/>
  <c r="G28" i="53"/>
  <c r="E28" i="53"/>
  <c r="I28" i="53"/>
  <c r="C29" i="53"/>
  <c r="G29" i="53"/>
  <c r="E29" i="53"/>
  <c r="I29" i="53"/>
  <c r="C30" i="53"/>
  <c r="G30" i="53"/>
  <c r="E30" i="53"/>
  <c r="I30" i="53"/>
  <c r="C31" i="53"/>
  <c r="G31" i="53"/>
  <c r="E31" i="53"/>
  <c r="I31" i="53"/>
  <c r="C32" i="53"/>
  <c r="G32" i="53"/>
  <c r="K35" i="53"/>
  <c r="J35" i="53"/>
  <c r="E33" i="53"/>
  <c r="I33" i="53"/>
  <c r="C39" i="53"/>
  <c r="G39" i="53"/>
  <c r="E39" i="53"/>
  <c r="I39" i="53"/>
  <c r="C40" i="53"/>
  <c r="G40" i="53"/>
  <c r="E40" i="53"/>
  <c r="I40" i="53"/>
  <c r="C41" i="53"/>
  <c r="G41" i="53"/>
  <c r="E41" i="53"/>
  <c r="I41" i="53"/>
  <c r="C42" i="53"/>
  <c r="G42" i="53"/>
  <c r="E42" i="53"/>
  <c r="I42" i="53"/>
  <c r="E43" i="53"/>
  <c r="I43" i="53"/>
  <c r="C43" i="53"/>
  <c r="G43" i="53"/>
  <c r="E44" i="53"/>
  <c r="I44" i="53"/>
  <c r="C44" i="53"/>
  <c r="G44" i="53"/>
  <c r="C45" i="53"/>
  <c r="G45" i="53"/>
  <c r="E45" i="53"/>
  <c r="I45" i="53"/>
  <c r="C46" i="53"/>
  <c r="G46" i="53"/>
  <c r="E46" i="53"/>
  <c r="I46" i="53"/>
  <c r="C47" i="53"/>
  <c r="G47" i="53"/>
  <c r="E47" i="53"/>
  <c r="I47" i="53"/>
  <c r="C48" i="53"/>
  <c r="G48" i="53"/>
  <c r="E48" i="53"/>
  <c r="I48" i="53"/>
  <c r="E49" i="53"/>
  <c r="I49" i="53"/>
  <c r="C49" i="53"/>
  <c r="G49" i="53"/>
  <c r="C50" i="53"/>
  <c r="G50" i="53"/>
  <c r="I50" i="53"/>
  <c r="J55" i="53"/>
  <c r="E51" i="53"/>
  <c r="I51" i="53"/>
  <c r="C51" i="53"/>
  <c r="G51" i="53"/>
  <c r="E52" i="53"/>
  <c r="C52" i="53"/>
  <c r="G52" i="53"/>
  <c r="K55" i="53"/>
  <c r="E53" i="53"/>
  <c r="I53" i="53"/>
  <c r="C57" i="54"/>
  <c r="G57" i="54"/>
  <c r="C78" i="54"/>
  <c r="G78" i="54"/>
  <c r="C43" i="54"/>
  <c r="G43" i="54"/>
  <c r="C54" i="54"/>
  <c r="G54" i="54"/>
  <c r="C29" i="54"/>
  <c r="G29" i="54"/>
  <c r="C40" i="54"/>
  <c r="G40" i="54"/>
  <c r="C21" i="54"/>
  <c r="G21" i="54"/>
  <c r="C26" i="54"/>
  <c r="G26" i="54"/>
  <c r="C16" i="54"/>
  <c r="G16" i="54"/>
  <c r="C7" i="54"/>
  <c r="G7" i="54"/>
  <c r="C13" i="54"/>
  <c r="G13" i="54"/>
  <c r="E57" i="54"/>
  <c r="I57" i="54"/>
  <c r="E78" i="54"/>
  <c r="I78" i="54"/>
  <c r="E43" i="54"/>
  <c r="I43" i="54"/>
  <c r="E54" i="54"/>
  <c r="I54" i="54"/>
  <c r="E29" i="54"/>
  <c r="I29" i="54"/>
  <c r="E40" i="54"/>
  <c r="I40" i="54"/>
  <c r="E21" i="54"/>
  <c r="I21" i="54"/>
  <c r="E26" i="54"/>
  <c r="I26" i="54"/>
  <c r="J18" i="54"/>
  <c r="K18" i="54"/>
  <c r="E16" i="54"/>
  <c r="I16" i="54"/>
  <c r="E18" i="54"/>
  <c r="I18" i="54"/>
  <c r="E7" i="54"/>
  <c r="I7" i="54"/>
  <c r="E13" i="54"/>
  <c r="I13" i="54"/>
  <c r="D5" i="54"/>
  <c r="H5" i="54" s="1"/>
  <c r="C8" i="54"/>
  <c r="G8" i="54"/>
  <c r="E8" i="54"/>
  <c r="I8" i="54"/>
  <c r="C9" i="54"/>
  <c r="G9" i="54"/>
  <c r="C10" i="54"/>
  <c r="G10" i="54"/>
  <c r="J13" i="54"/>
  <c r="K13" i="54"/>
  <c r="E10" i="54"/>
  <c r="I10" i="54"/>
  <c r="E11" i="54"/>
  <c r="I11" i="54"/>
  <c r="C22" i="54"/>
  <c r="G22" i="54"/>
  <c r="E22" i="54"/>
  <c r="I22" i="54"/>
  <c r="C23" i="54"/>
  <c r="G23" i="54"/>
  <c r="J26" i="54"/>
  <c r="K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C36" i="54"/>
  <c r="G36" i="54"/>
  <c r="E36" i="54"/>
  <c r="C37" i="54"/>
  <c r="G37" i="54"/>
  <c r="K40" i="54"/>
  <c r="E37" i="54"/>
  <c r="I37" i="54"/>
  <c r="J40" i="54"/>
  <c r="I38" i="54"/>
  <c r="C44" i="54"/>
  <c r="G44" i="54"/>
  <c r="E44" i="54"/>
  <c r="I44" i="54"/>
  <c r="C45" i="54"/>
  <c r="G45" i="54"/>
  <c r="E45" i="54"/>
  <c r="I45" i="54"/>
  <c r="C46" i="54"/>
  <c r="G46" i="54"/>
  <c r="E46" i="54"/>
  <c r="I46" i="54"/>
  <c r="E47" i="54"/>
  <c r="I47" i="54"/>
  <c r="C47" i="54"/>
  <c r="G47" i="54"/>
  <c r="C48" i="54"/>
  <c r="G48" i="54"/>
  <c r="E48" i="54"/>
  <c r="I48" i="54"/>
  <c r="C49" i="54"/>
  <c r="G49" i="54"/>
  <c r="E49" i="54"/>
  <c r="I49" i="54"/>
  <c r="E50" i="54"/>
  <c r="C50" i="54"/>
  <c r="G50" i="54"/>
  <c r="C51" i="54"/>
  <c r="G51" i="54"/>
  <c r="K54" i="54"/>
  <c r="E51" i="54"/>
  <c r="I51" i="54"/>
  <c r="J54" i="54"/>
  <c r="I52"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E73" i="54"/>
  <c r="I73" i="54"/>
  <c r="C74" i="54"/>
  <c r="G74" i="54"/>
  <c r="E74" i="54"/>
  <c r="I74" i="54"/>
  <c r="C75" i="54"/>
  <c r="G75" i="54"/>
  <c r="J78" i="54"/>
  <c r="K78" i="54"/>
  <c r="E76" i="54"/>
  <c r="I76" i="54"/>
  <c r="C182" i="55"/>
  <c r="G182" i="55"/>
  <c r="C195" i="55"/>
  <c r="G195" i="55"/>
  <c r="C176" i="55"/>
  <c r="G176" i="55"/>
  <c r="C179" i="55"/>
  <c r="G179" i="55"/>
  <c r="E149" i="55"/>
  <c r="I149" i="55"/>
  <c r="E169" i="55"/>
  <c r="I169" i="55"/>
  <c r="E120" i="55"/>
  <c r="I120" i="55"/>
  <c r="E146" i="55"/>
  <c r="I146" i="55"/>
  <c r="E99" i="55"/>
  <c r="I99" i="55"/>
  <c r="E113" i="55"/>
  <c r="I113" i="55"/>
  <c r="E74" i="55"/>
  <c r="I74" i="55"/>
  <c r="E96" i="55"/>
  <c r="I96" i="55"/>
  <c r="C56" i="55"/>
  <c r="G56" i="55"/>
  <c r="C67" i="55"/>
  <c r="G67" i="55"/>
  <c r="C30" i="55"/>
  <c r="G30" i="55"/>
  <c r="C53" i="55"/>
  <c r="G53" i="55"/>
  <c r="E7" i="55"/>
  <c r="I7" i="55"/>
  <c r="E23" i="55"/>
  <c r="I23" i="55"/>
  <c r="J199" i="55"/>
  <c r="E182" i="55"/>
  <c r="I182" i="55"/>
  <c r="E195" i="55"/>
  <c r="I195" i="55"/>
  <c r="E176" i="55"/>
  <c r="I176" i="55"/>
  <c r="C149" i="55"/>
  <c r="G149" i="55"/>
  <c r="C169" i="55"/>
  <c r="G169" i="55"/>
  <c r="C120" i="55"/>
  <c r="G120" i="55"/>
  <c r="C146" i="55"/>
  <c r="G146" i="55"/>
  <c r="C99" i="55"/>
  <c r="G99" i="55"/>
  <c r="C113" i="55"/>
  <c r="G113" i="55"/>
  <c r="C74" i="55"/>
  <c r="G74" i="55"/>
  <c r="C96" i="55"/>
  <c r="G96" i="55"/>
  <c r="E56" i="55"/>
  <c r="I56" i="55"/>
  <c r="E67" i="55"/>
  <c r="I67" i="55"/>
  <c r="E30" i="55"/>
  <c r="I30" i="55"/>
  <c r="E53" i="55"/>
  <c r="I53" i="55"/>
  <c r="C7" i="55"/>
  <c r="G7" i="55"/>
  <c r="C23" i="55"/>
  <c r="G23" i="55"/>
  <c r="F5" i="55"/>
  <c r="C8" i="55"/>
  <c r="G8" i="55"/>
  <c r="E8" i="55"/>
  <c r="I8" i="55"/>
  <c r="C9" i="55"/>
  <c r="G9" i="55"/>
  <c r="E9" i="55"/>
  <c r="I9" i="55"/>
  <c r="C10" i="55"/>
  <c r="G10" i="55"/>
  <c r="E10" i="55"/>
  <c r="I10" i="55"/>
  <c r="E11" i="55"/>
  <c r="I11" i="55"/>
  <c r="C11" i="55"/>
  <c r="G11" i="55"/>
  <c r="E12" i="55"/>
  <c r="I12" i="55"/>
  <c r="C12" i="55"/>
  <c r="G12" i="55"/>
  <c r="C13" i="55"/>
  <c r="G13" i="55"/>
  <c r="E13" i="55"/>
  <c r="I13" i="55"/>
  <c r="C14" i="55"/>
  <c r="G14" i="55"/>
  <c r="E14" i="55"/>
  <c r="I14" i="55"/>
  <c r="C15" i="55"/>
  <c r="G15" i="55"/>
  <c r="E15" i="55"/>
  <c r="I15" i="55"/>
  <c r="C16" i="55"/>
  <c r="G16" i="55"/>
  <c r="E16" i="55"/>
  <c r="I16" i="55"/>
  <c r="C17" i="55"/>
  <c r="G17" i="55"/>
  <c r="E17" i="55"/>
  <c r="I17" i="55"/>
  <c r="C18" i="55"/>
  <c r="G18" i="55"/>
  <c r="E18" i="55"/>
  <c r="C19" i="55"/>
  <c r="G19" i="55"/>
  <c r="K23" i="55"/>
  <c r="E19" i="55"/>
  <c r="I19" i="55"/>
  <c r="G20" i="55"/>
  <c r="C20" i="55"/>
  <c r="E20" i="55"/>
  <c r="I20" i="55"/>
  <c r="J23" i="55"/>
  <c r="I21" i="55"/>
  <c r="F28" i="55"/>
  <c r="C31" i="55"/>
  <c r="G31" i="55"/>
  <c r="E31" i="55"/>
  <c r="I31" i="55"/>
  <c r="C32" i="55"/>
  <c r="G32" i="55"/>
  <c r="E32" i="55"/>
  <c r="I32" i="55"/>
  <c r="C33" i="55"/>
  <c r="G33" i="55"/>
  <c r="E33" i="55"/>
  <c r="I33" i="55"/>
  <c r="C34" i="55"/>
  <c r="G34" i="55"/>
  <c r="E34" i="55"/>
  <c r="I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E46" i="55"/>
  <c r="I46" i="55"/>
  <c r="E47" i="55"/>
  <c r="I47" i="55"/>
  <c r="C47" i="55"/>
  <c r="G47" i="55"/>
  <c r="C48" i="55"/>
  <c r="G48" i="55"/>
  <c r="E48" i="55"/>
  <c r="I48" i="55"/>
  <c r="E49" i="55"/>
  <c r="C49" i="55"/>
  <c r="G49" i="55"/>
  <c r="C50" i="55"/>
  <c r="G50" i="55"/>
  <c r="K53" i="55"/>
  <c r="E50" i="55"/>
  <c r="I50" i="55"/>
  <c r="I51" i="55"/>
  <c r="J53" i="55"/>
  <c r="C57" i="55"/>
  <c r="G57" i="55"/>
  <c r="E57" i="55"/>
  <c r="I57" i="55"/>
  <c r="C58" i="55"/>
  <c r="G58" i="55"/>
  <c r="E58" i="55"/>
  <c r="I58" i="55"/>
  <c r="C59" i="55"/>
  <c r="G59" i="55"/>
  <c r="E59" i="55"/>
  <c r="I59" i="55"/>
  <c r="C60" i="55"/>
  <c r="G60" i="55"/>
  <c r="E60" i="55"/>
  <c r="I60" i="55"/>
  <c r="C61" i="55"/>
  <c r="G61" i="55"/>
  <c r="E61" i="55"/>
  <c r="I61" i="55"/>
  <c r="C62" i="55"/>
  <c r="G62" i="55"/>
  <c r="E62" i="55"/>
  <c r="I62" i="55"/>
  <c r="C63" i="55"/>
  <c r="G63" i="55"/>
  <c r="E63" i="55"/>
  <c r="I63" i="55"/>
  <c r="C64" i="55"/>
  <c r="G64" i="55"/>
  <c r="J67" i="55"/>
  <c r="K67" i="55"/>
  <c r="E65" i="55"/>
  <c r="I65" i="55"/>
  <c r="F72"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E82" i="55"/>
  <c r="I82" i="55"/>
  <c r="C82" i="55"/>
  <c r="G82" i="55"/>
  <c r="C83" i="55"/>
  <c r="G83" i="55"/>
  <c r="E83" i="55"/>
  <c r="I83" i="55"/>
  <c r="C84" i="55"/>
  <c r="G84" i="55"/>
  <c r="E84" i="55"/>
  <c r="I84" i="55"/>
  <c r="C85" i="55"/>
  <c r="G85" i="55"/>
  <c r="E85" i="55"/>
  <c r="I85" i="55"/>
  <c r="C86" i="55"/>
  <c r="G86" i="55"/>
  <c r="E86" i="55"/>
  <c r="I86" i="55"/>
  <c r="C87" i="55"/>
  <c r="G87" i="55"/>
  <c r="E87" i="55"/>
  <c r="I87" i="55"/>
  <c r="E88" i="55"/>
  <c r="I88" i="55"/>
  <c r="C88" i="55"/>
  <c r="G88" i="55"/>
  <c r="C89" i="55"/>
  <c r="G89" i="55"/>
  <c r="E89" i="55"/>
  <c r="I89" i="55"/>
  <c r="C90" i="55"/>
  <c r="G90" i="55"/>
  <c r="E90" i="55"/>
  <c r="I90" i="55"/>
  <c r="C91" i="55"/>
  <c r="G91" i="55"/>
  <c r="E91" i="55"/>
  <c r="I91" i="55"/>
  <c r="C92" i="55"/>
  <c r="G92" i="55"/>
  <c r="E92" i="55"/>
  <c r="I92" i="55"/>
  <c r="E93" i="55"/>
  <c r="C93" i="55"/>
  <c r="G93" i="55"/>
  <c r="K96" i="55"/>
  <c r="J96" i="55"/>
  <c r="I94"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E109" i="55"/>
  <c r="I109" i="55"/>
  <c r="C109" i="55"/>
  <c r="G109" i="55"/>
  <c r="E110" i="55"/>
  <c r="C110" i="55"/>
  <c r="G110" i="55"/>
  <c r="K113" i="55"/>
  <c r="J113" i="55"/>
  <c r="I111" i="55"/>
  <c r="C121" i="55"/>
  <c r="G121" i="55"/>
  <c r="E121" i="55"/>
  <c r="I121" i="55"/>
  <c r="C122" i="55"/>
  <c r="G122" i="55"/>
  <c r="E122" i="55"/>
  <c r="I122" i="55"/>
  <c r="E123" i="55"/>
  <c r="I123" i="55"/>
  <c r="C123" i="55"/>
  <c r="G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E134" i="55"/>
  <c r="I134" i="55"/>
  <c r="C134" i="55"/>
  <c r="G134" i="55"/>
  <c r="C135" i="55"/>
  <c r="G135" i="55"/>
  <c r="E135" i="55"/>
  <c r="I135" i="55"/>
  <c r="E136" i="55"/>
  <c r="I136" i="55"/>
  <c r="C136" i="55"/>
  <c r="G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C143" i="55"/>
  <c r="G143" i="55"/>
  <c r="J146" i="55"/>
  <c r="K146" i="55"/>
  <c r="E144" i="55"/>
  <c r="I144"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E157" i="55"/>
  <c r="I157" i="55"/>
  <c r="C157" i="55"/>
  <c r="G157" i="55"/>
  <c r="C158" i="55"/>
  <c r="G158" i="55"/>
  <c r="E158" i="55"/>
  <c r="I158" i="55"/>
  <c r="C159" i="55"/>
  <c r="G159" i="55"/>
  <c r="E159" i="55"/>
  <c r="I159" i="55"/>
  <c r="C160" i="55"/>
  <c r="G160" i="55"/>
  <c r="E160" i="55"/>
  <c r="I160" i="55"/>
  <c r="E161" i="55"/>
  <c r="I161" i="55"/>
  <c r="C161" i="55"/>
  <c r="G161" i="55"/>
  <c r="C162" i="55"/>
  <c r="G162" i="55"/>
  <c r="E162" i="55"/>
  <c r="I162" i="55"/>
  <c r="C163" i="55"/>
  <c r="G163" i="55"/>
  <c r="E163" i="55"/>
  <c r="I163" i="55"/>
  <c r="C164" i="55"/>
  <c r="G164" i="55"/>
  <c r="E164" i="55"/>
  <c r="I164" i="55"/>
  <c r="C165" i="55"/>
  <c r="G165" i="55"/>
  <c r="E165" i="55"/>
  <c r="I165" i="55"/>
  <c r="C166" i="55"/>
  <c r="G166" i="55"/>
  <c r="J169" i="55"/>
  <c r="K169" i="55"/>
  <c r="E167" i="55"/>
  <c r="I167" i="55"/>
  <c r="F174" i="55"/>
  <c r="J179" i="55"/>
  <c r="K179" i="55"/>
  <c r="E177" i="55"/>
  <c r="I177" i="55"/>
  <c r="C183" i="55"/>
  <c r="G183" i="55"/>
  <c r="E183" i="55"/>
  <c r="I183" i="55"/>
  <c r="C184" i="55"/>
  <c r="G184" i="55"/>
  <c r="E184" i="55"/>
  <c r="I184" i="55"/>
  <c r="C185" i="55"/>
  <c r="G185" i="55"/>
  <c r="E185" i="55"/>
  <c r="I185" i="55"/>
  <c r="C186" i="55"/>
  <c r="G186" i="55"/>
  <c r="E186" i="55"/>
  <c r="I186" i="55"/>
  <c r="C187" i="55"/>
  <c r="G187" i="55"/>
  <c r="E187" i="55"/>
  <c r="I187" i="55"/>
  <c r="C188" i="55"/>
  <c r="G188" i="55"/>
  <c r="E188" i="55"/>
  <c r="I188" i="55"/>
  <c r="C189" i="55"/>
  <c r="G189" i="55"/>
  <c r="E189" i="55"/>
  <c r="I189" i="55"/>
  <c r="C190" i="55"/>
  <c r="G190" i="55"/>
  <c r="E190" i="55"/>
  <c r="I190" i="55"/>
  <c r="C191" i="55"/>
  <c r="G191" i="55"/>
  <c r="E191" i="55"/>
  <c r="I191" i="55"/>
  <c r="C192" i="55"/>
  <c r="G192" i="55"/>
  <c r="K195" i="55"/>
  <c r="J195" i="55"/>
  <c r="E193" i="55"/>
  <c r="I193" i="55"/>
  <c r="G252" i="48"/>
  <c r="E236" i="48"/>
  <c r="I236" i="48"/>
  <c r="E252" i="48"/>
  <c r="I252" i="48"/>
  <c r="E214" i="48"/>
  <c r="I214" i="48"/>
  <c r="E233" i="48"/>
  <c r="I233" i="48"/>
  <c r="E200" i="48"/>
  <c r="I200" i="48"/>
  <c r="E211" i="48"/>
  <c r="I211" i="48"/>
  <c r="C187" i="48"/>
  <c r="G187" i="48"/>
  <c r="C193" i="48"/>
  <c r="G193" i="48"/>
  <c r="C175" i="48"/>
  <c r="G175" i="48"/>
  <c r="C184" i="48"/>
  <c r="G184" i="48"/>
  <c r="E157" i="48"/>
  <c r="I157" i="48"/>
  <c r="E168" i="48"/>
  <c r="I168" i="48"/>
  <c r="E152" i="48"/>
  <c r="I152" i="48"/>
  <c r="E154" i="48"/>
  <c r="I154" i="48"/>
  <c r="E133" i="48"/>
  <c r="I133" i="48"/>
  <c r="E145" i="48"/>
  <c r="I145" i="48"/>
  <c r="E126" i="48"/>
  <c r="I126" i="48"/>
  <c r="E130" i="48"/>
  <c r="I130" i="48"/>
  <c r="C103" i="48"/>
  <c r="G103" i="48"/>
  <c r="C119" i="48"/>
  <c r="G119" i="48"/>
  <c r="C89" i="48"/>
  <c r="G89" i="48"/>
  <c r="C100" i="48"/>
  <c r="G100" i="48"/>
  <c r="E71" i="48"/>
  <c r="I71" i="48"/>
  <c r="E82" i="48"/>
  <c r="I82" i="48"/>
  <c r="E48" i="48"/>
  <c r="I48" i="48"/>
  <c r="E68" i="48"/>
  <c r="I68" i="48"/>
  <c r="C36" i="48"/>
  <c r="G36" i="48"/>
  <c r="C41" i="48"/>
  <c r="G41" i="48"/>
  <c r="C18" i="48"/>
  <c r="G18" i="48"/>
  <c r="C33" i="48"/>
  <c r="G33" i="48"/>
  <c r="E7" i="48"/>
  <c r="I7" i="48"/>
  <c r="E11" i="48"/>
  <c r="I11" i="48"/>
  <c r="C236" i="48"/>
  <c r="G236" i="48"/>
  <c r="C252" i="48"/>
  <c r="C214" i="48"/>
  <c r="G214" i="48"/>
  <c r="C233" i="48"/>
  <c r="G233" i="48"/>
  <c r="C200" i="48"/>
  <c r="G200" i="48"/>
  <c r="C211" i="48"/>
  <c r="G211" i="48"/>
  <c r="E187" i="48"/>
  <c r="I187" i="48"/>
  <c r="E193" i="48"/>
  <c r="I193" i="48"/>
  <c r="E175" i="48"/>
  <c r="I175" i="48"/>
  <c r="E184" i="48"/>
  <c r="I184" i="48"/>
  <c r="C157" i="48"/>
  <c r="G157" i="48"/>
  <c r="C168" i="48"/>
  <c r="G168" i="48"/>
  <c r="C152" i="48"/>
  <c r="G152" i="48"/>
  <c r="C133" i="48"/>
  <c r="G133" i="48"/>
  <c r="C145" i="48"/>
  <c r="G145" i="48"/>
  <c r="C126" i="48"/>
  <c r="G126" i="48"/>
  <c r="C130" i="48"/>
  <c r="G130" i="48"/>
  <c r="E103" i="48"/>
  <c r="I103" i="48"/>
  <c r="E119" i="48"/>
  <c r="I119" i="48"/>
  <c r="E89" i="48"/>
  <c r="I89" i="48"/>
  <c r="E100" i="48"/>
  <c r="I100" i="48"/>
  <c r="C71" i="48"/>
  <c r="G71" i="48"/>
  <c r="C82" i="48"/>
  <c r="G82" i="48"/>
  <c r="C48" i="48"/>
  <c r="G48" i="48"/>
  <c r="C68" i="48"/>
  <c r="G68" i="48"/>
  <c r="E36" i="48"/>
  <c r="I36" i="48"/>
  <c r="E41" i="48"/>
  <c r="I41" i="48"/>
  <c r="E18" i="48"/>
  <c r="I18" i="48"/>
  <c r="E33" i="48"/>
  <c r="I33" i="48"/>
  <c r="C7" i="48"/>
  <c r="G7" i="48"/>
  <c r="C11" i="48"/>
  <c r="G11" i="48"/>
  <c r="F5" i="48"/>
  <c r="C8" i="48"/>
  <c r="G8" i="48"/>
  <c r="E8" i="48"/>
  <c r="K11" i="48"/>
  <c r="J11"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E29" i="48"/>
  <c r="I29" i="48"/>
  <c r="C30" i="48"/>
  <c r="G30" i="48"/>
  <c r="J33" i="48"/>
  <c r="K33" i="48"/>
  <c r="E31" i="48"/>
  <c r="I31" i="48"/>
  <c r="C37" i="48"/>
  <c r="G37" i="48"/>
  <c r="I37" i="48"/>
  <c r="C38" i="48"/>
  <c r="G38" i="48"/>
  <c r="J41" i="48"/>
  <c r="E38" i="48"/>
  <c r="K41" i="48"/>
  <c r="E39" i="48"/>
  <c r="I39" i="48"/>
  <c r="F46" i="48"/>
  <c r="C49" i="48"/>
  <c r="G49" i="48"/>
  <c r="E49" i="48"/>
  <c r="I49" i="48"/>
  <c r="C50" i="48"/>
  <c r="G50" i="48"/>
  <c r="E50" i="48"/>
  <c r="I50" i="48"/>
  <c r="C51" i="48"/>
  <c r="G51" i="48"/>
  <c r="E51" i="48"/>
  <c r="I51" i="48"/>
  <c r="C52" i="48"/>
  <c r="G52" i="48"/>
  <c r="E52" i="48"/>
  <c r="I52" i="48"/>
  <c r="E53" i="48"/>
  <c r="I53" i="48"/>
  <c r="C53" i="48"/>
  <c r="G53" i="48"/>
  <c r="G54" i="48"/>
  <c r="C54" i="48"/>
  <c r="E54" i="48"/>
  <c r="I54" i="48"/>
  <c r="C55" i="48"/>
  <c r="G55" i="48"/>
  <c r="E55" i="48"/>
  <c r="I55" i="48"/>
  <c r="C56" i="48"/>
  <c r="G56" i="48"/>
  <c r="E56" i="48"/>
  <c r="I56" i="48"/>
  <c r="C57" i="48"/>
  <c r="G57" i="48"/>
  <c r="E57" i="48"/>
  <c r="I57" i="48"/>
  <c r="C58" i="48"/>
  <c r="G58" i="48"/>
  <c r="E58" i="48"/>
  <c r="I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J68" i="48"/>
  <c r="K68" i="48"/>
  <c r="E66" i="48"/>
  <c r="I66" i="48"/>
  <c r="C72" i="48"/>
  <c r="G72" i="48"/>
  <c r="E72" i="48"/>
  <c r="I72" i="48"/>
  <c r="E73" i="48"/>
  <c r="I73" i="48"/>
  <c r="C73" i="48"/>
  <c r="G73" i="48"/>
  <c r="C74" i="48"/>
  <c r="G74" i="48"/>
  <c r="E74" i="48"/>
  <c r="I74" i="48"/>
  <c r="C75" i="48"/>
  <c r="G75" i="48"/>
  <c r="E75" i="48"/>
  <c r="I75" i="48"/>
  <c r="C76" i="48"/>
  <c r="G76" i="48"/>
  <c r="E76" i="48"/>
  <c r="I76" i="48"/>
  <c r="C77" i="48"/>
  <c r="G77" i="48"/>
  <c r="E77" i="48"/>
  <c r="I77" i="48"/>
  <c r="C78" i="48"/>
  <c r="G78" i="48"/>
  <c r="E78" i="48"/>
  <c r="I78" i="48"/>
  <c r="C79" i="48"/>
  <c r="G79" i="48"/>
  <c r="J82" i="48"/>
  <c r="K82" i="48"/>
  <c r="E80" i="48"/>
  <c r="I80" i="48"/>
  <c r="F87"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E96" i="48"/>
  <c r="I96" i="48"/>
  <c r="C97" i="48"/>
  <c r="G97" i="48"/>
  <c r="J100" i="48"/>
  <c r="K100" i="48"/>
  <c r="E98" i="48"/>
  <c r="I98" i="48"/>
  <c r="C104" i="48"/>
  <c r="G104" i="48"/>
  <c r="E104" i="48"/>
  <c r="I104"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C112" i="48"/>
  <c r="G112" i="48"/>
  <c r="E112" i="48"/>
  <c r="I112" i="48"/>
  <c r="C113" i="48"/>
  <c r="G113" i="48"/>
  <c r="E113" i="48"/>
  <c r="I113" i="48"/>
  <c r="C114" i="48"/>
  <c r="G114" i="48"/>
  <c r="E114" i="48"/>
  <c r="I114" i="48"/>
  <c r="C115" i="48"/>
  <c r="G115" i="48"/>
  <c r="I115" i="48"/>
  <c r="C116" i="48"/>
  <c r="G116" i="48"/>
  <c r="J119" i="48"/>
  <c r="E116" i="48"/>
  <c r="K119" i="48"/>
  <c r="E117" i="48"/>
  <c r="I117" i="48"/>
  <c r="F124" i="48"/>
  <c r="C127" i="48"/>
  <c r="G127" i="48"/>
  <c r="J130" i="48"/>
  <c r="K130" i="48"/>
  <c r="E128" i="48"/>
  <c r="I128" i="48"/>
  <c r="C134" i="48"/>
  <c r="G134" i="48"/>
  <c r="E134" i="48"/>
  <c r="I134" i="48"/>
  <c r="C135" i="48"/>
  <c r="G135" i="48"/>
  <c r="E135" i="48"/>
  <c r="I135" i="48"/>
  <c r="C136" i="48"/>
  <c r="G136" i="48"/>
  <c r="E136" i="48"/>
  <c r="I136" i="48"/>
  <c r="C137" i="48"/>
  <c r="G137" i="48"/>
  <c r="E137" i="48"/>
  <c r="I137" i="48"/>
  <c r="C138" i="48"/>
  <c r="G138" i="48"/>
  <c r="E138" i="48"/>
  <c r="I138" i="48"/>
  <c r="C139" i="48"/>
  <c r="G139" i="48"/>
  <c r="E139" i="48"/>
  <c r="I139" i="48"/>
  <c r="C140" i="48"/>
  <c r="G140" i="48"/>
  <c r="I140" i="48"/>
  <c r="C141" i="48"/>
  <c r="G141" i="48"/>
  <c r="J145" i="48"/>
  <c r="E141" i="48"/>
  <c r="I141" i="48"/>
  <c r="E142" i="48"/>
  <c r="C142" i="48"/>
  <c r="G142" i="48"/>
  <c r="K145" i="48"/>
  <c r="E143" i="48"/>
  <c r="I143" i="48"/>
  <c r="C158" i="48"/>
  <c r="G158" i="48"/>
  <c r="E158" i="48"/>
  <c r="I158" i="48"/>
  <c r="C159" i="48"/>
  <c r="G159" i="48"/>
  <c r="E159" i="48"/>
  <c r="I159" i="48"/>
  <c r="C160" i="48"/>
  <c r="G160" i="48"/>
  <c r="E160" i="48"/>
  <c r="I160" i="48"/>
  <c r="C161" i="48"/>
  <c r="G161" i="48"/>
  <c r="E161" i="48"/>
  <c r="I161" i="48"/>
  <c r="C162" i="48"/>
  <c r="G162" i="48"/>
  <c r="E162" i="48"/>
  <c r="I162" i="48"/>
  <c r="C163" i="48"/>
  <c r="G163" i="48"/>
  <c r="E163" i="48"/>
  <c r="I163" i="48"/>
  <c r="C164" i="48"/>
  <c r="G164" i="48"/>
  <c r="E164" i="48"/>
  <c r="I164" i="48"/>
  <c r="C165" i="48"/>
  <c r="G165" i="48"/>
  <c r="J168" i="48"/>
  <c r="K168" i="48"/>
  <c r="E166" i="48"/>
  <c r="I166" i="48"/>
  <c r="F173" i="48"/>
  <c r="C176" i="48"/>
  <c r="G176" i="48"/>
  <c r="E176" i="48"/>
  <c r="I176" i="48"/>
  <c r="C177" i="48"/>
  <c r="G177" i="48"/>
  <c r="E177" i="48"/>
  <c r="I177" i="48"/>
  <c r="C178" i="48"/>
  <c r="G178" i="48"/>
  <c r="E178" i="48"/>
  <c r="I178" i="48"/>
  <c r="C179" i="48"/>
  <c r="G179" i="48"/>
  <c r="E179" i="48"/>
  <c r="I179" i="48"/>
  <c r="C180" i="48"/>
  <c r="G180" i="48"/>
  <c r="E180" i="48"/>
  <c r="I180" i="48"/>
  <c r="C181" i="48"/>
  <c r="G181" i="48"/>
  <c r="J184" i="48"/>
  <c r="K184" i="48"/>
  <c r="E182" i="48"/>
  <c r="I182" i="48"/>
  <c r="C188" i="48"/>
  <c r="G188" i="48"/>
  <c r="E188" i="48"/>
  <c r="I188" i="48"/>
  <c r="C189" i="48"/>
  <c r="G189" i="48"/>
  <c r="C190" i="48"/>
  <c r="G190" i="48"/>
  <c r="J193" i="48"/>
  <c r="K193" i="48"/>
  <c r="E190" i="48"/>
  <c r="I190" i="48"/>
  <c r="E191" i="48"/>
  <c r="I191" i="48"/>
  <c r="F198" i="48"/>
  <c r="C201" i="48"/>
  <c r="G201" i="48"/>
  <c r="E201" i="48"/>
  <c r="I201" i="48"/>
  <c r="C202" i="48"/>
  <c r="G202" i="48"/>
  <c r="E202" i="48"/>
  <c r="I202" i="48"/>
  <c r="C203" i="48"/>
  <c r="G203" i="48"/>
  <c r="E203" i="48"/>
  <c r="I203" i="48"/>
  <c r="C204" i="48"/>
  <c r="G204" i="48"/>
  <c r="E204" i="48"/>
  <c r="I204" i="48"/>
  <c r="C205" i="48"/>
  <c r="G205" i="48"/>
  <c r="E205" i="48"/>
  <c r="I205" i="48"/>
  <c r="C206" i="48"/>
  <c r="G206" i="48"/>
  <c r="E206" i="48"/>
  <c r="I206" i="48"/>
  <c r="C207" i="48"/>
  <c r="G207" i="48"/>
  <c r="E207" i="48"/>
  <c r="I207" i="48"/>
  <c r="C208" i="48"/>
  <c r="G208" i="48"/>
  <c r="J211" i="48"/>
  <c r="K211" i="48"/>
  <c r="E209" i="48"/>
  <c r="I209" i="48"/>
  <c r="C215" i="48"/>
  <c r="G215" i="48"/>
  <c r="E215" i="48"/>
  <c r="I215" i="48"/>
  <c r="C216" i="48"/>
  <c r="G216" i="48"/>
  <c r="E216" i="48"/>
  <c r="I216" i="48"/>
  <c r="C217" i="48"/>
  <c r="G217" i="48"/>
  <c r="E217" i="48"/>
  <c r="I217" i="48"/>
  <c r="C218" i="48"/>
  <c r="G218" i="48"/>
  <c r="E218" i="48"/>
  <c r="I218" i="48"/>
  <c r="C219" i="48"/>
  <c r="G219" i="48"/>
  <c r="E219" i="48"/>
  <c r="I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C227" i="48"/>
  <c r="G227" i="48"/>
  <c r="E227" i="48"/>
  <c r="I227" i="48"/>
  <c r="C228" i="48"/>
  <c r="G228" i="48"/>
  <c r="E228" i="48"/>
  <c r="I228" i="48"/>
  <c r="C229" i="48"/>
  <c r="G229" i="48"/>
  <c r="E229" i="48"/>
  <c r="I229" i="48"/>
  <c r="C230" i="48"/>
  <c r="G230" i="48"/>
  <c r="J233" i="48"/>
  <c r="K233" i="48"/>
  <c r="E231" i="48"/>
  <c r="I231" i="48"/>
  <c r="C237" i="48"/>
  <c r="G237" i="48"/>
  <c r="E237" i="48"/>
  <c r="I237" i="48"/>
  <c r="C238" i="48"/>
  <c r="G238" i="48"/>
  <c r="E238" i="48"/>
  <c r="I238" i="48"/>
  <c r="C239" i="48"/>
  <c r="G239" i="48"/>
  <c r="E239" i="48"/>
  <c r="I239" i="48"/>
  <c r="C240" i="48"/>
  <c r="G240" i="48"/>
  <c r="E240" i="48"/>
  <c r="I240" i="48"/>
  <c r="C241" i="48"/>
  <c r="G241" i="48"/>
  <c r="E241" i="48"/>
  <c r="I241" i="48"/>
  <c r="C242" i="48"/>
  <c r="G242" i="48"/>
  <c r="E242" i="48"/>
  <c r="I242" i="48"/>
  <c r="C243" i="48"/>
  <c r="G243" i="48"/>
  <c r="E243" i="48"/>
  <c r="I243" i="48"/>
  <c r="C244" i="48"/>
  <c r="G244" i="48"/>
  <c r="E244" i="48"/>
  <c r="I244" i="48"/>
  <c r="C245" i="48"/>
  <c r="G245" i="48"/>
  <c r="E245" i="48"/>
  <c r="I245" i="48"/>
  <c r="C246" i="48"/>
  <c r="G246" i="48"/>
  <c r="E246" i="48"/>
  <c r="I246" i="48"/>
  <c r="C247" i="48"/>
  <c r="G247" i="48"/>
  <c r="E247" i="48"/>
  <c r="I247" i="48"/>
  <c r="C248" i="48"/>
  <c r="G248" i="48"/>
  <c r="C249" i="48"/>
  <c r="G249" i="48"/>
  <c r="J252" i="48"/>
  <c r="K252" i="48"/>
  <c r="E249" i="48"/>
  <c r="I249" i="48"/>
  <c r="E250" i="48"/>
  <c r="I250"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56" i="48"/>
  <c r="J256" i="48"/>
  <c r="C11" i="44"/>
  <c r="C43" i="44"/>
  <c r="D11" i="44"/>
  <c r="D43" i="44"/>
  <c r="E11" i="44"/>
  <c r="E43" i="44"/>
  <c r="B11" i="44"/>
  <c r="B43" i="44"/>
  <c r="E11" i="45"/>
  <c r="D11" i="45"/>
  <c r="C11" i="45"/>
  <c r="B11" i="45"/>
  <c r="E589" i="49"/>
  <c r="D589" i="49"/>
  <c r="C589" i="49"/>
  <c r="B589" i="49"/>
  <c r="B5" i="49"/>
  <c r="C5" i="49" s="1"/>
  <c r="E5" i="49" s="1"/>
  <c r="B5" i="47"/>
  <c r="C5" i="47" s="1"/>
  <c r="E5" i="47" s="1"/>
  <c r="E73" i="26"/>
  <c r="C73" i="26"/>
  <c r="H6" i="26"/>
  <c r="H73" i="26" s="1"/>
  <c r="G6" i="26"/>
  <c r="G73" i="26" s="1"/>
  <c r="D73" i="26"/>
  <c r="B73"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3" i="33" s="1"/>
  <c r="G6" i="33"/>
  <c r="G73" i="33" s="1"/>
  <c r="E73" i="33"/>
  <c r="D73" i="33"/>
  <c r="C73" i="33"/>
  <c r="B73" i="33"/>
  <c r="D44" i="44" l="1"/>
  <c r="D13" i="51"/>
  <c r="F13" i="51" s="1"/>
  <c r="G589" i="49"/>
  <c r="I589" i="49" s="1"/>
  <c r="H589" i="49"/>
  <c r="J589" i="49" s="1"/>
  <c r="D5" i="49"/>
  <c r="H11" i="44"/>
  <c r="G43" i="44"/>
  <c r="I43" i="44" s="1"/>
  <c r="H43" i="44"/>
  <c r="J43" i="44" s="1"/>
  <c r="B44" i="44"/>
  <c r="E44" i="44"/>
  <c r="H44" i="44" s="1"/>
  <c r="C44" i="44"/>
  <c r="C5" i="44"/>
  <c r="E5" i="44" s="1"/>
  <c r="H28" i="47"/>
  <c r="J28" i="47" s="1"/>
  <c r="G28" i="47"/>
  <c r="I28" i="47" s="1"/>
  <c r="G39" i="47"/>
  <c r="I39" i="47" s="1"/>
  <c r="H39" i="47"/>
  <c r="J39" i="47" s="1"/>
  <c r="D5" i="47"/>
  <c r="H33" i="46"/>
  <c r="J33" i="46" s="1"/>
  <c r="G33" i="46"/>
  <c r="I33" i="46" s="1"/>
  <c r="D5" i="46"/>
  <c r="D5" i="33"/>
  <c r="J6" i="26"/>
  <c r="I6" i="26"/>
  <c r="I73" i="26"/>
  <c r="J73"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H47" i="45" s="1"/>
  <c r="D48" i="45"/>
  <c r="H48" i="45" s="1"/>
  <c r="D49" i="45"/>
  <c r="D50" i="45"/>
  <c r="H50" i="45" s="1"/>
  <c r="D51" i="45"/>
  <c r="H51" i="45" s="1"/>
  <c r="D52" i="45"/>
  <c r="H52" i="45" s="1"/>
  <c r="D53" i="45"/>
  <c r="H53" i="45" s="1"/>
  <c r="D54" i="45"/>
  <c r="H54" i="45" s="1"/>
  <c r="D55" i="45"/>
  <c r="H55" i="45" s="1"/>
  <c r="D56" i="45"/>
  <c r="H56" i="45" s="1"/>
  <c r="D57" i="45"/>
  <c r="H57" i="45" s="1"/>
  <c r="D58" i="45"/>
  <c r="H58" i="45" s="1"/>
  <c r="D59" i="45"/>
  <c r="H59" i="45" s="1"/>
  <c r="D60" i="45"/>
  <c r="H60" i="45" s="1"/>
  <c r="D61" i="45"/>
  <c r="D62" i="45"/>
  <c r="D63" i="45"/>
  <c r="H63" i="45" s="1"/>
  <c r="D64" i="45"/>
  <c r="H64" i="45" s="1"/>
  <c r="D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H34" i="45"/>
  <c r="J34" i="45" s="1"/>
  <c r="H11" i="45"/>
  <c r="J11" i="45" s="1"/>
  <c r="G11" i="45"/>
  <c r="I11" i="45" s="1"/>
  <c r="J15" i="51"/>
  <c r="K15" i="51"/>
  <c r="J24" i="51"/>
  <c r="K24" i="51"/>
  <c r="G11" i="44"/>
  <c r="C6" i="45"/>
  <c r="B38" i="45"/>
  <c r="I11" i="44"/>
  <c r="G44" i="44" l="1"/>
  <c r="I44" i="44" s="1"/>
  <c r="J44" i="44"/>
  <c r="G58" i="45"/>
  <c r="G65" i="45"/>
  <c r="G63" i="45"/>
  <c r="G61" i="45"/>
  <c r="G59" i="45"/>
  <c r="G57" i="45"/>
  <c r="G55" i="45"/>
  <c r="G53" i="45"/>
  <c r="G51" i="45"/>
  <c r="G49" i="45"/>
  <c r="G47" i="45"/>
  <c r="H61" i="45"/>
  <c r="H49" i="45"/>
  <c r="H39" i="45"/>
  <c r="D43" i="45"/>
  <c r="G39" i="45"/>
  <c r="B43" i="45"/>
  <c r="C66" i="45"/>
  <c r="G64" i="45"/>
  <c r="G62" i="45"/>
  <c r="G60" i="45"/>
  <c r="G56" i="45"/>
  <c r="G54" i="45"/>
  <c r="G52" i="45"/>
  <c r="G50" i="45"/>
  <c r="G48" i="45"/>
  <c r="G46" i="45"/>
  <c r="B66" i="45"/>
  <c r="H46" i="45"/>
  <c r="D66" i="45"/>
  <c r="E43" i="45"/>
  <c r="C43" i="45"/>
  <c r="H62" i="45"/>
  <c r="E66" i="45"/>
  <c r="C38" i="45"/>
  <c r="E6" i="45"/>
  <c r="E38" i="45" s="1"/>
  <c r="G66" i="45" l="1"/>
  <c r="G43" i="45"/>
  <c r="H66" i="45"/>
  <c r="H43" i="45"/>
</calcChain>
</file>

<file path=xl/sharedStrings.xml><?xml version="1.0" encoding="utf-8"?>
<sst xmlns="http://schemas.openxmlformats.org/spreadsheetml/2006/main" count="1945" uniqueCount="700">
  <si>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</si>
  <si>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</si>
  <si>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</si>
  <si>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</si>
  <si>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</si>
  <si>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</si>
  <si>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</si>
  <si>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</si>
  <si>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</si>
  <si>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</si>
  <si>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</si>
  <si>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</si>
  <si>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</si>
  <si>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</si>
  <si>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</si>
  <si>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</si>
  <si>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</si>
  <si>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</si>
  <si>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</si>
  <si>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</si>
  <si>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</si>
  <si>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</si>
  <si>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</si>
  <si>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</si>
  <si>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</si>
  <si>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</si>
  <si>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</si>
  <si>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</si>
  <si>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</si>
  <si>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</si>
  <si>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</si>
  <si>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</si>
  <si>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</si>
  <si>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</si>
  <si>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</si>
  <si>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</si>
  <si>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</si>
  <si>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</si>
  <si>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</si>
  <si>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</si>
  <si>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</si>
  <si>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</si>
  <si>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</si>
  <si>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</si>
  <si>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</si>
  <si>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</si>
  <si>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</si>
  <si>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</si>
  <si>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</si>
  <si>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</si>
  <si>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</si>
  <si>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</si>
  <si>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</si>
  <si>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</si>
  <si>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</si>
  <si>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</si>
  <si>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</si>
  <si>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</si>
  <si>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</si>
  <si>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</si>
  <si>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</si>
  <si>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</si>
  <si>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</si>
  <si>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</si>
  <si>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</si>
  <si>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</si>
  <si>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</si>
  <si>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</si>
  <si>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</si>
  <si>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</si>
  <si>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</si>
  <si>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</si>
  <si>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</si>
  <si>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</si>
  <si>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</si>
  <si>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</si>
  <si>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</si>
  <si>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</si>
  <si>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</si>
  <si>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</si>
  <si>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</si>
  <si>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</si>
  <si>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</si>
  <si>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</si>
  <si>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</si>
  <si>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</si>
  <si>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</si>
  <si>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</si>
  <si>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</si>
  <si>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</si>
  <si>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</si>
  <si>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</si>
  <si>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</si>
  <si>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</si>
  <si>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</si>
  <si>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</si>
  <si>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</si>
  <si>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</si>
  <si>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</si>
  <si>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</si>
  <si>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</si>
  <si>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</si>
  <si>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</si>
  <si>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</si>
  <si>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</si>
  <si>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</si>
  <si>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</si>
  <si>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</si>
  <si>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</si>
  <si>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</si>
  <si>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</si>
  <si>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</si>
  <si>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</si>
  <si>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</si>
  <si>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</si>
  <si>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</si>
  <si>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</si>
  <si>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</si>
  <si>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</si>
  <si>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</si>
  <si>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</si>
  <si>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</si>
  <si>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</si>
  <si>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</si>
  <si>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</si>
  <si>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</si>
  <si>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</si>
  <si>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</si>
  <si>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</si>
  <si>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</si>
  <si>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</si>
  <si>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</si>
  <si>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</si>
  <si>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</si>
  <si>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</si>
  <si>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</si>
  <si>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</si>
  <si>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</si>
  <si>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</si>
  <si>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</si>
  <si>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</si>
  <si>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</si>
  <si>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</si>
  <si>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</si>
  <si>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</si>
  <si>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</si>
  <si>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</si>
  <si>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</si>
  <si>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</si>
  <si>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</si>
  <si>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</si>
  <si>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</si>
  <si>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</si>
  <si>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</si>
  <si>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</si>
  <si>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</si>
  <si>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</si>
  <si>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</si>
  <si>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</si>
  <si>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</si>
  <si>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</si>
  <si>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</si>
  <si>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</si>
  <si>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</si>
  <si>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</si>
  <si>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</si>
  <si>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</si>
  <si>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</si>
  <si>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</si>
  <si>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</si>
  <si>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</si>
  <si>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</si>
  <si>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</si>
  <si>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</si>
  <si>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</si>
  <si>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</si>
  <si>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</si>
  <si>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</si>
  <si>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</si>
  <si>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</si>
  <si>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</si>
  <si>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</si>
  <si>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</si>
  <si>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</si>
  <si>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</si>
  <si>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</si>
  <si>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</si>
  <si>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</si>
  <si>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</si>
  <si>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</si>
  <si>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</si>
  <si>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</si>
  <si>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</si>
  <si>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</si>
  <si>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</si>
  <si>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</si>
  <si>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</si>
  <si>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</si>
  <si>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</si>
  <si>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</si>
  <si>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</si>
  <si>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</si>
  <si>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</si>
  <si>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</si>
  <si>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</si>
  <si>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</si>
  <si>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</si>
  <si>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</si>
  <si>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</si>
  <si>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</si>
  <si>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</si>
  <si>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</si>
  <si>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</si>
  <si>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</si>
  <si>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</si>
  <si>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</si>
  <si>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</si>
  <si>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</si>
  <si>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</si>
  <si>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</si>
  <si>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</si>
  <si>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</si>
  <si>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</si>
  <si>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</si>
  <si>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</si>
  <si>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</si>
  <si>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</si>
  <si>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</si>
  <si>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</si>
  <si>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</si>
  <si>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</si>
  <si>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</si>
  <si>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</si>
  <si>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</si>
  <si>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</si>
  <si>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</si>
  <si>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</si>
  <si>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</si>
  <si>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</si>
  <si>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</si>
  <si>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</si>
  <si>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</si>
  <si>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</si>
  <si>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</si>
  <si>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</si>
  <si>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</si>
  <si>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</si>
  <si>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</si>
  <si>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</si>
  <si>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</si>
  <si>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</si>
  <si>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</si>
  <si>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</si>
  <si>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</si>
  <si>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</si>
  <si>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</si>
  <si>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</si>
  <si>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</si>
  <si>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</si>
  <si>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</si>
  <si>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</si>
  <si>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</si>
  <si>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</si>
  <si>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</si>
  <si>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</si>
  <si>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</si>
  <si>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</si>
  <si>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</si>
  <si>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</si>
  <si>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</si>
  <si>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</si>
  <si>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</si>
  <si>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</si>
  <si>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</si>
  <si>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</si>
  <si>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</si>
  <si>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</si>
  <si>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</si>
  <si>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</si>
  <si>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</si>
  <si>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</si>
  <si>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</si>
  <si>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</si>
  <si>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</si>
  <si>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</si>
  <si>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</si>
  <si>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</si>
  <si>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</si>
  <si>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</si>
  <si>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</si>
  <si>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Lexus LS</t>
  </si>
  <si>
    <t>Maserati Quattroporte</t>
  </si>
  <si>
    <t>Mercedes-AMG GT 4D</t>
  </si>
  <si>
    <t>Mercedes-Benz S-Class</t>
  </si>
  <si>
    <t>Porsche Panamera</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</si>
  <si>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</si>
  <si>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</si>
  <si>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</si>
  <si>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</si>
  <si>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</si>
  <si>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</si>
  <si>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</si>
  <si>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</si>
  <si>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</si>
  <si>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</si>
  <si>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</si>
  <si>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</si>
  <si>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</si>
  <si>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</si>
  <si>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</si>
  <si>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</si>
  <si>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</si>
  <si>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</si>
  <si>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</si>
  <si>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</si>
  <si>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</si>
  <si>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</si>
  <si>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</si>
  <si>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</si>
  <si>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</si>
  <si>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</si>
  <si>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</si>
  <si>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</si>
  <si>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</si>
  <si>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</si>
  <si>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</si>
  <si>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</si>
  <si>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</si>
  <si>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</si>
  <si>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</si>
  <si>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</si>
  <si>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</si>
  <si>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</si>
  <si>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</si>
  <si>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</si>
  <si>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</si>
  <si>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</si>
  <si>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</si>
  <si>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</si>
  <si>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</si>
  <si>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</si>
  <si>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</si>
  <si>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</si>
  <si>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</si>
  <si>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</si>
  <si>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</si>
  <si>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</si>
  <si>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</si>
  <si>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</si>
  <si>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</si>
  <si>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</si>
  <si>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</si>
  <si>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Citroen C4 Cactus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</si>
  <si>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</si>
  <si>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</si>
  <si>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</si>
  <si>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</si>
  <si>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</si>
  <si>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</si>
  <si>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</si>
  <si>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</si>
  <si>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</si>
  <si>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</si>
  <si>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</si>
  <si>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</si>
  <si>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</si>
  <si>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</si>
  <si>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</si>
  <si>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Honda HR-V</t>
  </si>
  <si>
    <t>Hyundai Kona</t>
  </si>
  <si>
    <t>Jeep Compass</t>
  </si>
  <si>
    <t>Jeep Renegade</t>
  </si>
  <si>
    <t>Kia Seltos</t>
  </si>
  <si>
    <t>Mazda CX-30</t>
  </si>
  <si>
    <t>Mazda MX-30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</si>
  <si>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</si>
  <si>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</si>
  <si>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</si>
  <si>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</si>
  <si>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</si>
  <si>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</si>
  <si>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</si>
  <si>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</si>
  <si>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</si>
  <si>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</si>
  <si>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</si>
  <si>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</si>
  <si>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</si>
  <si>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</si>
  <si>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</si>
  <si>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</si>
  <si>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</si>
  <si>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</si>
  <si>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</si>
  <si>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</si>
  <si>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</si>
  <si>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</si>
  <si>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</si>
  <si>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</si>
  <si>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</si>
  <si>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</si>
  <si>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</si>
  <si>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</si>
  <si>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</si>
  <si>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</si>
  <si>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</si>
  <si>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</si>
  <si>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</si>
  <si>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</si>
  <si>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</si>
  <si>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</si>
  <si>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</si>
  <si>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</si>
  <si>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</si>
  <si>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</si>
  <si>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</si>
  <si>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</si>
  <si>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</si>
  <si>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</si>
  <si>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</si>
  <si>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</si>
  <si>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</si>
  <si>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</si>
  <si>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</si>
  <si>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</si>
  <si>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</si>
  <si>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</si>
  <si>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</si>
  <si>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</si>
  <si>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</si>
  <si>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</si>
  <si>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</si>
  <si>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</si>
  <si>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</si>
  <si>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</si>
  <si>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</si>
  <si>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</si>
  <si>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</si>
  <si>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</si>
  <si>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</si>
  <si>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</si>
  <si>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</si>
  <si>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</si>
  <si>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</si>
  <si>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</si>
  <si>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</si>
  <si>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</si>
  <si>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</si>
  <si>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</si>
  <si>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</si>
  <si>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</si>
  <si>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</si>
  <si>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</si>
  <si>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</si>
  <si>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</si>
  <si>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</si>
  <si>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</si>
  <si>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</si>
  <si>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</si>
  <si>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</si>
  <si>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</si>
  <si>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</si>
  <si>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</si>
  <si>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</si>
  <si>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</si>
  <si>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</si>
  <si>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</si>
  <si>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</si>
  <si>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</si>
  <si>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</si>
  <si>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</si>
  <si>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</si>
  <si>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</si>
  <si>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</si>
  <si>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</si>
  <si>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</si>
  <si>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</si>
  <si>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</si>
  <si>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</si>
  <si>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</si>
  <si>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</si>
  <si>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</si>
  <si>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</si>
  <si>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</si>
  <si>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</si>
  <si>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</si>
  <si>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</si>
  <si>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</si>
  <si>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Mercedes-Benz G-Wagon</t>
  </si>
  <si>
    <t>Rolls-Royce Cullinan</t>
  </si>
  <si>
    <t>Ford Transit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</si>
  <si>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</si>
  <si>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</si>
  <si>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</si>
  <si>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</si>
  <si>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</si>
  <si>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</si>
  <si>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</si>
  <si>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</si>
  <si>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</si>
  <si>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</si>
  <si>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</si>
  <si>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</si>
  <si>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</si>
  <si>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</si>
  <si>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</si>
  <si>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</si>
  <si>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</si>
  <si>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</si>
  <si>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</si>
  <si>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</si>
  <si>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</si>
  <si>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</si>
  <si>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</si>
  <si>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</si>
  <si>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</si>
  <si>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</si>
  <si>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</si>
  <si>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</si>
  <si>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</si>
  <si>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</si>
  <si>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</si>
  <si>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</si>
  <si>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</si>
  <si>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</si>
  <si>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</si>
  <si>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</si>
  <si>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</si>
  <si>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</si>
  <si>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</si>
  <si>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</si>
  <si>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</si>
  <si>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</si>
  <si>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</si>
  <si>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</si>
  <si>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</si>
  <si>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</si>
  <si>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</si>
  <si>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</si>
  <si>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</si>
  <si>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</si>
  <si>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</si>
  <si>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</si>
  <si>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</si>
  <si>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</si>
  <si>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</si>
  <si>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</si>
  <si>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</si>
  <si>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</si>
  <si>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</si>
  <si>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Peugeot Boxer</t>
  </si>
  <si>
    <t>Renault Master</t>
  </si>
  <si>
    <t>Volkswagen Crafter</t>
  </si>
  <si>
    <t>DAF (MD)</t>
  </si>
  <si>
    <t>Dennis Eagle (MD)</t>
  </si>
  <si>
    <t>Fuso Fighter (MD)</t>
  </si>
  <si>
    <t>Hino (MD)</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</si>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</sst>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97</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98</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99</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100</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101</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102</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103</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104</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105</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106</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107</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119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119</v>
      </c>
      <c r="B6" s="61" t="s">
        <v>12</v>
      </c>
      <c r="C6" s="62" t="s">
        <v>13</v>
      </c>
      <c r="D6" s="61" t="s">
        <v>12</v>
      </c>
      <c r="E6" s="63" t="s">
        <v>13</v>
      </c>
      <c r="F6" s="62" t="s">
        <v>12</v>
      </c>
      <c r="G6" s="62" t="s">
        <v>13</v>
      </c>
      <c r="H6" s="61" t="s">
        <v>12</v>
      </c>
      <c r="I6" s="63" t="s">
        <v>13</v>
      </c>
      <c r="J6" s="61"/>
      <c r="K6" s="63"/>
    </row>
    <row r="7" spans="1:11" x14ac:dyDescent="0.2">
      <c r="A7" s="7" t="s">
        <v>351</v>
      </c>
      <c r="B7" s="65">
        <v>0</v>
      </c>
      <c r="C7" s="34">
        <f>IF(B23=0, "-", B7/B23)</f>
        <v>0</v>
      </c>
      <c r="D7" s="65">
        <v>1</v>
      </c>
      <c r="E7" s="9">
        <f>IF(D23=0, "-", D7/D23)</f>
        <v>1.6233766233766235E-3</v>
      </c>
      <c r="F7" s="81">
        <v>1</v>
      </c>
      <c r="G7" s="34">
        <f>IF(F23=0, "-", F7/F23)</f>
        <v>2.7578599007170438E-4</v>
      </c>
      <c r="H7" s="65">
        <v>4</v>
      </c>
      <c r="I7" s="9">
        <f>IF(H23=0, "-", H7/H23)</f>
        <v>1.9940179461615153E-3</v>
      </c>
      <c r="J7" s="8">
        <f t="shared" ref="J7:J21" si="0">IF(D7=0, "-", IF((B7-D7)/D7&lt;10, (B7-D7)/D7, "&gt;999%"))</f>
        <v>-1</v>
      </c>
      <c r="K7" s="9">
        <f t="shared" ref="K7:K21" si="1">IF(H7=0, "-", IF((F7-H7)/H7&lt;10, (F7-H7)/H7, "&gt;999%"))</f>
        <v>-0.75</v>
      </c>
    </row>
    <row r="8" spans="1:11" x14ac:dyDescent="0.2">
      <c r="A8" s="7" t="s">
        <v>352</v>
      </c>
      <c r="B8" s="65">
        <v>0</v>
      </c>
      <c r="C8" s="34">
        <f>IF(B23=0, "-", B8/B23)</f>
        <v>0</v>
      </c>
      <c r="D8" s="65">
        <v>1</v>
      </c>
      <c r="E8" s="9">
        <f>IF(D23=0, "-", D8/D23)</f>
        <v>1.6233766233766235E-3</v>
      </c>
      <c r="F8" s="81">
        <v>0</v>
      </c>
      <c r="G8" s="34">
        <f>IF(F23=0, "-", F8/F23)</f>
        <v>0</v>
      </c>
      <c r="H8" s="65">
        <v>2</v>
      </c>
      <c r="I8" s="9">
        <f>IF(H23=0, "-", H8/H23)</f>
        <v>9.9700897308075765E-4</v>
      </c>
      <c r="J8" s="8">
        <f t="shared" si="0"/>
        <v>-1</v>
      </c>
      <c r="K8" s="9">
        <f t="shared" si="1"/>
        <v>-1</v>
      </c>
    </row>
    <row r="9" spans="1:11" x14ac:dyDescent="0.2">
      <c r="A9" s="7" t="s">
        <v>353</v>
      </c>
      <c r="B9" s="65">
        <v>0</v>
      </c>
      <c r="C9" s="34">
        <f>IF(B23=0, "-", B9/B23)</f>
        <v>0</v>
      </c>
      <c r="D9" s="65">
        <v>0</v>
      </c>
      <c r="E9" s="9">
        <f>IF(D23=0, "-", D9/D23)</f>
        <v>0</v>
      </c>
      <c r="F9" s="81">
        <v>0</v>
      </c>
      <c r="G9" s="34">
        <f>IF(F23=0, "-", F9/F23)</f>
        <v>0</v>
      </c>
      <c r="H9" s="65">
        <v>6</v>
      </c>
      <c r="I9" s="9">
        <f>IF(H23=0, "-", H9/H23)</f>
        <v>2.9910269192422734E-3</v>
      </c>
      <c r="J9" s="8" t="str">
        <f t="shared" si="0"/>
        <v>-</v>
      </c>
      <c r="K9" s="9">
        <f t="shared" si="1"/>
        <v>-1</v>
      </c>
    </row>
    <row r="10" spans="1:11" x14ac:dyDescent="0.2">
      <c r="A10" s="7" t="s">
        <v>354</v>
      </c>
      <c r="B10" s="65">
        <v>225</v>
      </c>
      <c r="C10" s="34">
        <f>IF(B23=0, "-", B10/B23)</f>
        <v>0.15131136516476126</v>
      </c>
      <c r="D10" s="65">
        <v>0</v>
      </c>
      <c r="E10" s="9">
        <f>IF(D23=0, "-", D10/D23)</f>
        <v>0</v>
      </c>
      <c r="F10" s="81">
        <v>446</v>
      </c>
      <c r="G10" s="34">
        <f>IF(F23=0, "-", F10/F23)</f>
        <v>0.12300055157198014</v>
      </c>
      <c r="H10" s="65">
        <v>0</v>
      </c>
      <c r="I10" s="9">
        <f>IF(H23=0, "-", H10/H23)</f>
        <v>0</v>
      </c>
      <c r="J10" s="8" t="str">
        <f t="shared" si="0"/>
        <v>-</v>
      </c>
      <c r="K10" s="9" t="str">
        <f t="shared" si="1"/>
        <v>-</v>
      </c>
    </row>
    <row r="11" spans="1:11" x14ac:dyDescent="0.2">
      <c r="A11" s="7" t="s">
        <v>355</v>
      </c>
      <c r="B11" s="65">
        <v>0</v>
      </c>
      <c r="C11" s="34">
        <f>IF(B23=0, "-", B11/B23)</f>
        <v>0</v>
      </c>
      <c r="D11" s="65">
        <v>204</v>
      </c>
      <c r="E11" s="9">
        <f>IF(D23=0, "-", D11/D23)</f>
        <v>0.33116883116883117</v>
      </c>
      <c r="F11" s="81">
        <v>0</v>
      </c>
      <c r="G11" s="34">
        <f>IF(F23=0, "-", F11/F23)</f>
        <v>0</v>
      </c>
      <c r="H11" s="65">
        <v>541</v>
      </c>
      <c r="I11" s="9">
        <f>IF(H23=0, "-", H11/H23)</f>
        <v>0.26969092721834498</v>
      </c>
      <c r="J11" s="8">
        <f t="shared" si="0"/>
        <v>-1</v>
      </c>
      <c r="K11" s="9">
        <f t="shared" si="1"/>
        <v>-1</v>
      </c>
    </row>
    <row r="12" spans="1:11" x14ac:dyDescent="0.2">
      <c r="A12" s="7" t="s">
        <v>356</v>
      </c>
      <c r="B12" s="65">
        <v>140</v>
      </c>
      <c r="C12" s="34">
        <f>IF(B23=0, "-", B12/B23)</f>
        <v>9.4149293880295901E-2</v>
      </c>
      <c r="D12" s="65">
        <v>83</v>
      </c>
      <c r="E12" s="9">
        <f>IF(D23=0, "-", D12/D23)</f>
        <v>0.13474025974025974</v>
      </c>
      <c r="F12" s="81">
        <v>331</v>
      </c>
      <c r="G12" s="34">
        <f>IF(F23=0, "-", F12/F23)</f>
        <v>9.1285162713734144E-2</v>
      </c>
      <c r="H12" s="65">
        <v>245</v>
      </c>
      <c r="I12" s="9">
        <f>IF(H23=0, "-", H12/H23)</f>
        <v>0.12213359920239282</v>
      </c>
      <c r="J12" s="8">
        <f t="shared" si="0"/>
        <v>0.68674698795180722</v>
      </c>
      <c r="K12" s="9">
        <f t="shared" si="1"/>
        <v>0.3510204081632653</v>
      </c>
    </row>
    <row r="13" spans="1:11" x14ac:dyDescent="0.2">
      <c r="A13" s="7" t="s">
        <v>357</v>
      </c>
      <c r="B13" s="65">
        <v>159</v>
      </c>
      <c r="C13" s="34">
        <f>IF(B23=0, "-", B13/B23)</f>
        <v>0.10692669804976462</v>
      </c>
      <c r="D13" s="65">
        <v>0</v>
      </c>
      <c r="E13" s="9">
        <f>IF(D23=0, "-", D13/D23)</f>
        <v>0</v>
      </c>
      <c r="F13" s="81">
        <v>257</v>
      </c>
      <c r="G13" s="34">
        <f>IF(F23=0, "-", F13/F23)</f>
        <v>7.0876999448428013E-2</v>
      </c>
      <c r="H13" s="65">
        <v>0</v>
      </c>
      <c r="I13" s="9">
        <f>IF(H23=0, "-", H13/H23)</f>
        <v>0</v>
      </c>
      <c r="J13" s="8" t="str">
        <f t="shared" si="0"/>
        <v>-</v>
      </c>
      <c r="K13" s="9" t="str">
        <f t="shared" si="1"/>
        <v>-</v>
      </c>
    </row>
    <row r="14" spans="1:11" x14ac:dyDescent="0.2">
      <c r="A14" s="7" t="s">
        <v>358</v>
      </c>
      <c r="B14" s="65">
        <v>470</v>
      </c>
      <c r="C14" s="34">
        <f>IF(B23=0, "-", B14/B23)</f>
        <v>0.31607262945527909</v>
      </c>
      <c r="D14" s="65">
        <v>295</v>
      </c>
      <c r="E14" s="9">
        <f>IF(D23=0, "-", D14/D23)</f>
        <v>0.47889610389610388</v>
      </c>
      <c r="F14" s="81">
        <v>1115</v>
      </c>
      <c r="G14" s="34">
        <f>IF(F23=0, "-", F14/F23)</f>
        <v>0.30750137892995033</v>
      </c>
      <c r="H14" s="65">
        <v>1066</v>
      </c>
      <c r="I14" s="9">
        <f>IF(H23=0, "-", H14/H23)</f>
        <v>0.53140578265204386</v>
      </c>
      <c r="J14" s="8">
        <f t="shared" si="0"/>
        <v>0.59322033898305082</v>
      </c>
      <c r="K14" s="9">
        <f t="shared" si="1"/>
        <v>4.596622889305816E-2</v>
      </c>
    </row>
    <row r="15" spans="1:11" x14ac:dyDescent="0.2">
      <c r="A15" s="7" t="s">
        <v>359</v>
      </c>
      <c r="B15" s="65">
        <v>115</v>
      </c>
      <c r="C15" s="34">
        <f>IF(B23=0, "-", B15/B23)</f>
        <v>7.7336919973100202E-2</v>
      </c>
      <c r="D15" s="65">
        <v>12</v>
      </c>
      <c r="E15" s="9">
        <f>IF(D23=0, "-", D15/D23)</f>
        <v>1.948051948051948E-2</v>
      </c>
      <c r="F15" s="81">
        <v>408</v>
      </c>
      <c r="G15" s="34">
        <f>IF(F23=0, "-", F15/F23)</f>
        <v>0.11252068394925538</v>
      </c>
      <c r="H15" s="65">
        <v>55</v>
      </c>
      <c r="I15" s="9">
        <f>IF(H23=0, "-", H15/H23)</f>
        <v>2.7417746759720838E-2</v>
      </c>
      <c r="J15" s="8">
        <f t="shared" si="0"/>
        <v>8.5833333333333339</v>
      </c>
      <c r="K15" s="9">
        <f t="shared" si="1"/>
        <v>6.418181818181818</v>
      </c>
    </row>
    <row r="16" spans="1:11" x14ac:dyDescent="0.2">
      <c r="A16" s="7" t="s">
        <v>360</v>
      </c>
      <c r="B16" s="65">
        <v>1</v>
      </c>
      <c r="C16" s="34">
        <f>IF(B23=0, "-", B16/B23)</f>
        <v>6.7249495628782783E-4</v>
      </c>
      <c r="D16" s="65">
        <v>0</v>
      </c>
      <c r="E16" s="9">
        <f>IF(D23=0, "-", D16/D23)</f>
        <v>0</v>
      </c>
      <c r="F16" s="81">
        <v>4</v>
      </c>
      <c r="G16" s="34">
        <f>IF(F23=0, "-", F16/F23)</f>
        <v>1.1031439602868175E-3</v>
      </c>
      <c r="H16" s="65">
        <v>2</v>
      </c>
      <c r="I16" s="9">
        <f>IF(H23=0, "-", H16/H23)</f>
        <v>9.9700897308075765E-4</v>
      </c>
      <c r="J16" s="8" t="str">
        <f t="shared" si="0"/>
        <v>-</v>
      </c>
      <c r="K16" s="9">
        <f t="shared" si="1"/>
        <v>1</v>
      </c>
    </row>
    <row r="17" spans="1:11" x14ac:dyDescent="0.2">
      <c r="A17" s="7" t="s">
        <v>361</v>
      </c>
      <c r="B17" s="65">
        <v>0</v>
      </c>
      <c r="C17" s="34">
        <f>IF(B23=0, "-", B17/B23)</f>
        <v>0</v>
      </c>
      <c r="D17" s="65">
        <v>4</v>
      </c>
      <c r="E17" s="9">
        <f>IF(D23=0, "-", D17/D23)</f>
        <v>6.4935064935064939E-3</v>
      </c>
      <c r="F17" s="81">
        <v>0</v>
      </c>
      <c r="G17" s="34">
        <f>IF(F23=0, "-", F17/F23)</f>
        <v>0</v>
      </c>
      <c r="H17" s="65">
        <v>7</v>
      </c>
      <c r="I17" s="9">
        <f>IF(H23=0, "-", H17/H23)</f>
        <v>3.489531405782652E-3</v>
      </c>
      <c r="J17" s="8">
        <f t="shared" si="0"/>
        <v>-1</v>
      </c>
      <c r="K17" s="9">
        <f t="shared" si="1"/>
        <v>-1</v>
      </c>
    </row>
    <row r="18" spans="1:11" x14ac:dyDescent="0.2">
      <c r="A18" s="7" t="s">
        <v>362</v>
      </c>
      <c r="B18" s="65">
        <v>25</v>
      </c>
      <c r="C18" s="34">
        <f>IF(B23=0, "-", B18/B23)</f>
        <v>1.6812373907195696E-2</v>
      </c>
      <c r="D18" s="65">
        <v>6</v>
      </c>
      <c r="E18" s="9">
        <f>IF(D23=0, "-", D18/D23)</f>
        <v>9.74025974025974E-3</v>
      </c>
      <c r="F18" s="81">
        <v>67</v>
      </c>
      <c r="G18" s="34">
        <f>IF(F23=0, "-", F18/F23)</f>
        <v>1.8477661334804191E-2</v>
      </c>
      <c r="H18" s="65">
        <v>20</v>
      </c>
      <c r="I18" s="9">
        <f>IF(H23=0, "-", H18/H23)</f>
        <v>9.9700897308075773E-3</v>
      </c>
      <c r="J18" s="8">
        <f t="shared" si="0"/>
        <v>3.1666666666666665</v>
      </c>
      <c r="K18" s="9">
        <f t="shared" si="1"/>
        <v>2.35</v>
      </c>
    </row>
    <row r="19" spans="1:11" x14ac:dyDescent="0.2">
      <c r="A19" s="7" t="s">
        <v>363</v>
      </c>
      <c r="B19" s="65">
        <v>16</v>
      </c>
      <c r="C19" s="34">
        <f>IF(B23=0, "-", B19/B23)</f>
        <v>1.0759919300605245E-2</v>
      </c>
      <c r="D19" s="65">
        <v>10</v>
      </c>
      <c r="E19" s="9">
        <f>IF(D23=0, "-", D19/D23)</f>
        <v>1.6233766233766232E-2</v>
      </c>
      <c r="F19" s="81">
        <v>81</v>
      </c>
      <c r="G19" s="34">
        <f>IF(F23=0, "-", F19/F23)</f>
        <v>2.2338665195808054E-2</v>
      </c>
      <c r="H19" s="65">
        <v>58</v>
      </c>
      <c r="I19" s="9">
        <f>IF(H23=0, "-", H19/H23)</f>
        <v>2.8913260219341975E-2</v>
      </c>
      <c r="J19" s="8">
        <f t="shared" si="0"/>
        <v>0.6</v>
      </c>
      <c r="K19" s="9">
        <f t="shared" si="1"/>
        <v>0.39655172413793105</v>
      </c>
    </row>
    <row r="20" spans="1:11" x14ac:dyDescent="0.2">
      <c r="A20" s="7" t="s">
        <v>364</v>
      </c>
      <c r="B20" s="65">
        <v>162</v>
      </c>
      <c r="C20" s="34">
        <f>IF(B23=0, "-", B20/B23)</f>
        <v>0.1089441829186281</v>
      </c>
      <c r="D20" s="65">
        <v>0</v>
      </c>
      <c r="E20" s="9">
        <f>IF(D23=0, "-", D20/D23)</f>
        <v>0</v>
      </c>
      <c r="F20" s="81">
        <v>458</v>
      </c>
      <c r="G20" s="34">
        <f>IF(F23=0, "-", F20/F23)</f>
        <v>0.12630998345284059</v>
      </c>
      <c r="H20" s="65">
        <v>0</v>
      </c>
      <c r="I20" s="9">
        <f>IF(H23=0, "-", H20/H23)</f>
        <v>0</v>
      </c>
      <c r="J20" s="8" t="str">
        <f t="shared" si="0"/>
        <v>-</v>
      </c>
      <c r="K20" s="9" t="str">
        <f t="shared" si="1"/>
        <v>-</v>
      </c>
    </row>
    <row r="21" spans="1:11" x14ac:dyDescent="0.2">
      <c r="A21" s="7" t="s">
        <v>365</v>
      </c>
      <c r="B21" s="65">
        <v>174</v>
      </c>
      <c r="C21" s="34">
        <f>IF(B23=0, "-", B21/B23)</f>
        <v>0.11701412239408204</v>
      </c>
      <c r="D21" s="65">
        <v>0</v>
      </c>
      <c r="E21" s="9">
        <f>IF(D23=0, "-", D21/D23)</f>
        <v>0</v>
      </c>
      <c r="F21" s="81">
        <v>458</v>
      </c>
      <c r="G21" s="34">
        <f>IF(F23=0, "-", F21/F23)</f>
        <v>0.12630998345284059</v>
      </c>
      <c r="H21" s="65">
        <v>0</v>
      </c>
      <c r="I21" s="9">
        <f>IF(H23=0, "-", H21/H23)</f>
        <v>0</v>
      </c>
      <c r="J21" s="8" t="str">
        <f t="shared" si="0"/>
        <v>-</v>
      </c>
      <c r="K21" s="9" t="str">
        <f t="shared" si="1"/>
        <v>-</v>
      </c>
    </row>
    <row r="22" spans="1:11" x14ac:dyDescent="0.2">
      <c r="A22" s="2"/>
      <c r="B22" s="68"/>
      <c r="C22" s="33"/>
      <c r="D22" s="68"/>
      <c r="E22" s="6"/>
      <c r="F22" s="82"/>
      <c r="G22" s="33"/>
      <c r="H22" s="68"/>
      <c r="I22" s="6"/>
      <c r="J22" s="5"/>
      <c r="K22" s="6"/>
    </row>
    <row r="23" spans="1:11" s="43" customFormat="1" x14ac:dyDescent="0.2">
      <c r="A23" s="162" t="s">
        <v>618</v>
      </c>
      <c r="B23" s="71">
        <f>SUM(B7:B22)</f>
        <v>1487</v>
      </c>
      <c r="C23" s="40">
        <f>B23/25800</f>
        <v>5.7635658914728681E-2</v>
      </c>
      <c r="D23" s="71">
        <f>SUM(D7:D22)</f>
        <v>616</v>
      </c>
      <c r="E23" s="41">
        <f>D23/21662</f>
        <v>2.843689410026775E-2</v>
      </c>
      <c r="F23" s="77">
        <f>SUM(F7:F22)</f>
        <v>3626</v>
      </c>
      <c r="G23" s="42">
        <f>F23/67549</f>
        <v>5.3679551140653453E-2</v>
      </c>
      <c r="H23" s="71">
        <f>SUM(H7:H22)</f>
        <v>2006</v>
      </c>
      <c r="I23" s="41">
        <f>H23/65027</f>
        <v>3.0848724376028418E-2</v>
      </c>
      <c r="J23" s="37">
        <f>IF(D23=0, "-", IF((B23-D23)/D23&lt;10, (B23-D23)/D23, "&gt;999%"))</f>
        <v>1.4139610389610389</v>
      </c>
      <c r="K23" s="38">
        <f>IF(H23=0, "-", IF((F23-H23)/H23&lt;10, (F23-H23)/H23, "&gt;999%"))</f>
        <v>0.80757726819541376</v>
      </c>
    </row>
    <row r="24" spans="1:11" x14ac:dyDescent="0.2">
      <c r="B24" s="83"/>
      <c r="D24" s="83"/>
      <c r="F24" s="83"/>
      <c r="H24" s="83"/>
    </row>
    <row r="25" spans="1:11" s="43" customFormat="1" x14ac:dyDescent="0.2">
      <c r="A25" s="162" t="s">
        <v>618</v>
      </c>
      <c r="B25" s="71">
        <v>1487</v>
      </c>
      <c r="C25" s="40">
        <f>B25/25800</f>
        <v>5.7635658914728681E-2</v>
      </c>
      <c r="D25" s="71">
        <v>616</v>
      </c>
      <c r="E25" s="41">
        <f>D25/21662</f>
        <v>2.843689410026775E-2</v>
      </c>
      <c r="F25" s="77">
        <v>3626</v>
      </c>
      <c r="G25" s="42">
        <f>F25/67549</f>
        <v>5.3679551140653453E-2</v>
      </c>
      <c r="H25" s="71">
        <v>2006</v>
      </c>
      <c r="I25" s="41">
        <f>H25/65027</f>
        <v>3.0848724376028418E-2</v>
      </c>
      <c r="J25" s="37">
        <f>IF(D25=0, "-", IF((B25-D25)/D25&lt;10, (B25-D25)/D25, "&gt;999%"))</f>
        <v>1.4139610389610389</v>
      </c>
      <c r="K25" s="38">
        <f>IF(H25=0, "-", IF((F25-H25)/H25&lt;10, (F25-H25)/H25, "&gt;999%"))</f>
        <v>0.80757726819541376</v>
      </c>
    </row>
    <row r="26" spans="1:11" x14ac:dyDescent="0.2">
      <c r="B26" s="83"/>
      <c r="D26" s="83"/>
      <c r="F26" s="83"/>
      <c r="H26" s="83"/>
    </row>
    <row r="27" spans="1:11" ht="15.75" x14ac:dyDescent="0.25">
      <c r="A27" s="164" t="s">
        <v>120</v>
      </c>
      <c r="B27" s="196" t="s">
        <v>1</v>
      </c>
      <c r="C27" s="200"/>
      <c r="D27" s="200"/>
      <c r="E27" s="197"/>
      <c r="F27" s="196" t="s">
        <v>14</v>
      </c>
      <c r="G27" s="200"/>
      <c r="H27" s="200"/>
      <c r="I27" s="197"/>
      <c r="J27" s="196" t="s">
        <v>15</v>
      </c>
      <c r="K27" s="197"/>
    </row>
    <row r="28" spans="1:11" x14ac:dyDescent="0.2">
      <c r="A28" s="22"/>
      <c r="B28" s="196">
        <f>VALUE(RIGHT($B$2, 4))</f>
        <v>2021</v>
      </c>
      <c r="C28" s="197"/>
      <c r="D28" s="196">
        <f>B28-1</f>
        <v>2020</v>
      </c>
      <c r="E28" s="204"/>
      <c r="F28" s="196">
        <f>B28</f>
        <v>2021</v>
      </c>
      <c r="G28" s="204"/>
      <c r="H28" s="196">
        <f>D28</f>
        <v>2020</v>
      </c>
      <c r="I28" s="204"/>
      <c r="J28" s="140" t="s">
        <v>4</v>
      </c>
      <c r="K28" s="141" t="s">
        <v>2</v>
      </c>
    </row>
    <row r="29" spans="1:11" x14ac:dyDescent="0.2">
      <c r="A29" s="163" t="s">
        <v>150</v>
      </c>
      <c r="B29" s="61" t="s">
        <v>12</v>
      </c>
      <c r="C29" s="62" t="s">
        <v>13</v>
      </c>
      <c r="D29" s="61" t="s">
        <v>12</v>
      </c>
      <c r="E29" s="63" t="s">
        <v>13</v>
      </c>
      <c r="F29" s="62" t="s">
        <v>12</v>
      </c>
      <c r="G29" s="62" t="s">
        <v>13</v>
      </c>
      <c r="H29" s="61" t="s">
        <v>12</v>
      </c>
      <c r="I29" s="63" t="s">
        <v>13</v>
      </c>
      <c r="J29" s="61"/>
      <c r="K29" s="63"/>
    </row>
    <row r="30" spans="1:11" x14ac:dyDescent="0.2">
      <c r="A30" s="7" t="s">
        <v>366</v>
      </c>
      <c r="B30" s="65">
        <v>0</v>
      </c>
      <c r="C30" s="34">
        <f>IF(B53=0, "-", B30/B53)</f>
        <v>0</v>
      </c>
      <c r="D30" s="65">
        <v>3</v>
      </c>
      <c r="E30" s="9">
        <f>IF(D53=0, "-", D30/D53)</f>
        <v>1.488833746898263E-3</v>
      </c>
      <c r="F30" s="81">
        <v>0</v>
      </c>
      <c r="G30" s="34">
        <f>IF(F53=0, "-", F30/F53)</f>
        <v>0</v>
      </c>
      <c r="H30" s="65">
        <v>18</v>
      </c>
      <c r="I30" s="9">
        <f>IF(H53=0, "-", H30/H53)</f>
        <v>2.8124999999999999E-3</v>
      </c>
      <c r="J30" s="8">
        <f t="shared" ref="J30:J51" si="2">IF(D30=0, "-", IF((B30-D30)/D30&lt;10, (B30-D30)/D30, "&gt;999%"))</f>
        <v>-1</v>
      </c>
      <c r="K30" s="9">
        <f t="shared" ref="K30:K51" si="3">IF(H30=0, "-", IF((F30-H30)/H30&lt;10, (F30-H30)/H30, "&gt;999%"))</f>
        <v>-1</v>
      </c>
    </row>
    <row r="31" spans="1:11" x14ac:dyDescent="0.2">
      <c r="A31" s="7" t="s">
        <v>367</v>
      </c>
      <c r="B31" s="65">
        <v>79</v>
      </c>
      <c r="C31" s="34">
        <f>IF(B53=0, "-", B31/B53)</f>
        <v>2.9194382852919438E-2</v>
      </c>
      <c r="D31" s="65">
        <v>30</v>
      </c>
      <c r="E31" s="9">
        <f>IF(D53=0, "-", D31/D53)</f>
        <v>1.488833746898263E-2</v>
      </c>
      <c r="F31" s="81">
        <v>220</v>
      </c>
      <c r="G31" s="34">
        <f>IF(F53=0, "-", F31/F53)</f>
        <v>2.8431119152235718E-2</v>
      </c>
      <c r="H31" s="65">
        <v>84</v>
      </c>
      <c r="I31" s="9">
        <f>IF(H53=0, "-", H31/H53)</f>
        <v>1.3125E-2</v>
      </c>
      <c r="J31" s="8">
        <f t="shared" si="2"/>
        <v>1.6333333333333333</v>
      </c>
      <c r="K31" s="9">
        <f t="shared" si="3"/>
        <v>1.6190476190476191</v>
      </c>
    </row>
    <row r="32" spans="1:11" x14ac:dyDescent="0.2">
      <c r="A32" s="7" t="s">
        <v>368</v>
      </c>
      <c r="B32" s="65">
        <v>181</v>
      </c>
      <c r="C32" s="34">
        <f>IF(B53=0, "-", B32/B53)</f>
        <v>6.6888396156688845E-2</v>
      </c>
      <c r="D32" s="65">
        <v>286</v>
      </c>
      <c r="E32" s="9">
        <f>IF(D53=0, "-", D32/D53)</f>
        <v>0.14193548387096774</v>
      </c>
      <c r="F32" s="81">
        <v>557</v>
      </c>
      <c r="G32" s="34">
        <f>IF(F53=0, "-", F32/F53)</f>
        <v>7.1982424399069531E-2</v>
      </c>
      <c r="H32" s="65">
        <v>823</v>
      </c>
      <c r="I32" s="9">
        <f>IF(H53=0, "-", H32/H53)</f>
        <v>0.12859375000000001</v>
      </c>
      <c r="J32" s="8">
        <f t="shared" si="2"/>
        <v>-0.36713286713286714</v>
      </c>
      <c r="K32" s="9">
        <f t="shared" si="3"/>
        <v>-0.32320777642770354</v>
      </c>
    </row>
    <row r="33" spans="1:11" x14ac:dyDescent="0.2">
      <c r="A33" s="7" t="s">
        <v>369</v>
      </c>
      <c r="B33" s="65">
        <v>457</v>
      </c>
      <c r="C33" s="34">
        <f>IF(B53=0, "-", B33/B53)</f>
        <v>0.1688839615668884</v>
      </c>
      <c r="D33" s="65">
        <v>246</v>
      </c>
      <c r="E33" s="9">
        <f>IF(D53=0, "-", D33/D53)</f>
        <v>0.12208436724565756</v>
      </c>
      <c r="F33" s="81">
        <v>890</v>
      </c>
      <c r="G33" s="34">
        <f>IF(F53=0, "-", F33/F53)</f>
        <v>0.11501680020677177</v>
      </c>
      <c r="H33" s="65">
        <v>810</v>
      </c>
      <c r="I33" s="9">
        <f>IF(H53=0, "-", H33/H53)</f>
        <v>0.12656249999999999</v>
      </c>
      <c r="J33" s="8">
        <f t="shared" si="2"/>
        <v>0.85772357723577231</v>
      </c>
      <c r="K33" s="9">
        <f t="shared" si="3"/>
        <v>9.8765432098765427E-2</v>
      </c>
    </row>
    <row r="34" spans="1:11" x14ac:dyDescent="0.2">
      <c r="A34" s="7" t="s">
        <v>370</v>
      </c>
      <c r="B34" s="65">
        <v>38</v>
      </c>
      <c r="C34" s="34">
        <f>IF(B53=0, "-", B34/B53)</f>
        <v>1.4042867701404288E-2</v>
      </c>
      <c r="D34" s="65">
        <v>8</v>
      </c>
      <c r="E34" s="9">
        <f>IF(D53=0, "-", D34/D53)</f>
        <v>3.9702233250620347E-3</v>
      </c>
      <c r="F34" s="81">
        <v>92</v>
      </c>
      <c r="G34" s="34">
        <f>IF(F53=0, "-", F34/F53)</f>
        <v>1.1889377100025847E-2</v>
      </c>
      <c r="H34" s="65">
        <v>56</v>
      </c>
      <c r="I34" s="9">
        <f>IF(H53=0, "-", H34/H53)</f>
        <v>8.7500000000000008E-3</v>
      </c>
      <c r="J34" s="8">
        <f t="shared" si="2"/>
        <v>3.75</v>
      </c>
      <c r="K34" s="9">
        <f t="shared" si="3"/>
        <v>0.6428571428571429</v>
      </c>
    </row>
    <row r="35" spans="1:11" x14ac:dyDescent="0.2">
      <c r="A35" s="7" t="s">
        <v>371</v>
      </c>
      <c r="B35" s="65">
        <v>0</v>
      </c>
      <c r="C35" s="34">
        <f>IF(B53=0, "-", B35/B53)</f>
        <v>0</v>
      </c>
      <c r="D35" s="65">
        <v>0</v>
      </c>
      <c r="E35" s="9">
        <f>IF(D53=0, "-", D35/D53)</f>
        <v>0</v>
      </c>
      <c r="F35" s="81">
        <v>0</v>
      </c>
      <c r="G35" s="34">
        <f>IF(F53=0, "-", F35/F53)</f>
        <v>0</v>
      </c>
      <c r="H35" s="65">
        <v>2</v>
      </c>
      <c r="I35" s="9">
        <f>IF(H53=0, "-", H35/H53)</f>
        <v>3.1250000000000001E-4</v>
      </c>
      <c r="J35" s="8" t="str">
        <f t="shared" si="2"/>
        <v>-</v>
      </c>
      <c r="K35" s="9">
        <f t="shared" si="3"/>
        <v>-1</v>
      </c>
    </row>
    <row r="36" spans="1:11" x14ac:dyDescent="0.2">
      <c r="A36" s="7" t="s">
        <v>372</v>
      </c>
      <c r="B36" s="65">
        <v>210</v>
      </c>
      <c r="C36" s="34">
        <f>IF(B53=0, "-", B36/B53)</f>
        <v>7.7605321507760533E-2</v>
      </c>
      <c r="D36" s="65">
        <v>178</v>
      </c>
      <c r="E36" s="9">
        <f>IF(D53=0, "-", D36/D53)</f>
        <v>8.8337468982630271E-2</v>
      </c>
      <c r="F36" s="81">
        <v>686</v>
      </c>
      <c r="G36" s="34">
        <f>IF(F53=0, "-", F36/F53)</f>
        <v>8.8653398811062295E-2</v>
      </c>
      <c r="H36" s="65">
        <v>723</v>
      </c>
      <c r="I36" s="9">
        <f>IF(H53=0, "-", H36/H53)</f>
        <v>0.11296875000000001</v>
      </c>
      <c r="J36" s="8">
        <f t="shared" si="2"/>
        <v>0.1797752808988764</v>
      </c>
      <c r="K36" s="9">
        <f t="shared" si="3"/>
        <v>-5.1175656984785614E-2</v>
      </c>
    </row>
    <row r="37" spans="1:11" x14ac:dyDescent="0.2">
      <c r="A37" s="7" t="s">
        <v>373</v>
      </c>
      <c r="B37" s="65">
        <v>291</v>
      </c>
      <c r="C37" s="34">
        <f>IF(B53=0, "-", B37/B53)</f>
        <v>0.10753880266075388</v>
      </c>
      <c r="D37" s="65">
        <v>214</v>
      </c>
      <c r="E37" s="9">
        <f>IF(D53=0, "-", D37/D53)</f>
        <v>0.10620347394540942</v>
      </c>
      <c r="F37" s="81">
        <v>692</v>
      </c>
      <c r="G37" s="34">
        <f>IF(F53=0, "-", F37/F53)</f>
        <v>8.9428792969759627E-2</v>
      </c>
      <c r="H37" s="65">
        <v>492</v>
      </c>
      <c r="I37" s="9">
        <f>IF(H53=0, "-", H37/H53)</f>
        <v>7.6874999999999999E-2</v>
      </c>
      <c r="J37" s="8">
        <f t="shared" si="2"/>
        <v>0.35981308411214952</v>
      </c>
      <c r="K37" s="9">
        <f t="shared" si="3"/>
        <v>0.4065040650406504</v>
      </c>
    </row>
    <row r="38" spans="1:11" x14ac:dyDescent="0.2">
      <c r="A38" s="7" t="s">
        <v>374</v>
      </c>
      <c r="B38" s="65">
        <v>9</v>
      </c>
      <c r="C38" s="34">
        <f>IF(B53=0, "-", B38/B53)</f>
        <v>3.3259423503325942E-3</v>
      </c>
      <c r="D38" s="65">
        <v>0</v>
      </c>
      <c r="E38" s="9">
        <f>IF(D53=0, "-", D38/D53)</f>
        <v>0</v>
      </c>
      <c r="F38" s="81">
        <v>9</v>
      </c>
      <c r="G38" s="34">
        <f>IF(F53=0, "-", F38/F53)</f>
        <v>1.1630912380460067E-3</v>
      </c>
      <c r="H38" s="65">
        <v>0</v>
      </c>
      <c r="I38" s="9">
        <f>IF(H53=0, "-", H38/H53)</f>
        <v>0</v>
      </c>
      <c r="J38" s="8" t="str">
        <f t="shared" si="2"/>
        <v>-</v>
      </c>
      <c r="K38" s="9" t="str">
        <f t="shared" si="3"/>
        <v>-</v>
      </c>
    </row>
    <row r="39" spans="1:11" x14ac:dyDescent="0.2">
      <c r="A39" s="7" t="s">
        <v>375</v>
      </c>
      <c r="B39" s="65">
        <v>227</v>
      </c>
      <c r="C39" s="34">
        <f>IF(B53=0, "-", B39/B53)</f>
        <v>8.388765705838877E-2</v>
      </c>
      <c r="D39" s="65">
        <v>72</v>
      </c>
      <c r="E39" s="9">
        <f>IF(D53=0, "-", D39/D53)</f>
        <v>3.5732009925558313E-2</v>
      </c>
      <c r="F39" s="81">
        <v>776</v>
      </c>
      <c r="G39" s="34">
        <f>IF(F53=0, "-", F39/F53)</f>
        <v>0.10028431119152235</v>
      </c>
      <c r="H39" s="65">
        <v>225</v>
      </c>
      <c r="I39" s="9">
        <f>IF(H53=0, "-", H39/H53)</f>
        <v>3.515625E-2</v>
      </c>
      <c r="J39" s="8">
        <f t="shared" si="2"/>
        <v>2.1527777777777777</v>
      </c>
      <c r="K39" s="9">
        <f t="shared" si="3"/>
        <v>2.4488888888888889</v>
      </c>
    </row>
    <row r="40" spans="1:11" x14ac:dyDescent="0.2">
      <c r="A40" s="7" t="s">
        <v>376</v>
      </c>
      <c r="B40" s="65">
        <v>160</v>
      </c>
      <c r="C40" s="34">
        <f>IF(B53=0, "-", B40/B53)</f>
        <v>5.9127864005912786E-2</v>
      </c>
      <c r="D40" s="65">
        <v>258</v>
      </c>
      <c r="E40" s="9">
        <f>IF(D53=0, "-", D40/D53)</f>
        <v>0.12803970223325062</v>
      </c>
      <c r="F40" s="81">
        <v>824</v>
      </c>
      <c r="G40" s="34">
        <f>IF(F53=0, "-", F40/F53)</f>
        <v>0.10648746446110106</v>
      </c>
      <c r="H40" s="65">
        <v>771</v>
      </c>
      <c r="I40" s="9">
        <f>IF(H53=0, "-", H40/H53)</f>
        <v>0.12046875</v>
      </c>
      <c r="J40" s="8">
        <f t="shared" si="2"/>
        <v>-0.37984496124031009</v>
      </c>
      <c r="K40" s="9">
        <f t="shared" si="3"/>
        <v>6.8741893644617386E-2</v>
      </c>
    </row>
    <row r="41" spans="1:11" x14ac:dyDescent="0.2">
      <c r="A41" s="7" t="s">
        <v>377</v>
      </c>
      <c r="B41" s="65">
        <v>120</v>
      </c>
      <c r="C41" s="34">
        <f>IF(B53=0, "-", B41/B53)</f>
        <v>4.4345898004434593E-2</v>
      </c>
      <c r="D41" s="65">
        <v>50</v>
      </c>
      <c r="E41" s="9">
        <f>IF(D53=0, "-", D41/D53)</f>
        <v>2.4813895781637719E-2</v>
      </c>
      <c r="F41" s="81">
        <v>477</v>
      </c>
      <c r="G41" s="34">
        <f>IF(F53=0, "-", F41/F53)</f>
        <v>6.1643835616438353E-2</v>
      </c>
      <c r="H41" s="65">
        <v>273</v>
      </c>
      <c r="I41" s="9">
        <f>IF(H53=0, "-", H41/H53)</f>
        <v>4.265625E-2</v>
      </c>
      <c r="J41" s="8">
        <f t="shared" si="2"/>
        <v>1.4</v>
      </c>
      <c r="K41" s="9">
        <f t="shared" si="3"/>
        <v>0.74725274725274726</v>
      </c>
    </row>
    <row r="42" spans="1:11" x14ac:dyDescent="0.2">
      <c r="A42" s="7" t="s">
        <v>378</v>
      </c>
      <c r="B42" s="65">
        <v>335</v>
      </c>
      <c r="C42" s="34">
        <f>IF(B53=0, "-", B42/B53)</f>
        <v>0.12379896526237989</v>
      </c>
      <c r="D42" s="65">
        <v>236</v>
      </c>
      <c r="E42" s="9">
        <f>IF(D53=0, "-", D42/D53)</f>
        <v>0.11712158808933003</v>
      </c>
      <c r="F42" s="81">
        <v>878</v>
      </c>
      <c r="G42" s="34">
        <f>IF(F53=0, "-", F42/F53)</f>
        <v>0.11346601188937711</v>
      </c>
      <c r="H42" s="65">
        <v>943</v>
      </c>
      <c r="I42" s="9">
        <f>IF(H53=0, "-", H42/H53)</f>
        <v>0.14734375</v>
      </c>
      <c r="J42" s="8">
        <f t="shared" si="2"/>
        <v>0.41949152542372881</v>
      </c>
      <c r="K42" s="9">
        <f t="shared" si="3"/>
        <v>-6.8928950159066804E-2</v>
      </c>
    </row>
    <row r="43" spans="1:11" x14ac:dyDescent="0.2">
      <c r="A43" s="7" t="s">
        <v>379</v>
      </c>
      <c r="B43" s="65">
        <v>20</v>
      </c>
      <c r="C43" s="34">
        <f>IF(B53=0, "-", B43/B53)</f>
        <v>7.3909830007390983E-3</v>
      </c>
      <c r="D43" s="65">
        <v>2</v>
      </c>
      <c r="E43" s="9">
        <f>IF(D53=0, "-", D43/D53)</f>
        <v>9.9255583126550868E-4</v>
      </c>
      <c r="F43" s="81">
        <v>45</v>
      </c>
      <c r="G43" s="34">
        <f>IF(F53=0, "-", F43/F53)</f>
        <v>5.8154561902300332E-3</v>
      </c>
      <c r="H43" s="65">
        <v>4</v>
      </c>
      <c r="I43" s="9">
        <f>IF(H53=0, "-", H43/H53)</f>
        <v>6.2500000000000001E-4</v>
      </c>
      <c r="J43" s="8">
        <f t="shared" si="2"/>
        <v>9</v>
      </c>
      <c r="K43" s="9" t="str">
        <f t="shared" si="3"/>
        <v>&gt;999%</v>
      </c>
    </row>
    <row r="44" spans="1:11" x14ac:dyDescent="0.2">
      <c r="A44" s="7" t="s">
        <v>380</v>
      </c>
      <c r="B44" s="65">
        <v>0</v>
      </c>
      <c r="C44" s="34">
        <f>IF(B53=0, "-", B44/B53)</f>
        <v>0</v>
      </c>
      <c r="D44" s="65">
        <v>11</v>
      </c>
      <c r="E44" s="9">
        <f>IF(D53=0, "-", D44/D53)</f>
        <v>5.4590570719602978E-3</v>
      </c>
      <c r="F44" s="81">
        <v>0</v>
      </c>
      <c r="G44" s="34">
        <f>IF(F53=0, "-", F44/F53)</f>
        <v>0</v>
      </c>
      <c r="H44" s="65">
        <v>45</v>
      </c>
      <c r="I44" s="9">
        <f>IF(H53=0, "-", H44/H53)</f>
        <v>7.0312500000000002E-3</v>
      </c>
      <c r="J44" s="8">
        <f t="shared" si="2"/>
        <v>-1</v>
      </c>
      <c r="K44" s="9">
        <f t="shared" si="3"/>
        <v>-1</v>
      </c>
    </row>
    <row r="45" spans="1:11" x14ac:dyDescent="0.2">
      <c r="A45" s="7" t="s">
        <v>381</v>
      </c>
      <c r="B45" s="65">
        <v>45</v>
      </c>
      <c r="C45" s="34">
        <f>IF(B53=0, "-", B45/B53)</f>
        <v>1.662971175166297E-2</v>
      </c>
      <c r="D45" s="65">
        <v>0</v>
      </c>
      <c r="E45" s="9">
        <f>IF(D53=0, "-", D45/D53)</f>
        <v>0</v>
      </c>
      <c r="F45" s="81">
        <v>216</v>
      </c>
      <c r="G45" s="34">
        <f>IF(F53=0, "-", F45/F53)</f>
        <v>2.7914189713104161E-2</v>
      </c>
      <c r="H45" s="65">
        <v>0</v>
      </c>
      <c r="I45" s="9">
        <f>IF(H53=0, "-", H45/H53)</f>
        <v>0</v>
      </c>
      <c r="J45" s="8" t="str">
        <f t="shared" si="2"/>
        <v>-</v>
      </c>
      <c r="K45" s="9" t="str">
        <f t="shared" si="3"/>
        <v>-</v>
      </c>
    </row>
    <row r="46" spans="1:11" x14ac:dyDescent="0.2">
      <c r="A46" s="7" t="s">
        <v>382</v>
      </c>
      <c r="B46" s="65">
        <v>0</v>
      </c>
      <c r="C46" s="34">
        <f>IF(B53=0, "-", B46/B53)</f>
        <v>0</v>
      </c>
      <c r="D46" s="65">
        <v>4</v>
      </c>
      <c r="E46" s="9">
        <f>IF(D53=0, "-", D46/D53)</f>
        <v>1.9851116625310174E-3</v>
      </c>
      <c r="F46" s="81">
        <v>0</v>
      </c>
      <c r="G46" s="34">
        <f>IF(F53=0, "-", F46/F53)</f>
        <v>0</v>
      </c>
      <c r="H46" s="65">
        <v>7</v>
      </c>
      <c r="I46" s="9">
        <f>IF(H53=0, "-", H46/H53)</f>
        <v>1.0937500000000001E-3</v>
      </c>
      <c r="J46" s="8">
        <f t="shared" si="2"/>
        <v>-1</v>
      </c>
      <c r="K46" s="9">
        <f t="shared" si="3"/>
        <v>-1</v>
      </c>
    </row>
    <row r="47" spans="1:11" x14ac:dyDescent="0.2">
      <c r="A47" s="7" t="s">
        <v>383</v>
      </c>
      <c r="B47" s="65">
        <v>217</v>
      </c>
      <c r="C47" s="34">
        <f>IF(B53=0, "-", B47/B53)</f>
        <v>8.019216555801921E-2</v>
      </c>
      <c r="D47" s="65">
        <v>159</v>
      </c>
      <c r="E47" s="9">
        <f>IF(D53=0, "-", D47/D53)</f>
        <v>7.8908188585607941E-2</v>
      </c>
      <c r="F47" s="81">
        <v>457</v>
      </c>
      <c r="G47" s="34">
        <f>IF(F53=0, "-", F47/F53)</f>
        <v>5.9059188420780562E-2</v>
      </c>
      <c r="H47" s="65">
        <v>353</v>
      </c>
      <c r="I47" s="9">
        <f>IF(H53=0, "-", H47/H53)</f>
        <v>5.5156249999999997E-2</v>
      </c>
      <c r="J47" s="8">
        <f t="shared" si="2"/>
        <v>0.36477987421383645</v>
      </c>
      <c r="K47" s="9">
        <f t="shared" si="3"/>
        <v>0.29461756373937675</v>
      </c>
    </row>
    <row r="48" spans="1:11" x14ac:dyDescent="0.2">
      <c r="A48" s="7" t="s">
        <v>384</v>
      </c>
      <c r="B48" s="65">
        <v>4</v>
      </c>
      <c r="C48" s="34">
        <f>IF(B53=0, "-", B48/B53)</f>
        <v>1.4781966001478197E-3</v>
      </c>
      <c r="D48" s="65">
        <v>6</v>
      </c>
      <c r="E48" s="9">
        <f>IF(D53=0, "-", D48/D53)</f>
        <v>2.9776674937965261E-3</v>
      </c>
      <c r="F48" s="81">
        <v>33</v>
      </c>
      <c r="G48" s="34">
        <f>IF(F53=0, "-", F48/F53)</f>
        <v>4.2646678728353576E-3</v>
      </c>
      <c r="H48" s="65">
        <v>24</v>
      </c>
      <c r="I48" s="9">
        <f>IF(H53=0, "-", H48/H53)</f>
        <v>3.7499999999999999E-3</v>
      </c>
      <c r="J48" s="8">
        <f t="shared" si="2"/>
        <v>-0.33333333333333331</v>
      </c>
      <c r="K48" s="9">
        <f t="shared" si="3"/>
        <v>0.375</v>
      </c>
    </row>
    <row r="49" spans="1:11" x14ac:dyDescent="0.2">
      <c r="A49" s="7" t="s">
        <v>385</v>
      </c>
      <c r="B49" s="65">
        <v>75</v>
      </c>
      <c r="C49" s="34">
        <f>IF(B53=0, "-", B49/B53)</f>
        <v>2.771618625277162E-2</v>
      </c>
      <c r="D49" s="65">
        <v>66</v>
      </c>
      <c r="E49" s="9">
        <f>IF(D53=0, "-", D49/D53)</f>
        <v>3.2754342431761785E-2</v>
      </c>
      <c r="F49" s="81">
        <v>144</v>
      </c>
      <c r="G49" s="34">
        <f>IF(F53=0, "-", F49/F53)</f>
        <v>1.8609459808736108E-2</v>
      </c>
      <c r="H49" s="65">
        <v>230</v>
      </c>
      <c r="I49" s="9">
        <f>IF(H53=0, "-", H49/H53)</f>
        <v>3.5937499999999997E-2</v>
      </c>
      <c r="J49" s="8">
        <f t="shared" si="2"/>
        <v>0.13636363636363635</v>
      </c>
      <c r="K49" s="9">
        <f t="shared" si="3"/>
        <v>-0.37391304347826088</v>
      </c>
    </row>
    <row r="50" spans="1:11" x14ac:dyDescent="0.2">
      <c r="A50" s="7" t="s">
        <v>386</v>
      </c>
      <c r="B50" s="65">
        <v>187</v>
      </c>
      <c r="C50" s="34">
        <f>IF(B53=0, "-", B50/B53)</f>
        <v>6.910569105691057E-2</v>
      </c>
      <c r="D50" s="65">
        <v>186</v>
      </c>
      <c r="E50" s="9">
        <f>IF(D53=0, "-", D50/D53)</f>
        <v>9.2307692307692313E-2</v>
      </c>
      <c r="F50" s="81">
        <v>564</v>
      </c>
      <c r="G50" s="34">
        <f>IF(F53=0, "-", F50/F53)</f>
        <v>7.2887050917549753E-2</v>
      </c>
      <c r="H50" s="65">
        <v>517</v>
      </c>
      <c r="I50" s="9">
        <f>IF(H53=0, "-", H50/H53)</f>
        <v>8.0781249999999999E-2</v>
      </c>
      <c r="J50" s="8">
        <f t="shared" si="2"/>
        <v>5.3763440860215058E-3</v>
      </c>
      <c r="K50" s="9">
        <f t="shared" si="3"/>
        <v>9.0909090909090912E-2</v>
      </c>
    </row>
    <row r="51" spans="1:11" x14ac:dyDescent="0.2">
      <c r="A51" s="7" t="s">
        <v>387</v>
      </c>
      <c r="B51" s="65">
        <v>51</v>
      </c>
      <c r="C51" s="34">
        <f>IF(B53=0, "-", B51/B53)</f>
        <v>1.8847006651884702E-2</v>
      </c>
      <c r="D51" s="65">
        <v>0</v>
      </c>
      <c r="E51" s="9">
        <f>IF(D53=0, "-", D51/D53)</f>
        <v>0</v>
      </c>
      <c r="F51" s="81">
        <v>178</v>
      </c>
      <c r="G51" s="34">
        <f>IF(F53=0, "-", F51/F53)</f>
        <v>2.3003360041354354E-2</v>
      </c>
      <c r="H51" s="65">
        <v>0</v>
      </c>
      <c r="I51" s="9">
        <f>IF(H53=0, "-", H51/H53)</f>
        <v>0</v>
      </c>
      <c r="J51" s="8" t="str">
        <f t="shared" si="2"/>
        <v>-</v>
      </c>
      <c r="K51" s="9" t="str">
        <f t="shared" si="3"/>
        <v>-</v>
      </c>
    </row>
    <row r="52" spans="1:11" x14ac:dyDescent="0.2">
      <c r="A52" s="2"/>
      <c r="B52" s="68"/>
      <c r="C52" s="33"/>
      <c r="D52" s="68"/>
      <c r="E52" s="6"/>
      <c r="F52" s="82"/>
      <c r="G52" s="33"/>
      <c r="H52" s="68"/>
      <c r="I52" s="6"/>
      <c r="J52" s="5"/>
      <c r="K52" s="6"/>
    </row>
    <row r="53" spans="1:11" s="43" customFormat="1" x14ac:dyDescent="0.2">
      <c r="A53" s="162" t="s">
        <v>617</v>
      </c>
      <c r="B53" s="71">
        <f>SUM(B30:B52)</f>
        <v>2706</v>
      </c>
      <c r="C53" s="40">
        <f>B53/25800</f>
        <v>0.10488372093023256</v>
      </c>
      <c r="D53" s="71">
        <f>SUM(D30:D52)</f>
        <v>2015</v>
      </c>
      <c r="E53" s="41">
        <f>D53/21662</f>
        <v>9.302003508447973E-2</v>
      </c>
      <c r="F53" s="77">
        <f>SUM(F30:F52)</f>
        <v>7738</v>
      </c>
      <c r="G53" s="42">
        <f>F53/67549</f>
        <v>0.11455387940606078</v>
      </c>
      <c r="H53" s="71">
        <f>SUM(H30:H52)</f>
        <v>6400</v>
      </c>
      <c r="I53" s="41">
        <f>H53/65027</f>
        <v>9.8420656035185378E-2</v>
      </c>
      <c r="J53" s="37">
        <f>IF(D53=0, "-", IF((B53-D53)/D53&lt;10, (B53-D53)/D53, "&gt;999%"))</f>
        <v>0.34292803970223323</v>
      </c>
      <c r="K53" s="38">
        <f>IF(H53=0, "-", IF((F53-H53)/H53&lt;10, (F53-H53)/H53, "&gt;999%"))</f>
        <v>0.20906250000000001</v>
      </c>
    </row>
    <row r="54" spans="1:11" x14ac:dyDescent="0.2">
      <c r="B54" s="83"/>
      <c r="D54" s="83"/>
      <c r="F54" s="83"/>
      <c r="H54" s="83"/>
    </row>
    <row r="55" spans="1:11" x14ac:dyDescent="0.2">
      <c r="A55" s="163" t="s">
        <v>151</v>
      </c>
      <c r="B55" s="61" t="s">
        <v>12</v>
      </c>
      <c r="C55" s="62" t="s">
        <v>13</v>
      </c>
      <c r="D55" s="61" t="s">
        <v>12</v>
      </c>
      <c r="E55" s="63" t="s">
        <v>13</v>
      </c>
      <c r="F55" s="62" t="s">
        <v>12</v>
      </c>
      <c r="G55" s="62" t="s">
        <v>13</v>
      </c>
      <c r="H55" s="61" t="s">
        <v>12</v>
      </c>
      <c r="I55" s="63" t="s">
        <v>13</v>
      </c>
      <c r="J55" s="61"/>
      <c r="K55" s="63"/>
    </row>
    <row r="56" spans="1:11" x14ac:dyDescent="0.2">
      <c r="A56" s="7" t="s">
        <v>388</v>
      </c>
      <c r="B56" s="65">
        <v>39</v>
      </c>
      <c r="C56" s="34">
        <f>IF(B67=0, "-", B56/B67)</f>
        <v>5.6768558951965066E-2</v>
      </c>
      <c r="D56" s="65">
        <v>13</v>
      </c>
      <c r="E56" s="9">
        <f>IF(D67=0, "-", D56/D67)</f>
        <v>2.5390625E-2</v>
      </c>
      <c r="F56" s="81">
        <v>82</v>
      </c>
      <c r="G56" s="34">
        <f>IF(F67=0, "-", F56/F67)</f>
        <v>4.6406338426711942E-2</v>
      </c>
      <c r="H56" s="65">
        <v>92</v>
      </c>
      <c r="I56" s="9">
        <f>IF(H67=0, "-", H56/H67)</f>
        <v>5.721393034825871E-2</v>
      </c>
      <c r="J56" s="8">
        <f t="shared" ref="J56:J65" si="4">IF(D56=0, "-", IF((B56-D56)/D56&lt;10, (B56-D56)/D56, "&gt;999%"))</f>
        <v>2</v>
      </c>
      <c r="K56" s="9">
        <f t="shared" ref="K56:K65" si="5">IF(H56=0, "-", IF((F56-H56)/H56&lt;10, (F56-H56)/H56, "&gt;999%"))</f>
        <v>-0.10869565217391304</v>
      </c>
    </row>
    <row r="57" spans="1:11" x14ac:dyDescent="0.2">
      <c r="A57" s="7" t="s">
        <v>389</v>
      </c>
      <c r="B57" s="65">
        <v>200</v>
      </c>
      <c r="C57" s="34">
        <f>IF(B67=0, "-", B57/B67)</f>
        <v>0.29112081513828236</v>
      </c>
      <c r="D57" s="65">
        <v>64</v>
      </c>
      <c r="E57" s="9">
        <f>IF(D67=0, "-", D57/D67)</f>
        <v>0.125</v>
      </c>
      <c r="F57" s="81">
        <v>351</v>
      </c>
      <c r="G57" s="34">
        <f>IF(F67=0, "-", F57/F67)</f>
        <v>0.19864176570458403</v>
      </c>
      <c r="H57" s="65">
        <v>252</v>
      </c>
      <c r="I57" s="9">
        <f>IF(H67=0, "-", H57/H67)</f>
        <v>0.15671641791044777</v>
      </c>
      <c r="J57" s="8">
        <f t="shared" si="4"/>
        <v>2.125</v>
      </c>
      <c r="K57" s="9">
        <f t="shared" si="5"/>
        <v>0.39285714285714285</v>
      </c>
    </row>
    <row r="58" spans="1:11" x14ac:dyDescent="0.2">
      <c r="A58" s="7" t="s">
        <v>390</v>
      </c>
      <c r="B58" s="65">
        <v>113</v>
      </c>
      <c r="C58" s="34">
        <f>IF(B67=0, "-", B58/B67)</f>
        <v>0.16448326055312956</v>
      </c>
      <c r="D58" s="65">
        <v>101</v>
      </c>
      <c r="E58" s="9">
        <f>IF(D67=0, "-", D58/D67)</f>
        <v>0.197265625</v>
      </c>
      <c r="F58" s="81">
        <v>343</v>
      </c>
      <c r="G58" s="34">
        <f>IF(F67=0, "-", F58/F67)</f>
        <v>0.19411431805319751</v>
      </c>
      <c r="H58" s="65">
        <v>370</v>
      </c>
      <c r="I58" s="9">
        <f>IF(H67=0, "-", H58/H67)</f>
        <v>0.2300995024875622</v>
      </c>
      <c r="J58" s="8">
        <f t="shared" si="4"/>
        <v>0.11881188118811881</v>
      </c>
      <c r="K58" s="9">
        <f t="shared" si="5"/>
        <v>-7.2972972972972977E-2</v>
      </c>
    </row>
    <row r="59" spans="1:11" x14ac:dyDescent="0.2">
      <c r="A59" s="7" t="s">
        <v>391</v>
      </c>
      <c r="B59" s="65">
        <v>12</v>
      </c>
      <c r="C59" s="34">
        <f>IF(B67=0, "-", B59/B67)</f>
        <v>1.7467248908296942E-2</v>
      </c>
      <c r="D59" s="65">
        <v>12</v>
      </c>
      <c r="E59" s="9">
        <f>IF(D67=0, "-", D59/D67)</f>
        <v>2.34375E-2</v>
      </c>
      <c r="F59" s="81">
        <v>32</v>
      </c>
      <c r="G59" s="34">
        <f>IF(F67=0, "-", F59/F67)</f>
        <v>1.8109790605546124E-2</v>
      </c>
      <c r="H59" s="65">
        <v>58</v>
      </c>
      <c r="I59" s="9">
        <f>IF(H67=0, "-", H59/H67)</f>
        <v>3.6069651741293535E-2</v>
      </c>
      <c r="J59" s="8">
        <f t="shared" si="4"/>
        <v>0</v>
      </c>
      <c r="K59" s="9">
        <f t="shared" si="5"/>
        <v>-0.44827586206896552</v>
      </c>
    </row>
    <row r="60" spans="1:11" x14ac:dyDescent="0.2">
      <c r="A60" s="7" t="s">
        <v>392</v>
      </c>
      <c r="B60" s="65">
        <v>0</v>
      </c>
      <c r="C60" s="34">
        <f>IF(B67=0, "-", B60/B67)</f>
        <v>0</v>
      </c>
      <c r="D60" s="65">
        <v>64</v>
      </c>
      <c r="E60" s="9">
        <f>IF(D67=0, "-", D60/D67)</f>
        <v>0.125</v>
      </c>
      <c r="F60" s="81">
        <v>0</v>
      </c>
      <c r="G60" s="34">
        <f>IF(F67=0, "-", F60/F67)</f>
        <v>0</v>
      </c>
      <c r="H60" s="65">
        <v>72</v>
      </c>
      <c r="I60" s="9">
        <f>IF(H67=0, "-", H60/H67)</f>
        <v>4.4776119402985072E-2</v>
      </c>
      <c r="J60" s="8">
        <f t="shared" si="4"/>
        <v>-1</v>
      </c>
      <c r="K60" s="9">
        <f t="shared" si="5"/>
        <v>-1</v>
      </c>
    </row>
    <row r="61" spans="1:11" x14ac:dyDescent="0.2">
      <c r="A61" s="7" t="s">
        <v>393</v>
      </c>
      <c r="B61" s="65">
        <v>5</v>
      </c>
      <c r="C61" s="34">
        <f>IF(B67=0, "-", B61/B67)</f>
        <v>7.2780203784570596E-3</v>
      </c>
      <c r="D61" s="65">
        <v>24</v>
      </c>
      <c r="E61" s="9">
        <f>IF(D67=0, "-", D61/D67)</f>
        <v>4.6875E-2</v>
      </c>
      <c r="F61" s="81">
        <v>22</v>
      </c>
      <c r="G61" s="34">
        <f>IF(F67=0, "-", F61/F67)</f>
        <v>1.2450481041312959E-2</v>
      </c>
      <c r="H61" s="65">
        <v>54</v>
      </c>
      <c r="I61" s="9">
        <f>IF(H67=0, "-", H61/H67)</f>
        <v>3.3582089552238806E-2</v>
      </c>
      <c r="J61" s="8">
        <f t="shared" si="4"/>
        <v>-0.79166666666666663</v>
      </c>
      <c r="K61" s="9">
        <f t="shared" si="5"/>
        <v>-0.59259259259259256</v>
      </c>
    </row>
    <row r="62" spans="1:11" x14ac:dyDescent="0.2">
      <c r="A62" s="7" t="s">
        <v>394</v>
      </c>
      <c r="B62" s="65">
        <v>45</v>
      </c>
      <c r="C62" s="34">
        <f>IF(B67=0, "-", B62/B67)</f>
        <v>6.5502183406113537E-2</v>
      </c>
      <c r="D62" s="65">
        <v>24</v>
      </c>
      <c r="E62" s="9">
        <f>IF(D67=0, "-", D62/D67)</f>
        <v>4.6875E-2</v>
      </c>
      <c r="F62" s="81">
        <v>90</v>
      </c>
      <c r="G62" s="34">
        <f>IF(F67=0, "-", F62/F67)</f>
        <v>5.0933786078098474E-2</v>
      </c>
      <c r="H62" s="65">
        <v>103</v>
      </c>
      <c r="I62" s="9">
        <f>IF(H67=0, "-", H62/H67)</f>
        <v>6.4054726368159204E-2</v>
      </c>
      <c r="J62" s="8">
        <f t="shared" si="4"/>
        <v>0.875</v>
      </c>
      <c r="K62" s="9">
        <f t="shared" si="5"/>
        <v>-0.12621359223300971</v>
      </c>
    </row>
    <row r="63" spans="1:11" x14ac:dyDescent="0.2">
      <c r="A63" s="7" t="s">
        <v>395</v>
      </c>
      <c r="B63" s="65">
        <v>136</v>
      </c>
      <c r="C63" s="34">
        <f>IF(B67=0, "-", B63/B67)</f>
        <v>0.19796215429403202</v>
      </c>
      <c r="D63" s="65">
        <v>149</v>
      </c>
      <c r="E63" s="9">
        <f>IF(D67=0, "-", D63/D67)</f>
        <v>0.291015625</v>
      </c>
      <c r="F63" s="81">
        <v>471</v>
      </c>
      <c r="G63" s="34">
        <f>IF(F67=0, "-", F63/F67)</f>
        <v>0.26655348047538202</v>
      </c>
      <c r="H63" s="65">
        <v>340</v>
      </c>
      <c r="I63" s="9">
        <f>IF(H67=0, "-", H63/H67)</f>
        <v>0.21144278606965175</v>
      </c>
      <c r="J63" s="8">
        <f t="shared" si="4"/>
        <v>-8.7248322147651006E-2</v>
      </c>
      <c r="K63" s="9">
        <f t="shared" si="5"/>
        <v>0.38529411764705884</v>
      </c>
    </row>
    <row r="64" spans="1:11" x14ac:dyDescent="0.2">
      <c r="A64" s="7" t="s">
        <v>396</v>
      </c>
      <c r="B64" s="65">
        <v>42</v>
      </c>
      <c r="C64" s="34">
        <f>IF(B67=0, "-", B64/B67)</f>
        <v>6.1135371179039298E-2</v>
      </c>
      <c r="D64" s="65">
        <v>13</v>
      </c>
      <c r="E64" s="9">
        <f>IF(D67=0, "-", D64/D67)</f>
        <v>2.5390625E-2</v>
      </c>
      <c r="F64" s="81">
        <v>74</v>
      </c>
      <c r="G64" s="34">
        <f>IF(F67=0, "-", F64/F67)</f>
        <v>4.187889077532541E-2</v>
      </c>
      <c r="H64" s="65">
        <v>80</v>
      </c>
      <c r="I64" s="9">
        <f>IF(H67=0, "-", H64/H67)</f>
        <v>4.975124378109453E-2</v>
      </c>
      <c r="J64" s="8">
        <f t="shared" si="4"/>
        <v>2.2307692307692308</v>
      </c>
      <c r="K64" s="9">
        <f t="shared" si="5"/>
        <v>-7.4999999999999997E-2</v>
      </c>
    </row>
    <row r="65" spans="1:11" x14ac:dyDescent="0.2">
      <c r="A65" s="7" t="s">
        <v>397</v>
      </c>
      <c r="B65" s="65">
        <v>95</v>
      </c>
      <c r="C65" s="34">
        <f>IF(B67=0, "-", B65/B67)</f>
        <v>0.13828238719068414</v>
      </c>
      <c r="D65" s="65">
        <v>48</v>
      </c>
      <c r="E65" s="9">
        <f>IF(D67=0, "-", D65/D67)</f>
        <v>9.375E-2</v>
      </c>
      <c r="F65" s="81">
        <v>302</v>
      </c>
      <c r="G65" s="34">
        <f>IF(F67=0, "-", F65/F67)</f>
        <v>0.17091114883984154</v>
      </c>
      <c r="H65" s="65">
        <v>187</v>
      </c>
      <c r="I65" s="9">
        <f>IF(H67=0, "-", H65/H67)</f>
        <v>0.11629353233830846</v>
      </c>
      <c r="J65" s="8">
        <f t="shared" si="4"/>
        <v>0.97916666666666663</v>
      </c>
      <c r="K65" s="9">
        <f t="shared" si="5"/>
        <v>0.61497326203208558</v>
      </c>
    </row>
    <row r="66" spans="1:11" x14ac:dyDescent="0.2">
      <c r="A66" s="2"/>
      <c r="B66" s="68"/>
      <c r="C66" s="33"/>
      <c r="D66" s="68"/>
      <c r="E66" s="6"/>
      <c r="F66" s="82"/>
      <c r="G66" s="33"/>
      <c r="H66" s="68"/>
      <c r="I66" s="6"/>
      <c r="J66" s="5"/>
      <c r="K66" s="6"/>
    </row>
    <row r="67" spans="1:11" s="43" customFormat="1" x14ac:dyDescent="0.2">
      <c r="A67" s="162" t="s">
        <v>616</v>
      </c>
      <c r="B67" s="71">
        <f>SUM(B56:B66)</f>
        <v>687</v>
      </c>
      <c r="C67" s="40">
        <f>B67/25800</f>
        <v>2.6627906976744185E-2</v>
      </c>
      <c r="D67" s="71">
        <f>SUM(D56:D66)</f>
        <v>512</v>
      </c>
      <c r="E67" s="41">
        <f>D67/21662</f>
        <v>2.3635860031391377E-2</v>
      </c>
      <c r="F67" s="77">
        <f>SUM(F56:F66)</f>
        <v>1767</v>
      </c>
      <c r="G67" s="42">
        <f>F67/67549</f>
        <v>2.6158788435061954E-2</v>
      </c>
      <c r="H67" s="71">
        <f>SUM(H56:H66)</f>
        <v>1608</v>
      </c>
      <c r="I67" s="41">
        <f>H67/65027</f>
        <v>2.4728189828840327E-2</v>
      </c>
      <c r="J67" s="37">
        <f>IF(D67=0, "-", IF((B67-D67)/D67&lt;10, (B67-D67)/D67, "&gt;999%"))</f>
        <v>0.341796875</v>
      </c>
      <c r="K67" s="38">
        <f>IF(H67=0, "-", IF((F67-H67)/H67&lt;10, (F67-H67)/H67, "&gt;999%"))</f>
        <v>9.8880597014925367E-2</v>
      </c>
    </row>
    <row r="68" spans="1:11" x14ac:dyDescent="0.2">
      <c r="B68" s="83"/>
      <c r="D68" s="83"/>
      <c r="F68" s="83"/>
      <c r="H68" s="83"/>
    </row>
    <row r="69" spans="1:11" s="43" customFormat="1" x14ac:dyDescent="0.2">
      <c r="A69" s="162" t="s">
        <v>615</v>
      </c>
      <c r="B69" s="71">
        <v>3393</v>
      </c>
      <c r="C69" s="40">
        <f>B69/25800</f>
        <v>0.13151162790697674</v>
      </c>
      <c r="D69" s="71">
        <v>2527</v>
      </c>
      <c r="E69" s="41">
        <f>D69/21662</f>
        <v>0.11665589511587111</v>
      </c>
      <c r="F69" s="77">
        <v>9505</v>
      </c>
      <c r="G69" s="42">
        <f>F69/67549</f>
        <v>0.14071266784112274</v>
      </c>
      <c r="H69" s="71">
        <v>8008</v>
      </c>
      <c r="I69" s="41">
        <f>H69/65027</f>
        <v>0.12314884586402572</v>
      </c>
      <c r="J69" s="37">
        <f>IF(D69=0, "-", IF((B69-D69)/D69&lt;10, (B69-D69)/D69, "&gt;999%"))</f>
        <v>0.34269885239414327</v>
      </c>
      <c r="K69" s="38">
        <f>IF(H69=0, "-", IF((F69-H69)/H69&lt;10, (F69-H69)/H69, "&gt;999%"))</f>
        <v>0.18693806193806195</v>
      </c>
    </row>
    <row r="70" spans="1:11" x14ac:dyDescent="0.2">
      <c r="B70" s="83"/>
      <c r="D70" s="83"/>
      <c r="F70" s="83"/>
      <c r="H70" s="83"/>
    </row>
    <row r="71" spans="1:11" ht="15.75" x14ac:dyDescent="0.25">
      <c r="A71" s="164" t="s">
        <v>121</v>
      </c>
      <c r="B71" s="196" t="s">
        <v>1</v>
      </c>
      <c r="C71" s="200"/>
      <c r="D71" s="200"/>
      <c r="E71" s="197"/>
      <c r="F71" s="196" t="s">
        <v>14</v>
      </c>
      <c r="G71" s="200"/>
      <c r="H71" s="200"/>
      <c r="I71" s="197"/>
      <c r="J71" s="196" t="s">
        <v>15</v>
      </c>
      <c r="K71" s="197"/>
    </row>
    <row r="72" spans="1:11" x14ac:dyDescent="0.2">
      <c r="A72" s="22"/>
      <c r="B72" s="196">
        <f>VALUE(RIGHT($B$2, 4))</f>
        <v>2021</v>
      </c>
      <c r="C72" s="197"/>
      <c r="D72" s="196">
        <f>B72-1</f>
        <v>2020</v>
      </c>
      <c r="E72" s="204"/>
      <c r="F72" s="196">
        <f>B72</f>
        <v>2021</v>
      </c>
      <c r="G72" s="204"/>
      <c r="H72" s="196">
        <f>D72</f>
        <v>2020</v>
      </c>
      <c r="I72" s="204"/>
      <c r="J72" s="140" t="s">
        <v>4</v>
      </c>
      <c r="K72" s="141" t="s">
        <v>2</v>
      </c>
    </row>
    <row r="73" spans="1:11" x14ac:dyDescent="0.2">
      <c r="A73" s="163" t="s">
        <v>152</v>
      </c>
      <c r="B73" s="61" t="s">
        <v>12</v>
      </c>
      <c r="C73" s="62" t="s">
        <v>13</v>
      </c>
      <c r="D73" s="61" t="s">
        <v>12</v>
      </c>
      <c r="E73" s="63" t="s">
        <v>13</v>
      </c>
      <c r="F73" s="62" t="s">
        <v>12</v>
      </c>
      <c r="G73" s="62" t="s">
        <v>13</v>
      </c>
      <c r="H73" s="61" t="s">
        <v>12</v>
      </c>
      <c r="I73" s="63" t="s">
        <v>13</v>
      </c>
      <c r="J73" s="61"/>
      <c r="K73" s="63"/>
    </row>
    <row r="74" spans="1:11" x14ac:dyDescent="0.2">
      <c r="A74" s="7" t="s">
        <v>398</v>
      </c>
      <c r="B74" s="65">
        <v>1</v>
      </c>
      <c r="C74" s="34">
        <f>IF(B96=0, "-", B74/B96)</f>
        <v>2.3843586075345731E-4</v>
      </c>
      <c r="D74" s="65">
        <v>1</v>
      </c>
      <c r="E74" s="9">
        <f>IF(D96=0, "-", D74/D96)</f>
        <v>2.6888948642108095E-4</v>
      </c>
      <c r="F74" s="81">
        <v>6</v>
      </c>
      <c r="G74" s="34">
        <f>IF(F96=0, "-", F74/F96)</f>
        <v>5.7017960657607147E-4</v>
      </c>
      <c r="H74" s="65">
        <v>3</v>
      </c>
      <c r="I74" s="9">
        <f>IF(H96=0, "-", H74/H96)</f>
        <v>2.6546323334218213E-4</v>
      </c>
      <c r="J74" s="8">
        <f t="shared" ref="J74:J94" si="6">IF(D74=0, "-", IF((B74-D74)/D74&lt;10, (B74-D74)/D74, "&gt;999%"))</f>
        <v>0</v>
      </c>
      <c r="K74" s="9">
        <f t="shared" ref="K74:K94" si="7">IF(H74=0, "-", IF((F74-H74)/H74&lt;10, (F74-H74)/H74, "&gt;999%"))</f>
        <v>1</v>
      </c>
    </row>
    <row r="75" spans="1:11" x14ac:dyDescent="0.2">
      <c r="A75" s="7" t="s">
        <v>399</v>
      </c>
      <c r="B75" s="65">
        <v>96</v>
      </c>
      <c r="C75" s="34">
        <f>IF(B96=0, "-", B75/B96)</f>
        <v>2.2889842632331903E-2</v>
      </c>
      <c r="D75" s="65">
        <v>108</v>
      </c>
      <c r="E75" s="9">
        <f>IF(D96=0, "-", D75/D96)</f>
        <v>2.9040064533476739E-2</v>
      </c>
      <c r="F75" s="81">
        <v>294</v>
      </c>
      <c r="G75" s="34">
        <f>IF(F96=0, "-", F75/F96)</f>
        <v>2.7938800722227503E-2</v>
      </c>
      <c r="H75" s="65">
        <v>321</v>
      </c>
      <c r="I75" s="9">
        <f>IF(H96=0, "-", H75/H96)</f>
        <v>2.8404565967613486E-2</v>
      </c>
      <c r="J75" s="8">
        <f t="shared" si="6"/>
        <v>-0.1111111111111111</v>
      </c>
      <c r="K75" s="9">
        <f t="shared" si="7"/>
        <v>-8.4112149532710276E-2</v>
      </c>
    </row>
    <row r="76" spans="1:11" x14ac:dyDescent="0.2">
      <c r="A76" s="7" t="s">
        <v>400</v>
      </c>
      <c r="B76" s="65">
        <v>8</v>
      </c>
      <c r="C76" s="34">
        <f>IF(B96=0, "-", B76/B96)</f>
        <v>1.9074868860276585E-3</v>
      </c>
      <c r="D76" s="65">
        <v>8</v>
      </c>
      <c r="E76" s="9">
        <f>IF(D96=0, "-", D76/D96)</f>
        <v>2.1511158913686476E-3</v>
      </c>
      <c r="F76" s="81">
        <v>36</v>
      </c>
      <c r="G76" s="34">
        <f>IF(F96=0, "-", F76/F96)</f>
        <v>3.4210776394564286E-3</v>
      </c>
      <c r="H76" s="65">
        <v>35</v>
      </c>
      <c r="I76" s="9">
        <f>IF(H96=0, "-", H76/H96)</f>
        <v>3.0970710556587912E-3</v>
      </c>
      <c r="J76" s="8">
        <f t="shared" si="6"/>
        <v>0</v>
      </c>
      <c r="K76" s="9">
        <f t="shared" si="7"/>
        <v>2.8571428571428571E-2</v>
      </c>
    </row>
    <row r="77" spans="1:11" x14ac:dyDescent="0.2">
      <c r="A77" s="7" t="s">
        <v>401</v>
      </c>
      <c r="B77" s="65">
        <v>0</v>
      </c>
      <c r="C77" s="34">
        <f>IF(B96=0, "-", B77/B96)</f>
        <v>0</v>
      </c>
      <c r="D77" s="65">
        <v>134</v>
      </c>
      <c r="E77" s="9">
        <f>IF(D96=0, "-", D77/D96)</f>
        <v>3.6031191180424846E-2</v>
      </c>
      <c r="F77" s="81">
        <v>0</v>
      </c>
      <c r="G77" s="34">
        <f>IF(F96=0, "-", F77/F96)</f>
        <v>0</v>
      </c>
      <c r="H77" s="65">
        <v>248</v>
      </c>
      <c r="I77" s="9">
        <f>IF(H96=0, "-", H77/H96)</f>
        <v>2.1944960622953719E-2</v>
      </c>
      <c r="J77" s="8">
        <f t="shared" si="6"/>
        <v>-1</v>
      </c>
      <c r="K77" s="9">
        <f t="shared" si="7"/>
        <v>-1</v>
      </c>
    </row>
    <row r="78" spans="1:11" x14ac:dyDescent="0.2">
      <c r="A78" s="7" t="s">
        <v>402</v>
      </c>
      <c r="B78" s="65">
        <v>281</v>
      </c>
      <c r="C78" s="34">
        <f>IF(B96=0, "-", B78/B96)</f>
        <v>6.7000476871721504E-2</v>
      </c>
      <c r="D78" s="65">
        <v>293</v>
      </c>
      <c r="E78" s="9">
        <f>IF(D96=0, "-", D78/D96)</f>
        <v>7.878461952137672E-2</v>
      </c>
      <c r="F78" s="81">
        <v>644</v>
      </c>
      <c r="G78" s="34">
        <f>IF(F96=0, "-", F78/F96)</f>
        <v>6.1199277772498339E-2</v>
      </c>
      <c r="H78" s="65">
        <v>999</v>
      </c>
      <c r="I78" s="9">
        <f>IF(H96=0, "-", H78/H96)</f>
        <v>8.8399256702946641E-2</v>
      </c>
      <c r="J78" s="8">
        <f t="shared" si="6"/>
        <v>-4.0955631399317405E-2</v>
      </c>
      <c r="K78" s="9">
        <f t="shared" si="7"/>
        <v>-0.35535535535535534</v>
      </c>
    </row>
    <row r="79" spans="1:11" x14ac:dyDescent="0.2">
      <c r="A79" s="7" t="s">
        <v>403</v>
      </c>
      <c r="B79" s="65">
        <v>120</v>
      </c>
      <c r="C79" s="34">
        <f>IF(B96=0, "-", B79/B96)</f>
        <v>2.8612303290414878E-2</v>
      </c>
      <c r="D79" s="65">
        <v>291</v>
      </c>
      <c r="E79" s="9">
        <f>IF(D96=0, "-", D79/D96)</f>
        <v>7.8246840548534549E-2</v>
      </c>
      <c r="F79" s="81">
        <v>635</v>
      </c>
      <c r="G79" s="34">
        <f>IF(F96=0, "-", F79/F96)</f>
        <v>6.0344008362634233E-2</v>
      </c>
      <c r="H79" s="65">
        <v>966</v>
      </c>
      <c r="I79" s="9">
        <f>IF(H96=0, "-", H79/H96)</f>
        <v>8.5479161136182633E-2</v>
      </c>
      <c r="J79" s="8">
        <f t="shared" si="6"/>
        <v>-0.58762886597938147</v>
      </c>
      <c r="K79" s="9">
        <f t="shared" si="7"/>
        <v>-0.34265010351966874</v>
      </c>
    </row>
    <row r="80" spans="1:11" x14ac:dyDescent="0.2">
      <c r="A80" s="7" t="s">
        <v>404</v>
      </c>
      <c r="B80" s="65">
        <v>18</v>
      </c>
      <c r="C80" s="34">
        <f>IF(B96=0, "-", B80/B96)</f>
        <v>4.2918454935622317E-3</v>
      </c>
      <c r="D80" s="65">
        <v>7</v>
      </c>
      <c r="E80" s="9">
        <f>IF(D96=0, "-", D80/D96)</f>
        <v>1.8822264049475664E-3</v>
      </c>
      <c r="F80" s="81">
        <v>35</v>
      </c>
      <c r="G80" s="34">
        <f>IF(F96=0, "-", F80/F96)</f>
        <v>3.3260477050270835E-3</v>
      </c>
      <c r="H80" s="65">
        <v>38</v>
      </c>
      <c r="I80" s="9">
        <f>IF(H96=0, "-", H80/H96)</f>
        <v>3.3625342890009732E-3</v>
      </c>
      <c r="J80" s="8">
        <f t="shared" si="6"/>
        <v>1.5714285714285714</v>
      </c>
      <c r="K80" s="9">
        <f t="shared" si="7"/>
        <v>-7.8947368421052627E-2</v>
      </c>
    </row>
    <row r="81" spans="1:11" x14ac:dyDescent="0.2">
      <c r="A81" s="7" t="s">
        <v>405</v>
      </c>
      <c r="B81" s="65">
        <v>287</v>
      </c>
      <c r="C81" s="34">
        <f>IF(B96=0, "-", B81/B96)</f>
        <v>6.8431092036242244E-2</v>
      </c>
      <c r="D81" s="65">
        <v>571</v>
      </c>
      <c r="E81" s="9">
        <f>IF(D96=0, "-", D81/D96)</f>
        <v>0.15353589674643722</v>
      </c>
      <c r="F81" s="81">
        <v>844</v>
      </c>
      <c r="G81" s="34">
        <f>IF(F96=0, "-", F81/F96)</f>
        <v>8.0205264658367387E-2</v>
      </c>
      <c r="H81" s="65">
        <v>1167</v>
      </c>
      <c r="I81" s="9">
        <f>IF(H96=0, "-", H81/H96)</f>
        <v>0.10326519777010884</v>
      </c>
      <c r="J81" s="8">
        <f t="shared" si="6"/>
        <v>-0.49737302977232922</v>
      </c>
      <c r="K81" s="9">
        <f t="shared" si="7"/>
        <v>-0.27677806341045413</v>
      </c>
    </row>
    <row r="82" spans="1:11" x14ac:dyDescent="0.2">
      <c r="A82" s="7" t="s">
        <v>406</v>
      </c>
      <c r="B82" s="65">
        <v>918</v>
      </c>
      <c r="C82" s="34">
        <f>IF(B96=0, "-", B82/B96)</f>
        <v>0.21888412017167383</v>
      </c>
      <c r="D82" s="65">
        <v>462</v>
      </c>
      <c r="E82" s="9">
        <f>IF(D96=0, "-", D82/D96)</f>
        <v>0.12422694272653939</v>
      </c>
      <c r="F82" s="81">
        <v>1892</v>
      </c>
      <c r="G82" s="34">
        <f>IF(F96=0, "-", F82/F96)</f>
        <v>0.17979663594032119</v>
      </c>
      <c r="H82" s="65">
        <v>1639</v>
      </c>
      <c r="I82" s="9">
        <f>IF(H96=0, "-", H82/H96)</f>
        <v>0.14503141314927884</v>
      </c>
      <c r="J82" s="8">
        <f t="shared" si="6"/>
        <v>0.98701298701298701</v>
      </c>
      <c r="K82" s="9">
        <f t="shared" si="7"/>
        <v>0.15436241610738255</v>
      </c>
    </row>
    <row r="83" spans="1:11" x14ac:dyDescent="0.2">
      <c r="A83" s="7" t="s">
        <v>407</v>
      </c>
      <c r="B83" s="65">
        <v>123</v>
      </c>
      <c r="C83" s="34">
        <f>IF(B96=0, "-", B83/B96)</f>
        <v>2.9327610872675252E-2</v>
      </c>
      <c r="D83" s="65">
        <v>44</v>
      </c>
      <c r="E83" s="9">
        <f>IF(D96=0, "-", D83/D96)</f>
        <v>1.1831137402527562E-2</v>
      </c>
      <c r="F83" s="81">
        <v>302</v>
      </c>
      <c r="G83" s="34">
        <f>IF(F96=0, "-", F83/F96)</f>
        <v>2.8699040197662264E-2</v>
      </c>
      <c r="H83" s="65">
        <v>107</v>
      </c>
      <c r="I83" s="9">
        <f>IF(H96=0, "-", H83/H96)</f>
        <v>9.4681886558711618E-3</v>
      </c>
      <c r="J83" s="8">
        <f t="shared" si="6"/>
        <v>1.7954545454545454</v>
      </c>
      <c r="K83" s="9">
        <f t="shared" si="7"/>
        <v>1.8224299065420562</v>
      </c>
    </row>
    <row r="84" spans="1:11" x14ac:dyDescent="0.2">
      <c r="A84" s="7" t="s">
        <v>408</v>
      </c>
      <c r="B84" s="65">
        <v>169</v>
      </c>
      <c r="C84" s="34">
        <f>IF(B96=0, "-", B84/B96)</f>
        <v>4.0295660467334286E-2</v>
      </c>
      <c r="D84" s="65">
        <v>193</v>
      </c>
      <c r="E84" s="9">
        <f>IF(D96=0, "-", D84/D96)</f>
        <v>5.1895670879268621E-2</v>
      </c>
      <c r="F84" s="81">
        <v>642</v>
      </c>
      <c r="G84" s="34">
        <f>IF(F96=0, "-", F84/F96)</f>
        <v>6.1009217903639647E-2</v>
      </c>
      <c r="H84" s="65">
        <v>683</v>
      </c>
      <c r="I84" s="9">
        <f>IF(H96=0, "-", H84/H96)</f>
        <v>6.0437129457570127E-2</v>
      </c>
      <c r="J84" s="8">
        <f t="shared" si="6"/>
        <v>-0.12435233160621761</v>
      </c>
      <c r="K84" s="9">
        <f t="shared" si="7"/>
        <v>-6.0029282576866766E-2</v>
      </c>
    </row>
    <row r="85" spans="1:11" x14ac:dyDescent="0.2">
      <c r="A85" s="7" t="s">
        <v>409</v>
      </c>
      <c r="B85" s="65">
        <v>716</v>
      </c>
      <c r="C85" s="34">
        <f>IF(B96=0, "-", B85/B96)</f>
        <v>0.17072007629947544</v>
      </c>
      <c r="D85" s="65">
        <v>409</v>
      </c>
      <c r="E85" s="9">
        <f>IF(D96=0, "-", D85/D96)</f>
        <v>0.1099757999462221</v>
      </c>
      <c r="F85" s="81">
        <v>1720</v>
      </c>
      <c r="G85" s="34">
        <f>IF(F96=0, "-", F85/F96)</f>
        <v>0.16345148721847383</v>
      </c>
      <c r="H85" s="65">
        <v>1354</v>
      </c>
      <c r="I85" s="9">
        <f>IF(H96=0, "-", H85/H96)</f>
        <v>0.11981240598177152</v>
      </c>
      <c r="J85" s="8">
        <f t="shared" si="6"/>
        <v>0.75061124694376524</v>
      </c>
      <c r="K85" s="9">
        <f t="shared" si="7"/>
        <v>0.27031019202363366</v>
      </c>
    </row>
    <row r="86" spans="1:11" x14ac:dyDescent="0.2">
      <c r="A86" s="7" t="s">
        <v>410</v>
      </c>
      <c r="B86" s="65">
        <v>20</v>
      </c>
      <c r="C86" s="34">
        <f>IF(B96=0, "-", B86/B96)</f>
        <v>4.7687172150691461E-3</v>
      </c>
      <c r="D86" s="65">
        <v>27</v>
      </c>
      <c r="E86" s="9">
        <f>IF(D96=0, "-", D86/D96)</f>
        <v>7.2600161333691848E-3</v>
      </c>
      <c r="F86" s="81">
        <v>41</v>
      </c>
      <c r="G86" s="34">
        <f>IF(F96=0, "-", F86/F96)</f>
        <v>3.8962273116031551E-3</v>
      </c>
      <c r="H86" s="65">
        <v>81</v>
      </c>
      <c r="I86" s="9">
        <f>IF(H96=0, "-", H86/H96)</f>
        <v>7.1675073002389171E-3</v>
      </c>
      <c r="J86" s="8">
        <f t="shared" si="6"/>
        <v>-0.25925925925925924</v>
      </c>
      <c r="K86" s="9">
        <f t="shared" si="7"/>
        <v>-0.49382716049382713</v>
      </c>
    </row>
    <row r="87" spans="1:11" x14ac:dyDescent="0.2">
      <c r="A87" s="7" t="s">
        <v>411</v>
      </c>
      <c r="B87" s="65">
        <v>4</v>
      </c>
      <c r="C87" s="34">
        <f>IF(B96=0, "-", B87/B96)</f>
        <v>9.5374344301382924E-4</v>
      </c>
      <c r="D87" s="65">
        <v>8</v>
      </c>
      <c r="E87" s="9">
        <f>IF(D96=0, "-", D87/D96)</f>
        <v>2.1511158913686476E-3</v>
      </c>
      <c r="F87" s="81">
        <v>14</v>
      </c>
      <c r="G87" s="34">
        <f>IF(F96=0, "-", F87/F96)</f>
        <v>1.3304190820108335E-3</v>
      </c>
      <c r="H87" s="65">
        <v>25</v>
      </c>
      <c r="I87" s="9">
        <f>IF(H96=0, "-", H87/H96)</f>
        <v>2.2121936111848509E-3</v>
      </c>
      <c r="J87" s="8">
        <f t="shared" si="6"/>
        <v>-0.5</v>
      </c>
      <c r="K87" s="9">
        <f t="shared" si="7"/>
        <v>-0.44</v>
      </c>
    </row>
    <row r="88" spans="1:11" x14ac:dyDescent="0.2">
      <c r="A88" s="7" t="s">
        <v>412</v>
      </c>
      <c r="B88" s="65">
        <v>98</v>
      </c>
      <c r="C88" s="34">
        <f>IF(B96=0, "-", B88/B96)</f>
        <v>2.3366714353838816E-2</v>
      </c>
      <c r="D88" s="65">
        <v>40</v>
      </c>
      <c r="E88" s="9">
        <f>IF(D96=0, "-", D88/D96)</f>
        <v>1.0755579456843238E-2</v>
      </c>
      <c r="F88" s="81">
        <v>110</v>
      </c>
      <c r="G88" s="34">
        <f>IF(F96=0, "-", F88/F96)</f>
        <v>1.0453292787227977E-2</v>
      </c>
      <c r="H88" s="65">
        <v>148</v>
      </c>
      <c r="I88" s="9">
        <f>IF(H96=0, "-", H88/H96)</f>
        <v>1.3096186178214318E-2</v>
      </c>
      <c r="J88" s="8">
        <f t="shared" si="6"/>
        <v>1.45</v>
      </c>
      <c r="K88" s="9">
        <f t="shared" si="7"/>
        <v>-0.25675675675675674</v>
      </c>
    </row>
    <row r="89" spans="1:11" x14ac:dyDescent="0.2">
      <c r="A89" s="7" t="s">
        <v>413</v>
      </c>
      <c r="B89" s="65">
        <v>61</v>
      </c>
      <c r="C89" s="34">
        <f>IF(B96=0, "-", B89/B96)</f>
        <v>1.4544587505960896E-2</v>
      </c>
      <c r="D89" s="65">
        <v>16</v>
      </c>
      <c r="E89" s="9">
        <f>IF(D96=0, "-", D89/D96)</f>
        <v>4.3022317827372952E-3</v>
      </c>
      <c r="F89" s="81">
        <v>154</v>
      </c>
      <c r="G89" s="34">
        <f>IF(F96=0, "-", F89/F96)</f>
        <v>1.4634609902119167E-2</v>
      </c>
      <c r="H89" s="65">
        <v>79</v>
      </c>
      <c r="I89" s="9">
        <f>IF(H96=0, "-", H89/H96)</f>
        <v>6.9905318113441285E-3</v>
      </c>
      <c r="J89" s="8">
        <f t="shared" si="6"/>
        <v>2.8125</v>
      </c>
      <c r="K89" s="9">
        <f t="shared" si="7"/>
        <v>0.94936708860759489</v>
      </c>
    </row>
    <row r="90" spans="1:11" x14ac:dyDescent="0.2">
      <c r="A90" s="7" t="s">
        <v>414</v>
      </c>
      <c r="B90" s="65">
        <v>10</v>
      </c>
      <c r="C90" s="34">
        <f>IF(B96=0, "-", B90/B96)</f>
        <v>2.384358607534573E-3</v>
      </c>
      <c r="D90" s="65">
        <v>1</v>
      </c>
      <c r="E90" s="9">
        <f>IF(D96=0, "-", D90/D96)</f>
        <v>2.6888948642108095E-4</v>
      </c>
      <c r="F90" s="81">
        <v>27</v>
      </c>
      <c r="G90" s="34">
        <f>IF(F96=0, "-", F90/F96)</f>
        <v>2.5658082295923214E-3</v>
      </c>
      <c r="H90" s="65">
        <v>12</v>
      </c>
      <c r="I90" s="9">
        <f>IF(H96=0, "-", H90/H96)</f>
        <v>1.0618529333687285E-3</v>
      </c>
      <c r="J90" s="8">
        <f t="shared" si="6"/>
        <v>9</v>
      </c>
      <c r="K90" s="9">
        <f t="shared" si="7"/>
        <v>1.25</v>
      </c>
    </row>
    <row r="91" spans="1:11" x14ac:dyDescent="0.2">
      <c r="A91" s="7" t="s">
        <v>415</v>
      </c>
      <c r="B91" s="65">
        <v>395</v>
      </c>
      <c r="C91" s="34">
        <f>IF(B96=0, "-", B91/B96)</f>
        <v>9.4182164997615642E-2</v>
      </c>
      <c r="D91" s="65">
        <v>231</v>
      </c>
      <c r="E91" s="9">
        <f>IF(D96=0, "-", D91/D96)</f>
        <v>6.2113471363269696E-2</v>
      </c>
      <c r="F91" s="81">
        <v>1000</v>
      </c>
      <c r="G91" s="34">
        <f>IF(F96=0, "-", F91/F96)</f>
        <v>9.502993442934525E-2</v>
      </c>
      <c r="H91" s="65">
        <v>609</v>
      </c>
      <c r="I91" s="9">
        <f>IF(H96=0, "-", H91/H96)</f>
        <v>5.388903636846297E-2</v>
      </c>
      <c r="J91" s="8">
        <f t="shared" si="6"/>
        <v>0.70995670995671001</v>
      </c>
      <c r="K91" s="9">
        <f t="shared" si="7"/>
        <v>0.64203612479474548</v>
      </c>
    </row>
    <row r="92" spans="1:11" x14ac:dyDescent="0.2">
      <c r="A92" s="7" t="s">
        <v>416</v>
      </c>
      <c r="B92" s="65">
        <v>799</v>
      </c>
      <c r="C92" s="34">
        <f>IF(B96=0, "-", B92/B96)</f>
        <v>0.19051025274201239</v>
      </c>
      <c r="D92" s="65">
        <v>772</v>
      </c>
      <c r="E92" s="9">
        <f>IF(D96=0, "-", D92/D96)</f>
        <v>0.20758268351707448</v>
      </c>
      <c r="F92" s="81">
        <v>1891</v>
      </c>
      <c r="G92" s="34">
        <f>IF(F96=0, "-", F92/F96)</f>
        <v>0.17970160600589186</v>
      </c>
      <c r="H92" s="65">
        <v>2355</v>
      </c>
      <c r="I92" s="9">
        <f>IF(H96=0, "-", H92/H96)</f>
        <v>0.20838863817361294</v>
      </c>
      <c r="J92" s="8">
        <f t="shared" si="6"/>
        <v>3.4974093264248704E-2</v>
      </c>
      <c r="K92" s="9">
        <f t="shared" si="7"/>
        <v>-0.19702760084925691</v>
      </c>
    </row>
    <row r="93" spans="1:11" x14ac:dyDescent="0.2">
      <c r="A93" s="7" t="s">
        <v>417</v>
      </c>
      <c r="B93" s="65">
        <v>0</v>
      </c>
      <c r="C93" s="34">
        <f>IF(B96=0, "-", B93/B96)</f>
        <v>0</v>
      </c>
      <c r="D93" s="65">
        <v>12</v>
      </c>
      <c r="E93" s="9">
        <f>IF(D96=0, "-", D93/D96)</f>
        <v>3.2266738370529714E-3</v>
      </c>
      <c r="F93" s="81">
        <v>1</v>
      </c>
      <c r="G93" s="34">
        <f>IF(F96=0, "-", F93/F96)</f>
        <v>9.5029934429345249E-5</v>
      </c>
      <c r="H93" s="65">
        <v>40</v>
      </c>
      <c r="I93" s="9">
        <f>IF(H96=0, "-", H93/H96)</f>
        <v>3.5395097778957614E-3</v>
      </c>
      <c r="J93" s="8">
        <f t="shared" si="6"/>
        <v>-1</v>
      </c>
      <c r="K93" s="9">
        <f t="shared" si="7"/>
        <v>-0.97499999999999998</v>
      </c>
    </row>
    <row r="94" spans="1:11" x14ac:dyDescent="0.2">
      <c r="A94" s="7" t="s">
        <v>418</v>
      </c>
      <c r="B94" s="65">
        <v>70</v>
      </c>
      <c r="C94" s="34">
        <f>IF(B96=0, "-", B94/B96)</f>
        <v>1.6690510252742013E-2</v>
      </c>
      <c r="D94" s="65">
        <v>91</v>
      </c>
      <c r="E94" s="9">
        <f>IF(D96=0, "-", D94/D96)</f>
        <v>2.4468943264318366E-2</v>
      </c>
      <c r="F94" s="81">
        <v>235</v>
      </c>
      <c r="G94" s="34">
        <f>IF(F96=0, "-", F94/F96)</f>
        <v>2.2332034590896131E-2</v>
      </c>
      <c r="H94" s="65">
        <v>392</v>
      </c>
      <c r="I94" s="9">
        <f>IF(H96=0, "-", H94/H96)</f>
        <v>3.468719582337846E-2</v>
      </c>
      <c r="J94" s="8">
        <f t="shared" si="6"/>
        <v>-0.23076923076923078</v>
      </c>
      <c r="K94" s="9">
        <f t="shared" si="7"/>
        <v>-0.40051020408163263</v>
      </c>
    </row>
    <row r="95" spans="1:11" x14ac:dyDescent="0.2">
      <c r="A95" s="2"/>
      <c r="B95" s="68"/>
      <c r="C95" s="33"/>
      <c r="D95" s="68"/>
      <c r="E95" s="6"/>
      <c r="F95" s="82"/>
      <c r="G95" s="33"/>
      <c r="H95" s="68"/>
      <c r="I95" s="6"/>
      <c r="J95" s="5"/>
      <c r="K95" s="6"/>
    </row>
    <row r="96" spans="1:11" s="43" customFormat="1" x14ac:dyDescent="0.2">
      <c r="A96" s="162" t="s">
        <v>614</v>
      </c>
      <c r="B96" s="71">
        <f>SUM(B74:B95)</f>
        <v>4194</v>
      </c>
      <c r="C96" s="40">
        <f>B96/25800</f>
        <v>0.16255813953488371</v>
      </c>
      <c r="D96" s="71">
        <f>SUM(D74:D95)</f>
        <v>3719</v>
      </c>
      <c r="E96" s="41">
        <f>D96/21662</f>
        <v>0.17168313175145417</v>
      </c>
      <c r="F96" s="77">
        <f>SUM(F74:F95)</f>
        <v>10523</v>
      </c>
      <c r="G96" s="42">
        <f>F96/67549</f>
        <v>0.15578320922589528</v>
      </c>
      <c r="H96" s="71">
        <f>SUM(H74:H95)</f>
        <v>11301</v>
      </c>
      <c r="I96" s="41">
        <f>H96/65027</f>
        <v>0.1737893490396297</v>
      </c>
      <c r="J96" s="37">
        <f>IF(D96=0, "-", IF((B96-D96)/D96&lt;10, (B96-D96)/D96, "&gt;999%"))</f>
        <v>0.12772250605001345</v>
      </c>
      <c r="K96" s="38">
        <f>IF(H96=0, "-", IF((F96-H96)/H96&lt;10, (F96-H96)/H96, "&gt;999%"))</f>
        <v>-6.8843465180072561E-2</v>
      </c>
    </row>
    <row r="97" spans="1:11" x14ac:dyDescent="0.2">
      <c r="B97" s="83"/>
      <c r="D97" s="83"/>
      <c r="F97" s="83"/>
      <c r="H97" s="83"/>
    </row>
    <row r="98" spans="1:11" x14ac:dyDescent="0.2">
      <c r="A98" s="163" t="s">
        <v>153</v>
      </c>
      <c r="B98" s="61" t="s">
        <v>12</v>
      </c>
      <c r="C98" s="62" t="s">
        <v>13</v>
      </c>
      <c r="D98" s="61" t="s">
        <v>12</v>
      </c>
      <c r="E98" s="63" t="s">
        <v>13</v>
      </c>
      <c r="F98" s="62" t="s">
        <v>12</v>
      </c>
      <c r="G98" s="62" t="s">
        <v>13</v>
      </c>
      <c r="H98" s="61" t="s">
        <v>12</v>
      </c>
      <c r="I98" s="63" t="s">
        <v>13</v>
      </c>
      <c r="J98" s="61"/>
      <c r="K98" s="63"/>
    </row>
    <row r="99" spans="1:11" x14ac:dyDescent="0.2">
      <c r="A99" s="7" t="s">
        <v>419</v>
      </c>
      <c r="B99" s="65">
        <v>4</v>
      </c>
      <c r="C99" s="34">
        <f>IF(B113=0, "-", B99/B113)</f>
        <v>3.8498556304138597E-3</v>
      </c>
      <c r="D99" s="65">
        <v>9</v>
      </c>
      <c r="E99" s="9">
        <f>IF(D113=0, "-", D99/D113)</f>
        <v>1.3595166163141994E-2</v>
      </c>
      <c r="F99" s="81">
        <v>10</v>
      </c>
      <c r="G99" s="34">
        <f>IF(F113=0, "-", F99/F113)</f>
        <v>3.8417210910487898E-3</v>
      </c>
      <c r="H99" s="65">
        <v>43</v>
      </c>
      <c r="I99" s="9">
        <f>IF(H113=0, "-", H99/H113)</f>
        <v>1.7659137577002052E-2</v>
      </c>
      <c r="J99" s="8">
        <f t="shared" ref="J99:J111" si="8">IF(D99=0, "-", IF((B99-D99)/D99&lt;10, (B99-D99)/D99, "&gt;999%"))</f>
        <v>-0.55555555555555558</v>
      </c>
      <c r="K99" s="9">
        <f t="shared" ref="K99:K111" si="9">IF(H99=0, "-", IF((F99-H99)/H99&lt;10, (F99-H99)/H99, "&gt;999%"))</f>
        <v>-0.76744186046511631</v>
      </c>
    </row>
    <row r="100" spans="1:11" x14ac:dyDescent="0.2">
      <c r="A100" s="7" t="s">
        <v>420</v>
      </c>
      <c r="B100" s="65">
        <v>87</v>
      </c>
      <c r="C100" s="34">
        <f>IF(B113=0, "-", B100/B113)</f>
        <v>8.3734359961501442E-2</v>
      </c>
      <c r="D100" s="65">
        <v>41</v>
      </c>
      <c r="E100" s="9">
        <f>IF(D113=0, "-", D100/D113)</f>
        <v>6.1933534743202415E-2</v>
      </c>
      <c r="F100" s="81">
        <v>270</v>
      </c>
      <c r="G100" s="34">
        <f>IF(F113=0, "-", F100/F113)</f>
        <v>0.10372646945831733</v>
      </c>
      <c r="H100" s="65">
        <v>252</v>
      </c>
      <c r="I100" s="9">
        <f>IF(H113=0, "-", H100/H113)</f>
        <v>0.10349075975359343</v>
      </c>
      <c r="J100" s="8">
        <f t="shared" si="8"/>
        <v>1.1219512195121952</v>
      </c>
      <c r="K100" s="9">
        <f t="shared" si="9"/>
        <v>7.1428571428571425E-2</v>
      </c>
    </row>
    <row r="101" spans="1:11" x14ac:dyDescent="0.2">
      <c r="A101" s="7" t="s">
        <v>421</v>
      </c>
      <c r="B101" s="65">
        <v>105</v>
      </c>
      <c r="C101" s="34">
        <f>IF(B113=0, "-", B101/B113)</f>
        <v>0.10105871029836382</v>
      </c>
      <c r="D101" s="65">
        <v>139</v>
      </c>
      <c r="E101" s="9">
        <f>IF(D113=0, "-", D101/D113)</f>
        <v>0.20996978851963746</v>
      </c>
      <c r="F101" s="81">
        <v>380</v>
      </c>
      <c r="G101" s="34">
        <f>IF(F113=0, "-", F101/F113)</f>
        <v>0.145985401459854</v>
      </c>
      <c r="H101" s="65">
        <v>392</v>
      </c>
      <c r="I101" s="9">
        <f>IF(H113=0, "-", H101/H113)</f>
        <v>0.16098562628336754</v>
      </c>
      <c r="J101" s="8">
        <f t="shared" si="8"/>
        <v>-0.2446043165467626</v>
      </c>
      <c r="K101" s="9">
        <f t="shared" si="9"/>
        <v>-3.0612244897959183E-2</v>
      </c>
    </row>
    <row r="102" spans="1:11" x14ac:dyDescent="0.2">
      <c r="A102" s="7" t="s">
        <v>422</v>
      </c>
      <c r="B102" s="65">
        <v>34</v>
      </c>
      <c r="C102" s="34">
        <f>IF(B113=0, "-", B102/B113)</f>
        <v>3.2723772858517804E-2</v>
      </c>
      <c r="D102" s="65">
        <v>28</v>
      </c>
      <c r="E102" s="9">
        <f>IF(D113=0, "-", D102/D113)</f>
        <v>4.2296072507552872E-2</v>
      </c>
      <c r="F102" s="81">
        <v>89</v>
      </c>
      <c r="G102" s="34">
        <f>IF(F113=0, "-", F102/F113)</f>
        <v>3.4191317710334228E-2</v>
      </c>
      <c r="H102" s="65">
        <v>167</v>
      </c>
      <c r="I102" s="9">
        <f>IF(H113=0, "-", H102/H113)</f>
        <v>6.8583162217659144E-2</v>
      </c>
      <c r="J102" s="8">
        <f t="shared" si="8"/>
        <v>0.21428571428571427</v>
      </c>
      <c r="K102" s="9">
        <f t="shared" si="9"/>
        <v>-0.46706586826347307</v>
      </c>
    </row>
    <row r="103" spans="1:11" x14ac:dyDescent="0.2">
      <c r="A103" s="7" t="s">
        <v>423</v>
      </c>
      <c r="B103" s="65">
        <v>14</v>
      </c>
      <c r="C103" s="34">
        <f>IF(B113=0, "-", B103/B113)</f>
        <v>1.3474494706448507E-2</v>
      </c>
      <c r="D103" s="65">
        <v>49</v>
      </c>
      <c r="E103" s="9">
        <f>IF(D113=0, "-", D103/D113)</f>
        <v>7.4018126888217517E-2</v>
      </c>
      <c r="F103" s="81">
        <v>22</v>
      </c>
      <c r="G103" s="34">
        <f>IF(F113=0, "-", F103/F113)</f>
        <v>8.451786400307337E-3</v>
      </c>
      <c r="H103" s="65">
        <v>125</v>
      </c>
      <c r="I103" s="9">
        <f>IF(H113=0, "-", H103/H113)</f>
        <v>5.1334702258726897E-2</v>
      </c>
      <c r="J103" s="8">
        <f t="shared" si="8"/>
        <v>-0.7142857142857143</v>
      </c>
      <c r="K103" s="9">
        <f t="shared" si="9"/>
        <v>-0.82399999999999995</v>
      </c>
    </row>
    <row r="104" spans="1:11" x14ac:dyDescent="0.2">
      <c r="A104" s="7" t="s">
        <v>424</v>
      </c>
      <c r="B104" s="65">
        <v>39</v>
      </c>
      <c r="C104" s="34">
        <f>IF(B113=0, "-", B104/B113)</f>
        <v>3.7536092396535131E-2</v>
      </c>
      <c r="D104" s="65">
        <v>46</v>
      </c>
      <c r="E104" s="9">
        <f>IF(D113=0, "-", D104/D113)</f>
        <v>6.9486404833836862E-2</v>
      </c>
      <c r="F104" s="81">
        <v>93</v>
      </c>
      <c r="G104" s="34">
        <f>IF(F113=0, "-", F104/F113)</f>
        <v>3.5728006146753748E-2</v>
      </c>
      <c r="H104" s="65">
        <v>125</v>
      </c>
      <c r="I104" s="9">
        <f>IF(H113=0, "-", H104/H113)</f>
        <v>5.1334702258726897E-2</v>
      </c>
      <c r="J104" s="8">
        <f t="shared" si="8"/>
        <v>-0.15217391304347827</v>
      </c>
      <c r="K104" s="9">
        <f t="shared" si="9"/>
        <v>-0.25600000000000001</v>
      </c>
    </row>
    <row r="105" spans="1:11" x14ac:dyDescent="0.2">
      <c r="A105" s="7" t="s">
        <v>425</v>
      </c>
      <c r="B105" s="65">
        <v>94</v>
      </c>
      <c r="C105" s="34">
        <f>IF(B113=0, "-", B105/B113)</f>
        <v>9.0471607314725699E-2</v>
      </c>
      <c r="D105" s="65">
        <v>71</v>
      </c>
      <c r="E105" s="9">
        <f>IF(D113=0, "-", D105/D113)</f>
        <v>0.10725075528700906</v>
      </c>
      <c r="F105" s="81">
        <v>203</v>
      </c>
      <c r="G105" s="34">
        <f>IF(F113=0, "-", F105/F113)</f>
        <v>7.7986938148290427E-2</v>
      </c>
      <c r="H105" s="65">
        <v>256</v>
      </c>
      <c r="I105" s="9">
        <f>IF(H113=0, "-", H105/H113)</f>
        <v>0.10513347022587269</v>
      </c>
      <c r="J105" s="8">
        <f t="shared" si="8"/>
        <v>0.323943661971831</v>
      </c>
      <c r="K105" s="9">
        <f t="shared" si="9"/>
        <v>-0.20703125</v>
      </c>
    </row>
    <row r="106" spans="1:11" x14ac:dyDescent="0.2">
      <c r="A106" s="7" t="s">
        <v>426</v>
      </c>
      <c r="B106" s="65">
        <v>9</v>
      </c>
      <c r="C106" s="34">
        <f>IF(B113=0, "-", B106/B113)</f>
        <v>8.6621751684311833E-3</v>
      </c>
      <c r="D106" s="65">
        <v>7</v>
      </c>
      <c r="E106" s="9">
        <f>IF(D113=0, "-", D106/D113)</f>
        <v>1.0574018126888218E-2</v>
      </c>
      <c r="F106" s="81">
        <v>41</v>
      </c>
      <c r="G106" s="34">
        <f>IF(F113=0, "-", F106/F113)</f>
        <v>1.5751056473300037E-2</v>
      </c>
      <c r="H106" s="65">
        <v>10</v>
      </c>
      <c r="I106" s="9">
        <f>IF(H113=0, "-", H106/H113)</f>
        <v>4.1067761806981521E-3</v>
      </c>
      <c r="J106" s="8">
        <f t="shared" si="8"/>
        <v>0.2857142857142857</v>
      </c>
      <c r="K106" s="9">
        <f t="shared" si="9"/>
        <v>3.1</v>
      </c>
    </row>
    <row r="107" spans="1:11" x14ac:dyDescent="0.2">
      <c r="A107" s="7" t="s">
        <v>427</v>
      </c>
      <c r="B107" s="65">
        <v>229</v>
      </c>
      <c r="C107" s="34">
        <f>IF(B113=0, "-", B107/B113)</f>
        <v>0.22040423484119345</v>
      </c>
      <c r="D107" s="65">
        <v>0</v>
      </c>
      <c r="E107" s="9">
        <f>IF(D113=0, "-", D107/D113)</f>
        <v>0</v>
      </c>
      <c r="F107" s="81">
        <v>417</v>
      </c>
      <c r="G107" s="34">
        <f>IF(F113=0, "-", F107/F113)</f>
        <v>0.16019976949673453</v>
      </c>
      <c r="H107" s="65">
        <v>0</v>
      </c>
      <c r="I107" s="9">
        <f>IF(H113=0, "-", H107/H113)</f>
        <v>0</v>
      </c>
      <c r="J107" s="8" t="str">
        <f t="shared" si="8"/>
        <v>-</v>
      </c>
      <c r="K107" s="9" t="str">
        <f t="shared" si="9"/>
        <v>-</v>
      </c>
    </row>
    <row r="108" spans="1:11" x14ac:dyDescent="0.2">
      <c r="A108" s="7" t="s">
        <v>428</v>
      </c>
      <c r="B108" s="65">
        <v>37</v>
      </c>
      <c r="C108" s="34">
        <f>IF(B113=0, "-", B108/B113)</f>
        <v>3.5611164581328202E-2</v>
      </c>
      <c r="D108" s="65">
        <v>45</v>
      </c>
      <c r="E108" s="9">
        <f>IF(D113=0, "-", D108/D113)</f>
        <v>6.7975830815709973E-2</v>
      </c>
      <c r="F108" s="81">
        <v>109</v>
      </c>
      <c r="G108" s="34">
        <f>IF(F113=0, "-", F108/F113)</f>
        <v>4.1874759892431807E-2</v>
      </c>
      <c r="H108" s="65">
        <v>131</v>
      </c>
      <c r="I108" s="9">
        <f>IF(H113=0, "-", H108/H113)</f>
        <v>5.3798767967145791E-2</v>
      </c>
      <c r="J108" s="8">
        <f t="shared" si="8"/>
        <v>-0.17777777777777778</v>
      </c>
      <c r="K108" s="9">
        <f t="shared" si="9"/>
        <v>-0.16793893129770993</v>
      </c>
    </row>
    <row r="109" spans="1:11" x14ac:dyDescent="0.2">
      <c r="A109" s="7" t="s">
        <v>429</v>
      </c>
      <c r="B109" s="65">
        <v>184</v>
      </c>
      <c r="C109" s="34">
        <f>IF(B113=0, "-", B109/B113)</f>
        <v>0.17709335899903753</v>
      </c>
      <c r="D109" s="65">
        <v>123</v>
      </c>
      <c r="E109" s="9">
        <f>IF(D113=0, "-", D109/D113)</f>
        <v>0.18580060422960726</v>
      </c>
      <c r="F109" s="81">
        <v>447</v>
      </c>
      <c r="G109" s="34">
        <f>IF(F113=0, "-", F109/F113)</f>
        <v>0.17172493276988091</v>
      </c>
      <c r="H109" s="65">
        <v>550</v>
      </c>
      <c r="I109" s="9">
        <f>IF(H113=0, "-", H109/H113)</f>
        <v>0.22587268993839835</v>
      </c>
      <c r="J109" s="8">
        <f t="shared" si="8"/>
        <v>0.49593495934959347</v>
      </c>
      <c r="K109" s="9">
        <f t="shared" si="9"/>
        <v>-0.18727272727272729</v>
      </c>
    </row>
    <row r="110" spans="1:11" x14ac:dyDescent="0.2">
      <c r="A110" s="7" t="s">
        <v>430</v>
      </c>
      <c r="B110" s="65">
        <v>65</v>
      </c>
      <c r="C110" s="34">
        <f>IF(B113=0, "-", B110/B113)</f>
        <v>6.2560153994225223E-2</v>
      </c>
      <c r="D110" s="65">
        <v>64</v>
      </c>
      <c r="E110" s="9">
        <f>IF(D113=0, "-", D110/D113)</f>
        <v>9.6676737160120846E-2</v>
      </c>
      <c r="F110" s="81">
        <v>207</v>
      </c>
      <c r="G110" s="34">
        <f>IF(F113=0, "-", F110/F113)</f>
        <v>7.9523626584709947E-2</v>
      </c>
      <c r="H110" s="65">
        <v>201</v>
      </c>
      <c r="I110" s="9">
        <f>IF(H113=0, "-", H110/H113)</f>
        <v>8.2546201232032851E-2</v>
      </c>
      <c r="J110" s="8">
        <f t="shared" si="8"/>
        <v>1.5625E-2</v>
      </c>
      <c r="K110" s="9">
        <f t="shared" si="9"/>
        <v>2.9850746268656716E-2</v>
      </c>
    </row>
    <row r="111" spans="1:11" x14ac:dyDescent="0.2">
      <c r="A111" s="7" t="s">
        <v>431</v>
      </c>
      <c r="B111" s="65">
        <v>138</v>
      </c>
      <c r="C111" s="34">
        <f>IF(B113=0, "-", B111/B113)</f>
        <v>0.13282001924927817</v>
      </c>
      <c r="D111" s="65">
        <v>40</v>
      </c>
      <c r="E111" s="9">
        <f>IF(D113=0, "-", D111/D113)</f>
        <v>6.0422960725075532E-2</v>
      </c>
      <c r="F111" s="81">
        <v>315</v>
      </c>
      <c r="G111" s="34">
        <f>IF(F113=0, "-", F111/F113)</f>
        <v>0.12101421436803687</v>
      </c>
      <c r="H111" s="65">
        <v>183</v>
      </c>
      <c r="I111" s="9">
        <f>IF(H113=0, "-", H111/H113)</f>
        <v>7.5154004106776182E-2</v>
      </c>
      <c r="J111" s="8">
        <f t="shared" si="8"/>
        <v>2.4500000000000002</v>
      </c>
      <c r="K111" s="9">
        <f t="shared" si="9"/>
        <v>0.72131147540983609</v>
      </c>
    </row>
    <row r="112" spans="1:11" x14ac:dyDescent="0.2">
      <c r="A112" s="2"/>
      <c r="B112" s="68"/>
      <c r="C112" s="33"/>
      <c r="D112" s="68"/>
      <c r="E112" s="6"/>
      <c r="F112" s="82"/>
      <c r="G112" s="33"/>
      <c r="H112" s="68"/>
      <c r="I112" s="6"/>
      <c r="J112" s="5"/>
      <c r="K112" s="6"/>
    </row>
    <row r="113" spans="1:11" s="43" customFormat="1" x14ac:dyDescent="0.2">
      <c r="A113" s="162" t="s">
        <v>613</v>
      </c>
      <c r="B113" s="71">
        <f>SUM(B99:B112)</f>
        <v>1039</v>
      </c>
      <c r="C113" s="40">
        <f>B113/25800</f>
        <v>4.0271317829457365E-2</v>
      </c>
      <c r="D113" s="71">
        <f>SUM(D99:D112)</f>
        <v>662</v>
      </c>
      <c r="E113" s="41">
        <f>D113/21662</f>
        <v>3.056042839996307E-2</v>
      </c>
      <c r="F113" s="77">
        <f>SUM(F99:F112)</f>
        <v>2603</v>
      </c>
      <c r="G113" s="42">
        <f>F113/67549</f>
        <v>3.8534989415091266E-2</v>
      </c>
      <c r="H113" s="71">
        <f>SUM(H99:H112)</f>
        <v>2435</v>
      </c>
      <c r="I113" s="41">
        <f>H113/65027</f>
        <v>3.7445983975886936E-2</v>
      </c>
      <c r="J113" s="37">
        <f>IF(D113=0, "-", IF((B113-D113)/D113&lt;10, (B113-D113)/D113, "&gt;999%"))</f>
        <v>0.56948640483383683</v>
      </c>
      <c r="K113" s="38">
        <f>IF(H113=0, "-", IF((F113-H113)/H113&lt;10, (F113-H113)/H113, "&gt;999%"))</f>
        <v>6.899383983572896E-2</v>
      </c>
    </row>
    <row r="114" spans="1:11" x14ac:dyDescent="0.2">
      <c r="B114" s="83"/>
      <c r="D114" s="83"/>
      <c r="F114" s="83"/>
      <c r="H114" s="83"/>
    </row>
    <row r="115" spans="1:11" s="43" customFormat="1" x14ac:dyDescent="0.2">
      <c r="A115" s="162" t="s">
        <v>612</v>
      </c>
      <c r="B115" s="71">
        <v>5233</v>
      </c>
      <c r="C115" s="40">
        <f>B115/25800</f>
        <v>0.20282945736434108</v>
      </c>
      <c r="D115" s="71">
        <v>4381</v>
      </c>
      <c r="E115" s="41">
        <f>D115/21662</f>
        <v>0.20224356015141723</v>
      </c>
      <c r="F115" s="77">
        <v>13126</v>
      </c>
      <c r="G115" s="42">
        <f>F115/67549</f>
        <v>0.19431819864098654</v>
      </c>
      <c r="H115" s="71">
        <v>13736</v>
      </c>
      <c r="I115" s="41">
        <f>H115/65027</f>
        <v>0.21123533301551664</v>
      </c>
      <c r="J115" s="37">
        <f>IF(D115=0, "-", IF((B115-D115)/D115&lt;10, (B115-D115)/D115, "&gt;999%"))</f>
        <v>0.19447614699840218</v>
      </c>
      <c r="K115" s="38">
        <f>IF(H115=0, "-", IF((F115-H115)/H115&lt;10, (F115-H115)/H115, "&gt;999%"))</f>
        <v>-4.4408852649970881E-2</v>
      </c>
    </row>
    <row r="116" spans="1:11" x14ac:dyDescent="0.2">
      <c r="B116" s="83"/>
      <c r="D116" s="83"/>
      <c r="F116" s="83"/>
      <c r="H116" s="83"/>
    </row>
    <row r="117" spans="1:11" ht="15.75" x14ac:dyDescent="0.25">
      <c r="A117" s="164" t="s">
        <v>122</v>
      </c>
      <c r="B117" s="196" t="s">
        <v>1</v>
      </c>
      <c r="C117" s="200"/>
      <c r="D117" s="200"/>
      <c r="E117" s="197"/>
      <c r="F117" s="196" t="s">
        <v>14</v>
      </c>
      <c r="G117" s="200"/>
      <c r="H117" s="200"/>
      <c r="I117" s="197"/>
      <c r="J117" s="196" t="s">
        <v>15</v>
      </c>
      <c r="K117" s="197"/>
    </row>
    <row r="118" spans="1:11" x14ac:dyDescent="0.2">
      <c r="A118" s="22"/>
      <c r="B118" s="196">
        <f>VALUE(RIGHT($B$2, 4))</f>
        <v>2021</v>
      </c>
      <c r="C118" s="197"/>
      <c r="D118" s="196">
        <f>B118-1</f>
        <v>2020</v>
      </c>
      <c r="E118" s="204"/>
      <c r="F118" s="196">
        <f>B118</f>
        <v>2021</v>
      </c>
      <c r="G118" s="204"/>
      <c r="H118" s="196">
        <f>D118</f>
        <v>2020</v>
      </c>
      <c r="I118" s="204"/>
      <c r="J118" s="140" t="s">
        <v>4</v>
      </c>
      <c r="K118" s="141" t="s">
        <v>2</v>
      </c>
    </row>
    <row r="119" spans="1:11" x14ac:dyDescent="0.2">
      <c r="A119" s="163" t="s">
        <v>154</v>
      </c>
      <c r="B119" s="61" t="s">
        <v>12</v>
      </c>
      <c r="C119" s="62" t="s">
        <v>13</v>
      </c>
      <c r="D119" s="61" t="s">
        <v>12</v>
      </c>
      <c r="E119" s="63" t="s">
        <v>13</v>
      </c>
      <c r="F119" s="62" t="s">
        <v>12</v>
      </c>
      <c r="G119" s="62" t="s">
        <v>13</v>
      </c>
      <c r="H119" s="61" t="s">
        <v>12</v>
      </c>
      <c r="I119" s="63" t="s">
        <v>13</v>
      </c>
      <c r="J119" s="61"/>
      <c r="K119" s="63"/>
    </row>
    <row r="120" spans="1:11" x14ac:dyDescent="0.2">
      <c r="A120" s="7" t="s">
        <v>432</v>
      </c>
      <c r="B120" s="65">
        <v>0</v>
      </c>
      <c r="C120" s="34">
        <f>IF(B146=0, "-", B120/B146)</f>
        <v>0</v>
      </c>
      <c r="D120" s="65">
        <v>31</v>
      </c>
      <c r="E120" s="9">
        <f>IF(D146=0, "-", D120/D146)</f>
        <v>1.4818355640535373E-2</v>
      </c>
      <c r="F120" s="81">
        <v>13</v>
      </c>
      <c r="G120" s="34">
        <f>IF(F146=0, "-", F120/F146)</f>
        <v>2.0569620253164558E-3</v>
      </c>
      <c r="H120" s="65">
        <v>186</v>
      </c>
      <c r="I120" s="9">
        <f>IF(H146=0, "-", H120/H146)</f>
        <v>2.9509757258448358E-2</v>
      </c>
      <c r="J120" s="8">
        <f t="shared" ref="J120:J144" si="10">IF(D120=0, "-", IF((B120-D120)/D120&lt;10, (B120-D120)/D120, "&gt;999%"))</f>
        <v>-1</v>
      </c>
      <c r="K120" s="9">
        <f t="shared" ref="K120:K144" si="11">IF(H120=0, "-", IF((F120-H120)/H120&lt;10, (F120-H120)/H120, "&gt;999%"))</f>
        <v>-0.93010752688172038</v>
      </c>
    </row>
    <row r="121" spans="1:11" x14ac:dyDescent="0.2">
      <c r="A121" s="7" t="s">
        <v>433</v>
      </c>
      <c r="B121" s="65">
        <v>153</v>
      </c>
      <c r="C121" s="34">
        <f>IF(B146=0, "-", B121/B146)</f>
        <v>6.154465004022526E-2</v>
      </c>
      <c r="D121" s="65">
        <v>278</v>
      </c>
      <c r="E121" s="9">
        <f>IF(D146=0, "-", D121/D146)</f>
        <v>0.13288718929254303</v>
      </c>
      <c r="F121" s="81">
        <v>436</v>
      </c>
      <c r="G121" s="34">
        <f>IF(F146=0, "-", F121/F146)</f>
        <v>6.8987341772151906E-2</v>
      </c>
      <c r="H121" s="65">
        <v>603</v>
      </c>
      <c r="I121" s="9">
        <f>IF(H146=0, "-", H121/H146)</f>
        <v>9.5668729176582576E-2</v>
      </c>
      <c r="J121" s="8">
        <f t="shared" si="10"/>
        <v>-0.44964028776978415</v>
      </c>
      <c r="K121" s="9">
        <f t="shared" si="11"/>
        <v>-0.27694859038142622</v>
      </c>
    </row>
    <row r="122" spans="1:11" x14ac:dyDescent="0.2">
      <c r="A122" s="7" t="s">
        <v>434</v>
      </c>
      <c r="B122" s="65">
        <v>9</v>
      </c>
      <c r="C122" s="34">
        <f>IF(B146=0, "-", B122/B146)</f>
        <v>3.6202735317779565E-3</v>
      </c>
      <c r="D122" s="65">
        <v>6</v>
      </c>
      <c r="E122" s="9">
        <f>IF(D146=0, "-", D122/D146)</f>
        <v>2.8680688336520078E-3</v>
      </c>
      <c r="F122" s="81">
        <v>18</v>
      </c>
      <c r="G122" s="34">
        <f>IF(F146=0, "-", F122/F146)</f>
        <v>2.8481012658227848E-3</v>
      </c>
      <c r="H122" s="65">
        <v>18</v>
      </c>
      <c r="I122" s="9">
        <f>IF(H146=0, "-", H122/H146)</f>
        <v>2.8557829604950024E-3</v>
      </c>
      <c r="J122" s="8">
        <f t="shared" si="10"/>
        <v>0.5</v>
      </c>
      <c r="K122" s="9">
        <f t="shared" si="11"/>
        <v>0</v>
      </c>
    </row>
    <row r="123" spans="1:11" x14ac:dyDescent="0.2">
      <c r="A123" s="7" t="s">
        <v>435</v>
      </c>
      <c r="B123" s="65">
        <v>0</v>
      </c>
      <c r="C123" s="34">
        <f>IF(B146=0, "-", B123/B146)</f>
        <v>0</v>
      </c>
      <c r="D123" s="65">
        <v>111</v>
      </c>
      <c r="E123" s="9">
        <f>IF(D146=0, "-", D123/D146)</f>
        <v>5.3059273422562142E-2</v>
      </c>
      <c r="F123" s="81">
        <v>0</v>
      </c>
      <c r="G123" s="34">
        <f>IF(F146=0, "-", F123/F146)</f>
        <v>0</v>
      </c>
      <c r="H123" s="65">
        <v>297</v>
      </c>
      <c r="I123" s="9">
        <f>IF(H146=0, "-", H123/H146)</f>
        <v>4.712041884816754E-2</v>
      </c>
      <c r="J123" s="8">
        <f t="shared" si="10"/>
        <v>-1</v>
      </c>
      <c r="K123" s="9">
        <f t="shared" si="11"/>
        <v>-1</v>
      </c>
    </row>
    <row r="124" spans="1:11" x14ac:dyDescent="0.2">
      <c r="A124" s="7" t="s">
        <v>436</v>
      </c>
      <c r="B124" s="65">
        <v>0</v>
      </c>
      <c r="C124" s="34">
        <f>IF(B146=0, "-", B124/B146)</f>
        <v>0</v>
      </c>
      <c r="D124" s="65">
        <v>65</v>
      </c>
      <c r="E124" s="9">
        <f>IF(D146=0, "-", D124/D146)</f>
        <v>3.1070745697896751E-2</v>
      </c>
      <c r="F124" s="81">
        <v>0</v>
      </c>
      <c r="G124" s="34">
        <f>IF(F146=0, "-", F124/F146)</f>
        <v>0</v>
      </c>
      <c r="H124" s="65">
        <v>166</v>
      </c>
      <c r="I124" s="9">
        <f>IF(H146=0, "-", H124/H146)</f>
        <v>2.6336665080120579E-2</v>
      </c>
      <c r="J124" s="8">
        <f t="shared" si="10"/>
        <v>-1</v>
      </c>
      <c r="K124" s="9">
        <f t="shared" si="11"/>
        <v>-1</v>
      </c>
    </row>
    <row r="125" spans="1:11" x14ac:dyDescent="0.2">
      <c r="A125" s="7" t="s">
        <v>437</v>
      </c>
      <c r="B125" s="65">
        <v>81</v>
      </c>
      <c r="C125" s="34">
        <f>IF(B146=0, "-", B125/B146)</f>
        <v>3.2582461786001611E-2</v>
      </c>
      <c r="D125" s="65">
        <v>0</v>
      </c>
      <c r="E125" s="9">
        <f>IF(D146=0, "-", D125/D146)</f>
        <v>0</v>
      </c>
      <c r="F125" s="81">
        <v>193</v>
      </c>
      <c r="G125" s="34">
        <f>IF(F146=0, "-", F125/F146)</f>
        <v>3.0537974683544303E-2</v>
      </c>
      <c r="H125" s="65">
        <v>0</v>
      </c>
      <c r="I125" s="9">
        <f>IF(H146=0, "-", H125/H146)</f>
        <v>0</v>
      </c>
      <c r="J125" s="8" t="str">
        <f t="shared" si="10"/>
        <v>-</v>
      </c>
      <c r="K125" s="9" t="str">
        <f t="shared" si="11"/>
        <v>-</v>
      </c>
    </row>
    <row r="126" spans="1:11" x14ac:dyDescent="0.2">
      <c r="A126" s="7" t="s">
        <v>438</v>
      </c>
      <c r="B126" s="65">
        <v>143</v>
      </c>
      <c r="C126" s="34">
        <f>IF(B146=0, "-", B126/B146)</f>
        <v>5.7522123893805309E-2</v>
      </c>
      <c r="D126" s="65">
        <v>105</v>
      </c>
      <c r="E126" s="9">
        <f>IF(D146=0, "-", D126/D146)</f>
        <v>5.0191204588910132E-2</v>
      </c>
      <c r="F126" s="81">
        <v>418</v>
      </c>
      <c r="G126" s="34">
        <f>IF(F146=0, "-", F126/F146)</f>
        <v>6.6139240506329119E-2</v>
      </c>
      <c r="H126" s="65">
        <v>395</v>
      </c>
      <c r="I126" s="9">
        <f>IF(H146=0, "-", H126/H146)</f>
        <v>6.2668570521973666E-2</v>
      </c>
      <c r="J126" s="8">
        <f t="shared" si="10"/>
        <v>0.3619047619047619</v>
      </c>
      <c r="K126" s="9">
        <f t="shared" si="11"/>
        <v>5.8227848101265821E-2</v>
      </c>
    </row>
    <row r="127" spans="1:11" x14ac:dyDescent="0.2">
      <c r="A127" s="7" t="s">
        <v>439</v>
      </c>
      <c r="B127" s="65">
        <v>267</v>
      </c>
      <c r="C127" s="34">
        <f>IF(B146=0, "-", B127/B146)</f>
        <v>0.10740144810941271</v>
      </c>
      <c r="D127" s="65">
        <v>114</v>
      </c>
      <c r="E127" s="9">
        <f>IF(D146=0, "-", D127/D146)</f>
        <v>5.4493307839388147E-2</v>
      </c>
      <c r="F127" s="81">
        <v>451</v>
      </c>
      <c r="G127" s="34">
        <f>IF(F146=0, "-", F127/F146)</f>
        <v>7.1360759493670892E-2</v>
      </c>
      <c r="H127" s="65">
        <v>295</v>
      </c>
      <c r="I127" s="9">
        <f>IF(H146=0, "-", H127/H146)</f>
        <v>4.6803109630334759E-2</v>
      </c>
      <c r="J127" s="8">
        <f t="shared" si="10"/>
        <v>1.3421052631578947</v>
      </c>
      <c r="K127" s="9">
        <f t="shared" si="11"/>
        <v>0.52881355932203389</v>
      </c>
    </row>
    <row r="128" spans="1:11" x14ac:dyDescent="0.2">
      <c r="A128" s="7" t="s">
        <v>440</v>
      </c>
      <c r="B128" s="65">
        <v>120</v>
      </c>
      <c r="C128" s="34">
        <f>IF(B146=0, "-", B128/B146)</f>
        <v>4.8270313757039419E-2</v>
      </c>
      <c r="D128" s="65">
        <v>45</v>
      </c>
      <c r="E128" s="9">
        <f>IF(D146=0, "-", D128/D146)</f>
        <v>2.1510516252390057E-2</v>
      </c>
      <c r="F128" s="81">
        <v>254</v>
      </c>
      <c r="G128" s="34">
        <f>IF(F146=0, "-", F128/F146)</f>
        <v>4.0189873417721518E-2</v>
      </c>
      <c r="H128" s="65">
        <v>221</v>
      </c>
      <c r="I128" s="9">
        <f>IF(H146=0, "-", H128/H146)</f>
        <v>3.5062668570521975E-2</v>
      </c>
      <c r="J128" s="8">
        <f t="shared" si="10"/>
        <v>1.6666666666666667</v>
      </c>
      <c r="K128" s="9">
        <f t="shared" si="11"/>
        <v>0.14932126696832579</v>
      </c>
    </row>
    <row r="129" spans="1:11" x14ac:dyDescent="0.2">
      <c r="A129" s="7" t="s">
        <v>441</v>
      </c>
      <c r="B129" s="65">
        <v>34</v>
      </c>
      <c r="C129" s="34">
        <f>IF(B146=0, "-", B129/B146)</f>
        <v>1.3676588897827836E-2</v>
      </c>
      <c r="D129" s="65">
        <v>24</v>
      </c>
      <c r="E129" s="9">
        <f>IF(D146=0, "-", D129/D146)</f>
        <v>1.1472275334608031E-2</v>
      </c>
      <c r="F129" s="81">
        <v>93</v>
      </c>
      <c r="G129" s="34">
        <f>IF(F146=0, "-", F129/F146)</f>
        <v>1.4715189873417722E-2</v>
      </c>
      <c r="H129" s="65">
        <v>94</v>
      </c>
      <c r="I129" s="9">
        <f>IF(H146=0, "-", H129/H146)</f>
        <v>1.4913533238140568E-2</v>
      </c>
      <c r="J129" s="8">
        <f t="shared" si="10"/>
        <v>0.41666666666666669</v>
      </c>
      <c r="K129" s="9">
        <f t="shared" si="11"/>
        <v>-1.0638297872340425E-2</v>
      </c>
    </row>
    <row r="130" spans="1:11" x14ac:dyDescent="0.2">
      <c r="A130" s="7" t="s">
        <v>442</v>
      </c>
      <c r="B130" s="65">
        <v>130</v>
      </c>
      <c r="C130" s="34">
        <f>IF(B146=0, "-", B130/B146)</f>
        <v>5.229283990345937E-2</v>
      </c>
      <c r="D130" s="65">
        <v>82</v>
      </c>
      <c r="E130" s="9">
        <f>IF(D146=0, "-", D130/D146)</f>
        <v>3.9196940726577437E-2</v>
      </c>
      <c r="F130" s="81">
        <v>565</v>
      </c>
      <c r="G130" s="34">
        <f>IF(F146=0, "-", F130/F146)</f>
        <v>8.9398734177215194E-2</v>
      </c>
      <c r="H130" s="65">
        <v>234</v>
      </c>
      <c r="I130" s="9">
        <f>IF(H146=0, "-", H130/H146)</f>
        <v>3.7125178486435033E-2</v>
      </c>
      <c r="J130" s="8">
        <f t="shared" si="10"/>
        <v>0.58536585365853655</v>
      </c>
      <c r="K130" s="9">
        <f t="shared" si="11"/>
        <v>1.4145299145299146</v>
      </c>
    </row>
    <row r="131" spans="1:11" x14ac:dyDescent="0.2">
      <c r="A131" s="7" t="s">
        <v>443</v>
      </c>
      <c r="B131" s="65">
        <v>10</v>
      </c>
      <c r="C131" s="34">
        <f>IF(B146=0, "-", B131/B146)</f>
        <v>4.0225261464199519E-3</v>
      </c>
      <c r="D131" s="65">
        <v>6</v>
      </c>
      <c r="E131" s="9">
        <f>IF(D146=0, "-", D131/D146)</f>
        <v>2.8680688336520078E-3</v>
      </c>
      <c r="F131" s="81">
        <v>34</v>
      </c>
      <c r="G131" s="34">
        <f>IF(F146=0, "-", F131/F146)</f>
        <v>5.379746835443038E-3</v>
      </c>
      <c r="H131" s="65">
        <v>15</v>
      </c>
      <c r="I131" s="9">
        <f>IF(H146=0, "-", H131/H146)</f>
        <v>2.3798191337458352E-3</v>
      </c>
      <c r="J131" s="8">
        <f t="shared" si="10"/>
        <v>0.66666666666666663</v>
      </c>
      <c r="K131" s="9">
        <f t="shared" si="11"/>
        <v>1.2666666666666666</v>
      </c>
    </row>
    <row r="132" spans="1:11" x14ac:dyDescent="0.2">
      <c r="A132" s="7" t="s">
        <v>444</v>
      </c>
      <c r="B132" s="65">
        <v>139</v>
      </c>
      <c r="C132" s="34">
        <f>IF(B146=0, "-", B132/B146)</f>
        <v>5.5913113435237326E-2</v>
      </c>
      <c r="D132" s="65">
        <v>68</v>
      </c>
      <c r="E132" s="9">
        <f>IF(D146=0, "-", D132/D146)</f>
        <v>3.2504780114722756E-2</v>
      </c>
      <c r="F132" s="81">
        <v>373</v>
      </c>
      <c r="G132" s="34">
        <f>IF(F146=0, "-", F132/F146)</f>
        <v>5.9018987341772154E-2</v>
      </c>
      <c r="H132" s="65">
        <v>176</v>
      </c>
      <c r="I132" s="9">
        <f>IF(H146=0, "-", H132/H146)</f>
        <v>2.7923211169284468E-2</v>
      </c>
      <c r="J132" s="8">
        <f t="shared" si="10"/>
        <v>1.0441176470588236</v>
      </c>
      <c r="K132" s="9">
        <f t="shared" si="11"/>
        <v>1.1193181818181819</v>
      </c>
    </row>
    <row r="133" spans="1:11" x14ac:dyDescent="0.2">
      <c r="A133" s="7" t="s">
        <v>445</v>
      </c>
      <c r="B133" s="65">
        <v>252</v>
      </c>
      <c r="C133" s="34">
        <f>IF(B146=0, "-", B133/B146)</f>
        <v>0.10136765888978279</v>
      </c>
      <c r="D133" s="65">
        <v>168</v>
      </c>
      <c r="E133" s="9">
        <f>IF(D146=0, "-", D133/D146)</f>
        <v>8.0305927342256209E-2</v>
      </c>
      <c r="F133" s="81">
        <v>566</v>
      </c>
      <c r="G133" s="34">
        <f>IF(F146=0, "-", F133/F146)</f>
        <v>8.9556962025316461E-2</v>
      </c>
      <c r="H133" s="65">
        <v>503</v>
      </c>
      <c r="I133" s="9">
        <f>IF(H146=0, "-", H133/H146)</f>
        <v>7.9803268284943676E-2</v>
      </c>
      <c r="J133" s="8">
        <f t="shared" si="10"/>
        <v>0.5</v>
      </c>
      <c r="K133" s="9">
        <f t="shared" si="11"/>
        <v>0.12524850894632206</v>
      </c>
    </row>
    <row r="134" spans="1:11" x14ac:dyDescent="0.2">
      <c r="A134" s="7" t="s">
        <v>446</v>
      </c>
      <c r="B134" s="65">
        <v>57</v>
      </c>
      <c r="C134" s="34">
        <f>IF(B146=0, "-", B134/B146)</f>
        <v>2.2928399034593726E-2</v>
      </c>
      <c r="D134" s="65">
        <v>14</v>
      </c>
      <c r="E134" s="9">
        <f>IF(D146=0, "-", D134/D146)</f>
        <v>6.6921606118546849E-3</v>
      </c>
      <c r="F134" s="81">
        <v>157</v>
      </c>
      <c r="G134" s="34">
        <f>IF(F146=0, "-", F134/F146)</f>
        <v>2.4841772151898735E-2</v>
      </c>
      <c r="H134" s="65">
        <v>67</v>
      </c>
      <c r="I134" s="9">
        <f>IF(H146=0, "-", H134/H146)</f>
        <v>1.0629858797398065E-2</v>
      </c>
      <c r="J134" s="8">
        <f t="shared" si="10"/>
        <v>3.0714285714285716</v>
      </c>
      <c r="K134" s="9">
        <f t="shared" si="11"/>
        <v>1.3432835820895523</v>
      </c>
    </row>
    <row r="135" spans="1:11" x14ac:dyDescent="0.2">
      <c r="A135" s="7" t="s">
        <v>447</v>
      </c>
      <c r="B135" s="65">
        <v>212</v>
      </c>
      <c r="C135" s="34">
        <f>IF(B146=0, "-", B135/B146)</f>
        <v>8.527755430410297E-2</v>
      </c>
      <c r="D135" s="65">
        <v>114</v>
      </c>
      <c r="E135" s="9">
        <f>IF(D146=0, "-", D135/D146)</f>
        <v>5.4493307839388147E-2</v>
      </c>
      <c r="F135" s="81">
        <v>390</v>
      </c>
      <c r="G135" s="34">
        <f>IF(F146=0, "-", F135/F146)</f>
        <v>6.1708860759493674E-2</v>
      </c>
      <c r="H135" s="65">
        <v>262</v>
      </c>
      <c r="I135" s="9">
        <f>IF(H146=0, "-", H135/H146)</f>
        <v>4.1567507536093923E-2</v>
      </c>
      <c r="J135" s="8">
        <f t="shared" si="10"/>
        <v>0.85964912280701755</v>
      </c>
      <c r="K135" s="9">
        <f t="shared" si="11"/>
        <v>0.48854961832061067</v>
      </c>
    </row>
    <row r="136" spans="1:11" x14ac:dyDescent="0.2">
      <c r="A136" s="7" t="s">
        <v>448</v>
      </c>
      <c r="B136" s="65">
        <v>5</v>
      </c>
      <c r="C136" s="34">
        <f>IF(B146=0, "-", B136/B146)</f>
        <v>2.011263073209976E-3</v>
      </c>
      <c r="D136" s="65">
        <v>39</v>
      </c>
      <c r="E136" s="9">
        <f>IF(D146=0, "-", D136/D146)</f>
        <v>1.8642447418738051E-2</v>
      </c>
      <c r="F136" s="81">
        <v>71</v>
      </c>
      <c r="G136" s="34">
        <f>IF(F146=0, "-", F136/F146)</f>
        <v>1.1234177215189873E-2</v>
      </c>
      <c r="H136" s="65">
        <v>224</v>
      </c>
      <c r="I136" s="9">
        <f>IF(H146=0, "-", H136/H146)</f>
        <v>3.553863239727114E-2</v>
      </c>
      <c r="J136" s="8">
        <f t="shared" si="10"/>
        <v>-0.87179487179487181</v>
      </c>
      <c r="K136" s="9">
        <f t="shared" si="11"/>
        <v>-0.6830357142857143</v>
      </c>
    </row>
    <row r="137" spans="1:11" x14ac:dyDescent="0.2">
      <c r="A137" s="7" t="s">
        <v>449</v>
      </c>
      <c r="B137" s="65">
        <v>95</v>
      </c>
      <c r="C137" s="34">
        <f>IF(B146=0, "-", B137/B146)</f>
        <v>3.8213998390989538E-2</v>
      </c>
      <c r="D137" s="65">
        <v>30</v>
      </c>
      <c r="E137" s="9">
        <f>IF(D146=0, "-", D137/D146)</f>
        <v>1.4340344168260038E-2</v>
      </c>
      <c r="F137" s="81">
        <v>197</v>
      </c>
      <c r="G137" s="34">
        <f>IF(F146=0, "-", F137/F146)</f>
        <v>3.1170886075949367E-2</v>
      </c>
      <c r="H137" s="65">
        <v>119</v>
      </c>
      <c r="I137" s="9">
        <f>IF(H146=0, "-", H137/H146)</f>
        <v>1.8879898461050294E-2</v>
      </c>
      <c r="J137" s="8">
        <f t="shared" si="10"/>
        <v>2.1666666666666665</v>
      </c>
      <c r="K137" s="9">
        <f t="shared" si="11"/>
        <v>0.65546218487394958</v>
      </c>
    </row>
    <row r="138" spans="1:11" x14ac:dyDescent="0.2">
      <c r="A138" s="7" t="s">
        <v>450</v>
      </c>
      <c r="B138" s="65">
        <v>14</v>
      </c>
      <c r="C138" s="34">
        <f>IF(B146=0, "-", B138/B146)</f>
        <v>5.6315366049879325E-3</v>
      </c>
      <c r="D138" s="65">
        <v>6</v>
      </c>
      <c r="E138" s="9">
        <f>IF(D146=0, "-", D138/D146)</f>
        <v>2.8680688336520078E-3</v>
      </c>
      <c r="F138" s="81">
        <v>27</v>
      </c>
      <c r="G138" s="34">
        <f>IF(F146=0, "-", F138/F146)</f>
        <v>4.2721518987341774E-3</v>
      </c>
      <c r="H138" s="65">
        <v>24</v>
      </c>
      <c r="I138" s="9">
        <f>IF(H146=0, "-", H138/H146)</f>
        <v>3.8077106139933364E-3</v>
      </c>
      <c r="J138" s="8">
        <f t="shared" si="10"/>
        <v>1.3333333333333333</v>
      </c>
      <c r="K138" s="9">
        <f t="shared" si="11"/>
        <v>0.125</v>
      </c>
    </row>
    <row r="139" spans="1:11" x14ac:dyDescent="0.2">
      <c r="A139" s="7" t="s">
        <v>451</v>
      </c>
      <c r="B139" s="65">
        <v>233</v>
      </c>
      <c r="C139" s="34">
        <f>IF(B146=0, "-", B139/B146)</f>
        <v>9.3724859211584882E-2</v>
      </c>
      <c r="D139" s="65">
        <v>107</v>
      </c>
      <c r="E139" s="9">
        <f>IF(D146=0, "-", D139/D146)</f>
        <v>5.11472275334608E-2</v>
      </c>
      <c r="F139" s="81">
        <v>463</v>
      </c>
      <c r="G139" s="34">
        <f>IF(F146=0, "-", F139/F146)</f>
        <v>7.3259493670886078E-2</v>
      </c>
      <c r="H139" s="65">
        <v>276</v>
      </c>
      <c r="I139" s="9">
        <f>IF(H146=0, "-", H139/H146)</f>
        <v>4.3788672060923371E-2</v>
      </c>
      <c r="J139" s="8">
        <f t="shared" si="10"/>
        <v>1.1775700934579438</v>
      </c>
      <c r="K139" s="9">
        <f t="shared" si="11"/>
        <v>0.67753623188405798</v>
      </c>
    </row>
    <row r="140" spans="1:11" x14ac:dyDescent="0.2">
      <c r="A140" s="7" t="s">
        <v>452</v>
      </c>
      <c r="B140" s="65">
        <v>35</v>
      </c>
      <c r="C140" s="34">
        <f>IF(B146=0, "-", B140/B146)</f>
        <v>1.407884151246983E-2</v>
      </c>
      <c r="D140" s="65">
        <v>39</v>
      </c>
      <c r="E140" s="9">
        <f>IF(D146=0, "-", D140/D146)</f>
        <v>1.8642447418738051E-2</v>
      </c>
      <c r="F140" s="81">
        <v>104</v>
      </c>
      <c r="G140" s="34">
        <f>IF(F146=0, "-", F140/F146)</f>
        <v>1.6455696202531647E-2</v>
      </c>
      <c r="H140" s="65">
        <v>114</v>
      </c>
      <c r="I140" s="9">
        <f>IF(H146=0, "-", H140/H146)</f>
        <v>1.8086625416468348E-2</v>
      </c>
      <c r="J140" s="8">
        <f t="shared" si="10"/>
        <v>-0.10256410256410256</v>
      </c>
      <c r="K140" s="9">
        <f t="shared" si="11"/>
        <v>-8.771929824561403E-2</v>
      </c>
    </row>
    <row r="141" spans="1:11" x14ac:dyDescent="0.2">
      <c r="A141" s="7" t="s">
        <v>453</v>
      </c>
      <c r="B141" s="65">
        <v>85</v>
      </c>
      <c r="C141" s="34">
        <f>IF(B146=0, "-", B141/B146)</f>
        <v>3.4191472244569587E-2</v>
      </c>
      <c r="D141" s="65">
        <v>292</v>
      </c>
      <c r="E141" s="9">
        <f>IF(D146=0, "-", D141/D146)</f>
        <v>0.13957934990439771</v>
      </c>
      <c r="F141" s="81">
        <v>329</v>
      </c>
      <c r="G141" s="34">
        <f>IF(F146=0, "-", F141/F146)</f>
        <v>5.2056962025316456E-2</v>
      </c>
      <c r="H141" s="65">
        <v>948</v>
      </c>
      <c r="I141" s="9">
        <f>IF(H146=0, "-", H141/H146)</f>
        <v>0.15040456925273679</v>
      </c>
      <c r="J141" s="8">
        <f t="shared" si="10"/>
        <v>-0.70890410958904104</v>
      </c>
      <c r="K141" s="9">
        <f t="shared" si="11"/>
        <v>-0.65295358649789026</v>
      </c>
    </row>
    <row r="142" spans="1:11" x14ac:dyDescent="0.2">
      <c r="A142" s="7" t="s">
        <v>454</v>
      </c>
      <c r="B142" s="65">
        <v>255</v>
      </c>
      <c r="C142" s="34">
        <f>IF(B146=0, "-", B142/B146)</f>
        <v>0.10257441673370878</v>
      </c>
      <c r="D142" s="65">
        <v>261</v>
      </c>
      <c r="E142" s="9">
        <f>IF(D146=0, "-", D142/D146)</f>
        <v>0.12476099426386233</v>
      </c>
      <c r="F142" s="81">
        <v>773</v>
      </c>
      <c r="G142" s="34">
        <f>IF(F146=0, "-", F142/F146)</f>
        <v>0.12231012658227848</v>
      </c>
      <c r="H142" s="65">
        <v>781</v>
      </c>
      <c r="I142" s="9">
        <f>IF(H146=0, "-", H142/H146)</f>
        <v>0.12390924956369982</v>
      </c>
      <c r="J142" s="8">
        <f t="shared" si="10"/>
        <v>-2.2988505747126436E-2</v>
      </c>
      <c r="K142" s="9">
        <f t="shared" si="11"/>
        <v>-1.0243277848911651E-2</v>
      </c>
    </row>
    <row r="143" spans="1:11" x14ac:dyDescent="0.2">
      <c r="A143" s="7" t="s">
        <v>455</v>
      </c>
      <c r="B143" s="65">
        <v>1</v>
      </c>
      <c r="C143" s="34">
        <f>IF(B146=0, "-", B143/B146)</f>
        <v>4.0225261464199515E-4</v>
      </c>
      <c r="D143" s="65">
        <v>0</v>
      </c>
      <c r="E143" s="9">
        <f>IF(D146=0, "-", D143/D146)</f>
        <v>0</v>
      </c>
      <c r="F143" s="81">
        <v>1</v>
      </c>
      <c r="G143" s="34">
        <f>IF(F146=0, "-", F143/F146)</f>
        <v>1.5822784810126583E-4</v>
      </c>
      <c r="H143" s="65">
        <v>0</v>
      </c>
      <c r="I143" s="9">
        <f>IF(H146=0, "-", H143/H146)</f>
        <v>0</v>
      </c>
      <c r="J143" s="8" t="str">
        <f t="shared" si="10"/>
        <v>-</v>
      </c>
      <c r="K143" s="9" t="str">
        <f t="shared" si="11"/>
        <v>-</v>
      </c>
    </row>
    <row r="144" spans="1:11" x14ac:dyDescent="0.2">
      <c r="A144" s="7" t="s">
        <v>456</v>
      </c>
      <c r="B144" s="65">
        <v>156</v>
      </c>
      <c r="C144" s="34">
        <f>IF(B146=0, "-", B144/B146)</f>
        <v>6.2751407884151247E-2</v>
      </c>
      <c r="D144" s="65">
        <v>87</v>
      </c>
      <c r="E144" s="9">
        <f>IF(D146=0, "-", D144/D146)</f>
        <v>4.1586998087954109E-2</v>
      </c>
      <c r="F144" s="81">
        <v>394</v>
      </c>
      <c r="G144" s="34">
        <f>IF(F146=0, "-", F144/F146)</f>
        <v>6.2341772151898733E-2</v>
      </c>
      <c r="H144" s="65">
        <v>285</v>
      </c>
      <c r="I144" s="9">
        <f>IF(H146=0, "-", H144/H146)</f>
        <v>4.5216563541170873E-2</v>
      </c>
      <c r="J144" s="8">
        <f t="shared" si="10"/>
        <v>0.7931034482758621</v>
      </c>
      <c r="K144" s="9">
        <f t="shared" si="11"/>
        <v>0.38245614035087722</v>
      </c>
    </row>
    <row r="145" spans="1:11" x14ac:dyDescent="0.2">
      <c r="A145" s="2"/>
      <c r="B145" s="68"/>
      <c r="C145" s="33"/>
      <c r="D145" s="68"/>
      <c r="E145" s="6"/>
      <c r="F145" s="82"/>
      <c r="G145" s="33"/>
      <c r="H145" s="68"/>
      <c r="I145" s="6"/>
      <c r="J145" s="5"/>
      <c r="K145" s="6"/>
    </row>
    <row r="146" spans="1:11" s="43" customFormat="1" x14ac:dyDescent="0.2">
      <c r="A146" s="162" t="s">
        <v>611</v>
      </c>
      <c r="B146" s="71">
        <f>SUM(B120:B145)</f>
        <v>2486</v>
      </c>
      <c r="C146" s="40">
        <f>B146/25800</f>
        <v>9.6356589147286828E-2</v>
      </c>
      <c r="D146" s="71">
        <f>SUM(D120:D145)</f>
        <v>2092</v>
      </c>
      <c r="E146" s="41">
        <f>D146/21662</f>
        <v>9.657464684701321E-2</v>
      </c>
      <c r="F146" s="77">
        <f>SUM(F120:F145)</f>
        <v>6320</v>
      </c>
      <c r="G146" s="42">
        <f>F146/67549</f>
        <v>9.3561710758116326E-2</v>
      </c>
      <c r="H146" s="71">
        <f>SUM(H120:H145)</f>
        <v>6303</v>
      </c>
      <c r="I146" s="41">
        <f>H146/65027</f>
        <v>9.6928967967152099E-2</v>
      </c>
      <c r="J146" s="37">
        <f>IF(D146=0, "-", IF((B146-D146)/D146&lt;10, (B146-D146)/D146, "&gt;999%"))</f>
        <v>0.18833652007648183</v>
      </c>
      <c r="K146" s="38">
        <f>IF(H146=0, "-", IF((F146-H146)/H146&lt;10, (F146-H146)/H146, "&gt;999%"))</f>
        <v>2.6971283515786135E-3</v>
      </c>
    </row>
    <row r="147" spans="1:11" x14ac:dyDescent="0.2">
      <c r="B147" s="83"/>
      <c r="D147" s="83"/>
      <c r="F147" s="83"/>
      <c r="H147" s="83"/>
    </row>
    <row r="148" spans="1:11" x14ac:dyDescent="0.2">
      <c r="A148" s="163" t="s">
        <v>155</v>
      </c>
      <c r="B148" s="61" t="s">
        <v>12</v>
      </c>
      <c r="C148" s="62" t="s">
        <v>13</v>
      </c>
      <c r="D148" s="61" t="s">
        <v>12</v>
      </c>
      <c r="E148" s="63" t="s">
        <v>13</v>
      </c>
      <c r="F148" s="62" t="s">
        <v>12</v>
      </c>
      <c r="G148" s="62" t="s">
        <v>13</v>
      </c>
      <c r="H148" s="61" t="s">
        <v>12</v>
      </c>
      <c r="I148" s="63" t="s">
        <v>13</v>
      </c>
      <c r="J148" s="61"/>
      <c r="K148" s="63"/>
    </row>
    <row r="149" spans="1:11" x14ac:dyDescent="0.2">
      <c r="A149" s="7" t="s">
        <v>457</v>
      </c>
      <c r="B149" s="65">
        <v>2</v>
      </c>
      <c r="C149" s="34">
        <f>IF(B169=0, "-", B149/B169)</f>
        <v>3.472222222222222E-3</v>
      </c>
      <c r="D149" s="65">
        <v>0</v>
      </c>
      <c r="E149" s="9">
        <f>IF(D169=0, "-", D149/D169)</f>
        <v>0</v>
      </c>
      <c r="F149" s="81">
        <v>10</v>
      </c>
      <c r="G149" s="34">
        <f>IF(F169=0, "-", F149/F169)</f>
        <v>5.6274620146314009E-3</v>
      </c>
      <c r="H149" s="65">
        <v>0</v>
      </c>
      <c r="I149" s="9">
        <f>IF(H169=0, "-", H149/H169)</f>
        <v>0</v>
      </c>
      <c r="J149" s="8" t="str">
        <f t="shared" ref="J149:J167" si="12">IF(D149=0, "-", IF((B149-D149)/D149&lt;10, (B149-D149)/D149, "&gt;999%"))</f>
        <v>-</v>
      </c>
      <c r="K149" s="9" t="str">
        <f t="shared" ref="K149:K167" si="13">IF(H149=0, "-", IF((F149-H149)/H149&lt;10, (F149-H149)/H149, "&gt;999%"))</f>
        <v>-</v>
      </c>
    </row>
    <row r="150" spans="1:11" x14ac:dyDescent="0.2">
      <c r="A150" s="7" t="s">
        <v>458</v>
      </c>
      <c r="B150" s="65">
        <v>24</v>
      </c>
      <c r="C150" s="34">
        <f>IF(B169=0, "-", B150/B169)</f>
        <v>4.1666666666666664E-2</v>
      </c>
      <c r="D150" s="65">
        <v>18</v>
      </c>
      <c r="E150" s="9">
        <f>IF(D169=0, "-", D150/D169)</f>
        <v>4.9723756906077346E-2</v>
      </c>
      <c r="F150" s="81">
        <v>115</v>
      </c>
      <c r="G150" s="34">
        <f>IF(F169=0, "-", F150/F169)</f>
        <v>6.471581316826111E-2</v>
      </c>
      <c r="H150" s="65">
        <v>139</v>
      </c>
      <c r="I150" s="9">
        <f>IF(H169=0, "-", H150/H169)</f>
        <v>8.9793281653746768E-2</v>
      </c>
      <c r="J150" s="8">
        <f t="shared" si="12"/>
        <v>0.33333333333333331</v>
      </c>
      <c r="K150" s="9">
        <f t="shared" si="13"/>
        <v>-0.17266187050359713</v>
      </c>
    </row>
    <row r="151" spans="1:11" x14ac:dyDescent="0.2">
      <c r="A151" s="7" t="s">
        <v>459</v>
      </c>
      <c r="B151" s="65">
        <v>114</v>
      </c>
      <c r="C151" s="34">
        <f>IF(B169=0, "-", B151/B169)</f>
        <v>0.19791666666666666</v>
      </c>
      <c r="D151" s="65">
        <v>85</v>
      </c>
      <c r="E151" s="9">
        <f>IF(D169=0, "-", D151/D169)</f>
        <v>0.23480662983425415</v>
      </c>
      <c r="F151" s="81">
        <v>366</v>
      </c>
      <c r="G151" s="34">
        <f>IF(F169=0, "-", F151/F169)</f>
        <v>0.20596510973550927</v>
      </c>
      <c r="H151" s="65">
        <v>271</v>
      </c>
      <c r="I151" s="9">
        <f>IF(H169=0, "-", H151/H169)</f>
        <v>0.17506459948320413</v>
      </c>
      <c r="J151" s="8">
        <f t="shared" si="12"/>
        <v>0.3411764705882353</v>
      </c>
      <c r="K151" s="9">
        <f t="shared" si="13"/>
        <v>0.35055350553505538</v>
      </c>
    </row>
    <row r="152" spans="1:11" x14ac:dyDescent="0.2">
      <c r="A152" s="7" t="s">
        <v>460</v>
      </c>
      <c r="B152" s="65">
        <v>19</v>
      </c>
      <c r="C152" s="34">
        <f>IF(B169=0, "-", B152/B169)</f>
        <v>3.2986111111111112E-2</v>
      </c>
      <c r="D152" s="65">
        <v>7</v>
      </c>
      <c r="E152" s="9">
        <f>IF(D169=0, "-", D152/D169)</f>
        <v>1.9337016574585635E-2</v>
      </c>
      <c r="F152" s="81">
        <v>45</v>
      </c>
      <c r="G152" s="34">
        <f>IF(F169=0, "-", F152/F169)</f>
        <v>2.5323579065841307E-2</v>
      </c>
      <c r="H152" s="65">
        <v>47</v>
      </c>
      <c r="I152" s="9">
        <f>IF(H169=0, "-", H152/H169)</f>
        <v>3.0361757105943153E-2</v>
      </c>
      <c r="J152" s="8">
        <f t="shared" si="12"/>
        <v>1.7142857142857142</v>
      </c>
      <c r="K152" s="9">
        <f t="shared" si="13"/>
        <v>-4.2553191489361701E-2</v>
      </c>
    </row>
    <row r="153" spans="1:11" x14ac:dyDescent="0.2">
      <c r="A153" s="7" t="s">
        <v>461</v>
      </c>
      <c r="B153" s="65">
        <v>2</v>
      </c>
      <c r="C153" s="34">
        <f>IF(B169=0, "-", B153/B169)</f>
        <v>3.472222222222222E-3</v>
      </c>
      <c r="D153" s="65">
        <v>0</v>
      </c>
      <c r="E153" s="9">
        <f>IF(D169=0, "-", D153/D169)</f>
        <v>0</v>
      </c>
      <c r="F153" s="81">
        <v>4</v>
      </c>
      <c r="G153" s="34">
        <f>IF(F169=0, "-", F153/F169)</f>
        <v>2.2509848058525606E-3</v>
      </c>
      <c r="H153" s="65">
        <v>0</v>
      </c>
      <c r="I153" s="9">
        <f>IF(H169=0, "-", H153/H169)</f>
        <v>0</v>
      </c>
      <c r="J153" s="8" t="str">
        <f t="shared" si="12"/>
        <v>-</v>
      </c>
      <c r="K153" s="9" t="str">
        <f t="shared" si="13"/>
        <v>-</v>
      </c>
    </row>
    <row r="154" spans="1:11" x14ac:dyDescent="0.2">
      <c r="A154" s="7" t="s">
        <v>462</v>
      </c>
      <c r="B154" s="65">
        <v>0</v>
      </c>
      <c r="C154" s="34">
        <f>IF(B169=0, "-", B154/B169)</f>
        <v>0</v>
      </c>
      <c r="D154" s="65">
        <v>0</v>
      </c>
      <c r="E154" s="9">
        <f>IF(D169=0, "-", D154/D169)</f>
        <v>0</v>
      </c>
      <c r="F154" s="81">
        <v>0</v>
      </c>
      <c r="G154" s="34">
        <f>IF(F169=0, "-", F154/F169)</f>
        <v>0</v>
      </c>
      <c r="H154" s="65">
        <v>1</v>
      </c>
      <c r="I154" s="9">
        <f>IF(H169=0, "-", H154/H169)</f>
        <v>6.459948320413437E-4</v>
      </c>
      <c r="J154" s="8" t="str">
        <f t="shared" si="12"/>
        <v>-</v>
      </c>
      <c r="K154" s="9">
        <f t="shared" si="13"/>
        <v>-1</v>
      </c>
    </row>
    <row r="155" spans="1:11" x14ac:dyDescent="0.2">
      <c r="A155" s="7" t="s">
        <v>463</v>
      </c>
      <c r="B155" s="65">
        <v>7</v>
      </c>
      <c r="C155" s="34">
        <f>IF(B169=0, "-", B155/B169)</f>
        <v>1.2152777777777778E-2</v>
      </c>
      <c r="D155" s="65">
        <v>4</v>
      </c>
      <c r="E155" s="9">
        <f>IF(D169=0, "-", D155/D169)</f>
        <v>1.1049723756906077E-2</v>
      </c>
      <c r="F155" s="81">
        <v>14</v>
      </c>
      <c r="G155" s="34">
        <f>IF(F169=0, "-", F155/F169)</f>
        <v>7.878446820483961E-3</v>
      </c>
      <c r="H155" s="65">
        <v>28</v>
      </c>
      <c r="I155" s="9">
        <f>IF(H169=0, "-", H155/H169)</f>
        <v>1.8087855297157621E-2</v>
      </c>
      <c r="J155" s="8">
        <f t="shared" si="12"/>
        <v>0.75</v>
      </c>
      <c r="K155" s="9">
        <f t="shared" si="13"/>
        <v>-0.5</v>
      </c>
    </row>
    <row r="156" spans="1:11" x14ac:dyDescent="0.2">
      <c r="A156" s="7" t="s">
        <v>464</v>
      </c>
      <c r="B156" s="65">
        <v>0</v>
      </c>
      <c r="C156" s="34">
        <f>IF(B169=0, "-", B156/B169)</f>
        <v>0</v>
      </c>
      <c r="D156" s="65">
        <v>3</v>
      </c>
      <c r="E156" s="9">
        <f>IF(D169=0, "-", D156/D169)</f>
        <v>8.2872928176795577E-3</v>
      </c>
      <c r="F156" s="81">
        <v>4</v>
      </c>
      <c r="G156" s="34">
        <f>IF(F169=0, "-", F156/F169)</f>
        <v>2.2509848058525606E-3</v>
      </c>
      <c r="H156" s="65">
        <v>4</v>
      </c>
      <c r="I156" s="9">
        <f>IF(H169=0, "-", H156/H169)</f>
        <v>2.5839793281653748E-3</v>
      </c>
      <c r="J156" s="8">
        <f t="shared" si="12"/>
        <v>-1</v>
      </c>
      <c r="K156" s="9">
        <f t="shared" si="13"/>
        <v>0</v>
      </c>
    </row>
    <row r="157" spans="1:11" x14ac:dyDescent="0.2">
      <c r="A157" s="7" t="s">
        <v>465</v>
      </c>
      <c r="B157" s="65">
        <v>28</v>
      </c>
      <c r="C157" s="34">
        <f>IF(B169=0, "-", B157/B169)</f>
        <v>4.8611111111111112E-2</v>
      </c>
      <c r="D157" s="65">
        <v>0</v>
      </c>
      <c r="E157" s="9">
        <f>IF(D169=0, "-", D157/D169)</f>
        <v>0</v>
      </c>
      <c r="F157" s="81">
        <v>109</v>
      </c>
      <c r="G157" s="34">
        <f>IF(F169=0, "-", F157/F169)</f>
        <v>6.1339335959482273E-2</v>
      </c>
      <c r="H157" s="65">
        <v>0</v>
      </c>
      <c r="I157" s="9">
        <f>IF(H169=0, "-", H157/H169)</f>
        <v>0</v>
      </c>
      <c r="J157" s="8" t="str">
        <f t="shared" si="12"/>
        <v>-</v>
      </c>
      <c r="K157" s="9" t="str">
        <f t="shared" si="13"/>
        <v>-</v>
      </c>
    </row>
    <row r="158" spans="1:11" x14ac:dyDescent="0.2">
      <c r="A158" s="7" t="s">
        <v>466</v>
      </c>
      <c r="B158" s="65">
        <v>62</v>
      </c>
      <c r="C158" s="34">
        <f>IF(B169=0, "-", B158/B169)</f>
        <v>0.1076388888888889</v>
      </c>
      <c r="D158" s="65">
        <v>49</v>
      </c>
      <c r="E158" s="9">
        <f>IF(D169=0, "-", D158/D169)</f>
        <v>0.13535911602209943</v>
      </c>
      <c r="F158" s="81">
        <v>178</v>
      </c>
      <c r="G158" s="34">
        <f>IF(F169=0, "-", F158/F169)</f>
        <v>0.10016882386043895</v>
      </c>
      <c r="H158" s="65">
        <v>161</v>
      </c>
      <c r="I158" s="9">
        <f>IF(H169=0, "-", H158/H169)</f>
        <v>0.10400516795865633</v>
      </c>
      <c r="J158" s="8">
        <f t="shared" si="12"/>
        <v>0.26530612244897961</v>
      </c>
      <c r="K158" s="9">
        <f t="shared" si="13"/>
        <v>0.10559006211180125</v>
      </c>
    </row>
    <row r="159" spans="1:11" x14ac:dyDescent="0.2">
      <c r="A159" s="7" t="s">
        <v>467</v>
      </c>
      <c r="B159" s="65">
        <v>11</v>
      </c>
      <c r="C159" s="34">
        <f>IF(B169=0, "-", B159/B169)</f>
        <v>1.9097222222222224E-2</v>
      </c>
      <c r="D159" s="65">
        <v>11</v>
      </c>
      <c r="E159" s="9">
        <f>IF(D169=0, "-", D159/D169)</f>
        <v>3.0386740331491711E-2</v>
      </c>
      <c r="F159" s="81">
        <v>31</v>
      </c>
      <c r="G159" s="34">
        <f>IF(F169=0, "-", F159/F169)</f>
        <v>1.7445132245357344E-2</v>
      </c>
      <c r="H159" s="65">
        <v>53</v>
      </c>
      <c r="I159" s="9">
        <f>IF(H169=0, "-", H159/H169)</f>
        <v>3.4237726098191215E-2</v>
      </c>
      <c r="J159" s="8">
        <f t="shared" si="12"/>
        <v>0</v>
      </c>
      <c r="K159" s="9">
        <f t="shared" si="13"/>
        <v>-0.41509433962264153</v>
      </c>
    </row>
    <row r="160" spans="1:11" x14ac:dyDescent="0.2">
      <c r="A160" s="7" t="s">
        <v>468</v>
      </c>
      <c r="B160" s="65">
        <v>50</v>
      </c>
      <c r="C160" s="34">
        <f>IF(B169=0, "-", B160/B169)</f>
        <v>8.6805555555555552E-2</v>
      </c>
      <c r="D160" s="65">
        <v>45</v>
      </c>
      <c r="E160" s="9">
        <f>IF(D169=0, "-", D160/D169)</f>
        <v>0.12430939226519337</v>
      </c>
      <c r="F160" s="81">
        <v>120</v>
      </c>
      <c r="G160" s="34">
        <f>IF(F169=0, "-", F160/F169)</f>
        <v>6.7529544175576814E-2</v>
      </c>
      <c r="H160" s="65">
        <v>135</v>
      </c>
      <c r="I160" s="9">
        <f>IF(H169=0, "-", H160/H169)</f>
        <v>8.7209302325581398E-2</v>
      </c>
      <c r="J160" s="8">
        <f t="shared" si="12"/>
        <v>0.1111111111111111</v>
      </c>
      <c r="K160" s="9">
        <f t="shared" si="13"/>
        <v>-0.1111111111111111</v>
      </c>
    </row>
    <row r="161" spans="1:11" x14ac:dyDescent="0.2">
      <c r="A161" s="7" t="s">
        <v>469</v>
      </c>
      <c r="B161" s="65">
        <v>14</v>
      </c>
      <c r="C161" s="34">
        <f>IF(B169=0, "-", B161/B169)</f>
        <v>2.4305555555555556E-2</v>
      </c>
      <c r="D161" s="65">
        <v>4</v>
      </c>
      <c r="E161" s="9">
        <f>IF(D169=0, "-", D161/D169)</f>
        <v>1.1049723756906077E-2</v>
      </c>
      <c r="F161" s="81">
        <v>27</v>
      </c>
      <c r="G161" s="34">
        <f>IF(F169=0, "-", F161/F169)</f>
        <v>1.5194147439504783E-2</v>
      </c>
      <c r="H161" s="65">
        <v>24</v>
      </c>
      <c r="I161" s="9">
        <f>IF(H169=0, "-", H161/H169)</f>
        <v>1.5503875968992248E-2</v>
      </c>
      <c r="J161" s="8">
        <f t="shared" si="12"/>
        <v>2.5</v>
      </c>
      <c r="K161" s="9">
        <f t="shared" si="13"/>
        <v>0.125</v>
      </c>
    </row>
    <row r="162" spans="1:11" x14ac:dyDescent="0.2">
      <c r="A162" s="7" t="s">
        <v>470</v>
      </c>
      <c r="B162" s="65">
        <v>26</v>
      </c>
      <c r="C162" s="34">
        <f>IF(B169=0, "-", B162/B169)</f>
        <v>4.5138888888888888E-2</v>
      </c>
      <c r="D162" s="65">
        <v>2</v>
      </c>
      <c r="E162" s="9">
        <f>IF(D169=0, "-", D162/D169)</f>
        <v>5.5248618784530384E-3</v>
      </c>
      <c r="F162" s="81">
        <v>97</v>
      </c>
      <c r="G162" s="34">
        <f>IF(F169=0, "-", F162/F169)</f>
        <v>5.4586381541924592E-2</v>
      </c>
      <c r="H162" s="65">
        <v>9</v>
      </c>
      <c r="I162" s="9">
        <f>IF(H169=0, "-", H162/H169)</f>
        <v>5.8139534883720929E-3</v>
      </c>
      <c r="J162" s="8" t="str">
        <f t="shared" si="12"/>
        <v>&gt;999%</v>
      </c>
      <c r="K162" s="9">
        <f t="shared" si="13"/>
        <v>9.7777777777777786</v>
      </c>
    </row>
    <row r="163" spans="1:11" x14ac:dyDescent="0.2">
      <c r="A163" s="7" t="s">
        <v>471</v>
      </c>
      <c r="B163" s="65">
        <v>84</v>
      </c>
      <c r="C163" s="34">
        <f>IF(B169=0, "-", B163/B169)</f>
        <v>0.14583333333333334</v>
      </c>
      <c r="D163" s="65">
        <v>62</v>
      </c>
      <c r="E163" s="9">
        <f>IF(D169=0, "-", D163/D169)</f>
        <v>0.17127071823204421</v>
      </c>
      <c r="F163" s="81">
        <v>305</v>
      </c>
      <c r="G163" s="34">
        <f>IF(F169=0, "-", F163/F169)</f>
        <v>0.17163759144625773</v>
      </c>
      <c r="H163" s="65">
        <v>364</v>
      </c>
      <c r="I163" s="9">
        <f>IF(H169=0, "-", H163/H169)</f>
        <v>0.23514211886304909</v>
      </c>
      <c r="J163" s="8">
        <f t="shared" si="12"/>
        <v>0.35483870967741937</v>
      </c>
      <c r="K163" s="9">
        <f t="shared" si="13"/>
        <v>-0.16208791208791209</v>
      </c>
    </row>
    <row r="164" spans="1:11" x14ac:dyDescent="0.2">
      <c r="A164" s="7" t="s">
        <v>472</v>
      </c>
      <c r="B164" s="65">
        <v>17</v>
      </c>
      <c r="C164" s="34">
        <f>IF(B169=0, "-", B164/B169)</f>
        <v>2.9513888888888888E-2</v>
      </c>
      <c r="D164" s="65">
        <v>13</v>
      </c>
      <c r="E164" s="9">
        <f>IF(D169=0, "-", D164/D169)</f>
        <v>3.591160220994475E-2</v>
      </c>
      <c r="F164" s="81">
        <v>52</v>
      </c>
      <c r="G164" s="34">
        <f>IF(F169=0, "-", F164/F169)</f>
        <v>2.9262802476083285E-2</v>
      </c>
      <c r="H164" s="65">
        <v>52</v>
      </c>
      <c r="I164" s="9">
        <f>IF(H169=0, "-", H164/H169)</f>
        <v>3.3591731266149873E-2</v>
      </c>
      <c r="J164" s="8">
        <f t="shared" si="12"/>
        <v>0.30769230769230771</v>
      </c>
      <c r="K164" s="9">
        <f t="shared" si="13"/>
        <v>0</v>
      </c>
    </row>
    <row r="165" spans="1:11" x14ac:dyDescent="0.2">
      <c r="A165" s="7" t="s">
        <v>473</v>
      </c>
      <c r="B165" s="65">
        <v>18</v>
      </c>
      <c r="C165" s="34">
        <f>IF(B169=0, "-", B165/B169)</f>
        <v>3.125E-2</v>
      </c>
      <c r="D165" s="65">
        <v>21</v>
      </c>
      <c r="E165" s="9">
        <f>IF(D169=0, "-", D165/D169)</f>
        <v>5.8011049723756904E-2</v>
      </c>
      <c r="F165" s="81">
        <v>56</v>
      </c>
      <c r="G165" s="34">
        <f>IF(F169=0, "-", F165/F169)</f>
        <v>3.1513787281935844E-2</v>
      </c>
      <c r="H165" s="65">
        <v>91</v>
      </c>
      <c r="I165" s="9">
        <f>IF(H169=0, "-", H165/H169)</f>
        <v>5.8785529715762272E-2</v>
      </c>
      <c r="J165" s="8">
        <f t="shared" si="12"/>
        <v>-0.14285714285714285</v>
      </c>
      <c r="K165" s="9">
        <f t="shared" si="13"/>
        <v>-0.38461538461538464</v>
      </c>
    </row>
    <row r="166" spans="1:11" x14ac:dyDescent="0.2">
      <c r="A166" s="7" t="s">
        <v>474</v>
      </c>
      <c r="B166" s="65">
        <v>44</v>
      </c>
      <c r="C166" s="34">
        <f>IF(B169=0, "-", B166/B169)</f>
        <v>7.6388888888888895E-2</v>
      </c>
      <c r="D166" s="65">
        <v>23</v>
      </c>
      <c r="E166" s="9">
        <f>IF(D169=0, "-", D166/D169)</f>
        <v>6.3535911602209949E-2</v>
      </c>
      <c r="F166" s="81">
        <v>118</v>
      </c>
      <c r="G166" s="34">
        <f>IF(F169=0, "-", F166/F169)</f>
        <v>6.6404051772650532E-2</v>
      </c>
      <c r="H166" s="65">
        <v>99</v>
      </c>
      <c r="I166" s="9">
        <f>IF(H169=0, "-", H166/H169)</f>
        <v>6.3953488372093026E-2</v>
      </c>
      <c r="J166" s="8">
        <f t="shared" si="12"/>
        <v>0.91304347826086951</v>
      </c>
      <c r="K166" s="9">
        <f t="shared" si="13"/>
        <v>0.19191919191919191</v>
      </c>
    </row>
    <row r="167" spans="1:11" x14ac:dyDescent="0.2">
      <c r="A167" s="7" t="s">
        <v>475</v>
      </c>
      <c r="B167" s="65">
        <v>54</v>
      </c>
      <c r="C167" s="34">
        <f>IF(B169=0, "-", B167/B169)</f>
        <v>9.375E-2</v>
      </c>
      <c r="D167" s="65">
        <v>15</v>
      </c>
      <c r="E167" s="9">
        <f>IF(D169=0, "-", D167/D169)</f>
        <v>4.1436464088397788E-2</v>
      </c>
      <c r="F167" s="81">
        <v>126</v>
      </c>
      <c r="G167" s="34">
        <f>IF(F169=0, "-", F167/F169)</f>
        <v>7.0906021384355658E-2</v>
      </c>
      <c r="H167" s="65">
        <v>70</v>
      </c>
      <c r="I167" s="9">
        <f>IF(H169=0, "-", H167/H169)</f>
        <v>4.5219638242894059E-2</v>
      </c>
      <c r="J167" s="8">
        <f t="shared" si="12"/>
        <v>2.6</v>
      </c>
      <c r="K167" s="9">
        <f t="shared" si="13"/>
        <v>0.8</v>
      </c>
    </row>
    <row r="168" spans="1:11" x14ac:dyDescent="0.2">
      <c r="A168" s="2"/>
      <c r="B168" s="68"/>
      <c r="C168" s="33"/>
      <c r="D168" s="68"/>
      <c r="E168" s="6"/>
      <c r="F168" s="82"/>
      <c r="G168" s="33"/>
      <c r="H168" s="68"/>
      <c r="I168" s="6"/>
      <c r="J168" s="5"/>
      <c r="K168" s="6"/>
    </row>
    <row r="169" spans="1:11" s="43" customFormat="1" x14ac:dyDescent="0.2">
      <c r="A169" s="162" t="s">
        <v>610</v>
      </c>
      <c r="B169" s="71">
        <f>SUM(B149:B168)</f>
        <v>576</v>
      </c>
      <c r="C169" s="40">
        <f>B169/25800</f>
        <v>2.2325581395348838E-2</v>
      </c>
      <c r="D169" s="71">
        <f>SUM(D149:D168)</f>
        <v>362</v>
      </c>
      <c r="E169" s="41">
        <f>D169/21662</f>
        <v>1.6711291662819684E-2</v>
      </c>
      <c r="F169" s="77">
        <f>SUM(F149:F168)</f>
        <v>1777</v>
      </c>
      <c r="G169" s="42">
        <f>F169/67549</f>
        <v>2.6306829116641253E-2</v>
      </c>
      <c r="H169" s="71">
        <f>SUM(H149:H168)</f>
        <v>1548</v>
      </c>
      <c r="I169" s="41">
        <f>H169/65027</f>
        <v>2.3805496178510466E-2</v>
      </c>
      <c r="J169" s="37">
        <f>IF(D169=0, "-", IF((B169-D169)/D169&lt;10, (B169-D169)/D169, "&gt;999%"))</f>
        <v>0.59116022099447518</v>
      </c>
      <c r="K169" s="38">
        <f>IF(H169=0, "-", IF((F169-H169)/H169&lt;10, (F169-H169)/H169, "&gt;999%"))</f>
        <v>0.1479328165374677</v>
      </c>
    </row>
    <row r="170" spans="1:11" x14ac:dyDescent="0.2">
      <c r="B170" s="83"/>
      <c r="D170" s="83"/>
      <c r="F170" s="83"/>
      <c r="H170" s="83"/>
    </row>
    <row r="171" spans="1:11" s="43" customFormat="1" x14ac:dyDescent="0.2">
      <c r="A171" s="162" t="s">
        <v>609</v>
      </c>
      <c r="B171" s="71">
        <v>3062</v>
      </c>
      <c r="C171" s="40">
        <f>B171/25800</f>
        <v>0.11868217054263566</v>
      </c>
      <c r="D171" s="71">
        <v>2454</v>
      </c>
      <c r="E171" s="41">
        <f>D171/21662</f>
        <v>0.11328593850983289</v>
      </c>
      <c r="F171" s="77">
        <v>8097</v>
      </c>
      <c r="G171" s="42">
        <f>F171/67549</f>
        <v>0.11986853987475758</v>
      </c>
      <c r="H171" s="71">
        <v>7851</v>
      </c>
      <c r="I171" s="41">
        <f>H171/65027</f>
        <v>0.12073446414566257</v>
      </c>
      <c r="J171" s="37">
        <f>IF(D171=0, "-", IF((B171-D171)/D171&lt;10, (B171-D171)/D171, "&gt;999%"))</f>
        <v>0.24775876120619397</v>
      </c>
      <c r="K171" s="38">
        <f>IF(H171=0, "-", IF((F171-H171)/H171&lt;10, (F171-H171)/H171, "&gt;999%"))</f>
        <v>3.1333588077951856E-2</v>
      </c>
    </row>
    <row r="172" spans="1:11" x14ac:dyDescent="0.2">
      <c r="B172" s="83"/>
      <c r="D172" s="83"/>
      <c r="F172" s="83"/>
      <c r="H172" s="83"/>
    </row>
    <row r="173" spans="1:11" ht="15.75" x14ac:dyDescent="0.25">
      <c r="A173" s="164" t="s">
        <v>123</v>
      </c>
      <c r="B173" s="196" t="s">
        <v>1</v>
      </c>
      <c r="C173" s="200"/>
      <c r="D173" s="200"/>
      <c r="E173" s="197"/>
      <c r="F173" s="196" t="s">
        <v>14</v>
      </c>
      <c r="G173" s="200"/>
      <c r="H173" s="200"/>
      <c r="I173" s="197"/>
      <c r="J173" s="196" t="s">
        <v>15</v>
      </c>
      <c r="K173" s="197"/>
    </row>
    <row r="174" spans="1:11" x14ac:dyDescent="0.2">
      <c r="A174" s="22"/>
      <c r="B174" s="196">
        <f>VALUE(RIGHT($B$2, 4))</f>
        <v>2021</v>
      </c>
      <c r="C174" s="197"/>
      <c r="D174" s="196">
        <f>B174-1</f>
        <v>2020</v>
      </c>
      <c r="E174" s="204"/>
      <c r="F174" s="196">
        <f>B174</f>
        <v>2021</v>
      </c>
      <c r="G174" s="204"/>
      <c r="H174" s="196">
        <f>D174</f>
        <v>2020</v>
      </c>
      <c r="I174" s="204"/>
      <c r="J174" s="140" t="s">
        <v>4</v>
      </c>
      <c r="K174" s="141" t="s">
        <v>2</v>
      </c>
    </row>
    <row r="175" spans="1:11" x14ac:dyDescent="0.2">
      <c r="A175" s="163" t="s">
        <v>156</v>
      </c>
      <c r="B175" s="61" t="s">
        <v>12</v>
      </c>
      <c r="C175" s="62" t="s">
        <v>13</v>
      </c>
      <c r="D175" s="61" t="s">
        <v>12</v>
      </c>
      <c r="E175" s="63" t="s">
        <v>13</v>
      </c>
      <c r="F175" s="62" t="s">
        <v>12</v>
      </c>
      <c r="G175" s="62" t="s">
        <v>13</v>
      </c>
      <c r="H175" s="61" t="s">
        <v>12</v>
      </c>
      <c r="I175" s="63" t="s">
        <v>13</v>
      </c>
      <c r="J175" s="61"/>
      <c r="K175" s="63"/>
    </row>
    <row r="176" spans="1:11" x14ac:dyDescent="0.2">
      <c r="A176" s="7" t="s">
        <v>476</v>
      </c>
      <c r="B176" s="65">
        <v>76</v>
      </c>
      <c r="C176" s="34">
        <f>IF(B179=0, "-", B176/B179)</f>
        <v>0.13743218806509946</v>
      </c>
      <c r="D176" s="65">
        <v>92</v>
      </c>
      <c r="E176" s="9">
        <f>IF(D179=0, "-", D176/D179)</f>
        <v>0.26361031518624639</v>
      </c>
      <c r="F176" s="81">
        <v>234</v>
      </c>
      <c r="G176" s="34">
        <f>IF(F179=0, "-", F176/F179)</f>
        <v>0.17514970059880239</v>
      </c>
      <c r="H176" s="65">
        <v>177</v>
      </c>
      <c r="I176" s="9">
        <f>IF(H179=0, "-", H176/H179)</f>
        <v>0.21585365853658536</v>
      </c>
      <c r="J176" s="8">
        <f>IF(D176=0, "-", IF((B176-D176)/D176&lt;10, (B176-D176)/D176, "&gt;999%"))</f>
        <v>-0.17391304347826086</v>
      </c>
      <c r="K176" s="9">
        <f>IF(H176=0, "-", IF((F176-H176)/H176&lt;10, (F176-H176)/H176, "&gt;999%"))</f>
        <v>0.32203389830508472</v>
      </c>
    </row>
    <row r="177" spans="1:11" x14ac:dyDescent="0.2">
      <c r="A177" s="7" t="s">
        <v>477</v>
      </c>
      <c r="B177" s="65">
        <v>477</v>
      </c>
      <c r="C177" s="34">
        <f>IF(B179=0, "-", B177/B179)</f>
        <v>0.86256781193490051</v>
      </c>
      <c r="D177" s="65">
        <v>257</v>
      </c>
      <c r="E177" s="9">
        <f>IF(D179=0, "-", D177/D179)</f>
        <v>0.73638968481375355</v>
      </c>
      <c r="F177" s="81">
        <v>1102</v>
      </c>
      <c r="G177" s="34">
        <f>IF(F179=0, "-", F177/F179)</f>
        <v>0.82485029940119758</v>
      </c>
      <c r="H177" s="65">
        <v>643</v>
      </c>
      <c r="I177" s="9">
        <f>IF(H179=0, "-", H177/H179)</f>
        <v>0.78414634146341466</v>
      </c>
      <c r="J177" s="8">
        <f>IF(D177=0, "-", IF((B177-D177)/D177&lt;10, (B177-D177)/D177, "&gt;999%"))</f>
        <v>0.85603112840466922</v>
      </c>
      <c r="K177" s="9">
        <f>IF(H177=0, "-", IF((F177-H177)/H177&lt;10, (F177-H177)/H177, "&gt;999%"))</f>
        <v>0.713841368584759</v>
      </c>
    </row>
    <row r="178" spans="1:11" x14ac:dyDescent="0.2">
      <c r="A178" s="2"/>
      <c r="B178" s="68"/>
      <c r="C178" s="33"/>
      <c r="D178" s="68"/>
      <c r="E178" s="6"/>
      <c r="F178" s="82"/>
      <c r="G178" s="33"/>
      <c r="H178" s="68"/>
      <c r="I178" s="6"/>
      <c r="J178" s="5"/>
      <c r="K178" s="6"/>
    </row>
    <row r="179" spans="1:11" s="43" customFormat="1" x14ac:dyDescent="0.2">
      <c r="A179" s="162" t="s">
        <v>608</v>
      </c>
      <c r="B179" s="71">
        <f>SUM(B176:B178)</f>
        <v>553</v>
      </c>
      <c r="C179" s="40">
        <f>B179/25800</f>
        <v>2.1434108527131783E-2</v>
      </c>
      <c r="D179" s="71">
        <f>SUM(D176:D178)</f>
        <v>349</v>
      </c>
      <c r="E179" s="41">
        <f>D179/21662</f>
        <v>1.6111162404210136E-2</v>
      </c>
      <c r="F179" s="77">
        <f>SUM(F176:F178)</f>
        <v>1336</v>
      </c>
      <c r="G179" s="42">
        <f>F179/67549</f>
        <v>1.977823505899421E-2</v>
      </c>
      <c r="H179" s="71">
        <f>SUM(H176:H178)</f>
        <v>820</v>
      </c>
      <c r="I179" s="41">
        <f>H179/65027</f>
        <v>1.2610146554508128E-2</v>
      </c>
      <c r="J179" s="37">
        <f>IF(D179=0, "-", IF((B179-D179)/D179&lt;10, (B179-D179)/D179, "&gt;999%"))</f>
        <v>0.58452722063037255</v>
      </c>
      <c r="K179" s="38">
        <f>IF(H179=0, "-", IF((F179-H179)/H179&lt;10, (F179-H179)/H179, "&gt;999%"))</f>
        <v>0.62926829268292683</v>
      </c>
    </row>
    <row r="180" spans="1:11" x14ac:dyDescent="0.2">
      <c r="B180" s="83"/>
      <c r="D180" s="83"/>
      <c r="F180" s="83"/>
      <c r="H180" s="83"/>
    </row>
    <row r="181" spans="1:11" x14ac:dyDescent="0.2">
      <c r="A181" s="163" t="s">
        <v>157</v>
      </c>
      <c r="B181" s="61" t="s">
        <v>12</v>
      </c>
      <c r="C181" s="62" t="s">
        <v>13</v>
      </c>
      <c r="D181" s="61" t="s">
        <v>12</v>
      </c>
      <c r="E181" s="63" t="s">
        <v>13</v>
      </c>
      <c r="F181" s="62" t="s">
        <v>12</v>
      </c>
      <c r="G181" s="62" t="s">
        <v>13</v>
      </c>
      <c r="H181" s="61" t="s">
        <v>12</v>
      </c>
      <c r="I181" s="63" t="s">
        <v>13</v>
      </c>
      <c r="J181" s="61"/>
      <c r="K181" s="63"/>
    </row>
    <row r="182" spans="1:11" x14ac:dyDescent="0.2">
      <c r="A182" s="7" t="s">
        <v>478</v>
      </c>
      <c r="B182" s="65">
        <v>0</v>
      </c>
      <c r="C182" s="34">
        <f>IF(B195=0, "-", B182/B195)</f>
        <v>0</v>
      </c>
      <c r="D182" s="65">
        <v>0</v>
      </c>
      <c r="E182" s="9">
        <f>IF(D195=0, "-", D182/D195)</f>
        <v>0</v>
      </c>
      <c r="F182" s="81">
        <v>2</v>
      </c>
      <c r="G182" s="34">
        <f>IF(F195=0, "-", F182/F195)</f>
        <v>7.0921985815602835E-3</v>
      </c>
      <c r="H182" s="65">
        <v>0</v>
      </c>
      <c r="I182" s="9">
        <f>IF(H195=0, "-", H182/H195)</f>
        <v>0</v>
      </c>
      <c r="J182" s="8" t="str">
        <f t="shared" ref="J182:J193" si="14">IF(D182=0, "-", IF((B182-D182)/D182&lt;10, (B182-D182)/D182, "&gt;999%"))</f>
        <v>-</v>
      </c>
      <c r="K182" s="9" t="str">
        <f t="shared" ref="K182:K193" si="15">IF(H182=0, "-", IF((F182-H182)/H182&lt;10, (F182-H182)/H182, "&gt;999%"))</f>
        <v>-</v>
      </c>
    </row>
    <row r="183" spans="1:11" x14ac:dyDescent="0.2">
      <c r="A183" s="7" t="s">
        <v>479</v>
      </c>
      <c r="B183" s="65">
        <v>4</v>
      </c>
      <c r="C183" s="34">
        <f>IF(B195=0, "-", B183/B195)</f>
        <v>3.8095238095238099E-2</v>
      </c>
      <c r="D183" s="65">
        <v>5</v>
      </c>
      <c r="E183" s="9">
        <f>IF(D195=0, "-", D183/D195)</f>
        <v>4.5045045045045043E-2</v>
      </c>
      <c r="F183" s="81">
        <v>13</v>
      </c>
      <c r="G183" s="34">
        <f>IF(F195=0, "-", F183/F195)</f>
        <v>4.6099290780141841E-2</v>
      </c>
      <c r="H183" s="65">
        <v>31</v>
      </c>
      <c r="I183" s="9">
        <f>IF(H195=0, "-", H183/H195)</f>
        <v>9.9041533546325874E-2</v>
      </c>
      <c r="J183" s="8">
        <f t="shared" si="14"/>
        <v>-0.2</v>
      </c>
      <c r="K183" s="9">
        <f t="shared" si="15"/>
        <v>-0.58064516129032262</v>
      </c>
    </row>
    <row r="184" spans="1:11" x14ac:dyDescent="0.2">
      <c r="A184" s="7" t="s">
        <v>480</v>
      </c>
      <c r="B184" s="65">
        <v>2</v>
      </c>
      <c r="C184" s="34">
        <f>IF(B195=0, "-", B184/B195)</f>
        <v>1.9047619047619049E-2</v>
      </c>
      <c r="D184" s="65">
        <v>2</v>
      </c>
      <c r="E184" s="9">
        <f>IF(D195=0, "-", D184/D195)</f>
        <v>1.8018018018018018E-2</v>
      </c>
      <c r="F184" s="81">
        <v>5</v>
      </c>
      <c r="G184" s="34">
        <f>IF(F195=0, "-", F184/F195)</f>
        <v>1.7730496453900711E-2</v>
      </c>
      <c r="H184" s="65">
        <v>3</v>
      </c>
      <c r="I184" s="9">
        <f>IF(H195=0, "-", H184/H195)</f>
        <v>9.5846645367412137E-3</v>
      </c>
      <c r="J184" s="8">
        <f t="shared" si="14"/>
        <v>0</v>
      </c>
      <c r="K184" s="9">
        <f t="shared" si="15"/>
        <v>0.66666666666666663</v>
      </c>
    </row>
    <row r="185" spans="1:11" x14ac:dyDescent="0.2">
      <c r="A185" s="7" t="s">
        <v>481</v>
      </c>
      <c r="B185" s="65">
        <v>34</v>
      </c>
      <c r="C185" s="34">
        <f>IF(B195=0, "-", B185/B195)</f>
        <v>0.32380952380952382</v>
      </c>
      <c r="D185" s="65">
        <v>25</v>
      </c>
      <c r="E185" s="9">
        <f>IF(D195=0, "-", D185/D195)</f>
        <v>0.22522522522522523</v>
      </c>
      <c r="F185" s="81">
        <v>70</v>
      </c>
      <c r="G185" s="34">
        <f>IF(F195=0, "-", F185/F195)</f>
        <v>0.24822695035460993</v>
      </c>
      <c r="H185" s="65">
        <v>43</v>
      </c>
      <c r="I185" s="9">
        <f>IF(H195=0, "-", H185/H195)</f>
        <v>0.13738019169329074</v>
      </c>
      <c r="J185" s="8">
        <f t="shared" si="14"/>
        <v>0.36</v>
      </c>
      <c r="K185" s="9">
        <f t="shared" si="15"/>
        <v>0.62790697674418605</v>
      </c>
    </row>
    <row r="186" spans="1:11" x14ac:dyDescent="0.2">
      <c r="A186" s="7" t="s">
        <v>482</v>
      </c>
      <c r="B186" s="65">
        <v>2</v>
      </c>
      <c r="C186" s="34">
        <f>IF(B195=0, "-", B186/B195)</f>
        <v>1.9047619047619049E-2</v>
      </c>
      <c r="D186" s="65">
        <v>4</v>
      </c>
      <c r="E186" s="9">
        <f>IF(D195=0, "-", D186/D195)</f>
        <v>3.6036036036036036E-2</v>
      </c>
      <c r="F186" s="81">
        <v>8</v>
      </c>
      <c r="G186" s="34">
        <f>IF(F195=0, "-", F186/F195)</f>
        <v>2.8368794326241134E-2</v>
      </c>
      <c r="H186" s="65">
        <v>7</v>
      </c>
      <c r="I186" s="9">
        <f>IF(H195=0, "-", H186/H195)</f>
        <v>2.2364217252396165E-2</v>
      </c>
      <c r="J186" s="8">
        <f t="shared" si="14"/>
        <v>-0.5</v>
      </c>
      <c r="K186" s="9">
        <f t="shared" si="15"/>
        <v>0.14285714285714285</v>
      </c>
    </row>
    <row r="187" spans="1:11" x14ac:dyDescent="0.2">
      <c r="A187" s="7" t="s">
        <v>483</v>
      </c>
      <c r="B187" s="65">
        <v>6</v>
      </c>
      <c r="C187" s="34">
        <f>IF(B195=0, "-", B187/B195)</f>
        <v>5.7142857142857141E-2</v>
      </c>
      <c r="D187" s="65">
        <v>24</v>
      </c>
      <c r="E187" s="9">
        <f>IF(D195=0, "-", D187/D195)</f>
        <v>0.21621621621621623</v>
      </c>
      <c r="F187" s="81">
        <v>21</v>
      </c>
      <c r="G187" s="34">
        <f>IF(F195=0, "-", F187/F195)</f>
        <v>7.4468085106382975E-2</v>
      </c>
      <c r="H187" s="65">
        <v>75</v>
      </c>
      <c r="I187" s="9">
        <f>IF(H195=0, "-", H187/H195)</f>
        <v>0.23961661341853036</v>
      </c>
      <c r="J187" s="8">
        <f t="shared" si="14"/>
        <v>-0.75</v>
      </c>
      <c r="K187" s="9">
        <f t="shared" si="15"/>
        <v>-0.72</v>
      </c>
    </row>
    <row r="188" spans="1:11" x14ac:dyDescent="0.2">
      <c r="A188" s="7" t="s">
        <v>484</v>
      </c>
      <c r="B188" s="65">
        <v>10</v>
      </c>
      <c r="C188" s="34">
        <f>IF(B195=0, "-", B188/B195)</f>
        <v>9.5238095238095233E-2</v>
      </c>
      <c r="D188" s="65">
        <v>8</v>
      </c>
      <c r="E188" s="9">
        <f>IF(D195=0, "-", D188/D195)</f>
        <v>7.2072072072072071E-2</v>
      </c>
      <c r="F188" s="81">
        <v>26</v>
      </c>
      <c r="G188" s="34">
        <f>IF(F195=0, "-", F188/F195)</f>
        <v>9.2198581560283682E-2</v>
      </c>
      <c r="H188" s="65">
        <v>22</v>
      </c>
      <c r="I188" s="9">
        <f>IF(H195=0, "-", H188/H195)</f>
        <v>7.0287539936102233E-2</v>
      </c>
      <c r="J188" s="8">
        <f t="shared" si="14"/>
        <v>0.25</v>
      </c>
      <c r="K188" s="9">
        <f t="shared" si="15"/>
        <v>0.18181818181818182</v>
      </c>
    </row>
    <row r="189" spans="1:11" x14ac:dyDescent="0.2">
      <c r="A189" s="7" t="s">
        <v>485</v>
      </c>
      <c r="B189" s="65">
        <v>16</v>
      </c>
      <c r="C189" s="34">
        <f>IF(B195=0, "-", B189/B195)</f>
        <v>0.15238095238095239</v>
      </c>
      <c r="D189" s="65">
        <v>7</v>
      </c>
      <c r="E189" s="9">
        <f>IF(D195=0, "-", D189/D195)</f>
        <v>6.3063063063063057E-2</v>
      </c>
      <c r="F189" s="81">
        <v>25</v>
      </c>
      <c r="G189" s="34">
        <f>IF(F195=0, "-", F189/F195)</f>
        <v>8.8652482269503549E-2</v>
      </c>
      <c r="H189" s="65">
        <v>28</v>
      </c>
      <c r="I189" s="9">
        <f>IF(H195=0, "-", H189/H195)</f>
        <v>8.9456869009584661E-2</v>
      </c>
      <c r="J189" s="8">
        <f t="shared" si="14"/>
        <v>1.2857142857142858</v>
      </c>
      <c r="K189" s="9">
        <f t="shared" si="15"/>
        <v>-0.10714285714285714</v>
      </c>
    </row>
    <row r="190" spans="1:11" x14ac:dyDescent="0.2">
      <c r="A190" s="7" t="s">
        <v>486</v>
      </c>
      <c r="B190" s="65">
        <v>21</v>
      </c>
      <c r="C190" s="34">
        <f>IF(B195=0, "-", B190/B195)</f>
        <v>0.2</v>
      </c>
      <c r="D190" s="65">
        <v>4</v>
      </c>
      <c r="E190" s="9">
        <f>IF(D195=0, "-", D190/D195)</f>
        <v>3.6036036036036036E-2</v>
      </c>
      <c r="F190" s="81">
        <v>69</v>
      </c>
      <c r="G190" s="34">
        <f>IF(F195=0, "-", F190/F195)</f>
        <v>0.24468085106382978</v>
      </c>
      <c r="H190" s="65">
        <v>8</v>
      </c>
      <c r="I190" s="9">
        <f>IF(H195=0, "-", H190/H195)</f>
        <v>2.5559105431309903E-2</v>
      </c>
      <c r="J190" s="8">
        <f t="shared" si="14"/>
        <v>4.25</v>
      </c>
      <c r="K190" s="9">
        <f t="shared" si="15"/>
        <v>7.625</v>
      </c>
    </row>
    <row r="191" spans="1:11" x14ac:dyDescent="0.2">
      <c r="A191" s="7" t="s">
        <v>487</v>
      </c>
      <c r="B191" s="65">
        <v>10</v>
      </c>
      <c r="C191" s="34">
        <f>IF(B195=0, "-", B191/B195)</f>
        <v>9.5238095238095233E-2</v>
      </c>
      <c r="D191" s="65">
        <v>30</v>
      </c>
      <c r="E191" s="9">
        <f>IF(D195=0, "-", D191/D195)</f>
        <v>0.27027027027027029</v>
      </c>
      <c r="F191" s="81">
        <v>43</v>
      </c>
      <c r="G191" s="34">
        <f>IF(F195=0, "-", F191/F195)</f>
        <v>0.1524822695035461</v>
      </c>
      <c r="H191" s="65">
        <v>93</v>
      </c>
      <c r="I191" s="9">
        <f>IF(H195=0, "-", H191/H195)</f>
        <v>0.29712460063897761</v>
      </c>
      <c r="J191" s="8">
        <f t="shared" si="14"/>
        <v>-0.66666666666666663</v>
      </c>
      <c r="K191" s="9">
        <f t="shared" si="15"/>
        <v>-0.5376344086021505</v>
      </c>
    </row>
    <row r="192" spans="1:11" x14ac:dyDescent="0.2">
      <c r="A192" s="7" t="s">
        <v>488</v>
      </c>
      <c r="B192" s="65">
        <v>0</v>
      </c>
      <c r="C192" s="34">
        <f>IF(B195=0, "-", B192/B195)</f>
        <v>0</v>
      </c>
      <c r="D192" s="65">
        <v>0</v>
      </c>
      <c r="E192" s="9">
        <f>IF(D195=0, "-", D192/D195)</f>
        <v>0</v>
      </c>
      <c r="F192" s="81">
        <v>0</v>
      </c>
      <c r="G192" s="34">
        <f>IF(F195=0, "-", F192/F195)</f>
        <v>0</v>
      </c>
      <c r="H192" s="65">
        <v>1</v>
      </c>
      <c r="I192" s="9">
        <f>IF(H195=0, "-", H192/H195)</f>
        <v>3.1948881789137379E-3</v>
      </c>
      <c r="J192" s="8" t="str">
        <f t="shared" si="14"/>
        <v>-</v>
      </c>
      <c r="K192" s="9">
        <f t="shared" si="15"/>
        <v>-1</v>
      </c>
    </row>
    <row r="193" spans="1:11" x14ac:dyDescent="0.2">
      <c r="A193" s="7" t="s">
        <v>489</v>
      </c>
      <c r="B193" s="65">
        <v>0</v>
      </c>
      <c r="C193" s="34">
        <f>IF(B195=0, "-", B193/B195)</f>
        <v>0</v>
      </c>
      <c r="D193" s="65">
        <v>2</v>
      </c>
      <c r="E193" s="9">
        <f>IF(D195=0, "-", D193/D195)</f>
        <v>1.8018018018018018E-2</v>
      </c>
      <c r="F193" s="81">
        <v>0</v>
      </c>
      <c r="G193" s="34">
        <f>IF(F195=0, "-", F193/F195)</f>
        <v>0</v>
      </c>
      <c r="H193" s="65">
        <v>2</v>
      </c>
      <c r="I193" s="9">
        <f>IF(H195=0, "-", H193/H195)</f>
        <v>6.3897763578274758E-3</v>
      </c>
      <c r="J193" s="8">
        <f t="shared" si="14"/>
        <v>-1</v>
      </c>
      <c r="K193" s="9">
        <f t="shared" si="15"/>
        <v>-1</v>
      </c>
    </row>
    <row r="194" spans="1:11" x14ac:dyDescent="0.2">
      <c r="A194" s="2"/>
      <c r="B194" s="68"/>
      <c r="C194" s="33"/>
      <c r="D194" s="68"/>
      <c r="E194" s="6"/>
      <c r="F194" s="82"/>
      <c r="G194" s="33"/>
      <c r="H194" s="68"/>
      <c r="I194" s="6"/>
      <c r="J194" s="5"/>
      <c r="K194" s="6"/>
    </row>
    <row r="195" spans="1:11" s="43" customFormat="1" x14ac:dyDescent="0.2">
      <c r="A195" s="162" t="s">
        <v>607</v>
      </c>
      <c r="B195" s="71">
        <f>SUM(B182:B194)</f>
        <v>105</v>
      </c>
      <c r="C195" s="40">
        <f>B195/25800</f>
        <v>4.0697674418604651E-3</v>
      </c>
      <c r="D195" s="71">
        <f>SUM(D182:D194)</f>
        <v>111</v>
      </c>
      <c r="E195" s="41">
        <f>D195/21662</f>
        <v>5.1241805927430524E-3</v>
      </c>
      <c r="F195" s="77">
        <f>SUM(F182:F194)</f>
        <v>282</v>
      </c>
      <c r="G195" s="42">
        <f>F195/67549</f>
        <v>4.1747472205362034E-3</v>
      </c>
      <c r="H195" s="71">
        <f>SUM(H182:H194)</f>
        <v>313</v>
      </c>
      <c r="I195" s="41">
        <f>H195/65027</f>
        <v>4.8133852092207855E-3</v>
      </c>
      <c r="J195" s="37">
        <f>IF(D195=0, "-", IF((B195-D195)/D195&lt;10, (B195-D195)/D195, "&gt;999%"))</f>
        <v>-5.4054054054054057E-2</v>
      </c>
      <c r="K195" s="38">
        <f>IF(H195=0, "-", IF((F195-H195)/H195&lt;10, (F195-H195)/H195, "&gt;999%"))</f>
        <v>-9.9041533546325874E-2</v>
      </c>
    </row>
    <row r="196" spans="1:11" x14ac:dyDescent="0.2">
      <c r="B196" s="83"/>
      <c r="D196" s="83"/>
      <c r="F196" s="83"/>
      <c r="H196" s="83"/>
    </row>
    <row r="197" spans="1:11" s="43" customFormat="1" x14ac:dyDescent="0.2">
      <c r="A197" s="162" t="s">
        <v>606</v>
      </c>
      <c r="B197" s="71">
        <v>658</v>
      </c>
      <c r="C197" s="40">
        <f>B197/25800</f>
        <v>2.550387596899225E-2</v>
      </c>
      <c r="D197" s="71">
        <v>460</v>
      </c>
      <c r="E197" s="41">
        <f>D197/21662</f>
        <v>2.1235342996953191E-2</v>
      </c>
      <c r="F197" s="77">
        <v>1618</v>
      </c>
      <c r="G197" s="42">
        <f>F197/67549</f>
        <v>2.3952982279530414E-2</v>
      </c>
      <c r="H197" s="71">
        <v>1133</v>
      </c>
      <c r="I197" s="41">
        <f>H197/65027</f>
        <v>1.7423531763728912E-2</v>
      </c>
      <c r="J197" s="37">
        <f>IF(D197=0, "-", IF((B197-D197)/D197&lt;10, (B197-D197)/D197, "&gt;999%"))</f>
        <v>0.43043478260869567</v>
      </c>
      <c r="K197" s="38">
        <f>IF(H197=0, "-", IF((F197-H197)/H197&lt;10, (F197-H197)/H197, "&gt;999%"))</f>
        <v>0.42806707855251547</v>
      </c>
    </row>
    <row r="198" spans="1:11" x14ac:dyDescent="0.2">
      <c r="B198" s="83"/>
      <c r="D198" s="83"/>
      <c r="F198" s="83"/>
      <c r="H198" s="83"/>
    </row>
    <row r="199" spans="1:11" x14ac:dyDescent="0.2">
      <c r="A199" s="27" t="s">
        <v>604</v>
      </c>
      <c r="B199" s="71">
        <f>B203-B201</f>
        <v>11426</v>
      </c>
      <c r="C199" s="40">
        <f>B199/25800</f>
        <v>0.44286821705426355</v>
      </c>
      <c r="D199" s="71">
        <f>D203-D201</f>
        <v>8791</v>
      </c>
      <c r="E199" s="41">
        <f>D199/21662</f>
        <v>0.405825870187425</v>
      </c>
      <c r="F199" s="77">
        <f>F203-F201</f>
        <v>29543</v>
      </c>
      <c r="G199" s="42">
        <f>F199/67549</f>
        <v>0.43735658558972007</v>
      </c>
      <c r="H199" s="71">
        <f>H203-H201</f>
        <v>26830</v>
      </c>
      <c r="I199" s="41">
        <f>H199/65027</f>
        <v>0.41259784397250371</v>
      </c>
      <c r="J199" s="37">
        <f>IF(D199=0, "-", IF((B199-D199)/D199&lt;10, (B199-D199)/D199, "&gt;999%"))</f>
        <v>0.29973836878625865</v>
      </c>
      <c r="K199" s="38">
        <f>IF(H199=0, "-", IF((F199-H199)/H199&lt;10, (F199-H199)/H199, "&gt;999%"))</f>
        <v>0.10111815132314574</v>
      </c>
    </row>
    <row r="200" spans="1:11" x14ac:dyDescent="0.2">
      <c r="A200" s="27"/>
      <c r="B200" s="71"/>
      <c r="C200" s="40"/>
      <c r="D200" s="71"/>
      <c r="E200" s="41"/>
      <c r="F200" s="77"/>
      <c r="G200" s="42"/>
      <c r="H200" s="71"/>
      <c r="I200" s="41"/>
      <c r="J200" s="37"/>
      <c r="K200" s="38"/>
    </row>
    <row r="201" spans="1:11" x14ac:dyDescent="0.2">
      <c r="A201" s="27" t="s">
        <v>605</v>
      </c>
      <c r="B201" s="71">
        <v>2407</v>
      </c>
      <c r="C201" s="40">
        <f>B201/25800</f>
        <v>9.3294573643410858E-2</v>
      </c>
      <c r="D201" s="71">
        <v>1647</v>
      </c>
      <c r="E201" s="41">
        <f>D201/21662</f>
        <v>7.603176068691718E-2</v>
      </c>
      <c r="F201" s="77">
        <v>6429</v>
      </c>
      <c r="G201" s="42">
        <f>F201/67549</f>
        <v>9.5175354187330682E-2</v>
      </c>
      <c r="H201" s="71">
        <v>5904</v>
      </c>
      <c r="I201" s="41">
        <f>H201/65027</f>
        <v>9.0793055192458519E-2</v>
      </c>
      <c r="J201" s="37">
        <f>IF(D201=0, "-", IF((B201-D201)/D201&lt;10, (B201-D201)/D201, "&gt;999%"))</f>
        <v>0.46144505160898602</v>
      </c>
      <c r="K201" s="38">
        <f>IF(H201=0, "-", IF((F201-H201)/H201&lt;10, (F201-H201)/H201, "&gt;999%"))</f>
        <v>8.8922764227642281E-2</v>
      </c>
    </row>
    <row r="202" spans="1:11" x14ac:dyDescent="0.2">
      <c r="A202" s="27"/>
      <c r="B202" s="71"/>
      <c r="C202" s="40"/>
      <c r="D202" s="71"/>
      <c r="E202" s="41"/>
      <c r="F202" s="77"/>
      <c r="G202" s="42"/>
      <c r="H202" s="71"/>
      <c r="I202" s="41"/>
      <c r="J202" s="37"/>
      <c r="K202" s="38"/>
    </row>
    <row r="203" spans="1:11" x14ac:dyDescent="0.2">
      <c r="A203" s="27" t="s">
        <v>603</v>
      </c>
      <c r="B203" s="71">
        <v>13833</v>
      </c>
      <c r="C203" s="40">
        <f>B203/25800</f>
        <v>0.53616279069767447</v>
      </c>
      <c r="D203" s="71">
        <v>10438</v>
      </c>
      <c r="E203" s="41">
        <f>D203/21662</f>
        <v>0.48185763087434219</v>
      </c>
      <c r="F203" s="77">
        <v>35972</v>
      </c>
      <c r="G203" s="42">
        <f>F203/67549</f>
        <v>0.53253193977705071</v>
      </c>
      <c r="H203" s="71">
        <v>32734</v>
      </c>
      <c r="I203" s="41">
        <f>H203/65027</f>
        <v>0.50339089916496227</v>
      </c>
      <c r="J203" s="37">
        <f>IF(D203=0, "-", IF((B203-D203)/D203&lt;10, (B203-D203)/D203, "&gt;999%"))</f>
        <v>0.32525388005365014</v>
      </c>
      <c r="K203" s="38">
        <f>IF(H203=0, "-", IF((F203-H203)/H203&lt;10, (F203-H203)/H203, "&gt;999%"))</f>
        <v>9.8918555630231567E-2</v>
      </c>
    </row>
  </sheetData>
  <mergeCells count="37">
    <mergeCell ref="B1:K1"/>
    <mergeCell ref="B2:K2"/>
    <mergeCell ref="B173:E173"/>
    <mergeCell ref="F173:I173"/>
    <mergeCell ref="J173:K173"/>
    <mergeCell ref="B174:C174"/>
    <mergeCell ref="D174:E174"/>
    <mergeCell ref="F174:G174"/>
    <mergeCell ref="H174:I174"/>
    <mergeCell ref="B117:E117"/>
    <mergeCell ref="F117:I117"/>
    <mergeCell ref="J117:K117"/>
    <mergeCell ref="B118:C118"/>
    <mergeCell ref="D118:E118"/>
    <mergeCell ref="F118:G118"/>
    <mergeCell ref="H118:I118"/>
    <mergeCell ref="B71:E71"/>
    <mergeCell ref="F71:I71"/>
    <mergeCell ref="J71:K71"/>
    <mergeCell ref="B72:C72"/>
    <mergeCell ref="D72:E72"/>
    <mergeCell ref="F72:G72"/>
    <mergeCell ref="H72:I72"/>
    <mergeCell ref="B27:E27"/>
    <mergeCell ref="F27:I27"/>
    <mergeCell ref="J27:K27"/>
    <mergeCell ref="B28:C28"/>
    <mergeCell ref="D28:E28"/>
    <mergeCell ref="F28:G28"/>
    <mergeCell ref="H28:I28"/>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4"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9" max="16383" man="1"/>
    <brk id="14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631</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IF(B48=0, "-", B7/B48)</f>
        <v>2.8916359430347719E-4</v>
      </c>
      <c r="D7" s="65">
        <v>9</v>
      </c>
      <c r="E7" s="21">
        <f>IF(D48=0, "-", D7/D48)</f>
        <v>8.6223414447212114E-4</v>
      </c>
      <c r="F7" s="81">
        <v>10</v>
      </c>
      <c r="G7" s="39">
        <f>IF(F48=0, "-", F7/F48)</f>
        <v>2.7799399532970085E-4</v>
      </c>
      <c r="H7" s="65">
        <v>43</v>
      </c>
      <c r="I7" s="21">
        <f>IF(H48=0, "-", H7/H48)</f>
        <v>1.3136188672328466E-3</v>
      </c>
      <c r="J7" s="20">
        <f t="shared" ref="J7:J46" si="0">IF(D7=0, "-", IF((B7-D7)/D7&lt;10, (B7-D7)/D7, "&gt;999%"))</f>
        <v>-0.55555555555555558</v>
      </c>
      <c r="K7" s="21">
        <f t="shared" ref="K7:K46" si="1">IF(H7=0, "-", IF((F7-H7)/H7&lt;10, (F7-H7)/H7, "&gt;999%"))</f>
        <v>-0.76744186046511631</v>
      </c>
    </row>
    <row r="8" spans="1:11" x14ac:dyDescent="0.2">
      <c r="A8" s="7" t="s">
        <v>33</v>
      </c>
      <c r="B8" s="65">
        <v>0</v>
      </c>
      <c r="C8" s="39">
        <f>IF(B48=0, "-", B8/B48)</f>
        <v>0</v>
      </c>
      <c r="D8" s="65">
        <v>0</v>
      </c>
      <c r="E8" s="21">
        <f>IF(D48=0, "-", D8/D48)</f>
        <v>0</v>
      </c>
      <c r="F8" s="81">
        <v>2</v>
      </c>
      <c r="G8" s="39">
        <f>IF(F48=0, "-", F8/F48)</f>
        <v>5.5598799065940178E-5</v>
      </c>
      <c r="H8" s="65">
        <v>0</v>
      </c>
      <c r="I8" s="21">
        <f>IF(H48=0, "-", H8/H48)</f>
        <v>0</v>
      </c>
      <c r="J8" s="20" t="str">
        <f t="shared" si="0"/>
        <v>-</v>
      </c>
      <c r="K8" s="21" t="str">
        <f t="shared" si="1"/>
        <v>-</v>
      </c>
    </row>
    <row r="9" spans="1:11" x14ac:dyDescent="0.2">
      <c r="A9" s="7" t="s">
        <v>34</v>
      </c>
      <c r="B9" s="65">
        <v>356</v>
      </c>
      <c r="C9" s="39">
        <f>IF(B48=0, "-", B9/B48)</f>
        <v>2.573555989300947E-2</v>
      </c>
      <c r="D9" s="65">
        <v>141</v>
      </c>
      <c r="E9" s="21">
        <f>IF(D48=0, "-", D9/D48)</f>
        <v>1.350833493006323E-2</v>
      </c>
      <c r="F9" s="81">
        <v>841</v>
      </c>
      <c r="G9" s="39">
        <f>IF(F48=0, "-", F9/F48)</f>
        <v>2.3379295007227845E-2</v>
      </c>
      <c r="H9" s="65">
        <v>766</v>
      </c>
      <c r="I9" s="21">
        <f>IF(H48=0, "-", H9/H48)</f>
        <v>2.3400745402333965E-2</v>
      </c>
      <c r="J9" s="20">
        <f t="shared" si="0"/>
        <v>1.5248226950354611</v>
      </c>
      <c r="K9" s="21">
        <f t="shared" si="1"/>
        <v>9.7911227154047001E-2</v>
      </c>
    </row>
    <row r="10" spans="1:11" x14ac:dyDescent="0.2">
      <c r="A10" s="7" t="s">
        <v>35</v>
      </c>
      <c r="B10" s="65">
        <v>2</v>
      </c>
      <c r="C10" s="39">
        <f>IF(B48=0, "-", B10/B48)</f>
        <v>1.445817971517386E-4</v>
      </c>
      <c r="D10" s="65">
        <v>2</v>
      </c>
      <c r="E10" s="21">
        <f>IF(D48=0, "-", D10/D48)</f>
        <v>1.9160758766047136E-4</v>
      </c>
      <c r="F10" s="81">
        <v>5</v>
      </c>
      <c r="G10" s="39">
        <f>IF(F48=0, "-", F10/F48)</f>
        <v>1.3899699766485043E-4</v>
      </c>
      <c r="H10" s="65">
        <v>3</v>
      </c>
      <c r="I10" s="21">
        <f>IF(H48=0, "-", H10/H48)</f>
        <v>9.1647827946477665E-5</v>
      </c>
      <c r="J10" s="20">
        <f t="shared" si="0"/>
        <v>0</v>
      </c>
      <c r="K10" s="21">
        <f t="shared" si="1"/>
        <v>0.66666666666666663</v>
      </c>
    </row>
    <row r="11" spans="1:11" x14ac:dyDescent="0.2">
      <c r="A11" s="7" t="s">
        <v>36</v>
      </c>
      <c r="B11" s="65">
        <v>431</v>
      </c>
      <c r="C11" s="39">
        <f>IF(B48=0, "-", B11/B48)</f>
        <v>3.1157377286199668E-2</v>
      </c>
      <c r="D11" s="65">
        <v>397</v>
      </c>
      <c r="E11" s="21">
        <f>IF(D48=0, "-", D11/D48)</f>
        <v>3.8034106150603562E-2</v>
      </c>
      <c r="F11" s="81">
        <v>1325</v>
      </c>
      <c r="G11" s="39">
        <f>IF(F48=0, "-", F11/F48)</f>
        <v>3.6834204381185363E-2</v>
      </c>
      <c r="H11" s="65">
        <v>1348</v>
      </c>
      <c r="I11" s="21">
        <f>IF(H48=0, "-", H11/H48)</f>
        <v>4.1180424023950633E-2</v>
      </c>
      <c r="J11" s="20">
        <f t="shared" si="0"/>
        <v>8.5642317380352648E-2</v>
      </c>
      <c r="K11" s="21">
        <f t="shared" si="1"/>
        <v>-1.7062314540059347E-2</v>
      </c>
    </row>
    <row r="12" spans="1:11" x14ac:dyDescent="0.2">
      <c r="A12" s="7" t="s">
        <v>39</v>
      </c>
      <c r="B12" s="65">
        <v>1</v>
      </c>
      <c r="C12" s="39">
        <f>IF(B48=0, "-", B12/B48)</f>
        <v>7.2290898575869299E-5</v>
      </c>
      <c r="D12" s="65">
        <v>3</v>
      </c>
      <c r="E12" s="21">
        <f>IF(D48=0, "-", D12/D48)</f>
        <v>2.8741138149070703E-4</v>
      </c>
      <c r="F12" s="81">
        <v>7</v>
      </c>
      <c r="G12" s="39">
        <f>IF(F48=0, "-", F12/F48)</f>
        <v>1.9459579673079062E-4</v>
      </c>
      <c r="H12" s="65">
        <v>9</v>
      </c>
      <c r="I12" s="21">
        <f>IF(H48=0, "-", H12/H48)</f>
        <v>2.7494348383943302E-4</v>
      </c>
      <c r="J12" s="20">
        <f t="shared" si="0"/>
        <v>-0.66666666666666663</v>
      </c>
      <c r="K12" s="21">
        <f t="shared" si="1"/>
        <v>-0.22222222222222221</v>
      </c>
    </row>
    <row r="13" spans="1:11" x14ac:dyDescent="0.2">
      <c r="A13" s="7" t="s">
        <v>43</v>
      </c>
      <c r="B13" s="65">
        <v>0</v>
      </c>
      <c r="C13" s="39">
        <f>IF(B48=0, "-", B13/B48)</f>
        <v>0</v>
      </c>
      <c r="D13" s="65">
        <v>3</v>
      </c>
      <c r="E13" s="21">
        <f>IF(D48=0, "-", D13/D48)</f>
        <v>2.8741138149070703E-4</v>
      </c>
      <c r="F13" s="81">
        <v>0</v>
      </c>
      <c r="G13" s="39">
        <f>IF(F48=0, "-", F13/F48)</f>
        <v>0</v>
      </c>
      <c r="H13" s="65">
        <v>18</v>
      </c>
      <c r="I13" s="21">
        <f>IF(H48=0, "-", H13/H48)</f>
        <v>5.4988696767886605E-4</v>
      </c>
      <c r="J13" s="20">
        <f t="shared" si="0"/>
        <v>-1</v>
      </c>
      <c r="K13" s="21">
        <f t="shared" si="1"/>
        <v>-1</v>
      </c>
    </row>
    <row r="14" spans="1:11" x14ac:dyDescent="0.2">
      <c r="A14" s="7" t="s">
        <v>45</v>
      </c>
      <c r="B14" s="65">
        <v>474</v>
      </c>
      <c r="C14" s="39">
        <f>IF(B48=0, "-", B14/B48)</f>
        <v>3.4265885924962047E-2</v>
      </c>
      <c r="D14" s="65">
        <v>417</v>
      </c>
      <c r="E14" s="21">
        <f>IF(D48=0, "-", D14/D48)</f>
        <v>3.9950182027208278E-2</v>
      </c>
      <c r="F14" s="81">
        <v>1189</v>
      </c>
      <c r="G14" s="39">
        <f>IF(F48=0, "-", F14/F48)</f>
        <v>3.3053486044701437E-2</v>
      </c>
      <c r="H14" s="65">
        <v>1116</v>
      </c>
      <c r="I14" s="21">
        <f>IF(H48=0, "-", H14/H48)</f>
        <v>3.4092991996089693E-2</v>
      </c>
      <c r="J14" s="20">
        <f t="shared" si="0"/>
        <v>0.1366906474820144</v>
      </c>
      <c r="K14" s="21">
        <f t="shared" si="1"/>
        <v>6.5412186379928322E-2</v>
      </c>
    </row>
    <row r="15" spans="1:11" x14ac:dyDescent="0.2">
      <c r="A15" s="7" t="s">
        <v>48</v>
      </c>
      <c r="B15" s="65">
        <v>2</v>
      </c>
      <c r="C15" s="39">
        <f>IF(B48=0, "-", B15/B48)</f>
        <v>1.445817971517386E-4</v>
      </c>
      <c r="D15" s="65">
        <v>0</v>
      </c>
      <c r="E15" s="21">
        <f>IF(D48=0, "-", D15/D48)</f>
        <v>0</v>
      </c>
      <c r="F15" s="81">
        <v>4</v>
      </c>
      <c r="G15" s="39">
        <f>IF(F48=0, "-", F15/F48)</f>
        <v>1.1119759813188036E-4</v>
      </c>
      <c r="H15" s="65">
        <v>0</v>
      </c>
      <c r="I15" s="21">
        <f>IF(H48=0, "-", H15/H48)</f>
        <v>0</v>
      </c>
      <c r="J15" s="20" t="str">
        <f t="shared" si="0"/>
        <v>-</v>
      </c>
      <c r="K15" s="21" t="str">
        <f t="shared" si="1"/>
        <v>-</v>
      </c>
    </row>
    <row r="16" spans="1:11" x14ac:dyDescent="0.2">
      <c r="A16" s="7" t="s">
        <v>49</v>
      </c>
      <c r="B16" s="65">
        <v>96</v>
      </c>
      <c r="C16" s="39">
        <f>IF(B48=0, "-", B16/B48)</f>
        <v>6.9399262632834522E-3</v>
      </c>
      <c r="D16" s="65">
        <v>44</v>
      </c>
      <c r="E16" s="21">
        <f>IF(D48=0, "-", D16/D48)</f>
        <v>4.2153669285303697E-3</v>
      </c>
      <c r="F16" s="81">
        <v>274</v>
      </c>
      <c r="G16" s="39">
        <f>IF(F48=0, "-", F16/F48)</f>
        <v>7.6170354720338038E-3</v>
      </c>
      <c r="H16" s="65">
        <v>137</v>
      </c>
      <c r="I16" s="21">
        <f>IF(H48=0, "-", H16/H48)</f>
        <v>4.1852508095558136E-3</v>
      </c>
      <c r="J16" s="20">
        <f t="shared" si="0"/>
        <v>1.1818181818181819</v>
      </c>
      <c r="K16" s="21">
        <f t="shared" si="1"/>
        <v>1</v>
      </c>
    </row>
    <row r="17" spans="1:11" x14ac:dyDescent="0.2">
      <c r="A17" s="7" t="s">
        <v>51</v>
      </c>
      <c r="B17" s="65">
        <v>0</v>
      </c>
      <c r="C17" s="39">
        <f>IF(B48=0, "-", B17/B48)</f>
        <v>0</v>
      </c>
      <c r="D17" s="65">
        <v>514</v>
      </c>
      <c r="E17" s="21">
        <f>IF(D48=0, "-", D17/D48)</f>
        <v>4.9243150028741141E-2</v>
      </c>
      <c r="F17" s="81">
        <v>0</v>
      </c>
      <c r="G17" s="39">
        <f>IF(F48=0, "-", F17/F48)</f>
        <v>0</v>
      </c>
      <c r="H17" s="65">
        <v>1252</v>
      </c>
      <c r="I17" s="21">
        <f>IF(H48=0, "-", H17/H48)</f>
        <v>3.8247693529663347E-2</v>
      </c>
      <c r="J17" s="20">
        <f t="shared" si="0"/>
        <v>-1</v>
      </c>
      <c r="K17" s="21">
        <f t="shared" si="1"/>
        <v>-1</v>
      </c>
    </row>
    <row r="18" spans="1:11" x14ac:dyDescent="0.2">
      <c r="A18" s="7" t="s">
        <v>52</v>
      </c>
      <c r="B18" s="65">
        <v>462</v>
      </c>
      <c r="C18" s="39">
        <f>IF(B48=0, "-", B18/B48)</f>
        <v>3.3398395142051618E-2</v>
      </c>
      <c r="D18" s="65">
        <v>579</v>
      </c>
      <c r="E18" s="21">
        <f>IF(D48=0, "-", D18/D48)</f>
        <v>5.5470396627706454E-2</v>
      </c>
      <c r="F18" s="81">
        <v>1201</v>
      </c>
      <c r="G18" s="39">
        <f>IF(F48=0, "-", F18/F48)</f>
        <v>3.3387078839097077E-2</v>
      </c>
      <c r="H18" s="65">
        <v>1822</v>
      </c>
      <c r="I18" s="21">
        <f>IF(H48=0, "-", H18/H48)</f>
        <v>5.5660780839494106E-2</v>
      </c>
      <c r="J18" s="20">
        <f t="shared" si="0"/>
        <v>-0.20207253886010362</v>
      </c>
      <c r="K18" s="21">
        <f t="shared" si="1"/>
        <v>-0.34083424807903401</v>
      </c>
    </row>
    <row r="19" spans="1:11" x14ac:dyDescent="0.2">
      <c r="A19" s="7" t="s">
        <v>53</v>
      </c>
      <c r="B19" s="65">
        <v>941</v>
      </c>
      <c r="C19" s="39">
        <f>IF(B48=0, "-", B19/B48)</f>
        <v>6.8025735559893011E-2</v>
      </c>
      <c r="D19" s="65">
        <v>725</v>
      </c>
      <c r="E19" s="21">
        <f>IF(D48=0, "-", D19/D48)</f>
        <v>6.9457750526920867E-2</v>
      </c>
      <c r="F19" s="81">
        <v>2467</v>
      </c>
      <c r="G19" s="39">
        <f>IF(F48=0, "-", F19/F48)</f>
        <v>6.8581118647837211E-2</v>
      </c>
      <c r="H19" s="65">
        <v>2416</v>
      </c>
      <c r="I19" s="21">
        <f>IF(H48=0, "-", H19/H48)</f>
        <v>7.3807050772896676E-2</v>
      </c>
      <c r="J19" s="20">
        <f t="shared" si="0"/>
        <v>0.29793103448275859</v>
      </c>
      <c r="K19" s="21">
        <f t="shared" si="1"/>
        <v>2.1109271523178808E-2</v>
      </c>
    </row>
    <row r="20" spans="1:11" x14ac:dyDescent="0.2">
      <c r="A20" s="7" t="s">
        <v>55</v>
      </c>
      <c r="B20" s="65">
        <v>0</v>
      </c>
      <c r="C20" s="39">
        <f>IF(B48=0, "-", B20/B48)</f>
        <v>0</v>
      </c>
      <c r="D20" s="65">
        <v>64</v>
      </c>
      <c r="E20" s="21">
        <f>IF(D48=0, "-", D20/D48)</f>
        <v>6.1314428051350836E-3</v>
      </c>
      <c r="F20" s="81">
        <v>0</v>
      </c>
      <c r="G20" s="39">
        <f>IF(F48=0, "-", F20/F48)</f>
        <v>0</v>
      </c>
      <c r="H20" s="65">
        <v>73</v>
      </c>
      <c r="I20" s="21">
        <f>IF(H48=0, "-", H20/H48)</f>
        <v>2.2300971466976231E-3</v>
      </c>
      <c r="J20" s="20">
        <f t="shared" si="0"/>
        <v>-1</v>
      </c>
      <c r="K20" s="21">
        <f t="shared" si="1"/>
        <v>-1</v>
      </c>
    </row>
    <row r="21" spans="1:11" x14ac:dyDescent="0.2">
      <c r="A21" s="7" t="s">
        <v>58</v>
      </c>
      <c r="B21" s="65">
        <v>267</v>
      </c>
      <c r="C21" s="39">
        <f>IF(B48=0, "-", B21/B48)</f>
        <v>1.9301669919757104E-2</v>
      </c>
      <c r="D21" s="65">
        <v>114</v>
      </c>
      <c r="E21" s="21">
        <f>IF(D48=0, "-", D21/D48)</f>
        <v>1.0921632496646867E-2</v>
      </c>
      <c r="F21" s="81">
        <v>451</v>
      </c>
      <c r="G21" s="39">
        <f>IF(F48=0, "-", F21/F48)</f>
        <v>1.253752918936951E-2</v>
      </c>
      <c r="H21" s="65">
        <v>295</v>
      </c>
      <c r="I21" s="21">
        <f>IF(H48=0, "-", H21/H48)</f>
        <v>9.0120364147369715E-3</v>
      </c>
      <c r="J21" s="20">
        <f t="shared" si="0"/>
        <v>1.3421052631578947</v>
      </c>
      <c r="K21" s="21">
        <f t="shared" si="1"/>
        <v>0.52881355932203389</v>
      </c>
    </row>
    <row r="22" spans="1:11" x14ac:dyDescent="0.2">
      <c r="A22" s="7" t="s">
        <v>60</v>
      </c>
      <c r="B22" s="65">
        <v>12</v>
      </c>
      <c r="C22" s="39">
        <f>IF(B48=0, "-", B22/B48)</f>
        <v>8.6749078291043153E-4</v>
      </c>
      <c r="D22" s="65">
        <v>31</v>
      </c>
      <c r="E22" s="21">
        <f>IF(D48=0, "-", D22/D48)</f>
        <v>2.9699176087373061E-3</v>
      </c>
      <c r="F22" s="81">
        <v>40</v>
      </c>
      <c r="G22" s="39">
        <f>IF(F48=0, "-", F22/F48)</f>
        <v>1.1119759813188034E-3</v>
      </c>
      <c r="H22" s="65">
        <v>86</v>
      </c>
      <c r="I22" s="21">
        <f>IF(H48=0, "-", H22/H48)</f>
        <v>2.6272377344656933E-3</v>
      </c>
      <c r="J22" s="20">
        <f t="shared" si="0"/>
        <v>-0.61290322580645162</v>
      </c>
      <c r="K22" s="21">
        <f t="shared" si="1"/>
        <v>-0.53488372093023251</v>
      </c>
    </row>
    <row r="23" spans="1:11" x14ac:dyDescent="0.2">
      <c r="A23" s="7" t="s">
        <v>61</v>
      </c>
      <c r="B23" s="65">
        <v>210</v>
      </c>
      <c r="C23" s="39">
        <f>IF(B48=0, "-", B23/B48)</f>
        <v>1.5181088700932552E-2</v>
      </c>
      <c r="D23" s="65">
        <v>84</v>
      </c>
      <c r="E23" s="21">
        <f>IF(D48=0, "-", D23/D48)</f>
        <v>8.0475186817397966E-3</v>
      </c>
      <c r="F23" s="81">
        <v>474</v>
      </c>
      <c r="G23" s="39">
        <f>IF(F48=0, "-", F23/F48)</f>
        <v>1.3176915378627821E-2</v>
      </c>
      <c r="H23" s="65">
        <v>411</v>
      </c>
      <c r="I23" s="21">
        <f>IF(H48=0, "-", H23/H48)</f>
        <v>1.255575242866744E-2</v>
      </c>
      <c r="J23" s="20">
        <f t="shared" si="0"/>
        <v>1.5</v>
      </c>
      <c r="K23" s="21">
        <f t="shared" si="1"/>
        <v>0.15328467153284672</v>
      </c>
    </row>
    <row r="24" spans="1:11" x14ac:dyDescent="0.2">
      <c r="A24" s="7" t="s">
        <v>63</v>
      </c>
      <c r="B24" s="65">
        <v>786</v>
      </c>
      <c r="C24" s="39">
        <f>IF(B48=0, "-", B24/B48)</f>
        <v>5.6820646280633269E-2</v>
      </c>
      <c r="D24" s="65">
        <v>831</v>
      </c>
      <c r="E24" s="21">
        <f>IF(D48=0, "-", D24/D48)</f>
        <v>7.9612952672925855E-2</v>
      </c>
      <c r="F24" s="81">
        <v>2352</v>
      </c>
      <c r="G24" s="39">
        <f>IF(F48=0, "-", F24/F48)</f>
        <v>6.5384187701545651E-2</v>
      </c>
      <c r="H24" s="65">
        <v>2124</v>
      </c>
      <c r="I24" s="21">
        <f>IF(H48=0, "-", H24/H48)</f>
        <v>6.4886662186106184E-2</v>
      </c>
      <c r="J24" s="20">
        <f t="shared" si="0"/>
        <v>-5.4151624548736461E-2</v>
      </c>
      <c r="K24" s="21">
        <f t="shared" si="1"/>
        <v>0.10734463276836158</v>
      </c>
    </row>
    <row r="25" spans="1:11" x14ac:dyDescent="0.2">
      <c r="A25" s="7" t="s">
        <v>64</v>
      </c>
      <c r="B25" s="65">
        <v>2</v>
      </c>
      <c r="C25" s="39">
        <f>IF(B48=0, "-", B25/B48)</f>
        <v>1.445817971517386E-4</v>
      </c>
      <c r="D25" s="65">
        <v>4</v>
      </c>
      <c r="E25" s="21">
        <f>IF(D48=0, "-", D25/D48)</f>
        <v>3.8321517532094272E-4</v>
      </c>
      <c r="F25" s="81">
        <v>8</v>
      </c>
      <c r="G25" s="39">
        <f>IF(F48=0, "-", F25/F48)</f>
        <v>2.2239519626376071E-4</v>
      </c>
      <c r="H25" s="65">
        <v>7</v>
      </c>
      <c r="I25" s="21">
        <f>IF(H48=0, "-", H25/H48)</f>
        <v>2.1384493187511457E-4</v>
      </c>
      <c r="J25" s="20">
        <f t="shared" si="0"/>
        <v>-0.5</v>
      </c>
      <c r="K25" s="21">
        <f t="shared" si="1"/>
        <v>0.14285714285714285</v>
      </c>
    </row>
    <row r="26" spans="1:11" x14ac:dyDescent="0.2">
      <c r="A26" s="7" t="s">
        <v>65</v>
      </c>
      <c r="B26" s="65">
        <v>170</v>
      </c>
      <c r="C26" s="39">
        <f>IF(B48=0, "-", B26/B48)</f>
        <v>1.228945275789778E-2</v>
      </c>
      <c r="D26" s="65">
        <v>187</v>
      </c>
      <c r="E26" s="21">
        <f>IF(D48=0, "-", D26/D48)</f>
        <v>1.7915309446254073E-2</v>
      </c>
      <c r="F26" s="81">
        <v>480</v>
      </c>
      <c r="G26" s="39">
        <f>IF(F48=0, "-", F26/F48)</f>
        <v>1.3343711775825643E-2</v>
      </c>
      <c r="H26" s="65">
        <v>561</v>
      </c>
      <c r="I26" s="21">
        <f>IF(H48=0, "-", H26/H48)</f>
        <v>1.7138143825991325E-2</v>
      </c>
      <c r="J26" s="20">
        <f t="shared" si="0"/>
        <v>-9.0909090909090912E-2</v>
      </c>
      <c r="K26" s="21">
        <f t="shared" si="1"/>
        <v>-0.14438502673796791</v>
      </c>
    </row>
    <row r="27" spans="1:11" x14ac:dyDescent="0.2">
      <c r="A27" s="7" t="s">
        <v>66</v>
      </c>
      <c r="B27" s="65">
        <v>10</v>
      </c>
      <c r="C27" s="39">
        <f>IF(B48=0, "-", B27/B48)</f>
        <v>7.2290898575869296E-4</v>
      </c>
      <c r="D27" s="65">
        <v>6</v>
      </c>
      <c r="E27" s="21">
        <f>IF(D48=0, "-", D27/D48)</f>
        <v>5.7482276298141406E-4</v>
      </c>
      <c r="F27" s="81">
        <v>34</v>
      </c>
      <c r="G27" s="39">
        <f>IF(F48=0, "-", F27/F48)</f>
        <v>9.4517958412098301E-4</v>
      </c>
      <c r="H27" s="65">
        <v>15</v>
      </c>
      <c r="I27" s="21">
        <f>IF(H48=0, "-", H27/H48)</f>
        <v>4.5823913973238835E-4</v>
      </c>
      <c r="J27" s="20">
        <f t="shared" si="0"/>
        <v>0.66666666666666663</v>
      </c>
      <c r="K27" s="21">
        <f t="shared" si="1"/>
        <v>1.2666666666666666</v>
      </c>
    </row>
    <row r="28" spans="1:11" x14ac:dyDescent="0.2">
      <c r="A28" s="7" t="s">
        <v>67</v>
      </c>
      <c r="B28" s="65">
        <v>205</v>
      </c>
      <c r="C28" s="39">
        <f>IF(B48=0, "-", B28/B48)</f>
        <v>1.4819634208053207E-2</v>
      </c>
      <c r="D28" s="65">
        <v>147</v>
      </c>
      <c r="E28" s="21">
        <f>IF(D48=0, "-", D28/D48)</f>
        <v>1.4083157693044645E-2</v>
      </c>
      <c r="F28" s="81">
        <v>438</v>
      </c>
      <c r="G28" s="39">
        <f>IF(F48=0, "-", F28/F48)</f>
        <v>1.2176136995440899E-2</v>
      </c>
      <c r="H28" s="65">
        <v>522</v>
      </c>
      <c r="I28" s="21">
        <f>IF(H48=0, "-", H28/H48)</f>
        <v>1.5946722062687116E-2</v>
      </c>
      <c r="J28" s="20">
        <f t="shared" si="0"/>
        <v>0.39455782312925169</v>
      </c>
      <c r="K28" s="21">
        <f t="shared" si="1"/>
        <v>-0.16091954022988506</v>
      </c>
    </row>
    <row r="29" spans="1:11" x14ac:dyDescent="0.2">
      <c r="A29" s="7" t="s">
        <v>71</v>
      </c>
      <c r="B29" s="65">
        <v>14</v>
      </c>
      <c r="C29" s="39">
        <f>IF(B48=0, "-", B29/B48)</f>
        <v>1.0120725800621701E-3</v>
      </c>
      <c r="D29" s="65">
        <v>4</v>
      </c>
      <c r="E29" s="21">
        <f>IF(D48=0, "-", D29/D48)</f>
        <v>3.8321517532094272E-4</v>
      </c>
      <c r="F29" s="81">
        <v>27</v>
      </c>
      <c r="G29" s="39">
        <f>IF(F48=0, "-", F29/F48)</f>
        <v>7.5058378739019241E-4</v>
      </c>
      <c r="H29" s="65">
        <v>24</v>
      </c>
      <c r="I29" s="21">
        <f>IF(H48=0, "-", H29/H48)</f>
        <v>7.3318262357182132E-4</v>
      </c>
      <c r="J29" s="20">
        <f t="shared" si="0"/>
        <v>2.5</v>
      </c>
      <c r="K29" s="21">
        <f t="shared" si="1"/>
        <v>0.125</v>
      </c>
    </row>
    <row r="30" spans="1:11" x14ac:dyDescent="0.2">
      <c r="A30" s="7" t="s">
        <v>72</v>
      </c>
      <c r="B30" s="65">
        <v>2079</v>
      </c>
      <c r="C30" s="39">
        <f>IF(B48=0, "-", B30/B48)</f>
        <v>0.15029277813923228</v>
      </c>
      <c r="D30" s="65">
        <v>1207</v>
      </c>
      <c r="E30" s="21">
        <f>IF(D48=0, "-", D30/D48)</f>
        <v>0.11563517915309446</v>
      </c>
      <c r="F30" s="81">
        <v>4647</v>
      </c>
      <c r="G30" s="39">
        <f>IF(F48=0, "-", F30/F48)</f>
        <v>0.12918380962971199</v>
      </c>
      <c r="H30" s="65">
        <v>3876</v>
      </c>
      <c r="I30" s="21">
        <f>IF(H48=0, "-", H30/H48)</f>
        <v>0.11840899370684915</v>
      </c>
      <c r="J30" s="20">
        <f t="shared" si="0"/>
        <v>0.72245236122618062</v>
      </c>
      <c r="K30" s="21">
        <f t="shared" si="1"/>
        <v>0.19891640866873064</v>
      </c>
    </row>
    <row r="31" spans="1:11" x14ac:dyDescent="0.2">
      <c r="A31" s="7" t="s">
        <v>74</v>
      </c>
      <c r="B31" s="65">
        <v>736</v>
      </c>
      <c r="C31" s="39">
        <f>IF(B48=0, "-", B31/B48)</f>
        <v>5.3206101351839806E-2</v>
      </c>
      <c r="D31" s="65">
        <v>422</v>
      </c>
      <c r="E31" s="21">
        <f>IF(D48=0, "-", D31/D48)</f>
        <v>4.0429200996359459E-2</v>
      </c>
      <c r="F31" s="81">
        <v>1999</v>
      </c>
      <c r="G31" s="39">
        <f>IF(F48=0, "-", F31/F48)</f>
        <v>5.5570999666407203E-2</v>
      </c>
      <c r="H31" s="65">
        <v>1506</v>
      </c>
      <c r="I31" s="21">
        <f>IF(H48=0, "-", H31/H48)</f>
        <v>4.6007209629131789E-2</v>
      </c>
      <c r="J31" s="20">
        <f t="shared" si="0"/>
        <v>0.74407582938388628</v>
      </c>
      <c r="K31" s="21">
        <f t="shared" si="1"/>
        <v>0.32735723771580344</v>
      </c>
    </row>
    <row r="32" spans="1:11" x14ac:dyDescent="0.2">
      <c r="A32" s="7" t="s">
        <v>77</v>
      </c>
      <c r="B32" s="65">
        <v>350</v>
      </c>
      <c r="C32" s="39">
        <f>IF(B48=0, "-", B32/B48)</f>
        <v>2.5301814501554255E-2</v>
      </c>
      <c r="D32" s="65">
        <v>116</v>
      </c>
      <c r="E32" s="21">
        <f>IF(D48=0, "-", D32/D48)</f>
        <v>1.1113240084307339E-2</v>
      </c>
      <c r="F32" s="81">
        <v>1078</v>
      </c>
      <c r="G32" s="39">
        <f>IF(F48=0, "-", F32/F48)</f>
        <v>2.9967752696541755E-2</v>
      </c>
      <c r="H32" s="65">
        <v>332</v>
      </c>
      <c r="I32" s="21">
        <f>IF(H48=0, "-", H32/H48)</f>
        <v>1.0142359626076862E-2</v>
      </c>
      <c r="J32" s="20">
        <f t="shared" si="0"/>
        <v>2.0172413793103448</v>
      </c>
      <c r="K32" s="21">
        <f t="shared" si="1"/>
        <v>2.2469879518072289</v>
      </c>
    </row>
    <row r="33" spans="1:11" x14ac:dyDescent="0.2">
      <c r="A33" s="7" t="s">
        <v>78</v>
      </c>
      <c r="B33" s="65">
        <v>42</v>
      </c>
      <c r="C33" s="39">
        <f>IF(B48=0, "-", B33/B48)</f>
        <v>3.0362177401865105E-3</v>
      </c>
      <c r="D33" s="65">
        <v>13</v>
      </c>
      <c r="E33" s="21">
        <f>IF(D48=0, "-", D33/D48)</f>
        <v>1.2454493197930638E-3</v>
      </c>
      <c r="F33" s="81">
        <v>74</v>
      </c>
      <c r="G33" s="39">
        <f>IF(F48=0, "-", F33/F48)</f>
        <v>2.0571555654397863E-3</v>
      </c>
      <c r="H33" s="65">
        <v>80</v>
      </c>
      <c r="I33" s="21">
        <f>IF(H48=0, "-", H33/H48)</f>
        <v>2.4439420785727379E-3</v>
      </c>
      <c r="J33" s="20">
        <f t="shared" si="0"/>
        <v>2.2307692307692308</v>
      </c>
      <c r="K33" s="21">
        <f t="shared" si="1"/>
        <v>-7.4999999999999997E-2</v>
      </c>
    </row>
    <row r="34" spans="1:11" x14ac:dyDescent="0.2">
      <c r="A34" s="7" t="s">
        <v>79</v>
      </c>
      <c r="B34" s="65">
        <v>718</v>
      </c>
      <c r="C34" s="39">
        <f>IF(B48=0, "-", B34/B48)</f>
        <v>5.1904865177474155E-2</v>
      </c>
      <c r="D34" s="65">
        <v>629</v>
      </c>
      <c r="E34" s="21">
        <f>IF(D48=0, "-", D34/D48)</f>
        <v>6.026058631921824E-2</v>
      </c>
      <c r="F34" s="81">
        <v>2490</v>
      </c>
      <c r="G34" s="39">
        <f>IF(F48=0, "-", F34/F48)</f>
        <v>6.922050483709552E-2</v>
      </c>
      <c r="H34" s="65">
        <v>2056</v>
      </c>
      <c r="I34" s="21">
        <f>IF(H48=0, "-", H34/H48)</f>
        <v>6.2809311419319364E-2</v>
      </c>
      <c r="J34" s="20">
        <f t="shared" si="0"/>
        <v>0.14149443561208266</v>
      </c>
      <c r="K34" s="21">
        <f t="shared" si="1"/>
        <v>0.21108949416342412</v>
      </c>
    </row>
    <row r="35" spans="1:11" x14ac:dyDescent="0.2">
      <c r="A35" s="7" t="s">
        <v>80</v>
      </c>
      <c r="B35" s="65">
        <v>1247</v>
      </c>
      <c r="C35" s="39">
        <f>IF(B48=0, "-", B35/B48)</f>
        <v>9.0146750524109018E-2</v>
      </c>
      <c r="D35" s="65">
        <v>788</v>
      </c>
      <c r="E35" s="21">
        <f>IF(D48=0, "-", D35/D48)</f>
        <v>7.5493389538225708E-2</v>
      </c>
      <c r="F35" s="81">
        <v>3311</v>
      </c>
      <c r="G35" s="39">
        <f>IF(F48=0, "-", F35/F48)</f>
        <v>9.2043811853663962E-2</v>
      </c>
      <c r="H35" s="65">
        <v>2753</v>
      </c>
      <c r="I35" s="21">
        <f>IF(H48=0, "-", H35/H48)</f>
        <v>8.4102156778884343E-2</v>
      </c>
      <c r="J35" s="20">
        <f t="shared" si="0"/>
        <v>0.5824873096446701</v>
      </c>
      <c r="K35" s="21">
        <f t="shared" si="1"/>
        <v>0.2026879767526335</v>
      </c>
    </row>
    <row r="36" spans="1:11" x14ac:dyDescent="0.2">
      <c r="A36" s="7" t="s">
        <v>81</v>
      </c>
      <c r="B36" s="65">
        <v>44</v>
      </c>
      <c r="C36" s="39">
        <f>IF(B48=0, "-", B36/B48)</f>
        <v>3.1807995373382492E-3</v>
      </c>
      <c r="D36" s="65">
        <v>37</v>
      </c>
      <c r="E36" s="21">
        <f>IF(D48=0, "-", D36/D48)</f>
        <v>3.5447403717187203E-3</v>
      </c>
      <c r="F36" s="81">
        <v>100</v>
      </c>
      <c r="G36" s="39">
        <f>IF(F48=0, "-", F36/F48)</f>
        <v>2.779939953297009E-3</v>
      </c>
      <c r="H36" s="65">
        <v>110</v>
      </c>
      <c r="I36" s="21">
        <f>IF(H48=0, "-", H36/H48)</f>
        <v>3.3604203580375144E-3</v>
      </c>
      <c r="J36" s="20">
        <f t="shared" si="0"/>
        <v>0.1891891891891892</v>
      </c>
      <c r="K36" s="21">
        <f t="shared" si="1"/>
        <v>-9.0909090909090912E-2</v>
      </c>
    </row>
    <row r="37" spans="1:11" x14ac:dyDescent="0.2">
      <c r="A37" s="7" t="s">
        <v>82</v>
      </c>
      <c r="B37" s="65">
        <v>100</v>
      </c>
      <c r="C37" s="39">
        <f>IF(B48=0, "-", B37/B48)</f>
        <v>7.2290898575869296E-3</v>
      </c>
      <c r="D37" s="65">
        <v>98</v>
      </c>
      <c r="E37" s="21">
        <f>IF(D48=0, "-", D37/D48)</f>
        <v>9.3887717953630972E-3</v>
      </c>
      <c r="F37" s="81">
        <v>315</v>
      </c>
      <c r="G37" s="39">
        <f>IF(F48=0, "-", F37/F48)</f>
        <v>8.7568108528855784E-3</v>
      </c>
      <c r="H37" s="65">
        <v>344</v>
      </c>
      <c r="I37" s="21">
        <f>IF(H48=0, "-", H37/H48)</f>
        <v>1.0508950937862773E-2</v>
      </c>
      <c r="J37" s="20">
        <f t="shared" si="0"/>
        <v>2.0408163265306121E-2</v>
      </c>
      <c r="K37" s="21">
        <f t="shared" si="1"/>
        <v>-8.4302325581395346E-2</v>
      </c>
    </row>
    <row r="38" spans="1:11" x14ac:dyDescent="0.2">
      <c r="A38" s="7" t="s">
        <v>84</v>
      </c>
      <c r="B38" s="65">
        <v>99</v>
      </c>
      <c r="C38" s="39">
        <f>IF(B48=0, "-", B38/B48)</f>
        <v>7.1567989590110605E-3</v>
      </c>
      <c r="D38" s="65">
        <v>51</v>
      </c>
      <c r="E38" s="21">
        <f>IF(D48=0, "-", D38/D48)</f>
        <v>4.8859934853420191E-3</v>
      </c>
      <c r="F38" s="81">
        <v>114</v>
      </c>
      <c r="G38" s="39">
        <f>IF(F48=0, "-", F38/F48)</f>
        <v>3.1691315467585902E-3</v>
      </c>
      <c r="H38" s="65">
        <v>195</v>
      </c>
      <c r="I38" s="21">
        <f>IF(H48=0, "-", H38/H48)</f>
        <v>5.9571088165210487E-3</v>
      </c>
      <c r="J38" s="20">
        <f t="shared" si="0"/>
        <v>0.94117647058823528</v>
      </c>
      <c r="K38" s="21">
        <f t="shared" si="1"/>
        <v>-0.41538461538461541</v>
      </c>
    </row>
    <row r="39" spans="1:11" x14ac:dyDescent="0.2">
      <c r="A39" s="7" t="s">
        <v>85</v>
      </c>
      <c r="B39" s="65">
        <v>0</v>
      </c>
      <c r="C39" s="39">
        <f>IF(B48=0, "-", B39/B48)</f>
        <v>0</v>
      </c>
      <c r="D39" s="65">
        <v>2</v>
      </c>
      <c r="E39" s="21">
        <f>IF(D48=0, "-", D39/D48)</f>
        <v>1.9160758766047136E-4</v>
      </c>
      <c r="F39" s="81">
        <v>0</v>
      </c>
      <c r="G39" s="39">
        <f>IF(F48=0, "-", F39/F48)</f>
        <v>0</v>
      </c>
      <c r="H39" s="65">
        <v>2</v>
      </c>
      <c r="I39" s="21">
        <f>IF(H48=0, "-", H39/H48)</f>
        <v>6.1098551964318439E-5</v>
      </c>
      <c r="J39" s="20">
        <f t="shared" si="0"/>
        <v>-1</v>
      </c>
      <c r="K39" s="21">
        <f t="shared" si="1"/>
        <v>-1</v>
      </c>
    </row>
    <row r="40" spans="1:11" x14ac:dyDescent="0.2">
      <c r="A40" s="7" t="s">
        <v>87</v>
      </c>
      <c r="B40" s="65">
        <v>201</v>
      </c>
      <c r="C40" s="39">
        <f>IF(B48=0, "-", B40/B48)</f>
        <v>1.4530470613749728E-2</v>
      </c>
      <c r="D40" s="65">
        <v>46</v>
      </c>
      <c r="E40" s="21">
        <f>IF(D48=0, "-", D40/D48)</f>
        <v>4.4069745161908411E-3</v>
      </c>
      <c r="F40" s="81">
        <v>567</v>
      </c>
      <c r="G40" s="39">
        <f>IF(F48=0, "-", F40/F48)</f>
        <v>1.5762259535194039E-2</v>
      </c>
      <c r="H40" s="65">
        <v>198</v>
      </c>
      <c r="I40" s="21">
        <f>IF(H48=0, "-", H40/H48)</f>
        <v>6.048756644467526E-3</v>
      </c>
      <c r="J40" s="20">
        <f t="shared" si="0"/>
        <v>3.3695652173913042</v>
      </c>
      <c r="K40" s="21">
        <f t="shared" si="1"/>
        <v>1.8636363636363635</v>
      </c>
    </row>
    <row r="41" spans="1:11" x14ac:dyDescent="0.2">
      <c r="A41" s="7" t="s">
        <v>88</v>
      </c>
      <c r="B41" s="65">
        <v>24</v>
      </c>
      <c r="C41" s="39">
        <f>IF(B48=0, "-", B41/B48)</f>
        <v>1.7349815658208631E-3</v>
      </c>
      <c r="D41" s="65">
        <v>15</v>
      </c>
      <c r="E41" s="21">
        <f>IF(D48=0, "-", D41/D48)</f>
        <v>1.4370569074535352E-3</v>
      </c>
      <c r="F41" s="81">
        <v>54</v>
      </c>
      <c r="G41" s="39">
        <f>IF(F48=0, "-", F41/F48)</f>
        <v>1.5011675747803848E-3</v>
      </c>
      <c r="H41" s="65">
        <v>50</v>
      </c>
      <c r="I41" s="21">
        <f>IF(H48=0, "-", H41/H48)</f>
        <v>1.5274637991079612E-3</v>
      </c>
      <c r="J41" s="20">
        <f t="shared" si="0"/>
        <v>0.6</v>
      </c>
      <c r="K41" s="21">
        <f t="shared" si="1"/>
        <v>0.08</v>
      </c>
    </row>
    <row r="42" spans="1:11" x14ac:dyDescent="0.2">
      <c r="A42" s="7" t="s">
        <v>89</v>
      </c>
      <c r="B42" s="65">
        <v>845</v>
      </c>
      <c r="C42" s="39">
        <f>IF(B48=0, "-", B42/B48)</f>
        <v>6.1085809296609554E-2</v>
      </c>
      <c r="D42" s="65">
        <v>497</v>
      </c>
      <c r="E42" s="21">
        <f>IF(D48=0, "-", D42/D48)</f>
        <v>4.7614485533627134E-2</v>
      </c>
      <c r="F42" s="81">
        <v>1920</v>
      </c>
      <c r="G42" s="39">
        <f>IF(F48=0, "-", F42/F48)</f>
        <v>5.3374847103302571E-2</v>
      </c>
      <c r="H42" s="65">
        <v>1238</v>
      </c>
      <c r="I42" s="21">
        <f>IF(H48=0, "-", H42/H48)</f>
        <v>3.7820003665913121E-2</v>
      </c>
      <c r="J42" s="20">
        <f t="shared" si="0"/>
        <v>0.7002012072434608</v>
      </c>
      <c r="K42" s="21">
        <f t="shared" si="1"/>
        <v>0.55088852988691439</v>
      </c>
    </row>
    <row r="43" spans="1:11" x14ac:dyDescent="0.2">
      <c r="A43" s="7" t="s">
        <v>90</v>
      </c>
      <c r="B43" s="65">
        <v>120</v>
      </c>
      <c r="C43" s="39">
        <f>IF(B48=0, "-", B43/B48)</f>
        <v>8.6749078291043155E-3</v>
      </c>
      <c r="D43" s="65">
        <v>88</v>
      </c>
      <c r="E43" s="21">
        <f>IF(D48=0, "-", D43/D48)</f>
        <v>8.4307338570607394E-3</v>
      </c>
      <c r="F43" s="81">
        <v>325</v>
      </c>
      <c r="G43" s="39">
        <f>IF(F48=0, "-", F43/F48)</f>
        <v>9.034804848215278E-3</v>
      </c>
      <c r="H43" s="65">
        <v>332</v>
      </c>
      <c r="I43" s="21">
        <f>IF(H48=0, "-", H43/H48)</f>
        <v>1.0142359626076862E-2</v>
      </c>
      <c r="J43" s="20">
        <f t="shared" si="0"/>
        <v>0.36363636363636365</v>
      </c>
      <c r="K43" s="21">
        <f t="shared" si="1"/>
        <v>-2.1084337349397589E-2</v>
      </c>
    </row>
    <row r="44" spans="1:11" x14ac:dyDescent="0.2">
      <c r="A44" s="7" t="s">
        <v>91</v>
      </c>
      <c r="B44" s="65">
        <v>2000</v>
      </c>
      <c r="C44" s="39">
        <f>IF(B48=0, "-", B44/B48)</f>
        <v>0.14458179715173861</v>
      </c>
      <c r="D44" s="65">
        <v>1807</v>
      </c>
      <c r="E44" s="21">
        <f>IF(D48=0, "-", D44/D48)</f>
        <v>0.17311745545123586</v>
      </c>
      <c r="F44" s="81">
        <v>5221</v>
      </c>
      <c r="G44" s="39">
        <f>IF(F48=0, "-", F44/F48)</f>
        <v>0.14514066496163683</v>
      </c>
      <c r="H44" s="65">
        <v>5358</v>
      </c>
      <c r="I44" s="21">
        <f>IF(H48=0, "-", H44/H48)</f>
        <v>0.16368302071240912</v>
      </c>
      <c r="J44" s="20">
        <f t="shared" si="0"/>
        <v>0.10680686220254565</v>
      </c>
      <c r="K44" s="21">
        <f t="shared" si="1"/>
        <v>-2.5569242254572602E-2</v>
      </c>
    </row>
    <row r="45" spans="1:11" x14ac:dyDescent="0.2">
      <c r="A45" s="7" t="s">
        <v>93</v>
      </c>
      <c r="B45" s="65">
        <v>496</v>
      </c>
      <c r="C45" s="39">
        <f>IF(B48=0, "-", B45/B48)</f>
        <v>3.5856285693631175E-2</v>
      </c>
      <c r="D45" s="65">
        <v>213</v>
      </c>
      <c r="E45" s="21">
        <f>IF(D48=0, "-", D45/D48)</f>
        <v>2.0406208085840198E-2</v>
      </c>
      <c r="F45" s="81">
        <v>1385</v>
      </c>
      <c r="G45" s="39">
        <f>IF(F48=0, "-", F45/F48)</f>
        <v>3.8502168353163571E-2</v>
      </c>
      <c r="H45" s="65">
        <v>816</v>
      </c>
      <c r="I45" s="21">
        <f>IF(H48=0, "-", H45/H48)</f>
        <v>2.4928209201441925E-2</v>
      </c>
      <c r="J45" s="20">
        <f t="shared" si="0"/>
        <v>1.3286384976525822</v>
      </c>
      <c r="K45" s="21">
        <f t="shared" si="1"/>
        <v>0.69730392156862742</v>
      </c>
    </row>
    <row r="46" spans="1:11" x14ac:dyDescent="0.2">
      <c r="A46" s="7" t="s">
        <v>94</v>
      </c>
      <c r="B46" s="65">
        <v>287</v>
      </c>
      <c r="C46" s="39">
        <f>IF(B48=0, "-", B46/B48)</f>
        <v>2.074748789127449E-2</v>
      </c>
      <c r="D46" s="65">
        <v>103</v>
      </c>
      <c r="E46" s="21">
        <f>IF(D48=0, "-", D46/D48)</f>
        <v>9.8677907645142744E-3</v>
      </c>
      <c r="F46" s="81">
        <v>743</v>
      </c>
      <c r="G46" s="39">
        <f>IF(F48=0, "-", F46/F48)</f>
        <v>2.0654953852996774E-2</v>
      </c>
      <c r="H46" s="65">
        <v>440</v>
      </c>
      <c r="I46" s="21">
        <f>IF(H48=0, "-", H46/H48)</f>
        <v>1.3441681432150058E-2</v>
      </c>
      <c r="J46" s="20">
        <f t="shared" si="0"/>
        <v>1.7864077669902914</v>
      </c>
      <c r="K46" s="21">
        <f t="shared" si="1"/>
        <v>0.6886363636363636</v>
      </c>
    </row>
    <row r="47" spans="1:11" x14ac:dyDescent="0.2">
      <c r="A47" s="2"/>
      <c r="B47" s="68"/>
      <c r="C47" s="33"/>
      <c r="D47" s="68"/>
      <c r="E47" s="6"/>
      <c r="F47" s="82"/>
      <c r="G47" s="33"/>
      <c r="H47" s="68"/>
      <c r="I47" s="6"/>
      <c r="J47" s="5"/>
      <c r="K47" s="6"/>
    </row>
    <row r="48" spans="1:11" s="43" customFormat="1" x14ac:dyDescent="0.2">
      <c r="A48" s="162" t="s">
        <v>603</v>
      </c>
      <c r="B48" s="71">
        <f>SUM(B7:B47)</f>
        <v>13833</v>
      </c>
      <c r="C48" s="40">
        <v>1</v>
      </c>
      <c r="D48" s="71">
        <f>SUM(D7:D47)</f>
        <v>10438</v>
      </c>
      <c r="E48" s="41">
        <v>1</v>
      </c>
      <c r="F48" s="77">
        <f>SUM(F7:F47)</f>
        <v>35972</v>
      </c>
      <c r="G48" s="42">
        <v>1</v>
      </c>
      <c r="H48" s="71">
        <f>SUM(H7:H47)</f>
        <v>32734</v>
      </c>
      <c r="I48" s="41">
        <v>1</v>
      </c>
      <c r="J48" s="37">
        <f>IF(D48=0, "-", (B48-D48)/D48)</f>
        <v>0.32525388005365014</v>
      </c>
      <c r="K48" s="38">
        <f>IF(H48=0, "-", (F48-H48)/H48)</f>
        <v>9.8918555630231567E-2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124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126</v>
      </c>
      <c r="B6" s="61" t="s">
        <v>12</v>
      </c>
      <c r="C6" s="62" t="s">
        <v>13</v>
      </c>
      <c r="D6" s="61" t="s">
        <v>12</v>
      </c>
      <c r="E6" s="63" t="s">
        <v>13</v>
      </c>
      <c r="F6" s="62" t="s">
        <v>12</v>
      </c>
      <c r="G6" s="62" t="s">
        <v>13</v>
      </c>
      <c r="H6" s="61" t="s">
        <v>12</v>
      </c>
      <c r="I6" s="63" t="s">
        <v>13</v>
      </c>
      <c r="J6" s="61"/>
      <c r="K6" s="63"/>
    </row>
    <row r="7" spans="1:11" x14ac:dyDescent="0.2">
      <c r="A7" s="7" t="s">
        <v>490</v>
      </c>
      <c r="B7" s="65">
        <v>0</v>
      </c>
      <c r="C7" s="34">
        <f>IF(B13=0, "-", B7/B13)</f>
        <v>0</v>
      </c>
      <c r="D7" s="65">
        <v>0</v>
      </c>
      <c r="E7" s="9">
        <f>IF(D13=0, "-", D7/D13)</f>
        <v>0</v>
      </c>
      <c r="F7" s="81">
        <v>5</v>
      </c>
      <c r="G7" s="34">
        <f>IF(F13=0, "-", F7/F13)</f>
        <v>5.434782608695652E-2</v>
      </c>
      <c r="H7" s="65">
        <v>0</v>
      </c>
      <c r="I7" s="9">
        <f>IF(H13=0, "-", H7/H13)</f>
        <v>0</v>
      </c>
      <c r="J7" s="8" t="str">
        <f>IF(D7=0, "-", IF((B7-D7)/D7&lt;10, (B7-D7)/D7, "&gt;999%"))</f>
        <v>-</v>
      </c>
      <c r="K7" s="9" t="str">
        <f>IF(H7=0, "-", IF((F7-H7)/H7&lt;10, (F7-H7)/H7, "&gt;999%"))</f>
        <v>-</v>
      </c>
    </row>
    <row r="8" spans="1:11" x14ac:dyDescent="0.2">
      <c r="A8" s="7" t="s">
        <v>491</v>
      </c>
      <c r="B8" s="65">
        <v>2</v>
      </c>
      <c r="C8" s="34">
        <f>IF(B13=0, "-", B8/B13)</f>
        <v>4.2553191489361701E-2</v>
      </c>
      <c r="D8" s="65">
        <v>7</v>
      </c>
      <c r="E8" s="9">
        <f>IF(D13=0, "-", D8/D13)</f>
        <v>0.12962962962962962</v>
      </c>
      <c r="F8" s="81">
        <v>5</v>
      </c>
      <c r="G8" s="34">
        <f>IF(F13=0, "-", F8/F13)</f>
        <v>5.434782608695652E-2</v>
      </c>
      <c r="H8" s="65">
        <v>19</v>
      </c>
      <c r="I8" s="9">
        <f>IF(H13=0, "-", H8/H13)</f>
        <v>0.13970588235294118</v>
      </c>
      <c r="J8" s="8">
        <f>IF(D8=0, "-", IF((B8-D8)/D8&lt;10, (B8-D8)/D8, "&gt;999%"))</f>
        <v>-0.7142857142857143</v>
      </c>
      <c r="K8" s="9">
        <f>IF(H8=0, "-", IF((F8-H8)/H8&lt;10, (F8-H8)/H8, "&gt;999%"))</f>
        <v>-0.73684210526315785</v>
      </c>
    </row>
    <row r="9" spans="1:11" x14ac:dyDescent="0.2">
      <c r="A9" s="7" t="s">
        <v>492</v>
      </c>
      <c r="B9" s="65">
        <v>17</v>
      </c>
      <c r="C9" s="34">
        <f>IF(B13=0, "-", B9/B13)</f>
        <v>0.36170212765957449</v>
      </c>
      <c r="D9" s="65">
        <v>3</v>
      </c>
      <c r="E9" s="9">
        <f>IF(D13=0, "-", D9/D13)</f>
        <v>5.5555555555555552E-2</v>
      </c>
      <c r="F9" s="81">
        <v>20</v>
      </c>
      <c r="G9" s="34">
        <f>IF(F13=0, "-", F9/F13)</f>
        <v>0.21739130434782608</v>
      </c>
      <c r="H9" s="65">
        <v>13</v>
      </c>
      <c r="I9" s="9">
        <f>IF(H13=0, "-", H9/H13)</f>
        <v>9.5588235294117641E-2</v>
      </c>
      <c r="J9" s="8">
        <f>IF(D9=0, "-", IF((B9-D9)/D9&lt;10, (B9-D9)/D9, "&gt;999%"))</f>
        <v>4.666666666666667</v>
      </c>
      <c r="K9" s="9">
        <f>IF(H9=0, "-", IF((F9-H9)/H9&lt;10, (F9-H9)/H9, "&gt;999%"))</f>
        <v>0.53846153846153844</v>
      </c>
    </row>
    <row r="10" spans="1:11" x14ac:dyDescent="0.2">
      <c r="A10" s="7" t="s">
        <v>493</v>
      </c>
      <c r="B10" s="65">
        <v>28</v>
      </c>
      <c r="C10" s="34">
        <f>IF(B13=0, "-", B10/B13)</f>
        <v>0.5957446808510638</v>
      </c>
      <c r="D10" s="65">
        <v>44</v>
      </c>
      <c r="E10" s="9">
        <f>IF(D13=0, "-", D10/D13)</f>
        <v>0.81481481481481477</v>
      </c>
      <c r="F10" s="81">
        <v>61</v>
      </c>
      <c r="G10" s="34">
        <f>IF(F13=0, "-", F10/F13)</f>
        <v>0.66304347826086951</v>
      </c>
      <c r="H10" s="65">
        <v>104</v>
      </c>
      <c r="I10" s="9">
        <f>IF(H13=0, "-", H10/H13)</f>
        <v>0.76470588235294112</v>
      </c>
      <c r="J10" s="8">
        <f>IF(D10=0, "-", IF((B10-D10)/D10&lt;10, (B10-D10)/D10, "&gt;999%"))</f>
        <v>-0.36363636363636365</v>
      </c>
      <c r="K10" s="9">
        <f>IF(H10=0, "-", IF((F10-H10)/H10&lt;10, (F10-H10)/H10, "&gt;999%"))</f>
        <v>-0.41346153846153844</v>
      </c>
    </row>
    <row r="11" spans="1:11" x14ac:dyDescent="0.2">
      <c r="A11" s="7" t="s">
        <v>494</v>
      </c>
      <c r="B11" s="65">
        <v>0</v>
      </c>
      <c r="C11" s="34">
        <f>IF(B13=0, "-", B11/B13)</f>
        <v>0</v>
      </c>
      <c r="D11" s="65">
        <v>0</v>
      </c>
      <c r="E11" s="9">
        <f>IF(D13=0, "-", D11/D13)</f>
        <v>0</v>
      </c>
      <c r="F11" s="81">
        <v>1</v>
      </c>
      <c r="G11" s="34">
        <f>IF(F13=0, "-", F11/F13)</f>
        <v>1.0869565217391304E-2</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625</v>
      </c>
      <c r="B13" s="71">
        <f>SUM(B7:B12)</f>
        <v>47</v>
      </c>
      <c r="C13" s="40">
        <f>B13/25800</f>
        <v>1.8217054263565892E-3</v>
      </c>
      <c r="D13" s="71">
        <f>SUM(D7:D12)</f>
        <v>54</v>
      </c>
      <c r="E13" s="41">
        <f>D13/21662</f>
        <v>2.4928446126858093E-3</v>
      </c>
      <c r="F13" s="77">
        <f>SUM(F7:F12)</f>
        <v>92</v>
      </c>
      <c r="G13" s="42">
        <f>F13/67549</f>
        <v>1.3619742705295414E-3</v>
      </c>
      <c r="H13" s="71">
        <f>SUM(H7:H12)</f>
        <v>136</v>
      </c>
      <c r="I13" s="41">
        <f>H13/65027</f>
        <v>2.0914389407476895E-3</v>
      </c>
      <c r="J13" s="37">
        <f>IF(D13=0, "-", IF((B13-D13)/D13&lt;10, (B13-D13)/D13, "&gt;999%"))</f>
        <v>-0.12962962962962962</v>
      </c>
      <c r="K13" s="38">
        <f>IF(H13=0, "-", IF((F13-H13)/H13&lt;10, (F13-H13)/H13, "&gt;999%"))</f>
        <v>-0.3235294117647059</v>
      </c>
    </row>
    <row r="14" spans="1:11" x14ac:dyDescent="0.2">
      <c r="B14" s="83"/>
      <c r="D14" s="83"/>
      <c r="F14" s="83"/>
      <c r="H14" s="83"/>
    </row>
    <row r="15" spans="1:11" x14ac:dyDescent="0.2">
      <c r="A15" s="163" t="s">
        <v>127</v>
      </c>
      <c r="B15" s="61" t="s">
        <v>12</v>
      </c>
      <c r="C15" s="62" t="s">
        <v>13</v>
      </c>
      <c r="D15" s="61" t="s">
        <v>12</v>
      </c>
      <c r="E15" s="63" t="s">
        <v>13</v>
      </c>
      <c r="F15" s="62" t="s">
        <v>12</v>
      </c>
      <c r="G15" s="62" t="s">
        <v>13</v>
      </c>
      <c r="H15" s="61" t="s">
        <v>12</v>
      </c>
      <c r="I15" s="63" t="s">
        <v>13</v>
      </c>
      <c r="J15" s="61"/>
      <c r="K15" s="63"/>
    </row>
    <row r="16" spans="1:11" x14ac:dyDescent="0.2">
      <c r="A16" s="7" t="s">
        <v>495</v>
      </c>
      <c r="B16" s="65">
        <v>1</v>
      </c>
      <c r="C16" s="34">
        <f>IF(B18=0, "-", B16/B18)</f>
        <v>1</v>
      </c>
      <c r="D16" s="65">
        <v>4</v>
      </c>
      <c r="E16" s="9">
        <f>IF(D18=0, "-", D16/D18)</f>
        <v>1</v>
      </c>
      <c r="F16" s="81">
        <v>7</v>
      </c>
      <c r="G16" s="34">
        <f>IF(F18=0, "-", F16/F18)</f>
        <v>1</v>
      </c>
      <c r="H16" s="65">
        <v>11</v>
      </c>
      <c r="I16" s="9">
        <f>IF(H18=0, "-", H16/H18)</f>
        <v>1</v>
      </c>
      <c r="J16" s="8">
        <f>IF(D16=0, "-", IF((B16-D16)/D16&lt;10, (B16-D16)/D16, "&gt;999%"))</f>
        <v>-0.75</v>
      </c>
      <c r="K16" s="9">
        <f>IF(H16=0, "-", IF((F16-H16)/H16&lt;10, (F16-H16)/H16, "&gt;999%"))</f>
        <v>-0.36363636363636365</v>
      </c>
    </row>
    <row r="17" spans="1:11" x14ac:dyDescent="0.2">
      <c r="A17" s="2"/>
      <c r="B17" s="68"/>
      <c r="C17" s="33"/>
      <c r="D17" s="68"/>
      <c r="E17" s="6"/>
      <c r="F17" s="82"/>
      <c r="G17" s="33"/>
      <c r="H17" s="68"/>
      <c r="I17" s="6"/>
      <c r="J17" s="5"/>
      <c r="K17" s="6"/>
    </row>
    <row r="18" spans="1:11" s="43" customFormat="1" x14ac:dyDescent="0.2">
      <c r="A18" s="162" t="s">
        <v>624</v>
      </c>
      <c r="B18" s="71">
        <f>SUM(B16:B17)</f>
        <v>1</v>
      </c>
      <c r="C18" s="40">
        <f>B18/25800</f>
        <v>3.8759689922480622E-5</v>
      </c>
      <c r="D18" s="71">
        <f>SUM(D16:D17)</f>
        <v>4</v>
      </c>
      <c r="E18" s="41">
        <f>D18/21662</f>
        <v>1.8465515649524513E-4</v>
      </c>
      <c r="F18" s="77">
        <f>SUM(F16:F17)</f>
        <v>7</v>
      </c>
      <c r="G18" s="42">
        <f>F18/67549</f>
        <v>1.0362847710550859E-4</v>
      </c>
      <c r="H18" s="71">
        <f>SUM(H16:H17)</f>
        <v>11</v>
      </c>
      <c r="I18" s="41">
        <f>H18/65027</f>
        <v>1.6916050256047488E-4</v>
      </c>
      <c r="J18" s="37">
        <f>IF(D18=0, "-", IF((B18-D18)/D18&lt;10, (B18-D18)/D18, "&gt;999%"))</f>
        <v>-0.75</v>
      </c>
      <c r="K18" s="38">
        <f>IF(H18=0, "-", IF((F18-H18)/H18&lt;10, (F18-H18)/H18, "&gt;999%"))</f>
        <v>-0.36363636363636365</v>
      </c>
    </row>
    <row r="19" spans="1:11" x14ac:dyDescent="0.2">
      <c r="B19" s="83"/>
      <c r="D19" s="83"/>
      <c r="F19" s="83"/>
      <c r="H19" s="83"/>
    </row>
    <row r="20" spans="1:11" x14ac:dyDescent="0.2">
      <c r="A20" s="163" t="s">
        <v>128</v>
      </c>
      <c r="B20" s="61" t="s">
        <v>12</v>
      </c>
      <c r="C20" s="62" t="s">
        <v>13</v>
      </c>
      <c r="D20" s="61" t="s">
        <v>12</v>
      </c>
      <c r="E20" s="63" t="s">
        <v>13</v>
      </c>
      <c r="F20" s="62" t="s">
        <v>12</v>
      </c>
      <c r="G20" s="62" t="s">
        <v>13</v>
      </c>
      <c r="H20" s="61" t="s">
        <v>12</v>
      </c>
      <c r="I20" s="63" t="s">
        <v>13</v>
      </c>
      <c r="J20" s="61"/>
      <c r="K20" s="63"/>
    </row>
    <row r="21" spans="1:11" x14ac:dyDescent="0.2">
      <c r="A21" s="7" t="s">
        <v>496</v>
      </c>
      <c r="B21" s="65">
        <v>0</v>
      </c>
      <c r="C21" s="34">
        <f>IF(B26=0, "-", B21/B26)</f>
        <v>0</v>
      </c>
      <c r="D21" s="65">
        <v>0</v>
      </c>
      <c r="E21" s="9">
        <f>IF(D26=0, "-", D21/D26)</f>
        <v>0</v>
      </c>
      <c r="F21" s="81">
        <v>0</v>
      </c>
      <c r="G21" s="34">
        <f>IF(F26=0, "-", F21/F26)</f>
        <v>0</v>
      </c>
      <c r="H21" s="65">
        <v>1</v>
      </c>
      <c r="I21" s="9">
        <f>IF(H26=0, "-", H21/H26)</f>
        <v>7.2992700729927005E-3</v>
      </c>
      <c r="J21" s="8" t="str">
        <f>IF(D21=0, "-", IF((B21-D21)/D21&lt;10, (B21-D21)/D21, "&gt;999%"))</f>
        <v>-</v>
      </c>
      <c r="K21" s="9">
        <f>IF(H21=0, "-", IF((F21-H21)/H21&lt;10, (F21-H21)/H21, "&gt;999%"))</f>
        <v>-1</v>
      </c>
    </row>
    <row r="22" spans="1:11" x14ac:dyDescent="0.2">
      <c r="A22" s="7" t="s">
        <v>497</v>
      </c>
      <c r="B22" s="65">
        <v>8</v>
      </c>
      <c r="C22" s="34">
        <f>IF(B26=0, "-", B22/B26)</f>
        <v>0.22222222222222221</v>
      </c>
      <c r="D22" s="65">
        <v>2</v>
      </c>
      <c r="E22" s="9">
        <f>IF(D26=0, "-", D22/D26)</f>
        <v>6.0606060606060608E-2</v>
      </c>
      <c r="F22" s="81">
        <v>19</v>
      </c>
      <c r="G22" s="34">
        <f>IF(F26=0, "-", F22/F26)</f>
        <v>0.12258064516129032</v>
      </c>
      <c r="H22" s="65">
        <v>7</v>
      </c>
      <c r="I22" s="9">
        <f>IF(H26=0, "-", H22/H26)</f>
        <v>5.1094890510948905E-2</v>
      </c>
      <c r="J22" s="8">
        <f>IF(D22=0, "-", IF((B22-D22)/D22&lt;10, (B22-D22)/D22, "&gt;999%"))</f>
        <v>3</v>
      </c>
      <c r="K22" s="9">
        <f>IF(H22=0, "-", IF((F22-H22)/H22&lt;10, (F22-H22)/H22, "&gt;999%"))</f>
        <v>1.7142857142857142</v>
      </c>
    </row>
    <row r="23" spans="1:11" x14ac:dyDescent="0.2">
      <c r="A23" s="7" t="s">
        <v>498</v>
      </c>
      <c r="B23" s="65">
        <v>15</v>
      </c>
      <c r="C23" s="34">
        <f>IF(B26=0, "-", B23/B26)</f>
        <v>0.41666666666666669</v>
      </c>
      <c r="D23" s="65">
        <v>2</v>
      </c>
      <c r="E23" s="9">
        <f>IF(D26=0, "-", D23/D26)</f>
        <v>6.0606060606060608E-2</v>
      </c>
      <c r="F23" s="81">
        <v>49</v>
      </c>
      <c r="G23" s="34">
        <f>IF(F26=0, "-", F23/F26)</f>
        <v>0.31612903225806449</v>
      </c>
      <c r="H23" s="65">
        <v>33</v>
      </c>
      <c r="I23" s="9">
        <f>IF(H26=0, "-", H23/H26)</f>
        <v>0.24087591240875914</v>
      </c>
      <c r="J23" s="8">
        <f>IF(D23=0, "-", IF((B23-D23)/D23&lt;10, (B23-D23)/D23, "&gt;999%"))</f>
        <v>6.5</v>
      </c>
      <c r="K23" s="9">
        <f>IF(H23=0, "-", IF((F23-H23)/H23&lt;10, (F23-H23)/H23, "&gt;999%"))</f>
        <v>0.48484848484848486</v>
      </c>
    </row>
    <row r="24" spans="1:11" x14ac:dyDescent="0.2">
      <c r="A24" s="7" t="s">
        <v>499</v>
      </c>
      <c r="B24" s="65">
        <v>13</v>
      </c>
      <c r="C24" s="34">
        <f>IF(B26=0, "-", B24/B26)</f>
        <v>0.3611111111111111</v>
      </c>
      <c r="D24" s="65">
        <v>29</v>
      </c>
      <c r="E24" s="9">
        <f>IF(D26=0, "-", D24/D26)</f>
        <v>0.87878787878787878</v>
      </c>
      <c r="F24" s="81">
        <v>87</v>
      </c>
      <c r="G24" s="34">
        <f>IF(F26=0, "-", F24/F26)</f>
        <v>0.56129032258064515</v>
      </c>
      <c r="H24" s="65">
        <v>96</v>
      </c>
      <c r="I24" s="9">
        <f>IF(H26=0, "-", H24/H26)</f>
        <v>0.7007299270072993</v>
      </c>
      <c r="J24" s="8">
        <f>IF(D24=0, "-", IF((B24-D24)/D24&lt;10, (B24-D24)/D24, "&gt;999%"))</f>
        <v>-0.55172413793103448</v>
      </c>
      <c r="K24" s="9">
        <f>IF(H24=0, "-", IF((F24-H24)/H24&lt;10, (F24-H24)/H24, "&gt;999%"))</f>
        <v>-9.375E-2</v>
      </c>
    </row>
    <row r="25" spans="1:11" x14ac:dyDescent="0.2">
      <c r="A25" s="2"/>
      <c r="B25" s="68"/>
      <c r="C25" s="33"/>
      <c r="D25" s="68"/>
      <c r="E25" s="6"/>
      <c r="F25" s="82"/>
      <c r="G25" s="33"/>
      <c r="H25" s="68"/>
      <c r="I25" s="6"/>
      <c r="J25" s="5"/>
      <c r="K25" s="6"/>
    </row>
    <row r="26" spans="1:11" s="43" customFormat="1" x14ac:dyDescent="0.2">
      <c r="A26" s="162" t="s">
        <v>623</v>
      </c>
      <c r="B26" s="71">
        <f>SUM(B21:B25)</f>
        <v>36</v>
      </c>
      <c r="C26" s="40">
        <f>B26/25800</f>
        <v>1.3953488372093023E-3</v>
      </c>
      <c r="D26" s="71">
        <f>SUM(D21:D25)</f>
        <v>33</v>
      </c>
      <c r="E26" s="41">
        <f>D26/21662</f>
        <v>1.5234050410857724E-3</v>
      </c>
      <c r="F26" s="77">
        <f>SUM(F21:F25)</f>
        <v>155</v>
      </c>
      <c r="G26" s="42">
        <f>F26/67549</f>
        <v>2.294630564479119E-3</v>
      </c>
      <c r="H26" s="71">
        <f>SUM(H21:H25)</f>
        <v>137</v>
      </c>
      <c r="I26" s="41">
        <f>H26/65027</f>
        <v>2.106817168253187E-3</v>
      </c>
      <c r="J26" s="37">
        <f>IF(D26=0, "-", IF((B26-D26)/D26&lt;10, (B26-D26)/D26, "&gt;999%"))</f>
        <v>9.0909090909090912E-2</v>
      </c>
      <c r="K26" s="38">
        <f>IF(H26=0, "-", IF((F26-H26)/H26&lt;10, (F26-H26)/H26, "&gt;999%"))</f>
        <v>0.13138686131386862</v>
      </c>
    </row>
    <row r="27" spans="1:11" x14ac:dyDescent="0.2">
      <c r="B27" s="83"/>
      <c r="D27" s="83"/>
      <c r="F27" s="83"/>
      <c r="H27" s="83"/>
    </row>
    <row r="28" spans="1:11" x14ac:dyDescent="0.2">
      <c r="A28" s="163" t="s">
        <v>129</v>
      </c>
      <c r="B28" s="61" t="s">
        <v>12</v>
      </c>
      <c r="C28" s="62" t="s">
        <v>13</v>
      </c>
      <c r="D28" s="61" t="s">
        <v>12</v>
      </c>
      <c r="E28" s="63" t="s">
        <v>13</v>
      </c>
      <c r="F28" s="62" t="s">
        <v>12</v>
      </c>
      <c r="G28" s="62" t="s">
        <v>13</v>
      </c>
      <c r="H28" s="61" t="s">
        <v>12</v>
      </c>
      <c r="I28" s="63" t="s">
        <v>13</v>
      </c>
      <c r="J28" s="61"/>
      <c r="K28" s="63"/>
    </row>
    <row r="29" spans="1:11" x14ac:dyDescent="0.2">
      <c r="A29" s="7" t="s">
        <v>500</v>
      </c>
      <c r="B29" s="65">
        <v>80</v>
      </c>
      <c r="C29" s="34">
        <f>IF(B40=0, "-", B29/B40)</f>
        <v>9.8765432098765427E-2</v>
      </c>
      <c r="D29" s="65">
        <v>62</v>
      </c>
      <c r="E29" s="9">
        <f>IF(D40=0, "-", D29/D40)</f>
        <v>0.15012106537530268</v>
      </c>
      <c r="F29" s="81">
        <v>377</v>
      </c>
      <c r="G29" s="34">
        <f>IF(F40=0, "-", F29/F40)</f>
        <v>0.19343252950230888</v>
      </c>
      <c r="H29" s="65">
        <v>192</v>
      </c>
      <c r="I29" s="9">
        <f>IF(H40=0, "-", H29/H40)</f>
        <v>0.17281728172817282</v>
      </c>
      <c r="J29" s="8">
        <f t="shared" ref="J29:J38" si="0">IF(D29=0, "-", IF((B29-D29)/D29&lt;10, (B29-D29)/D29, "&gt;999%"))</f>
        <v>0.29032258064516131</v>
      </c>
      <c r="K29" s="9">
        <f t="shared" ref="K29:K38" si="1">IF(H29=0, "-", IF((F29-H29)/H29&lt;10, (F29-H29)/H29, "&gt;999%"))</f>
        <v>0.96354166666666663</v>
      </c>
    </row>
    <row r="30" spans="1:11" x14ac:dyDescent="0.2">
      <c r="A30" s="7" t="s">
        <v>501</v>
      </c>
      <c r="B30" s="65">
        <v>113</v>
      </c>
      <c r="C30" s="34">
        <f>IF(B40=0, "-", B30/B40)</f>
        <v>0.13950617283950617</v>
      </c>
      <c r="D30" s="65">
        <v>75</v>
      </c>
      <c r="E30" s="9">
        <f>IF(D40=0, "-", D30/D40)</f>
        <v>0.18159806295399517</v>
      </c>
      <c r="F30" s="81">
        <v>266</v>
      </c>
      <c r="G30" s="34">
        <f>IF(F40=0, "-", F30/F40)</f>
        <v>0.13648024628014366</v>
      </c>
      <c r="H30" s="65">
        <v>198</v>
      </c>
      <c r="I30" s="9">
        <f>IF(H40=0, "-", H30/H40)</f>
        <v>0.17821782178217821</v>
      </c>
      <c r="J30" s="8">
        <f t="shared" si="0"/>
        <v>0.50666666666666671</v>
      </c>
      <c r="K30" s="9">
        <f t="shared" si="1"/>
        <v>0.34343434343434343</v>
      </c>
    </row>
    <row r="31" spans="1:11" x14ac:dyDescent="0.2">
      <c r="A31" s="7" t="s">
        <v>502</v>
      </c>
      <c r="B31" s="65">
        <v>73</v>
      </c>
      <c r="C31" s="34">
        <f>IF(B40=0, "-", B31/B40)</f>
        <v>9.0123456790123457E-2</v>
      </c>
      <c r="D31" s="65">
        <v>24</v>
      </c>
      <c r="E31" s="9">
        <f>IF(D40=0, "-", D31/D40)</f>
        <v>5.8111380145278453E-2</v>
      </c>
      <c r="F31" s="81">
        <v>138</v>
      </c>
      <c r="G31" s="34">
        <f>IF(F40=0, "-", F31/F40)</f>
        <v>7.0805541303232425E-2</v>
      </c>
      <c r="H31" s="65">
        <v>71</v>
      </c>
      <c r="I31" s="9">
        <f>IF(H40=0, "-", H31/H40)</f>
        <v>6.3906390639063906E-2</v>
      </c>
      <c r="J31" s="8">
        <f t="shared" si="0"/>
        <v>2.0416666666666665</v>
      </c>
      <c r="K31" s="9">
        <f t="shared" si="1"/>
        <v>0.94366197183098588</v>
      </c>
    </row>
    <row r="32" spans="1:11" x14ac:dyDescent="0.2">
      <c r="A32" s="7" t="s">
        <v>503</v>
      </c>
      <c r="B32" s="65">
        <v>20</v>
      </c>
      <c r="C32" s="34">
        <f>IF(B40=0, "-", B32/B40)</f>
        <v>2.4691358024691357E-2</v>
      </c>
      <c r="D32" s="65">
        <v>7</v>
      </c>
      <c r="E32" s="9">
        <f>IF(D40=0, "-", D32/D40)</f>
        <v>1.6949152542372881E-2</v>
      </c>
      <c r="F32" s="81">
        <v>34</v>
      </c>
      <c r="G32" s="34">
        <f>IF(F40=0, "-", F32/F40)</f>
        <v>1.7444843509492047E-2</v>
      </c>
      <c r="H32" s="65">
        <v>16</v>
      </c>
      <c r="I32" s="9">
        <f>IF(H40=0, "-", H32/H40)</f>
        <v>1.4401440144014401E-2</v>
      </c>
      <c r="J32" s="8">
        <f t="shared" si="0"/>
        <v>1.8571428571428572</v>
      </c>
      <c r="K32" s="9">
        <f t="shared" si="1"/>
        <v>1.125</v>
      </c>
    </row>
    <row r="33" spans="1:11" x14ac:dyDescent="0.2">
      <c r="A33" s="7" t="s">
        <v>504</v>
      </c>
      <c r="B33" s="65">
        <v>43</v>
      </c>
      <c r="C33" s="34">
        <f>IF(B40=0, "-", B33/B40)</f>
        <v>5.3086419753086422E-2</v>
      </c>
      <c r="D33" s="65">
        <v>34</v>
      </c>
      <c r="E33" s="9">
        <f>IF(D40=0, "-", D33/D40)</f>
        <v>8.2324455205811137E-2</v>
      </c>
      <c r="F33" s="81">
        <v>101</v>
      </c>
      <c r="G33" s="34">
        <f>IF(F40=0, "-", F33/F40)</f>
        <v>5.1821446895844024E-2</v>
      </c>
      <c r="H33" s="65">
        <v>88</v>
      </c>
      <c r="I33" s="9">
        <f>IF(H40=0, "-", H33/H40)</f>
        <v>7.9207920792079209E-2</v>
      </c>
      <c r="J33" s="8">
        <f t="shared" si="0"/>
        <v>0.26470588235294118</v>
      </c>
      <c r="K33" s="9">
        <f t="shared" si="1"/>
        <v>0.14772727272727273</v>
      </c>
    </row>
    <row r="34" spans="1:11" x14ac:dyDescent="0.2">
      <c r="A34" s="7" t="s">
        <v>505</v>
      </c>
      <c r="B34" s="65">
        <v>26</v>
      </c>
      <c r="C34" s="34">
        <f>IF(B40=0, "-", B34/B40)</f>
        <v>3.2098765432098768E-2</v>
      </c>
      <c r="D34" s="65">
        <v>0</v>
      </c>
      <c r="E34" s="9">
        <f>IF(D40=0, "-", D34/D40)</f>
        <v>0</v>
      </c>
      <c r="F34" s="81">
        <v>55</v>
      </c>
      <c r="G34" s="34">
        <f>IF(F40=0, "-", F34/F40)</f>
        <v>2.8219599794766546E-2</v>
      </c>
      <c r="H34" s="65">
        <v>0</v>
      </c>
      <c r="I34" s="9">
        <f>IF(H40=0, "-", H34/H40)</f>
        <v>0</v>
      </c>
      <c r="J34" s="8" t="str">
        <f t="shared" si="0"/>
        <v>-</v>
      </c>
      <c r="K34" s="9" t="str">
        <f t="shared" si="1"/>
        <v>-</v>
      </c>
    </row>
    <row r="35" spans="1:11" x14ac:dyDescent="0.2">
      <c r="A35" s="7" t="s">
        <v>506</v>
      </c>
      <c r="B35" s="65">
        <v>6</v>
      </c>
      <c r="C35" s="34">
        <f>IF(B40=0, "-", B35/B40)</f>
        <v>7.4074074074074077E-3</v>
      </c>
      <c r="D35" s="65">
        <v>4</v>
      </c>
      <c r="E35" s="9">
        <f>IF(D40=0, "-", D35/D40)</f>
        <v>9.6852300242130755E-3</v>
      </c>
      <c r="F35" s="81">
        <v>11</v>
      </c>
      <c r="G35" s="34">
        <f>IF(F40=0, "-", F35/F40)</f>
        <v>5.643919958953309E-3</v>
      </c>
      <c r="H35" s="65">
        <v>9</v>
      </c>
      <c r="I35" s="9">
        <f>IF(H40=0, "-", H35/H40)</f>
        <v>8.1008100810081012E-3</v>
      </c>
      <c r="J35" s="8">
        <f t="shared" si="0"/>
        <v>0.5</v>
      </c>
      <c r="K35" s="9">
        <f t="shared" si="1"/>
        <v>0.22222222222222221</v>
      </c>
    </row>
    <row r="36" spans="1:11" x14ac:dyDescent="0.2">
      <c r="A36" s="7" t="s">
        <v>507</v>
      </c>
      <c r="B36" s="65">
        <v>144</v>
      </c>
      <c r="C36" s="34">
        <f>IF(B40=0, "-", B36/B40)</f>
        <v>0.17777777777777778</v>
      </c>
      <c r="D36" s="65">
        <v>47</v>
      </c>
      <c r="E36" s="9">
        <f>IF(D40=0, "-", D36/D40)</f>
        <v>0.11380145278450363</v>
      </c>
      <c r="F36" s="81">
        <v>242</v>
      </c>
      <c r="G36" s="34">
        <f>IF(F40=0, "-", F36/F40)</f>
        <v>0.1241662390969728</v>
      </c>
      <c r="H36" s="65">
        <v>122</v>
      </c>
      <c r="I36" s="9">
        <f>IF(H40=0, "-", H36/H40)</f>
        <v>0.10981098109810981</v>
      </c>
      <c r="J36" s="8">
        <f t="shared" si="0"/>
        <v>2.0638297872340425</v>
      </c>
      <c r="K36" s="9">
        <f t="shared" si="1"/>
        <v>0.98360655737704916</v>
      </c>
    </row>
    <row r="37" spans="1:11" x14ac:dyDescent="0.2">
      <c r="A37" s="7" t="s">
        <v>508</v>
      </c>
      <c r="B37" s="65">
        <v>244</v>
      </c>
      <c r="C37" s="34">
        <f>IF(B40=0, "-", B37/B40)</f>
        <v>0.3012345679012346</v>
      </c>
      <c r="D37" s="65">
        <v>138</v>
      </c>
      <c r="E37" s="9">
        <f>IF(D40=0, "-", D37/D40)</f>
        <v>0.33414043583535108</v>
      </c>
      <c r="F37" s="81">
        <v>620</v>
      </c>
      <c r="G37" s="34">
        <f>IF(F40=0, "-", F37/F40)</f>
        <v>0.31811185223191379</v>
      </c>
      <c r="H37" s="65">
        <v>333</v>
      </c>
      <c r="I37" s="9">
        <f>IF(H40=0, "-", H37/H40)</f>
        <v>0.29972997299729975</v>
      </c>
      <c r="J37" s="8">
        <f t="shared" si="0"/>
        <v>0.76811594202898548</v>
      </c>
      <c r="K37" s="9">
        <f t="shared" si="1"/>
        <v>0.86186186186186187</v>
      </c>
    </row>
    <row r="38" spans="1:11" x14ac:dyDescent="0.2">
      <c r="A38" s="7" t="s">
        <v>509</v>
      </c>
      <c r="B38" s="65">
        <v>61</v>
      </c>
      <c r="C38" s="34">
        <f>IF(B40=0, "-", B38/B40)</f>
        <v>7.5308641975308649E-2</v>
      </c>
      <c r="D38" s="65">
        <v>22</v>
      </c>
      <c r="E38" s="9">
        <f>IF(D40=0, "-", D38/D40)</f>
        <v>5.3268765133171914E-2</v>
      </c>
      <c r="F38" s="81">
        <v>105</v>
      </c>
      <c r="G38" s="34">
        <f>IF(F40=0, "-", F38/F40)</f>
        <v>5.3873781426372495E-2</v>
      </c>
      <c r="H38" s="65">
        <v>82</v>
      </c>
      <c r="I38" s="9">
        <f>IF(H40=0, "-", H38/H40)</f>
        <v>7.3807380738073802E-2</v>
      </c>
      <c r="J38" s="8">
        <f t="shared" si="0"/>
        <v>1.7727272727272727</v>
      </c>
      <c r="K38" s="9">
        <f t="shared" si="1"/>
        <v>0.28048780487804881</v>
      </c>
    </row>
    <row r="39" spans="1:11" x14ac:dyDescent="0.2">
      <c r="A39" s="2"/>
      <c r="B39" s="68"/>
      <c r="C39" s="33"/>
      <c r="D39" s="68"/>
      <c r="E39" s="6"/>
      <c r="F39" s="82"/>
      <c r="G39" s="33"/>
      <c r="H39" s="68"/>
      <c r="I39" s="6"/>
      <c r="J39" s="5"/>
      <c r="K39" s="6"/>
    </row>
    <row r="40" spans="1:11" s="43" customFormat="1" x14ac:dyDescent="0.2">
      <c r="A40" s="162" t="s">
        <v>622</v>
      </c>
      <c r="B40" s="71">
        <f>SUM(B29:B39)</f>
        <v>810</v>
      </c>
      <c r="C40" s="40">
        <f>B40/25800</f>
        <v>3.1395348837209305E-2</v>
      </c>
      <c r="D40" s="71">
        <f>SUM(D29:D39)</f>
        <v>413</v>
      </c>
      <c r="E40" s="41">
        <f>D40/21662</f>
        <v>1.9065644908134061E-2</v>
      </c>
      <c r="F40" s="77">
        <f>SUM(F29:F39)</f>
        <v>1949</v>
      </c>
      <c r="G40" s="42">
        <f>F40/67549</f>
        <v>2.8853128839805179E-2</v>
      </c>
      <c r="H40" s="71">
        <f>SUM(H29:H39)</f>
        <v>1111</v>
      </c>
      <c r="I40" s="41">
        <f>H40/65027</f>
        <v>1.7085210758607961E-2</v>
      </c>
      <c r="J40" s="37">
        <f>IF(D40=0, "-", IF((B40-D40)/D40&lt;10, (B40-D40)/D40, "&gt;999%"))</f>
        <v>0.96125907990314774</v>
      </c>
      <c r="K40" s="38">
        <f>IF(H40=0, "-", IF((F40-H40)/H40&lt;10, (F40-H40)/H40, "&gt;999%"))</f>
        <v>0.75427542754275423</v>
      </c>
    </row>
    <row r="41" spans="1:11" x14ac:dyDescent="0.2">
      <c r="B41" s="83"/>
      <c r="D41" s="83"/>
      <c r="F41" s="83"/>
      <c r="H41" s="83"/>
    </row>
    <row r="42" spans="1:11" x14ac:dyDescent="0.2">
      <c r="A42" s="163" t="s">
        <v>130</v>
      </c>
      <c r="B42" s="61" t="s">
        <v>12</v>
      </c>
      <c r="C42" s="62" t="s">
        <v>13</v>
      </c>
      <c r="D42" s="61" t="s">
        <v>12</v>
      </c>
      <c r="E42" s="63" t="s">
        <v>13</v>
      </c>
      <c r="F42" s="62" t="s">
        <v>12</v>
      </c>
      <c r="G42" s="62" t="s">
        <v>13</v>
      </c>
      <c r="H42" s="61" t="s">
        <v>12</v>
      </c>
      <c r="I42" s="63" t="s">
        <v>13</v>
      </c>
      <c r="J42" s="61"/>
      <c r="K42" s="63"/>
    </row>
    <row r="43" spans="1:11" x14ac:dyDescent="0.2">
      <c r="A43" s="7" t="s">
        <v>510</v>
      </c>
      <c r="B43" s="65">
        <v>106</v>
      </c>
      <c r="C43" s="34">
        <f>IF(B54=0, "-", B43/B54)</f>
        <v>0.15451895043731778</v>
      </c>
      <c r="D43" s="65">
        <v>60</v>
      </c>
      <c r="E43" s="9">
        <f>IF(D54=0, "-", D43/D54)</f>
        <v>0.10067114093959731</v>
      </c>
      <c r="F43" s="81">
        <v>282</v>
      </c>
      <c r="G43" s="34">
        <f>IF(F54=0, "-", F43/F54)</f>
        <v>0.16775728732897086</v>
      </c>
      <c r="H43" s="65">
        <v>199</v>
      </c>
      <c r="I43" s="9">
        <f>IF(H54=0, "-", H43/H54)</f>
        <v>0.12445278298936835</v>
      </c>
      <c r="J43" s="8">
        <f t="shared" ref="J43:J52" si="2">IF(D43=0, "-", IF((B43-D43)/D43&lt;10, (B43-D43)/D43, "&gt;999%"))</f>
        <v>0.76666666666666672</v>
      </c>
      <c r="K43" s="9">
        <f t="shared" ref="K43:K52" si="3">IF(H43=0, "-", IF((F43-H43)/H43&lt;10, (F43-H43)/H43, "&gt;999%"))</f>
        <v>0.41708542713567837</v>
      </c>
    </row>
    <row r="44" spans="1:11" x14ac:dyDescent="0.2">
      <c r="A44" s="7" t="s">
        <v>511</v>
      </c>
      <c r="B44" s="65">
        <v>2</v>
      </c>
      <c r="C44" s="34">
        <f>IF(B54=0, "-", B44/B54)</f>
        <v>2.9154518950437317E-3</v>
      </c>
      <c r="D44" s="65">
        <v>25</v>
      </c>
      <c r="E44" s="9">
        <f>IF(D54=0, "-", D44/D54)</f>
        <v>4.1946308724832217E-2</v>
      </c>
      <c r="F44" s="81">
        <v>35</v>
      </c>
      <c r="G44" s="34">
        <f>IF(F54=0, "-", F44/F54)</f>
        <v>2.0820939916716241E-2</v>
      </c>
      <c r="H44" s="65">
        <v>54</v>
      </c>
      <c r="I44" s="9">
        <f>IF(H54=0, "-", H44/H54)</f>
        <v>3.3771106941838651E-2</v>
      </c>
      <c r="J44" s="8">
        <f t="shared" si="2"/>
        <v>-0.92</v>
      </c>
      <c r="K44" s="9">
        <f t="shared" si="3"/>
        <v>-0.35185185185185186</v>
      </c>
    </row>
    <row r="45" spans="1:11" x14ac:dyDescent="0.2">
      <c r="A45" s="7" t="s">
        <v>512</v>
      </c>
      <c r="B45" s="65">
        <v>0</v>
      </c>
      <c r="C45" s="34">
        <f>IF(B54=0, "-", B45/B54)</f>
        <v>0</v>
      </c>
      <c r="D45" s="65">
        <v>80</v>
      </c>
      <c r="E45" s="9">
        <f>IF(D54=0, "-", D45/D54)</f>
        <v>0.13422818791946309</v>
      </c>
      <c r="F45" s="81">
        <v>0</v>
      </c>
      <c r="G45" s="34">
        <f>IF(F54=0, "-", F45/F54)</f>
        <v>0</v>
      </c>
      <c r="H45" s="65">
        <v>129</v>
      </c>
      <c r="I45" s="9">
        <f>IF(H54=0, "-", H45/H54)</f>
        <v>8.0675422138836772E-2</v>
      </c>
      <c r="J45" s="8">
        <f t="shared" si="2"/>
        <v>-1</v>
      </c>
      <c r="K45" s="9">
        <f t="shared" si="3"/>
        <v>-1</v>
      </c>
    </row>
    <row r="46" spans="1:11" x14ac:dyDescent="0.2">
      <c r="A46" s="7" t="s">
        <v>513</v>
      </c>
      <c r="B46" s="65">
        <v>165</v>
      </c>
      <c r="C46" s="34">
        <f>IF(B54=0, "-", B46/B54)</f>
        <v>0.24052478134110788</v>
      </c>
      <c r="D46" s="65">
        <v>85</v>
      </c>
      <c r="E46" s="9">
        <f>IF(D54=0, "-", D46/D54)</f>
        <v>0.14261744966442952</v>
      </c>
      <c r="F46" s="81">
        <v>374</v>
      </c>
      <c r="G46" s="34">
        <f>IF(F54=0, "-", F46/F54)</f>
        <v>0.22248661511005355</v>
      </c>
      <c r="H46" s="65">
        <v>226</v>
      </c>
      <c r="I46" s="9">
        <f>IF(H54=0, "-", H46/H54)</f>
        <v>0.14133833646028768</v>
      </c>
      <c r="J46" s="8">
        <f t="shared" si="2"/>
        <v>0.94117647058823528</v>
      </c>
      <c r="K46" s="9">
        <f t="shared" si="3"/>
        <v>0.65486725663716816</v>
      </c>
    </row>
    <row r="47" spans="1:11" x14ac:dyDescent="0.2">
      <c r="A47" s="7" t="s">
        <v>514</v>
      </c>
      <c r="B47" s="65">
        <v>79</v>
      </c>
      <c r="C47" s="34">
        <f>IF(B54=0, "-", B47/B54)</f>
        <v>0.11516034985422741</v>
      </c>
      <c r="D47" s="65">
        <v>73</v>
      </c>
      <c r="E47" s="9">
        <f>IF(D54=0, "-", D47/D54)</f>
        <v>0.12248322147651007</v>
      </c>
      <c r="F47" s="81">
        <v>168</v>
      </c>
      <c r="G47" s="34">
        <f>IF(F54=0, "-", F47/F54)</f>
        <v>9.9940511600237952E-2</v>
      </c>
      <c r="H47" s="65">
        <v>190</v>
      </c>
      <c r="I47" s="9">
        <f>IF(H54=0, "-", H47/H54)</f>
        <v>0.11882426516572858</v>
      </c>
      <c r="J47" s="8">
        <f t="shared" si="2"/>
        <v>8.2191780821917804E-2</v>
      </c>
      <c r="K47" s="9">
        <f t="shared" si="3"/>
        <v>-0.11578947368421053</v>
      </c>
    </row>
    <row r="48" spans="1:11" x14ac:dyDescent="0.2">
      <c r="A48" s="7" t="s">
        <v>515</v>
      </c>
      <c r="B48" s="65">
        <v>0</v>
      </c>
      <c r="C48" s="34">
        <f>IF(B54=0, "-", B48/B54)</f>
        <v>0</v>
      </c>
      <c r="D48" s="65">
        <v>2</v>
      </c>
      <c r="E48" s="9">
        <f>IF(D54=0, "-", D48/D54)</f>
        <v>3.3557046979865771E-3</v>
      </c>
      <c r="F48" s="81">
        <v>0</v>
      </c>
      <c r="G48" s="34">
        <f>IF(F54=0, "-", F48/F54)</f>
        <v>0</v>
      </c>
      <c r="H48" s="65">
        <v>3</v>
      </c>
      <c r="I48" s="9">
        <f>IF(H54=0, "-", H48/H54)</f>
        <v>1.876172607879925E-3</v>
      </c>
      <c r="J48" s="8">
        <f t="shared" si="2"/>
        <v>-1</v>
      </c>
      <c r="K48" s="9">
        <f t="shared" si="3"/>
        <v>-1</v>
      </c>
    </row>
    <row r="49" spans="1:11" x14ac:dyDescent="0.2">
      <c r="A49" s="7" t="s">
        <v>516</v>
      </c>
      <c r="B49" s="65">
        <v>83</v>
      </c>
      <c r="C49" s="34">
        <f>IF(B54=0, "-", B49/B54)</f>
        <v>0.12099125364431487</v>
      </c>
      <c r="D49" s="65">
        <v>58</v>
      </c>
      <c r="E49" s="9">
        <f>IF(D54=0, "-", D49/D54)</f>
        <v>9.7315436241610737E-2</v>
      </c>
      <c r="F49" s="81">
        <v>170</v>
      </c>
      <c r="G49" s="34">
        <f>IF(F54=0, "-", F49/F54)</f>
        <v>0.10113027959547888</v>
      </c>
      <c r="H49" s="65">
        <v>149</v>
      </c>
      <c r="I49" s="9">
        <f>IF(H54=0, "-", H49/H54)</f>
        <v>9.3183239524702935E-2</v>
      </c>
      <c r="J49" s="8">
        <f t="shared" si="2"/>
        <v>0.43103448275862066</v>
      </c>
      <c r="K49" s="9">
        <f t="shared" si="3"/>
        <v>0.14093959731543623</v>
      </c>
    </row>
    <row r="50" spans="1:11" x14ac:dyDescent="0.2">
      <c r="A50" s="7" t="s">
        <v>517</v>
      </c>
      <c r="B50" s="65">
        <v>46</v>
      </c>
      <c r="C50" s="34">
        <f>IF(B54=0, "-", B50/B54)</f>
        <v>6.7055393586005832E-2</v>
      </c>
      <c r="D50" s="65">
        <v>78</v>
      </c>
      <c r="E50" s="9">
        <f>IF(D54=0, "-", D50/D54)</f>
        <v>0.13087248322147652</v>
      </c>
      <c r="F50" s="81">
        <v>126</v>
      </c>
      <c r="G50" s="34">
        <f>IF(F54=0, "-", F50/F54)</f>
        <v>7.4955383700178471E-2</v>
      </c>
      <c r="H50" s="65">
        <v>234</v>
      </c>
      <c r="I50" s="9">
        <f>IF(H54=0, "-", H50/H54)</f>
        <v>0.14634146341463414</v>
      </c>
      <c r="J50" s="8">
        <f t="shared" si="2"/>
        <v>-0.41025641025641024</v>
      </c>
      <c r="K50" s="9">
        <f t="shared" si="3"/>
        <v>-0.46153846153846156</v>
      </c>
    </row>
    <row r="51" spans="1:11" x14ac:dyDescent="0.2">
      <c r="A51" s="7" t="s">
        <v>518</v>
      </c>
      <c r="B51" s="65">
        <v>205</v>
      </c>
      <c r="C51" s="34">
        <f>IF(B54=0, "-", B51/B54)</f>
        <v>0.29883381924198249</v>
      </c>
      <c r="D51" s="65">
        <v>135</v>
      </c>
      <c r="E51" s="9">
        <f>IF(D54=0, "-", D51/D54)</f>
        <v>0.22651006711409397</v>
      </c>
      <c r="F51" s="81">
        <v>526</v>
      </c>
      <c r="G51" s="34">
        <f>IF(F54=0, "-", F51/F54)</f>
        <v>0.3129089827483641</v>
      </c>
      <c r="H51" s="65">
        <v>414</v>
      </c>
      <c r="I51" s="9">
        <f>IF(H54=0, "-", H51/H54)</f>
        <v>0.25891181988742962</v>
      </c>
      <c r="J51" s="8">
        <f t="shared" si="2"/>
        <v>0.51851851851851849</v>
      </c>
      <c r="K51" s="9">
        <f t="shared" si="3"/>
        <v>0.27053140096618356</v>
      </c>
    </row>
    <row r="52" spans="1:11" x14ac:dyDescent="0.2">
      <c r="A52" s="7" t="s">
        <v>519</v>
      </c>
      <c r="B52" s="65">
        <v>0</v>
      </c>
      <c r="C52" s="34">
        <f>IF(B54=0, "-", B52/B54)</f>
        <v>0</v>
      </c>
      <c r="D52" s="65">
        <v>0</v>
      </c>
      <c r="E52" s="9">
        <f>IF(D54=0, "-", D52/D54)</f>
        <v>0</v>
      </c>
      <c r="F52" s="81">
        <v>0</v>
      </c>
      <c r="G52" s="34">
        <f>IF(F54=0, "-", F52/F54)</f>
        <v>0</v>
      </c>
      <c r="H52" s="65">
        <v>1</v>
      </c>
      <c r="I52" s="9">
        <f>IF(H54=0, "-", H52/H54)</f>
        <v>6.2539086929330832E-4</v>
      </c>
      <c r="J52" s="8" t="str">
        <f t="shared" si="2"/>
        <v>-</v>
      </c>
      <c r="K52" s="9">
        <f t="shared" si="3"/>
        <v>-1</v>
      </c>
    </row>
    <row r="53" spans="1:11" x14ac:dyDescent="0.2">
      <c r="A53" s="2"/>
      <c r="B53" s="68"/>
      <c r="C53" s="33"/>
      <c r="D53" s="68"/>
      <c r="E53" s="6"/>
      <c r="F53" s="82"/>
      <c r="G53" s="33"/>
      <c r="H53" s="68"/>
      <c r="I53" s="6"/>
      <c r="J53" s="5"/>
      <c r="K53" s="6"/>
    </row>
    <row r="54" spans="1:11" s="43" customFormat="1" x14ac:dyDescent="0.2">
      <c r="A54" s="162" t="s">
        <v>621</v>
      </c>
      <c r="B54" s="71">
        <f>SUM(B43:B53)</f>
        <v>686</v>
      </c>
      <c r="C54" s="40">
        <f>B54/25800</f>
        <v>2.6589147286821706E-2</v>
      </c>
      <c r="D54" s="71">
        <f>SUM(D43:D53)</f>
        <v>596</v>
      </c>
      <c r="E54" s="41">
        <f>D54/21662</f>
        <v>2.7513618317791526E-2</v>
      </c>
      <c r="F54" s="77">
        <f>SUM(F43:F53)</f>
        <v>1681</v>
      </c>
      <c r="G54" s="42">
        <f>F54/67549</f>
        <v>2.4885638573479991E-2</v>
      </c>
      <c r="H54" s="71">
        <f>SUM(H43:H53)</f>
        <v>1599</v>
      </c>
      <c r="I54" s="41">
        <f>H54/65027</f>
        <v>2.4589785781290847E-2</v>
      </c>
      <c r="J54" s="37">
        <f>IF(D54=0, "-", IF((B54-D54)/D54&lt;10, (B54-D54)/D54, "&gt;999%"))</f>
        <v>0.15100671140939598</v>
      </c>
      <c r="K54" s="38">
        <f>IF(H54=0, "-", IF((F54-H54)/H54&lt;10, (F54-H54)/H54, "&gt;999%"))</f>
        <v>5.128205128205128E-2</v>
      </c>
    </row>
    <row r="55" spans="1:11" x14ac:dyDescent="0.2">
      <c r="B55" s="83"/>
      <c r="D55" s="83"/>
      <c r="F55" s="83"/>
      <c r="H55" s="83"/>
    </row>
    <row r="56" spans="1:11" x14ac:dyDescent="0.2">
      <c r="A56" s="163" t="s">
        <v>131</v>
      </c>
      <c r="B56" s="61" t="s">
        <v>12</v>
      </c>
      <c r="C56" s="62" t="s">
        <v>13</v>
      </c>
      <c r="D56" s="61" t="s">
        <v>12</v>
      </c>
      <c r="E56" s="63" t="s">
        <v>13</v>
      </c>
      <c r="F56" s="62" t="s">
        <v>12</v>
      </c>
      <c r="G56" s="62" t="s">
        <v>13</v>
      </c>
      <c r="H56" s="61" t="s">
        <v>12</v>
      </c>
      <c r="I56" s="63" t="s">
        <v>13</v>
      </c>
      <c r="J56" s="61"/>
      <c r="K56" s="63"/>
    </row>
    <row r="57" spans="1:11" x14ac:dyDescent="0.2">
      <c r="A57" s="7" t="s">
        <v>520</v>
      </c>
      <c r="B57" s="65">
        <v>55</v>
      </c>
      <c r="C57" s="34">
        <f>IF(B78=0, "-", B57/B78)</f>
        <v>1.3674788662357036E-2</v>
      </c>
      <c r="D57" s="65">
        <v>0</v>
      </c>
      <c r="E57" s="9">
        <f>IF(D78=0, "-", D57/D78)</f>
        <v>0</v>
      </c>
      <c r="F57" s="81">
        <v>102</v>
      </c>
      <c r="G57" s="34">
        <f>IF(F78=0, "-", F57/F78)</f>
        <v>1.0430514367522242E-2</v>
      </c>
      <c r="H57" s="65">
        <v>0</v>
      </c>
      <c r="I57" s="9">
        <f>IF(H78=0, "-", H57/H78)</f>
        <v>0</v>
      </c>
      <c r="J57" s="8" t="str">
        <f t="shared" ref="J57:J76" si="4">IF(D57=0, "-", IF((B57-D57)/D57&lt;10, (B57-D57)/D57, "&gt;999%"))</f>
        <v>-</v>
      </c>
      <c r="K57" s="9" t="str">
        <f t="shared" ref="K57:K76" si="5">IF(H57=0, "-", IF((F57-H57)/H57&lt;10, (F57-H57)/H57, "&gt;999%"))</f>
        <v>-</v>
      </c>
    </row>
    <row r="58" spans="1:11" x14ac:dyDescent="0.2">
      <c r="A58" s="7" t="s">
        <v>521</v>
      </c>
      <c r="B58" s="65">
        <v>1263</v>
      </c>
      <c r="C58" s="34">
        <f>IF(B78=0, "-", B58/B78)</f>
        <v>0.3140228741919443</v>
      </c>
      <c r="D58" s="65">
        <v>1000</v>
      </c>
      <c r="E58" s="9">
        <f>IF(D78=0, "-", D58/D78)</f>
        <v>0.30248033877797942</v>
      </c>
      <c r="F58" s="81">
        <v>2829</v>
      </c>
      <c r="G58" s="34">
        <f>IF(F78=0, "-", F58/F78)</f>
        <v>0.28929338378157277</v>
      </c>
      <c r="H58" s="65">
        <v>2766</v>
      </c>
      <c r="I58" s="9">
        <f>IF(H78=0, "-", H58/H78)</f>
        <v>0.31910475311490538</v>
      </c>
      <c r="J58" s="8">
        <f t="shared" si="4"/>
        <v>0.26300000000000001</v>
      </c>
      <c r="K58" s="9">
        <f t="shared" si="5"/>
        <v>2.27765726681128E-2</v>
      </c>
    </row>
    <row r="59" spans="1:11" x14ac:dyDescent="0.2">
      <c r="A59" s="7" t="s">
        <v>522</v>
      </c>
      <c r="B59" s="65">
        <v>6</v>
      </c>
      <c r="C59" s="34">
        <f>IF(B78=0, "-", B59/B78)</f>
        <v>1.4917951268025858E-3</v>
      </c>
      <c r="D59" s="65">
        <v>5</v>
      </c>
      <c r="E59" s="9">
        <f>IF(D78=0, "-", D59/D78)</f>
        <v>1.5124016938898972E-3</v>
      </c>
      <c r="F59" s="81">
        <v>14</v>
      </c>
      <c r="G59" s="34">
        <f>IF(F78=0, "-", F59/F78)</f>
        <v>1.4316392269148174E-3</v>
      </c>
      <c r="H59" s="65">
        <v>15</v>
      </c>
      <c r="I59" s="9">
        <f>IF(H78=0, "-", H59/H78)</f>
        <v>1.7305029995385325E-3</v>
      </c>
      <c r="J59" s="8">
        <f t="shared" si="4"/>
        <v>0.2</v>
      </c>
      <c r="K59" s="9">
        <f t="shared" si="5"/>
        <v>-6.6666666666666666E-2</v>
      </c>
    </row>
    <row r="60" spans="1:11" x14ac:dyDescent="0.2">
      <c r="A60" s="7" t="s">
        <v>523</v>
      </c>
      <c r="B60" s="65">
        <v>60</v>
      </c>
      <c r="C60" s="34">
        <f>IF(B78=0, "-", B60/B78)</f>
        <v>1.4917951268025857E-2</v>
      </c>
      <c r="D60" s="65">
        <v>0</v>
      </c>
      <c r="E60" s="9">
        <f>IF(D78=0, "-", D60/D78)</f>
        <v>0</v>
      </c>
      <c r="F60" s="81">
        <v>159</v>
      </c>
      <c r="G60" s="34">
        <f>IF(F78=0, "-", F60/F78)</f>
        <v>1.6259331219961141E-2</v>
      </c>
      <c r="H60" s="65">
        <v>0</v>
      </c>
      <c r="I60" s="9">
        <f>IF(H78=0, "-", H60/H78)</f>
        <v>0</v>
      </c>
      <c r="J60" s="8" t="str">
        <f t="shared" si="4"/>
        <v>-</v>
      </c>
      <c r="K60" s="9" t="str">
        <f t="shared" si="5"/>
        <v>-</v>
      </c>
    </row>
    <row r="61" spans="1:11" x14ac:dyDescent="0.2">
      <c r="A61" s="7" t="s">
        <v>524</v>
      </c>
      <c r="B61" s="65">
        <v>0</v>
      </c>
      <c r="C61" s="34">
        <f>IF(B78=0, "-", B61/B78)</f>
        <v>0</v>
      </c>
      <c r="D61" s="65">
        <v>620</v>
      </c>
      <c r="E61" s="9">
        <f>IF(D78=0, "-", D61/D78)</f>
        <v>0.18753781004234724</v>
      </c>
      <c r="F61" s="81">
        <v>0</v>
      </c>
      <c r="G61" s="34">
        <f>IF(F78=0, "-", F61/F78)</f>
        <v>0</v>
      </c>
      <c r="H61" s="65">
        <v>1157</v>
      </c>
      <c r="I61" s="9">
        <f>IF(H78=0, "-", H61/H78)</f>
        <v>0.1334794646977388</v>
      </c>
      <c r="J61" s="8">
        <f t="shared" si="4"/>
        <v>-1</v>
      </c>
      <c r="K61" s="9">
        <f t="shared" si="5"/>
        <v>-1</v>
      </c>
    </row>
    <row r="62" spans="1:11" x14ac:dyDescent="0.2">
      <c r="A62" s="7" t="s">
        <v>525</v>
      </c>
      <c r="B62" s="65">
        <v>245</v>
      </c>
      <c r="C62" s="34">
        <f>IF(B78=0, "-", B62/B78)</f>
        <v>6.0914967677772255E-2</v>
      </c>
      <c r="D62" s="65">
        <v>171</v>
      </c>
      <c r="E62" s="9">
        <f>IF(D78=0, "-", D62/D78)</f>
        <v>5.1724137931034482E-2</v>
      </c>
      <c r="F62" s="81">
        <v>708</v>
      </c>
      <c r="G62" s="34">
        <f>IF(F78=0, "-", F62/F78)</f>
        <v>7.2400040903977905E-2</v>
      </c>
      <c r="H62" s="65">
        <v>370</v>
      </c>
      <c r="I62" s="9">
        <f>IF(H78=0, "-", H62/H78)</f>
        <v>4.2685740655283799E-2</v>
      </c>
      <c r="J62" s="8">
        <f t="shared" si="4"/>
        <v>0.43274853801169588</v>
      </c>
      <c r="K62" s="9">
        <f t="shared" si="5"/>
        <v>0.91351351351351351</v>
      </c>
    </row>
    <row r="63" spans="1:11" x14ac:dyDescent="0.2">
      <c r="A63" s="7" t="s">
        <v>526</v>
      </c>
      <c r="B63" s="65">
        <v>43</v>
      </c>
      <c r="C63" s="34">
        <f>IF(B78=0, "-", B63/B78)</f>
        <v>1.0691198408751865E-2</v>
      </c>
      <c r="D63" s="65">
        <v>0</v>
      </c>
      <c r="E63" s="9">
        <f>IF(D78=0, "-", D63/D78)</f>
        <v>0</v>
      </c>
      <c r="F63" s="81">
        <v>104</v>
      </c>
      <c r="G63" s="34">
        <f>IF(F78=0, "-", F63/F78)</f>
        <v>1.0635034257081502E-2</v>
      </c>
      <c r="H63" s="65">
        <v>0</v>
      </c>
      <c r="I63" s="9">
        <f>IF(H78=0, "-", H63/H78)</f>
        <v>0</v>
      </c>
      <c r="J63" s="8" t="str">
        <f t="shared" si="4"/>
        <v>-</v>
      </c>
      <c r="K63" s="9" t="str">
        <f t="shared" si="5"/>
        <v>-</v>
      </c>
    </row>
    <row r="64" spans="1:11" x14ac:dyDescent="0.2">
      <c r="A64" s="7" t="s">
        <v>527</v>
      </c>
      <c r="B64" s="65">
        <v>194</v>
      </c>
      <c r="C64" s="34">
        <f>IF(B78=0, "-", B64/B78)</f>
        <v>4.8234709099950271E-2</v>
      </c>
      <c r="D64" s="65">
        <v>57</v>
      </c>
      <c r="E64" s="9">
        <f>IF(D78=0, "-", D64/D78)</f>
        <v>1.7241379310344827E-2</v>
      </c>
      <c r="F64" s="81">
        <v>302</v>
      </c>
      <c r="G64" s="34">
        <f>IF(F78=0, "-", F64/F78)</f>
        <v>3.0882503323448204E-2</v>
      </c>
      <c r="H64" s="65">
        <v>180</v>
      </c>
      <c r="I64" s="9">
        <f>IF(H78=0, "-", H64/H78)</f>
        <v>2.076603599446239E-2</v>
      </c>
      <c r="J64" s="8">
        <f t="shared" si="4"/>
        <v>2.4035087719298245</v>
      </c>
      <c r="K64" s="9">
        <f t="shared" si="5"/>
        <v>0.67777777777777781</v>
      </c>
    </row>
    <row r="65" spans="1:11" x14ac:dyDescent="0.2">
      <c r="A65" s="7" t="s">
        <v>528</v>
      </c>
      <c r="B65" s="65">
        <v>228</v>
      </c>
      <c r="C65" s="34">
        <f>IF(B78=0, "-", B65/B78)</f>
        <v>5.6688214818498263E-2</v>
      </c>
      <c r="D65" s="65">
        <v>111</v>
      </c>
      <c r="E65" s="9">
        <f>IF(D78=0, "-", D65/D78)</f>
        <v>3.3575317604355719E-2</v>
      </c>
      <c r="F65" s="81">
        <v>577</v>
      </c>
      <c r="G65" s="34">
        <f>IF(F78=0, "-", F65/F78)</f>
        <v>5.9003988137846408E-2</v>
      </c>
      <c r="H65" s="65">
        <v>273</v>
      </c>
      <c r="I65" s="9">
        <f>IF(H78=0, "-", H65/H78)</f>
        <v>3.1495154591601293E-2</v>
      </c>
      <c r="J65" s="8">
        <f t="shared" si="4"/>
        <v>1.0540540540540539</v>
      </c>
      <c r="K65" s="9">
        <f t="shared" si="5"/>
        <v>1.1135531135531136</v>
      </c>
    </row>
    <row r="66" spans="1:11" x14ac:dyDescent="0.2">
      <c r="A66" s="7" t="s">
        <v>529</v>
      </c>
      <c r="B66" s="65">
        <v>0</v>
      </c>
      <c r="C66" s="34">
        <f>IF(B78=0, "-", B66/B78)</f>
        <v>0</v>
      </c>
      <c r="D66" s="65">
        <v>12</v>
      </c>
      <c r="E66" s="9">
        <f>IF(D78=0, "-", D66/D78)</f>
        <v>3.629764065335753E-3</v>
      </c>
      <c r="F66" s="81">
        <v>2</v>
      </c>
      <c r="G66" s="34">
        <f>IF(F78=0, "-", F66/F78)</f>
        <v>2.0451988955925963E-4</v>
      </c>
      <c r="H66" s="65">
        <v>30</v>
      </c>
      <c r="I66" s="9">
        <f>IF(H78=0, "-", H66/H78)</f>
        <v>3.4610059990770651E-3</v>
      </c>
      <c r="J66" s="8">
        <f t="shared" si="4"/>
        <v>-1</v>
      </c>
      <c r="K66" s="9">
        <f t="shared" si="5"/>
        <v>-0.93333333333333335</v>
      </c>
    </row>
    <row r="67" spans="1:11" x14ac:dyDescent="0.2">
      <c r="A67" s="7" t="s">
        <v>530</v>
      </c>
      <c r="B67" s="65">
        <v>4</v>
      </c>
      <c r="C67" s="34">
        <f>IF(B78=0, "-", B67/B78)</f>
        <v>9.945300845350571E-4</v>
      </c>
      <c r="D67" s="65">
        <v>75</v>
      </c>
      <c r="E67" s="9">
        <f>IF(D78=0, "-", D67/D78)</f>
        <v>2.2686025408348458E-2</v>
      </c>
      <c r="F67" s="81">
        <v>14</v>
      </c>
      <c r="G67" s="34">
        <f>IF(F78=0, "-", F67/F78)</f>
        <v>1.4316392269148174E-3</v>
      </c>
      <c r="H67" s="65">
        <v>173</v>
      </c>
      <c r="I67" s="9">
        <f>IF(H78=0, "-", H67/H78)</f>
        <v>1.9958467928011075E-2</v>
      </c>
      <c r="J67" s="8">
        <f t="shared" si="4"/>
        <v>-0.94666666666666666</v>
      </c>
      <c r="K67" s="9">
        <f t="shared" si="5"/>
        <v>-0.91907514450867056</v>
      </c>
    </row>
    <row r="68" spans="1:11" x14ac:dyDescent="0.2">
      <c r="A68" s="7" t="s">
        <v>531</v>
      </c>
      <c r="B68" s="65">
        <v>578</v>
      </c>
      <c r="C68" s="34">
        <f>IF(B78=0, "-", B68/B78)</f>
        <v>0.14370959721531576</v>
      </c>
      <c r="D68" s="65">
        <v>246</v>
      </c>
      <c r="E68" s="9">
        <f>IF(D78=0, "-", D68/D78)</f>
        <v>7.441016333938294E-2</v>
      </c>
      <c r="F68" s="81">
        <v>1260</v>
      </c>
      <c r="G68" s="34">
        <f>IF(F78=0, "-", F68/F78)</f>
        <v>0.12884753042233357</v>
      </c>
      <c r="H68" s="65">
        <v>824</v>
      </c>
      <c r="I68" s="9">
        <f>IF(H78=0, "-", H68/H78)</f>
        <v>9.506229810798339E-2</v>
      </c>
      <c r="J68" s="8">
        <f t="shared" si="4"/>
        <v>1.3495934959349594</v>
      </c>
      <c r="K68" s="9">
        <f t="shared" si="5"/>
        <v>0.529126213592233</v>
      </c>
    </row>
    <row r="69" spans="1:11" x14ac:dyDescent="0.2">
      <c r="A69" s="7" t="s">
        <v>532</v>
      </c>
      <c r="B69" s="65">
        <v>182</v>
      </c>
      <c r="C69" s="34">
        <f>IF(B78=0, "-", B69/B78)</f>
        <v>4.5251118846345105E-2</v>
      </c>
      <c r="D69" s="65">
        <v>213</v>
      </c>
      <c r="E69" s="9">
        <f>IF(D78=0, "-", D69/D78)</f>
        <v>6.4428312159709622E-2</v>
      </c>
      <c r="F69" s="81">
        <v>539</v>
      </c>
      <c r="G69" s="34">
        <f>IF(F78=0, "-", F69/F78)</f>
        <v>5.5118110236220472E-2</v>
      </c>
      <c r="H69" s="65">
        <v>546</v>
      </c>
      <c r="I69" s="9">
        <f>IF(H78=0, "-", H69/H78)</f>
        <v>6.2990309183202586E-2</v>
      </c>
      <c r="J69" s="8">
        <f t="shared" si="4"/>
        <v>-0.14553990610328638</v>
      </c>
      <c r="K69" s="9">
        <f t="shared" si="5"/>
        <v>-1.282051282051282E-2</v>
      </c>
    </row>
    <row r="70" spans="1:11" x14ac:dyDescent="0.2">
      <c r="A70" s="7" t="s">
        <v>533</v>
      </c>
      <c r="B70" s="65">
        <v>86</v>
      </c>
      <c r="C70" s="34">
        <f>IF(B78=0, "-", B70/B78)</f>
        <v>2.1382396817503729E-2</v>
      </c>
      <c r="D70" s="65">
        <v>48</v>
      </c>
      <c r="E70" s="9">
        <f>IF(D78=0, "-", D70/D78)</f>
        <v>1.4519056261343012E-2</v>
      </c>
      <c r="F70" s="81">
        <v>186</v>
      </c>
      <c r="G70" s="34">
        <f>IF(F78=0, "-", F70/F78)</f>
        <v>1.9020349729011145E-2</v>
      </c>
      <c r="H70" s="65">
        <v>134</v>
      </c>
      <c r="I70" s="9">
        <f>IF(H78=0, "-", H70/H78)</f>
        <v>1.545916012921089E-2</v>
      </c>
      <c r="J70" s="8">
        <f t="shared" si="4"/>
        <v>0.79166666666666663</v>
      </c>
      <c r="K70" s="9">
        <f t="shared" si="5"/>
        <v>0.38805970149253732</v>
      </c>
    </row>
    <row r="71" spans="1:11" x14ac:dyDescent="0.2">
      <c r="A71" s="7" t="s">
        <v>534</v>
      </c>
      <c r="B71" s="65">
        <v>0</v>
      </c>
      <c r="C71" s="34">
        <f>IF(B78=0, "-", B71/B78)</f>
        <v>0</v>
      </c>
      <c r="D71" s="65">
        <v>0</v>
      </c>
      <c r="E71" s="9">
        <f>IF(D78=0, "-", D71/D78)</f>
        <v>0</v>
      </c>
      <c r="F71" s="81">
        <v>0</v>
      </c>
      <c r="G71" s="34">
        <f>IF(F78=0, "-", F71/F78)</f>
        <v>0</v>
      </c>
      <c r="H71" s="65">
        <v>2</v>
      </c>
      <c r="I71" s="9">
        <f>IF(H78=0, "-", H71/H78)</f>
        <v>2.3073373327180433E-4</v>
      </c>
      <c r="J71" s="8" t="str">
        <f t="shared" si="4"/>
        <v>-</v>
      </c>
      <c r="K71" s="9">
        <f t="shared" si="5"/>
        <v>-1</v>
      </c>
    </row>
    <row r="72" spans="1:11" x14ac:dyDescent="0.2">
      <c r="A72" s="7" t="s">
        <v>535</v>
      </c>
      <c r="B72" s="65">
        <v>0</v>
      </c>
      <c r="C72" s="34">
        <f>IF(B78=0, "-", B72/B78)</f>
        <v>0</v>
      </c>
      <c r="D72" s="65">
        <v>1</v>
      </c>
      <c r="E72" s="9">
        <f>IF(D78=0, "-", D72/D78)</f>
        <v>3.0248033877797946E-4</v>
      </c>
      <c r="F72" s="81">
        <v>0</v>
      </c>
      <c r="G72" s="34">
        <f>IF(F78=0, "-", F72/F78)</f>
        <v>0</v>
      </c>
      <c r="H72" s="65">
        <v>1</v>
      </c>
      <c r="I72" s="9">
        <f>IF(H78=0, "-", H72/H78)</f>
        <v>1.1536686663590217E-4</v>
      </c>
      <c r="J72" s="8">
        <f t="shared" si="4"/>
        <v>-1</v>
      </c>
      <c r="K72" s="9">
        <f t="shared" si="5"/>
        <v>-1</v>
      </c>
    </row>
    <row r="73" spans="1:11" x14ac:dyDescent="0.2">
      <c r="A73" s="7" t="s">
        <v>536</v>
      </c>
      <c r="B73" s="65">
        <v>73</v>
      </c>
      <c r="C73" s="34">
        <f>IF(B78=0, "-", B73/B78)</f>
        <v>1.8150174042764793E-2</v>
      </c>
      <c r="D73" s="65">
        <v>19</v>
      </c>
      <c r="E73" s="9">
        <f>IF(D78=0, "-", D73/D78)</f>
        <v>5.7471264367816091E-3</v>
      </c>
      <c r="F73" s="81">
        <v>144</v>
      </c>
      <c r="G73" s="34">
        <f>IF(F78=0, "-", F73/F78)</f>
        <v>1.4725432048266695E-2</v>
      </c>
      <c r="H73" s="65">
        <v>52</v>
      </c>
      <c r="I73" s="9">
        <f>IF(H78=0, "-", H73/H78)</f>
        <v>5.999077065066913E-3</v>
      </c>
      <c r="J73" s="8">
        <f t="shared" si="4"/>
        <v>2.8421052631578947</v>
      </c>
      <c r="K73" s="9">
        <f t="shared" si="5"/>
        <v>1.7692307692307692</v>
      </c>
    </row>
    <row r="74" spans="1:11" x14ac:dyDescent="0.2">
      <c r="A74" s="7" t="s">
        <v>537</v>
      </c>
      <c r="B74" s="65">
        <v>686</v>
      </c>
      <c r="C74" s="34">
        <f>IF(B78=0, "-", B74/B78)</f>
        <v>0.17056190949776232</v>
      </c>
      <c r="D74" s="65">
        <v>523</v>
      </c>
      <c r="E74" s="9">
        <f>IF(D78=0, "-", D74/D78)</f>
        <v>0.15819721718088325</v>
      </c>
      <c r="F74" s="81">
        <v>1916</v>
      </c>
      <c r="G74" s="34">
        <f>IF(F78=0, "-", F74/F78)</f>
        <v>0.19593005419777074</v>
      </c>
      <c r="H74" s="65">
        <v>1526</v>
      </c>
      <c r="I74" s="9">
        <f>IF(H78=0, "-", H74/H78)</f>
        <v>0.17604983848638672</v>
      </c>
      <c r="J74" s="8">
        <f t="shared" si="4"/>
        <v>0.31166347992351817</v>
      </c>
      <c r="K74" s="9">
        <f t="shared" si="5"/>
        <v>0.25557011795543905</v>
      </c>
    </row>
    <row r="75" spans="1:11" x14ac:dyDescent="0.2">
      <c r="A75" s="7" t="s">
        <v>538</v>
      </c>
      <c r="B75" s="65">
        <v>169</v>
      </c>
      <c r="C75" s="34">
        <f>IF(B78=0, "-", B75/B78)</f>
        <v>4.2018896071606165E-2</v>
      </c>
      <c r="D75" s="65">
        <v>118</v>
      </c>
      <c r="E75" s="9">
        <f>IF(D78=0, "-", D75/D78)</f>
        <v>3.5692679975801569E-2</v>
      </c>
      <c r="F75" s="81">
        <v>529</v>
      </c>
      <c r="G75" s="34">
        <f>IF(F78=0, "-", F75/F78)</f>
        <v>5.4095510788424173E-2</v>
      </c>
      <c r="H75" s="65">
        <v>296</v>
      </c>
      <c r="I75" s="9">
        <f>IF(H78=0, "-", H75/H78)</f>
        <v>3.4148592524227042E-2</v>
      </c>
      <c r="J75" s="8">
        <f t="shared" si="4"/>
        <v>0.43220338983050849</v>
      </c>
      <c r="K75" s="9">
        <f t="shared" si="5"/>
        <v>0.78716216216216217</v>
      </c>
    </row>
    <row r="76" spans="1:11" x14ac:dyDescent="0.2">
      <c r="A76" s="7" t="s">
        <v>539</v>
      </c>
      <c r="B76" s="65">
        <v>150</v>
      </c>
      <c r="C76" s="34">
        <f>IF(B78=0, "-", B76/B78)</f>
        <v>3.7294878170064646E-2</v>
      </c>
      <c r="D76" s="65">
        <v>87</v>
      </c>
      <c r="E76" s="9">
        <f>IF(D78=0, "-", D76/D78)</f>
        <v>2.6315789473684209E-2</v>
      </c>
      <c r="F76" s="81">
        <v>394</v>
      </c>
      <c r="G76" s="34">
        <f>IF(F78=0, "-", F76/F78)</f>
        <v>4.0290418243174149E-2</v>
      </c>
      <c r="H76" s="65">
        <v>323</v>
      </c>
      <c r="I76" s="9">
        <f>IF(H78=0, "-", H76/H78)</f>
        <v>3.7263497923396401E-2</v>
      </c>
      <c r="J76" s="8">
        <f t="shared" si="4"/>
        <v>0.72413793103448276</v>
      </c>
      <c r="K76" s="9">
        <f t="shared" si="5"/>
        <v>0.21981424148606812</v>
      </c>
    </row>
    <row r="77" spans="1:11" x14ac:dyDescent="0.2">
      <c r="A77" s="2"/>
      <c r="B77" s="68"/>
      <c r="C77" s="33"/>
      <c r="D77" s="68"/>
      <c r="E77" s="6"/>
      <c r="F77" s="82"/>
      <c r="G77" s="33"/>
      <c r="H77" s="68"/>
      <c r="I77" s="6"/>
      <c r="J77" s="5"/>
      <c r="K77" s="6"/>
    </row>
    <row r="78" spans="1:11" s="43" customFormat="1" x14ac:dyDescent="0.2">
      <c r="A78" s="162" t="s">
        <v>620</v>
      </c>
      <c r="B78" s="71">
        <f>SUM(B57:B77)</f>
        <v>4022</v>
      </c>
      <c r="C78" s="40">
        <f>B78/25800</f>
        <v>0.15589147286821706</v>
      </c>
      <c r="D78" s="71">
        <f>SUM(D57:D77)</f>
        <v>3306</v>
      </c>
      <c r="E78" s="41">
        <f>D78/21662</f>
        <v>0.1526174868433201</v>
      </c>
      <c r="F78" s="77">
        <f>SUM(F57:F77)</f>
        <v>9779</v>
      </c>
      <c r="G78" s="42">
        <f>F78/67549</f>
        <v>0.1447689825163955</v>
      </c>
      <c r="H78" s="71">
        <f>SUM(H57:H77)</f>
        <v>8668</v>
      </c>
      <c r="I78" s="41">
        <f>H78/65027</f>
        <v>0.13329847601765421</v>
      </c>
      <c r="J78" s="37">
        <f>IF(D78=0, "-", IF((B78-D78)/D78&lt;10, (B78-D78)/D78, "&gt;999%"))</f>
        <v>0.21657592256503327</v>
      </c>
      <c r="K78" s="38">
        <f>IF(H78=0, "-", IF((F78-H78)/H78&lt;10, (F78-H78)/H78, "&gt;999%"))</f>
        <v>0.12817258883248731</v>
      </c>
    </row>
    <row r="79" spans="1:11" x14ac:dyDescent="0.2">
      <c r="B79" s="83"/>
      <c r="D79" s="83"/>
      <c r="F79" s="83"/>
      <c r="H79" s="83"/>
    </row>
    <row r="80" spans="1:11" x14ac:dyDescent="0.2">
      <c r="A80" s="27" t="s">
        <v>619</v>
      </c>
      <c r="B80" s="71">
        <v>5602</v>
      </c>
      <c r="C80" s="40">
        <f>B80/25800</f>
        <v>0.21713178294573643</v>
      </c>
      <c r="D80" s="71">
        <v>4406</v>
      </c>
      <c r="E80" s="41">
        <f>D80/21662</f>
        <v>0.2033976548795125</v>
      </c>
      <c r="F80" s="77">
        <v>13663</v>
      </c>
      <c r="G80" s="42">
        <f>F80/67549</f>
        <v>0.20226798324179485</v>
      </c>
      <c r="H80" s="71">
        <v>11662</v>
      </c>
      <c r="I80" s="41">
        <f>H80/65027</f>
        <v>0.17934088916911436</v>
      </c>
      <c r="J80" s="37">
        <f>IF(D80=0, "-", IF((B80-D80)/D80&lt;10, (B80-D80)/D80, "&gt;999%"))</f>
        <v>0.271448025419882</v>
      </c>
      <c r="K80" s="38">
        <f>IF(H80=0, "-", IF((F80-H80)/H80&lt;10, (F80-H80)/H80, "&gt;999%"))</f>
        <v>0.17158291888183844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632</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55</v>
      </c>
      <c r="C7" s="39">
        <f>IF(B28=0, "-", B7/B28)</f>
        <v>9.8179221706533384E-3</v>
      </c>
      <c r="D7" s="65">
        <v>0</v>
      </c>
      <c r="E7" s="21">
        <f>IF(D28=0, "-", D7/D28)</f>
        <v>0</v>
      </c>
      <c r="F7" s="81">
        <v>102</v>
      </c>
      <c r="G7" s="39">
        <f>IF(F28=0, "-", F7/F28)</f>
        <v>7.465417551050282E-3</v>
      </c>
      <c r="H7" s="65">
        <v>0</v>
      </c>
      <c r="I7" s="21">
        <f>IF(H28=0, "-", H7/H28)</f>
        <v>0</v>
      </c>
      <c r="J7" s="20" t="str">
        <f t="shared" ref="J7:J26" si="0">IF(D7=0, "-", IF((B7-D7)/D7&lt;10, (B7-D7)/D7, "&gt;999%"))</f>
        <v>-</v>
      </c>
      <c r="K7" s="21" t="str">
        <f t="shared" ref="K7:K26" si="1">IF(H7=0, "-", IF((F7-H7)/H7&lt;10, (F7-H7)/H7, "&gt;999%"))</f>
        <v>-</v>
      </c>
    </row>
    <row r="8" spans="1:11" x14ac:dyDescent="0.2">
      <c r="A8" s="7" t="s">
        <v>44</v>
      </c>
      <c r="B8" s="65">
        <v>0</v>
      </c>
      <c r="C8" s="39">
        <f>IF(B28=0, "-", B8/B28)</f>
        <v>0</v>
      </c>
      <c r="D8" s="65">
        <v>0</v>
      </c>
      <c r="E8" s="21">
        <f>IF(D28=0, "-", D8/D28)</f>
        <v>0</v>
      </c>
      <c r="F8" s="81">
        <v>0</v>
      </c>
      <c r="G8" s="39">
        <f>IF(F28=0, "-", F8/F28)</f>
        <v>0</v>
      </c>
      <c r="H8" s="65">
        <v>1</v>
      </c>
      <c r="I8" s="21">
        <f>IF(H28=0, "-", H8/H28)</f>
        <v>8.5748585148345054E-5</v>
      </c>
      <c r="J8" s="20" t="str">
        <f t="shared" si="0"/>
        <v>-</v>
      </c>
      <c r="K8" s="21">
        <f t="shared" si="1"/>
        <v>-1</v>
      </c>
    </row>
    <row r="9" spans="1:11" x14ac:dyDescent="0.2">
      <c r="A9" s="7" t="s">
        <v>45</v>
      </c>
      <c r="B9" s="65">
        <v>1449</v>
      </c>
      <c r="C9" s="39">
        <f>IF(B28=0, "-", B9/B28)</f>
        <v>0.25865762227775796</v>
      </c>
      <c r="D9" s="65">
        <v>1122</v>
      </c>
      <c r="E9" s="21">
        <f>IF(D28=0, "-", D9/D28)</f>
        <v>0.2546527462551067</v>
      </c>
      <c r="F9" s="81">
        <v>3493</v>
      </c>
      <c r="G9" s="39">
        <f>IF(F28=0, "-", F9/F28)</f>
        <v>0.25565395593939838</v>
      </c>
      <c r="H9" s="65">
        <v>3157</v>
      </c>
      <c r="I9" s="21">
        <f>IF(H28=0, "-", H9/H28)</f>
        <v>0.2707082833133253</v>
      </c>
      <c r="J9" s="20">
        <f t="shared" si="0"/>
        <v>0.29144385026737968</v>
      </c>
      <c r="K9" s="21">
        <f t="shared" si="1"/>
        <v>0.10643015521064302</v>
      </c>
    </row>
    <row r="10" spans="1:11" x14ac:dyDescent="0.2">
      <c r="A10" s="7" t="s">
        <v>49</v>
      </c>
      <c r="B10" s="65">
        <v>68</v>
      </c>
      <c r="C10" s="39">
        <f>IF(B28=0, "-", B10/B28)</f>
        <v>1.2138521956444126E-2</v>
      </c>
      <c r="D10" s="65">
        <v>30</v>
      </c>
      <c r="E10" s="21">
        <f>IF(D28=0, "-", D10/D28)</f>
        <v>6.8088969586926921E-3</v>
      </c>
      <c r="F10" s="81">
        <v>208</v>
      </c>
      <c r="G10" s="39">
        <f>IF(F28=0, "-", F10/F28)</f>
        <v>1.5223596574690771E-2</v>
      </c>
      <c r="H10" s="65">
        <v>69</v>
      </c>
      <c r="I10" s="21">
        <f>IF(H28=0, "-", H10/H28)</f>
        <v>5.9166523752358082E-3</v>
      </c>
      <c r="J10" s="20">
        <f t="shared" si="0"/>
        <v>1.2666666666666666</v>
      </c>
      <c r="K10" s="21">
        <f t="shared" si="1"/>
        <v>2.0144927536231885</v>
      </c>
    </row>
    <row r="11" spans="1:11" x14ac:dyDescent="0.2">
      <c r="A11" s="7" t="s">
        <v>51</v>
      </c>
      <c r="B11" s="65">
        <v>0</v>
      </c>
      <c r="C11" s="39">
        <f>IF(B28=0, "-", B11/B28)</f>
        <v>0</v>
      </c>
      <c r="D11" s="65">
        <v>700</v>
      </c>
      <c r="E11" s="21">
        <f>IF(D28=0, "-", D11/D28)</f>
        <v>0.15887426236949614</v>
      </c>
      <c r="F11" s="81">
        <v>0</v>
      </c>
      <c r="G11" s="39">
        <f>IF(F28=0, "-", F11/F28)</f>
        <v>0</v>
      </c>
      <c r="H11" s="65">
        <v>1286</v>
      </c>
      <c r="I11" s="21">
        <f>IF(H28=0, "-", H11/H28)</f>
        <v>0.11027268050077174</v>
      </c>
      <c r="J11" s="20">
        <f t="shared" si="0"/>
        <v>-1</v>
      </c>
      <c r="K11" s="21">
        <f t="shared" si="1"/>
        <v>-1</v>
      </c>
    </row>
    <row r="12" spans="1:11" x14ac:dyDescent="0.2">
      <c r="A12" s="7" t="s">
        <v>53</v>
      </c>
      <c r="B12" s="65">
        <v>113</v>
      </c>
      <c r="C12" s="39">
        <f>IF(B28=0, "-", B12/B28)</f>
        <v>2.0171367368796857E-2</v>
      </c>
      <c r="D12" s="65">
        <v>75</v>
      </c>
      <c r="E12" s="21">
        <f>IF(D28=0, "-", D12/D28)</f>
        <v>1.7022242396731731E-2</v>
      </c>
      <c r="F12" s="81">
        <v>266</v>
      </c>
      <c r="G12" s="39">
        <f>IF(F28=0, "-", F12/F28)</f>
        <v>1.9468637927248775E-2</v>
      </c>
      <c r="H12" s="65">
        <v>198</v>
      </c>
      <c r="I12" s="21">
        <f>IF(H28=0, "-", H12/H28)</f>
        <v>1.6978219859372319E-2</v>
      </c>
      <c r="J12" s="20">
        <f t="shared" si="0"/>
        <v>0.50666666666666671</v>
      </c>
      <c r="K12" s="21">
        <f t="shared" si="1"/>
        <v>0.34343434343434343</v>
      </c>
    </row>
    <row r="13" spans="1:11" x14ac:dyDescent="0.2">
      <c r="A13" s="7" t="s">
        <v>58</v>
      </c>
      <c r="B13" s="65">
        <v>410</v>
      </c>
      <c r="C13" s="39">
        <f>IF(B28=0, "-", B13/B28)</f>
        <v>7.3188147090324882E-2</v>
      </c>
      <c r="D13" s="65">
        <v>256</v>
      </c>
      <c r="E13" s="21">
        <f>IF(D28=0, "-", D13/D28)</f>
        <v>5.8102587380844305E-2</v>
      </c>
      <c r="F13" s="81">
        <v>1082</v>
      </c>
      <c r="G13" s="39">
        <f>IF(F28=0, "-", F13/F28)</f>
        <v>7.9191978335651031E-2</v>
      </c>
      <c r="H13" s="65">
        <v>596</v>
      </c>
      <c r="I13" s="21">
        <f>IF(H28=0, "-", H13/H28)</f>
        <v>5.110615674841365E-2</v>
      </c>
      <c r="J13" s="20">
        <f t="shared" si="0"/>
        <v>0.6015625</v>
      </c>
      <c r="K13" s="21">
        <f t="shared" si="1"/>
        <v>0.81543624161073824</v>
      </c>
    </row>
    <row r="14" spans="1:11" x14ac:dyDescent="0.2">
      <c r="A14" s="7" t="s">
        <v>61</v>
      </c>
      <c r="B14" s="65">
        <v>43</v>
      </c>
      <c r="C14" s="39">
        <f>IF(B28=0, "-", B14/B28)</f>
        <v>7.6758300606926096E-3</v>
      </c>
      <c r="D14" s="65">
        <v>0</v>
      </c>
      <c r="E14" s="21">
        <f>IF(D28=0, "-", D14/D28)</f>
        <v>0</v>
      </c>
      <c r="F14" s="81">
        <v>104</v>
      </c>
      <c r="G14" s="39">
        <f>IF(F28=0, "-", F14/F28)</f>
        <v>7.6117982873453857E-3</v>
      </c>
      <c r="H14" s="65">
        <v>0</v>
      </c>
      <c r="I14" s="21">
        <f>IF(H28=0, "-", H14/H28)</f>
        <v>0</v>
      </c>
      <c r="J14" s="20" t="str">
        <f t="shared" si="0"/>
        <v>-</v>
      </c>
      <c r="K14" s="21" t="str">
        <f t="shared" si="1"/>
        <v>-</v>
      </c>
    </row>
    <row r="15" spans="1:11" x14ac:dyDescent="0.2">
      <c r="A15" s="7" t="s">
        <v>66</v>
      </c>
      <c r="B15" s="65">
        <v>287</v>
      </c>
      <c r="C15" s="39">
        <f>IF(B28=0, "-", B15/B28)</f>
        <v>5.1231702963227418E-2</v>
      </c>
      <c r="D15" s="65">
        <v>88</v>
      </c>
      <c r="E15" s="21">
        <f>IF(D28=0, "-", D15/D28)</f>
        <v>1.997276441216523E-2</v>
      </c>
      <c r="F15" s="81">
        <v>474</v>
      </c>
      <c r="G15" s="39">
        <f>IF(F28=0, "-", F15/F28)</f>
        <v>3.4692234501939548E-2</v>
      </c>
      <c r="H15" s="65">
        <v>267</v>
      </c>
      <c r="I15" s="21">
        <f>IF(H28=0, "-", H15/H28)</f>
        <v>2.2894872234608128E-2</v>
      </c>
      <c r="J15" s="20">
        <f t="shared" si="0"/>
        <v>2.2613636363636362</v>
      </c>
      <c r="K15" s="21">
        <f t="shared" si="1"/>
        <v>0.7752808988764045</v>
      </c>
    </row>
    <row r="16" spans="1:11" x14ac:dyDescent="0.2">
      <c r="A16" s="7" t="s">
        <v>72</v>
      </c>
      <c r="B16" s="65">
        <v>307</v>
      </c>
      <c r="C16" s="39">
        <f>IF(B28=0, "-", B16/B28)</f>
        <v>5.4801856479828631E-2</v>
      </c>
      <c r="D16" s="65">
        <v>184</v>
      </c>
      <c r="E16" s="21">
        <f>IF(D28=0, "-", D16/D28)</f>
        <v>4.1761234679981843E-2</v>
      </c>
      <c r="F16" s="81">
        <v>745</v>
      </c>
      <c r="G16" s="39">
        <f>IF(F28=0, "-", F16/F28)</f>
        <v>5.4526824269926076E-2</v>
      </c>
      <c r="H16" s="65">
        <v>463</v>
      </c>
      <c r="I16" s="21">
        <f>IF(H28=0, "-", H16/H28)</f>
        <v>3.9701594923683761E-2</v>
      </c>
      <c r="J16" s="20">
        <f t="shared" si="0"/>
        <v>0.66847826086956519</v>
      </c>
      <c r="K16" s="21">
        <f t="shared" si="1"/>
        <v>0.60907127429805619</v>
      </c>
    </row>
    <row r="17" spans="1:11" x14ac:dyDescent="0.2">
      <c r="A17" s="7" t="s">
        <v>74</v>
      </c>
      <c r="B17" s="65">
        <v>0</v>
      </c>
      <c r="C17" s="39">
        <f>IF(B28=0, "-", B17/B28)</f>
        <v>0</v>
      </c>
      <c r="D17" s="65">
        <v>12</v>
      </c>
      <c r="E17" s="21">
        <f>IF(D28=0, "-", D17/D28)</f>
        <v>2.7235587834770767E-3</v>
      </c>
      <c r="F17" s="81">
        <v>2</v>
      </c>
      <c r="G17" s="39">
        <f>IF(F28=0, "-", F17/F28)</f>
        <v>1.4638073629510357E-4</v>
      </c>
      <c r="H17" s="65">
        <v>30</v>
      </c>
      <c r="I17" s="21">
        <f>IF(H28=0, "-", H17/H28)</f>
        <v>2.5724575544503517E-3</v>
      </c>
      <c r="J17" s="20">
        <f t="shared" si="0"/>
        <v>-1</v>
      </c>
      <c r="K17" s="21">
        <f t="shared" si="1"/>
        <v>-0.93333333333333335</v>
      </c>
    </row>
    <row r="18" spans="1:11" x14ac:dyDescent="0.2">
      <c r="A18" s="7" t="s">
        <v>76</v>
      </c>
      <c r="B18" s="65">
        <v>49</v>
      </c>
      <c r="C18" s="39">
        <f>IF(B28=0, "-", B18/B28)</f>
        <v>8.7468761156729736E-3</v>
      </c>
      <c r="D18" s="65">
        <v>118</v>
      </c>
      <c r="E18" s="21">
        <f>IF(D28=0, "-", D18/D28)</f>
        <v>2.6781661370857923E-2</v>
      </c>
      <c r="F18" s="81">
        <v>120</v>
      </c>
      <c r="G18" s="39">
        <f>IF(F28=0, "-", F18/F28)</f>
        <v>8.782844177706214E-3</v>
      </c>
      <c r="H18" s="65">
        <v>283</v>
      </c>
      <c r="I18" s="21">
        <f>IF(H28=0, "-", H18/H28)</f>
        <v>2.4266849596981648E-2</v>
      </c>
      <c r="J18" s="20">
        <f t="shared" si="0"/>
        <v>-0.5847457627118644</v>
      </c>
      <c r="K18" s="21">
        <f t="shared" si="1"/>
        <v>-0.57597173144876324</v>
      </c>
    </row>
    <row r="19" spans="1:11" x14ac:dyDescent="0.2">
      <c r="A19" s="7" t="s">
        <v>79</v>
      </c>
      <c r="B19" s="65">
        <v>687</v>
      </c>
      <c r="C19" s="39">
        <f>IF(B28=0, "-", B19/B28)</f>
        <v>0.1226347732952517</v>
      </c>
      <c r="D19" s="65">
        <v>304</v>
      </c>
      <c r="E19" s="21">
        <f>IF(D28=0, "-", D19/D28)</f>
        <v>6.8996822514752615E-2</v>
      </c>
      <c r="F19" s="81">
        <v>1485</v>
      </c>
      <c r="G19" s="39">
        <f>IF(F28=0, "-", F19/F28)</f>
        <v>0.10868769669911439</v>
      </c>
      <c r="H19" s="65">
        <v>973</v>
      </c>
      <c r="I19" s="21">
        <f>IF(H28=0, "-", H19/H28)</f>
        <v>8.3433373349339743E-2</v>
      </c>
      <c r="J19" s="20">
        <f t="shared" si="0"/>
        <v>1.2598684210526316</v>
      </c>
      <c r="K19" s="21">
        <f t="shared" si="1"/>
        <v>0.526207605344296</v>
      </c>
    </row>
    <row r="20" spans="1:11" x14ac:dyDescent="0.2">
      <c r="A20" s="7" t="s">
        <v>80</v>
      </c>
      <c r="B20" s="65">
        <v>228</v>
      </c>
      <c r="C20" s="39">
        <f>IF(B28=0, "-", B20/B28)</f>
        <v>4.069975008925384E-2</v>
      </c>
      <c r="D20" s="65">
        <v>291</v>
      </c>
      <c r="E20" s="21">
        <f>IF(D28=0, "-", D20/D28)</f>
        <v>6.6046300499319116E-2</v>
      </c>
      <c r="F20" s="81">
        <v>665</v>
      </c>
      <c r="G20" s="39">
        <f>IF(F28=0, "-", F20/F28)</f>
        <v>4.8671594818121937E-2</v>
      </c>
      <c r="H20" s="65">
        <v>780</v>
      </c>
      <c r="I20" s="21">
        <f>IF(H28=0, "-", H20/H28)</f>
        <v>6.6883896415709146E-2</v>
      </c>
      <c r="J20" s="20">
        <f t="shared" si="0"/>
        <v>-0.21649484536082475</v>
      </c>
      <c r="K20" s="21">
        <f t="shared" si="1"/>
        <v>-0.14743589743589744</v>
      </c>
    </row>
    <row r="21" spans="1:11" x14ac:dyDescent="0.2">
      <c r="A21" s="7" t="s">
        <v>81</v>
      </c>
      <c r="B21" s="65">
        <v>14</v>
      </c>
      <c r="C21" s="39">
        <f>IF(B28=0, "-", B21/B28)</f>
        <v>2.4991074616208496E-3</v>
      </c>
      <c r="D21" s="65">
        <v>6</v>
      </c>
      <c r="E21" s="21">
        <f>IF(D28=0, "-", D21/D28)</f>
        <v>1.3617793917385383E-3</v>
      </c>
      <c r="F21" s="81">
        <v>30</v>
      </c>
      <c r="G21" s="39">
        <f>IF(F28=0, "-", F21/F28)</f>
        <v>2.1957110444265535E-3</v>
      </c>
      <c r="H21" s="65">
        <v>16</v>
      </c>
      <c r="I21" s="21">
        <f>IF(H28=0, "-", H21/H28)</f>
        <v>1.3719773623735209E-3</v>
      </c>
      <c r="J21" s="20">
        <f t="shared" si="0"/>
        <v>1.3333333333333333</v>
      </c>
      <c r="K21" s="21">
        <f t="shared" si="1"/>
        <v>0.875</v>
      </c>
    </row>
    <row r="22" spans="1:11" x14ac:dyDescent="0.2">
      <c r="A22" s="7" t="s">
        <v>83</v>
      </c>
      <c r="B22" s="65">
        <v>86</v>
      </c>
      <c r="C22" s="39">
        <f>IF(B28=0, "-", B22/B28)</f>
        <v>1.5351660121385219E-2</v>
      </c>
      <c r="D22" s="65">
        <v>49</v>
      </c>
      <c r="E22" s="21">
        <f>IF(D28=0, "-", D22/D28)</f>
        <v>1.112119836586473E-2</v>
      </c>
      <c r="F22" s="81">
        <v>186</v>
      </c>
      <c r="G22" s="39">
        <f>IF(F28=0, "-", F22/F28)</f>
        <v>1.3613408475444632E-2</v>
      </c>
      <c r="H22" s="65">
        <v>137</v>
      </c>
      <c r="I22" s="21">
        <f>IF(H28=0, "-", H22/H28)</f>
        <v>1.1747556165323272E-2</v>
      </c>
      <c r="J22" s="20">
        <f t="shared" si="0"/>
        <v>0.75510204081632648</v>
      </c>
      <c r="K22" s="21">
        <f t="shared" si="1"/>
        <v>0.35766423357664234</v>
      </c>
    </row>
    <row r="23" spans="1:11" x14ac:dyDescent="0.2">
      <c r="A23" s="7" t="s">
        <v>84</v>
      </c>
      <c r="B23" s="65">
        <v>176</v>
      </c>
      <c r="C23" s="39">
        <f>IF(B28=0, "-", B23/B28)</f>
        <v>3.1417350946090682E-2</v>
      </c>
      <c r="D23" s="65">
        <v>52</v>
      </c>
      <c r="E23" s="21">
        <f>IF(D28=0, "-", D23/D28)</f>
        <v>1.1802088061733999E-2</v>
      </c>
      <c r="F23" s="81">
        <v>311</v>
      </c>
      <c r="G23" s="39">
        <f>IF(F28=0, "-", F23/F28)</f>
        <v>2.2762204493888605E-2</v>
      </c>
      <c r="H23" s="65">
        <v>168</v>
      </c>
      <c r="I23" s="21">
        <f>IF(H28=0, "-", H23/H28)</f>
        <v>1.4405762304921969E-2</v>
      </c>
      <c r="J23" s="20">
        <f t="shared" si="0"/>
        <v>2.3846153846153846</v>
      </c>
      <c r="K23" s="21">
        <f t="shared" si="1"/>
        <v>0.85119047619047616</v>
      </c>
    </row>
    <row r="24" spans="1:11" x14ac:dyDescent="0.2">
      <c r="A24" s="7" t="s">
        <v>88</v>
      </c>
      <c r="B24" s="65">
        <v>73</v>
      </c>
      <c r="C24" s="39">
        <f>IF(B28=0, "-", B24/B28)</f>
        <v>1.3031060335594431E-2</v>
      </c>
      <c r="D24" s="65">
        <v>19</v>
      </c>
      <c r="E24" s="21">
        <f>IF(D28=0, "-", D24/D28)</f>
        <v>4.3123014071720384E-3</v>
      </c>
      <c r="F24" s="81">
        <v>144</v>
      </c>
      <c r="G24" s="39">
        <f>IF(F28=0, "-", F24/F28)</f>
        <v>1.0539413013247456E-2</v>
      </c>
      <c r="H24" s="65">
        <v>52</v>
      </c>
      <c r="I24" s="21">
        <f>IF(H28=0, "-", H24/H28)</f>
        <v>4.4589264277139426E-3</v>
      </c>
      <c r="J24" s="20">
        <f t="shared" si="0"/>
        <v>2.8421052631578947</v>
      </c>
      <c r="K24" s="21">
        <f t="shared" si="1"/>
        <v>1.7692307692307692</v>
      </c>
    </row>
    <row r="25" spans="1:11" x14ac:dyDescent="0.2">
      <c r="A25" s="7" t="s">
        <v>91</v>
      </c>
      <c r="B25" s="65">
        <v>1333</v>
      </c>
      <c r="C25" s="39">
        <f>IF(B28=0, "-", B25/B28)</f>
        <v>0.23795073188147089</v>
      </c>
      <c r="D25" s="65">
        <v>962</v>
      </c>
      <c r="E25" s="21">
        <f>IF(D28=0, "-", D25/D28)</f>
        <v>0.21833862914207899</v>
      </c>
      <c r="F25" s="81">
        <v>3659</v>
      </c>
      <c r="G25" s="39">
        <f>IF(F28=0, "-", F25/F28)</f>
        <v>0.26780355705189196</v>
      </c>
      <c r="H25" s="65">
        <v>2684</v>
      </c>
      <c r="I25" s="21">
        <f>IF(H28=0, "-", H25/H28)</f>
        <v>0.23014920253815813</v>
      </c>
      <c r="J25" s="20">
        <f t="shared" si="0"/>
        <v>0.38565488565488565</v>
      </c>
      <c r="K25" s="21">
        <f t="shared" si="1"/>
        <v>0.36326378539493293</v>
      </c>
    </row>
    <row r="26" spans="1:11" x14ac:dyDescent="0.2">
      <c r="A26" s="7" t="s">
        <v>93</v>
      </c>
      <c r="B26" s="65">
        <v>224</v>
      </c>
      <c r="C26" s="39">
        <f>IF(B28=0, "-", B26/B28)</f>
        <v>3.9985719385933594E-2</v>
      </c>
      <c r="D26" s="65">
        <v>138</v>
      </c>
      <c r="E26" s="21">
        <f>IF(D28=0, "-", D26/D28)</f>
        <v>3.1320926009986386E-2</v>
      </c>
      <c r="F26" s="81">
        <v>587</v>
      </c>
      <c r="G26" s="39">
        <f>IF(F28=0, "-", F26/F28)</f>
        <v>4.2962746102612893E-2</v>
      </c>
      <c r="H26" s="65">
        <v>502</v>
      </c>
      <c r="I26" s="21">
        <f>IF(H28=0, "-", H26/H28)</f>
        <v>4.3045789744469216E-2</v>
      </c>
      <c r="J26" s="20">
        <f t="shared" si="0"/>
        <v>0.62318840579710144</v>
      </c>
      <c r="K26" s="21">
        <f t="shared" si="1"/>
        <v>0.1693227091633466</v>
      </c>
    </row>
    <row r="27" spans="1:11" x14ac:dyDescent="0.2">
      <c r="A27" s="2"/>
      <c r="B27" s="68"/>
      <c r="C27" s="33"/>
      <c r="D27" s="68"/>
      <c r="E27" s="6"/>
      <c r="F27" s="82"/>
      <c r="G27" s="33"/>
      <c r="H27" s="68"/>
      <c r="I27" s="6"/>
      <c r="J27" s="5"/>
      <c r="K27" s="6"/>
    </row>
    <row r="28" spans="1:11" s="43" customFormat="1" x14ac:dyDescent="0.2">
      <c r="A28" s="162" t="s">
        <v>619</v>
      </c>
      <c r="B28" s="71">
        <f>SUM(B7:B27)</f>
        <v>5602</v>
      </c>
      <c r="C28" s="40">
        <v>1</v>
      </c>
      <c r="D28" s="71">
        <f>SUM(D7:D27)</f>
        <v>4406</v>
      </c>
      <c r="E28" s="41">
        <v>1</v>
      </c>
      <c r="F28" s="77">
        <f>SUM(F7:F27)</f>
        <v>13663</v>
      </c>
      <c r="G28" s="42">
        <v>1</v>
      </c>
      <c r="H28" s="71">
        <f>SUM(H7:H27)</f>
        <v>11662</v>
      </c>
      <c r="I28" s="41">
        <v>1</v>
      </c>
      <c r="J28" s="37">
        <f>IF(D28=0, "-", (B28-D28)/D28)</f>
        <v>0.271448025419882</v>
      </c>
      <c r="K28" s="38">
        <f>IF(H28=0, "-", (F28-H28)/H28)</f>
        <v>0.17158291888183844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132</v>
      </c>
      <c r="B6" s="61" t="s">
        <v>12</v>
      </c>
      <c r="C6" s="62" t="s">
        <v>13</v>
      </c>
      <c r="D6" s="61" t="s">
        <v>12</v>
      </c>
      <c r="E6" s="63" t="s">
        <v>13</v>
      </c>
      <c r="F6" s="62" t="s">
        <v>12</v>
      </c>
      <c r="G6" s="62" t="s">
        <v>13</v>
      </c>
      <c r="H6" s="61" t="s">
        <v>12</v>
      </c>
      <c r="I6" s="63" t="s">
        <v>13</v>
      </c>
      <c r="J6" s="61"/>
      <c r="K6" s="63"/>
    </row>
    <row r="7" spans="1:11" x14ac:dyDescent="0.2">
      <c r="A7" s="7" t="s">
        <v>540</v>
      </c>
      <c r="B7" s="65">
        <v>24</v>
      </c>
      <c r="C7" s="34">
        <f>IF(B21=0, "-", B7/B21)</f>
        <v>4.5454545454545456E-2</v>
      </c>
      <c r="D7" s="65">
        <v>18</v>
      </c>
      <c r="E7" s="9">
        <f>IF(D21=0, "-", D7/D21)</f>
        <v>6.0810810810810814E-2</v>
      </c>
      <c r="F7" s="81">
        <v>57</v>
      </c>
      <c r="G7" s="34">
        <f>IF(F21=0, "-", F7/F21)</f>
        <v>4.7539616346955797E-2</v>
      </c>
      <c r="H7" s="65">
        <v>46</v>
      </c>
      <c r="I7" s="9">
        <f>IF(H21=0, "-", H7/H21)</f>
        <v>5.0941306755260242E-2</v>
      </c>
      <c r="J7" s="8">
        <f t="shared" ref="J7:J19" si="0">IF(D7=0, "-", IF((B7-D7)/D7&lt;10, (B7-D7)/D7, "&gt;999%"))</f>
        <v>0.33333333333333331</v>
      </c>
      <c r="K7" s="9">
        <f t="shared" ref="K7:K19" si="1">IF(H7=0, "-", IF((F7-H7)/H7&lt;10, (F7-H7)/H7, "&gt;999%"))</f>
        <v>0.2391304347826087</v>
      </c>
    </row>
    <row r="8" spans="1:11" x14ac:dyDescent="0.2">
      <c r="A8" s="7" t="s">
        <v>541</v>
      </c>
      <c r="B8" s="65">
        <v>78</v>
      </c>
      <c r="C8" s="34">
        <f>IF(B21=0, "-", B8/B21)</f>
        <v>0.14772727272727273</v>
      </c>
      <c r="D8" s="65">
        <v>33</v>
      </c>
      <c r="E8" s="9">
        <f>IF(D21=0, "-", D8/D21)</f>
        <v>0.11148648648648649</v>
      </c>
      <c r="F8" s="81">
        <v>176</v>
      </c>
      <c r="G8" s="34">
        <f>IF(F21=0, "-", F8/F21)</f>
        <v>0.14678899082568808</v>
      </c>
      <c r="H8" s="65">
        <v>98</v>
      </c>
      <c r="I8" s="9">
        <f>IF(H21=0, "-", H8/H21)</f>
        <v>0.10852713178294573</v>
      </c>
      <c r="J8" s="8">
        <f t="shared" si="0"/>
        <v>1.3636363636363635</v>
      </c>
      <c r="K8" s="9">
        <f t="shared" si="1"/>
        <v>0.79591836734693877</v>
      </c>
    </row>
    <row r="9" spans="1:11" x14ac:dyDescent="0.2">
      <c r="A9" s="7" t="s">
        <v>542</v>
      </c>
      <c r="B9" s="65">
        <v>57</v>
      </c>
      <c r="C9" s="34">
        <f>IF(B21=0, "-", B9/B21)</f>
        <v>0.10795454545454546</v>
      </c>
      <c r="D9" s="65">
        <v>19</v>
      </c>
      <c r="E9" s="9">
        <f>IF(D21=0, "-", D9/D21)</f>
        <v>6.4189189189189186E-2</v>
      </c>
      <c r="F9" s="81">
        <v>129</v>
      </c>
      <c r="G9" s="34">
        <f>IF(F21=0, "-", F9/F21)</f>
        <v>0.10758965804837364</v>
      </c>
      <c r="H9" s="65">
        <v>77</v>
      </c>
      <c r="I9" s="9">
        <f>IF(H21=0, "-", H9/H21)</f>
        <v>8.5271317829457363E-2</v>
      </c>
      <c r="J9" s="8">
        <f t="shared" si="0"/>
        <v>2</v>
      </c>
      <c r="K9" s="9">
        <f t="shared" si="1"/>
        <v>0.67532467532467533</v>
      </c>
    </row>
    <row r="10" spans="1:11" x14ac:dyDescent="0.2">
      <c r="A10" s="7" t="s">
        <v>543</v>
      </c>
      <c r="B10" s="65">
        <v>41</v>
      </c>
      <c r="C10" s="34">
        <f>IF(B21=0, "-", B10/B21)</f>
        <v>7.7651515151515152E-2</v>
      </c>
      <c r="D10" s="65">
        <v>32</v>
      </c>
      <c r="E10" s="9">
        <f>IF(D21=0, "-", D10/D21)</f>
        <v>0.10810810810810811</v>
      </c>
      <c r="F10" s="81">
        <v>130</v>
      </c>
      <c r="G10" s="34">
        <f>IF(F21=0, "-", F10/F21)</f>
        <v>0.10842368640533778</v>
      </c>
      <c r="H10" s="65">
        <v>89</v>
      </c>
      <c r="I10" s="9">
        <f>IF(H21=0, "-", H10/H21)</f>
        <v>9.8560354374307865E-2</v>
      </c>
      <c r="J10" s="8">
        <f t="shared" si="0"/>
        <v>0.28125</v>
      </c>
      <c r="K10" s="9">
        <f t="shared" si="1"/>
        <v>0.4606741573033708</v>
      </c>
    </row>
    <row r="11" spans="1:11" x14ac:dyDescent="0.2">
      <c r="A11" s="7" t="s">
        <v>544</v>
      </c>
      <c r="B11" s="65">
        <v>1</v>
      </c>
      <c r="C11" s="34">
        <f>IF(B21=0, "-", B11/B21)</f>
        <v>1.893939393939394E-3</v>
      </c>
      <c r="D11" s="65">
        <v>1</v>
      </c>
      <c r="E11" s="9">
        <f>IF(D21=0, "-", D11/D21)</f>
        <v>3.3783783783783786E-3</v>
      </c>
      <c r="F11" s="81">
        <v>1</v>
      </c>
      <c r="G11" s="34">
        <f>IF(F21=0, "-", F11/F21)</f>
        <v>8.3402835696413675E-4</v>
      </c>
      <c r="H11" s="65">
        <v>1</v>
      </c>
      <c r="I11" s="9">
        <f>IF(H21=0, "-", H11/H21)</f>
        <v>1.1074197120708748E-3</v>
      </c>
      <c r="J11" s="8">
        <f t="shared" si="0"/>
        <v>0</v>
      </c>
      <c r="K11" s="9">
        <f t="shared" si="1"/>
        <v>0</v>
      </c>
    </row>
    <row r="12" spans="1:11" x14ac:dyDescent="0.2">
      <c r="A12" s="7" t="s">
        <v>545</v>
      </c>
      <c r="B12" s="65">
        <v>113</v>
      </c>
      <c r="C12" s="34">
        <f>IF(B21=0, "-", B12/B21)</f>
        <v>0.21401515151515152</v>
      </c>
      <c r="D12" s="65">
        <v>62</v>
      </c>
      <c r="E12" s="9">
        <f>IF(D21=0, "-", D12/D21)</f>
        <v>0.20945945945945946</v>
      </c>
      <c r="F12" s="81">
        <v>241</v>
      </c>
      <c r="G12" s="34">
        <f>IF(F21=0, "-", F12/F21)</f>
        <v>0.20100083402835697</v>
      </c>
      <c r="H12" s="65">
        <v>177</v>
      </c>
      <c r="I12" s="9">
        <f>IF(H21=0, "-", H12/H21)</f>
        <v>0.19601328903654486</v>
      </c>
      <c r="J12" s="8">
        <f t="shared" si="0"/>
        <v>0.82258064516129037</v>
      </c>
      <c r="K12" s="9">
        <f t="shared" si="1"/>
        <v>0.3615819209039548</v>
      </c>
    </row>
    <row r="13" spans="1:11" x14ac:dyDescent="0.2">
      <c r="A13" s="7" t="s">
        <v>546</v>
      </c>
      <c r="B13" s="65">
        <v>28</v>
      </c>
      <c r="C13" s="34">
        <f>IF(B21=0, "-", B13/B21)</f>
        <v>5.3030303030303032E-2</v>
      </c>
      <c r="D13" s="65">
        <v>12</v>
      </c>
      <c r="E13" s="9">
        <f>IF(D21=0, "-", D13/D21)</f>
        <v>4.0540540540540543E-2</v>
      </c>
      <c r="F13" s="81">
        <v>61</v>
      </c>
      <c r="G13" s="34">
        <f>IF(F21=0, "-", F13/F21)</f>
        <v>5.0875729774812341E-2</v>
      </c>
      <c r="H13" s="65">
        <v>48</v>
      </c>
      <c r="I13" s="9">
        <f>IF(H21=0, "-", H13/H21)</f>
        <v>5.3156146179401995E-2</v>
      </c>
      <c r="J13" s="8">
        <f t="shared" si="0"/>
        <v>1.3333333333333333</v>
      </c>
      <c r="K13" s="9">
        <f t="shared" si="1"/>
        <v>0.27083333333333331</v>
      </c>
    </row>
    <row r="14" spans="1:11" x14ac:dyDescent="0.2">
      <c r="A14" s="7" t="s">
        <v>547</v>
      </c>
      <c r="B14" s="65">
        <v>4</v>
      </c>
      <c r="C14" s="34">
        <f>IF(B21=0, "-", B14/B21)</f>
        <v>7.575757575757576E-3</v>
      </c>
      <c r="D14" s="65">
        <v>1</v>
      </c>
      <c r="E14" s="9">
        <f>IF(D21=0, "-", D14/D21)</f>
        <v>3.3783783783783786E-3</v>
      </c>
      <c r="F14" s="81">
        <v>33</v>
      </c>
      <c r="G14" s="34">
        <f>IF(F21=0, "-", F14/F21)</f>
        <v>2.7522935779816515E-2</v>
      </c>
      <c r="H14" s="65">
        <v>8</v>
      </c>
      <c r="I14" s="9">
        <f>IF(H21=0, "-", H14/H21)</f>
        <v>8.8593576965669985E-3</v>
      </c>
      <c r="J14" s="8">
        <f t="shared" si="0"/>
        <v>3</v>
      </c>
      <c r="K14" s="9">
        <f t="shared" si="1"/>
        <v>3.125</v>
      </c>
    </row>
    <row r="15" spans="1:11" x14ac:dyDescent="0.2">
      <c r="A15" s="7" t="s">
        <v>548</v>
      </c>
      <c r="B15" s="65">
        <v>29</v>
      </c>
      <c r="C15" s="34">
        <f>IF(B21=0, "-", B15/B21)</f>
        <v>5.4924242424242424E-2</v>
      </c>
      <c r="D15" s="65">
        <v>0</v>
      </c>
      <c r="E15" s="9">
        <f>IF(D21=0, "-", D15/D21)</f>
        <v>0</v>
      </c>
      <c r="F15" s="81">
        <v>46</v>
      </c>
      <c r="G15" s="34">
        <f>IF(F21=0, "-", F15/F21)</f>
        <v>3.8365304420350292E-2</v>
      </c>
      <c r="H15" s="65">
        <v>0</v>
      </c>
      <c r="I15" s="9">
        <f>IF(H21=0, "-", H15/H21)</f>
        <v>0</v>
      </c>
      <c r="J15" s="8" t="str">
        <f t="shared" si="0"/>
        <v>-</v>
      </c>
      <c r="K15" s="9" t="str">
        <f t="shared" si="1"/>
        <v>-</v>
      </c>
    </row>
    <row r="16" spans="1:11" x14ac:dyDescent="0.2">
      <c r="A16" s="7" t="s">
        <v>549</v>
      </c>
      <c r="B16" s="65">
        <v>69</v>
      </c>
      <c r="C16" s="34">
        <f>IF(B21=0, "-", B16/B21)</f>
        <v>0.13068181818181818</v>
      </c>
      <c r="D16" s="65">
        <v>83</v>
      </c>
      <c r="E16" s="9">
        <f>IF(D21=0, "-", D16/D21)</f>
        <v>0.28040540540540543</v>
      </c>
      <c r="F16" s="81">
        <v>187</v>
      </c>
      <c r="G16" s="34">
        <f>IF(F21=0, "-", F16/F21)</f>
        <v>0.15596330275229359</v>
      </c>
      <c r="H16" s="65">
        <v>208</v>
      </c>
      <c r="I16" s="9">
        <f>IF(H21=0, "-", H16/H21)</f>
        <v>0.23034330011074197</v>
      </c>
      <c r="J16" s="8">
        <f t="shared" si="0"/>
        <v>-0.16867469879518071</v>
      </c>
      <c r="K16" s="9">
        <f t="shared" si="1"/>
        <v>-0.10096153846153846</v>
      </c>
    </row>
    <row r="17" spans="1:11" x14ac:dyDescent="0.2">
      <c r="A17" s="7" t="s">
        <v>550</v>
      </c>
      <c r="B17" s="65">
        <v>1</v>
      </c>
      <c r="C17" s="34">
        <f>IF(B21=0, "-", B17/B21)</f>
        <v>1.893939393939394E-3</v>
      </c>
      <c r="D17" s="65">
        <v>1</v>
      </c>
      <c r="E17" s="9">
        <f>IF(D21=0, "-", D17/D21)</f>
        <v>3.3783783783783786E-3</v>
      </c>
      <c r="F17" s="81">
        <v>2</v>
      </c>
      <c r="G17" s="34">
        <f>IF(F21=0, "-", F17/F21)</f>
        <v>1.6680567139282735E-3</v>
      </c>
      <c r="H17" s="65">
        <v>1</v>
      </c>
      <c r="I17" s="9">
        <f>IF(H21=0, "-", H17/H21)</f>
        <v>1.1074197120708748E-3</v>
      </c>
      <c r="J17" s="8">
        <f t="shared" si="0"/>
        <v>0</v>
      </c>
      <c r="K17" s="9">
        <f t="shared" si="1"/>
        <v>1</v>
      </c>
    </row>
    <row r="18" spans="1:11" x14ac:dyDescent="0.2">
      <c r="A18" s="7" t="s">
        <v>551</v>
      </c>
      <c r="B18" s="65">
        <v>51</v>
      </c>
      <c r="C18" s="34">
        <f>IF(B21=0, "-", B18/B21)</f>
        <v>9.6590909090909088E-2</v>
      </c>
      <c r="D18" s="65">
        <v>21</v>
      </c>
      <c r="E18" s="9">
        <f>IF(D21=0, "-", D18/D21)</f>
        <v>7.0945945945945943E-2</v>
      </c>
      <c r="F18" s="81">
        <v>71</v>
      </c>
      <c r="G18" s="34">
        <f>IF(F21=0, "-", F18/F21)</f>
        <v>5.9216013344453713E-2</v>
      </c>
      <c r="H18" s="65">
        <v>100</v>
      </c>
      <c r="I18" s="9">
        <f>IF(H21=0, "-", H18/H21)</f>
        <v>0.11074197120708748</v>
      </c>
      <c r="J18" s="8">
        <f t="shared" si="0"/>
        <v>1.4285714285714286</v>
      </c>
      <c r="K18" s="9">
        <f t="shared" si="1"/>
        <v>-0.28999999999999998</v>
      </c>
    </row>
    <row r="19" spans="1:11" x14ac:dyDescent="0.2">
      <c r="A19" s="7" t="s">
        <v>552</v>
      </c>
      <c r="B19" s="65">
        <v>32</v>
      </c>
      <c r="C19" s="34">
        <f>IF(B21=0, "-", B19/B21)</f>
        <v>6.0606060606060608E-2</v>
      </c>
      <c r="D19" s="65">
        <v>13</v>
      </c>
      <c r="E19" s="9">
        <f>IF(D21=0, "-", D19/D21)</f>
        <v>4.3918918918918921E-2</v>
      </c>
      <c r="F19" s="81">
        <v>65</v>
      </c>
      <c r="G19" s="34">
        <f>IF(F21=0, "-", F19/F21)</f>
        <v>5.4211843202668891E-2</v>
      </c>
      <c r="H19" s="65">
        <v>50</v>
      </c>
      <c r="I19" s="9">
        <f>IF(H21=0, "-", H19/H21)</f>
        <v>5.537098560354374E-2</v>
      </c>
      <c r="J19" s="8">
        <f t="shared" si="0"/>
        <v>1.4615384615384615</v>
      </c>
      <c r="K19" s="9">
        <f t="shared" si="1"/>
        <v>0.3</v>
      </c>
    </row>
    <row r="20" spans="1:11" x14ac:dyDescent="0.2">
      <c r="A20" s="2"/>
      <c r="B20" s="68"/>
      <c r="C20" s="33"/>
      <c r="D20" s="68"/>
      <c r="E20" s="6"/>
      <c r="F20" s="82"/>
      <c r="G20" s="33"/>
      <c r="H20" s="68"/>
      <c r="I20" s="6"/>
      <c r="J20" s="5"/>
      <c r="K20" s="6"/>
    </row>
    <row r="21" spans="1:11" s="43" customFormat="1" x14ac:dyDescent="0.2">
      <c r="A21" s="162" t="s">
        <v>629</v>
      </c>
      <c r="B21" s="71">
        <f>SUM(B7:B20)</f>
        <v>528</v>
      </c>
      <c r="C21" s="40">
        <f>B21/25800</f>
        <v>2.0465116279069766E-2</v>
      </c>
      <c r="D21" s="71">
        <f>SUM(D7:D20)</f>
        <v>296</v>
      </c>
      <c r="E21" s="41">
        <f>D21/21662</f>
        <v>1.366448158064814E-2</v>
      </c>
      <c r="F21" s="77">
        <f>SUM(F7:F20)</f>
        <v>1199</v>
      </c>
      <c r="G21" s="42">
        <f>F21/67549</f>
        <v>1.7750077721357831E-2</v>
      </c>
      <c r="H21" s="71">
        <f>SUM(H7:H20)</f>
        <v>903</v>
      </c>
      <c r="I21" s="41">
        <f>H21/65027</f>
        <v>1.3886539437464438E-2</v>
      </c>
      <c r="J21" s="37">
        <f>IF(D21=0, "-", IF((B21-D21)/D21&lt;10, (B21-D21)/D21, "&gt;999%"))</f>
        <v>0.78378378378378377</v>
      </c>
      <c r="K21" s="38">
        <f>IF(H21=0, "-", IF((F21-H21)/H21&lt;10, (F21-H21)/H21, "&gt;999%"))</f>
        <v>0.32779623477297898</v>
      </c>
    </row>
    <row r="22" spans="1:11" x14ac:dyDescent="0.2">
      <c r="B22" s="83"/>
      <c r="D22" s="83"/>
      <c r="F22" s="83"/>
      <c r="H22" s="83"/>
    </row>
    <row r="23" spans="1:11" x14ac:dyDescent="0.2">
      <c r="A23" s="163" t="s">
        <v>133</v>
      </c>
      <c r="B23" s="61" t="s">
        <v>12</v>
      </c>
      <c r="C23" s="62" t="s">
        <v>13</v>
      </c>
      <c r="D23" s="61" t="s">
        <v>12</v>
      </c>
      <c r="E23" s="63" t="s">
        <v>13</v>
      </c>
      <c r="F23" s="62" t="s">
        <v>12</v>
      </c>
      <c r="G23" s="62" t="s">
        <v>13</v>
      </c>
      <c r="H23" s="61" t="s">
        <v>12</v>
      </c>
      <c r="I23" s="63" t="s">
        <v>13</v>
      </c>
      <c r="J23" s="61"/>
      <c r="K23" s="63"/>
    </row>
    <row r="24" spans="1:11" x14ac:dyDescent="0.2">
      <c r="A24" s="7" t="s">
        <v>553</v>
      </c>
      <c r="B24" s="65">
        <v>0</v>
      </c>
      <c r="C24" s="34">
        <f>IF(B35=0, "-", B24/B35)</f>
        <v>0</v>
      </c>
      <c r="D24" s="65">
        <v>0</v>
      </c>
      <c r="E24" s="9">
        <f>IF(D35=0, "-", D24/D35)</f>
        <v>0</v>
      </c>
      <c r="F24" s="81">
        <v>2</v>
      </c>
      <c r="G24" s="34">
        <f>IF(F35=0, "-", F24/F35)</f>
        <v>4.830917874396135E-3</v>
      </c>
      <c r="H24" s="65">
        <v>2</v>
      </c>
      <c r="I24" s="9">
        <f>IF(H35=0, "-", H24/H35)</f>
        <v>5.9171597633136093E-3</v>
      </c>
      <c r="J24" s="8" t="str">
        <f t="shared" ref="J24:J33" si="2">IF(D24=0, "-", IF((B24-D24)/D24&lt;10, (B24-D24)/D24, "&gt;999%"))</f>
        <v>-</v>
      </c>
      <c r="K24" s="9">
        <f t="shared" ref="K24:K33" si="3">IF(H24=0, "-", IF((F24-H24)/H24&lt;10, (F24-H24)/H24, "&gt;999%"))</f>
        <v>0</v>
      </c>
    </row>
    <row r="25" spans="1:11" x14ac:dyDescent="0.2">
      <c r="A25" s="7" t="s">
        <v>554</v>
      </c>
      <c r="B25" s="65">
        <v>1</v>
      </c>
      <c r="C25" s="34">
        <f>IF(B35=0, "-", B25/B35)</f>
        <v>5.6497175141242938E-3</v>
      </c>
      <c r="D25" s="65">
        <v>0</v>
      </c>
      <c r="E25" s="9">
        <f>IF(D35=0, "-", D25/D35)</f>
        <v>0</v>
      </c>
      <c r="F25" s="81">
        <v>1</v>
      </c>
      <c r="G25" s="34">
        <f>IF(F35=0, "-", F25/F35)</f>
        <v>2.4154589371980675E-3</v>
      </c>
      <c r="H25" s="65">
        <v>0</v>
      </c>
      <c r="I25" s="9">
        <f>IF(H35=0, "-", H25/H35)</f>
        <v>0</v>
      </c>
      <c r="J25" s="8" t="str">
        <f t="shared" si="2"/>
        <v>-</v>
      </c>
      <c r="K25" s="9" t="str">
        <f t="shared" si="3"/>
        <v>-</v>
      </c>
    </row>
    <row r="26" spans="1:11" x14ac:dyDescent="0.2">
      <c r="A26" s="7" t="s">
        <v>555</v>
      </c>
      <c r="B26" s="65">
        <v>27</v>
      </c>
      <c r="C26" s="34">
        <f>IF(B35=0, "-", B26/B35)</f>
        <v>0.15254237288135594</v>
      </c>
      <c r="D26" s="65">
        <v>25</v>
      </c>
      <c r="E26" s="9">
        <f>IF(D35=0, "-", D26/D35)</f>
        <v>0.21551724137931033</v>
      </c>
      <c r="F26" s="81">
        <v>66</v>
      </c>
      <c r="G26" s="34">
        <f>IF(F35=0, "-", F26/F35)</f>
        <v>0.15942028985507245</v>
      </c>
      <c r="H26" s="65">
        <v>67</v>
      </c>
      <c r="I26" s="9">
        <f>IF(H35=0, "-", H26/H35)</f>
        <v>0.19822485207100593</v>
      </c>
      <c r="J26" s="8">
        <f t="shared" si="2"/>
        <v>0.08</v>
      </c>
      <c r="K26" s="9">
        <f t="shared" si="3"/>
        <v>-1.4925373134328358E-2</v>
      </c>
    </row>
    <row r="27" spans="1:11" x14ac:dyDescent="0.2">
      <c r="A27" s="7" t="s">
        <v>556</v>
      </c>
      <c r="B27" s="65">
        <v>72</v>
      </c>
      <c r="C27" s="34">
        <f>IF(B35=0, "-", B27/B35)</f>
        <v>0.40677966101694918</v>
      </c>
      <c r="D27" s="65">
        <v>47</v>
      </c>
      <c r="E27" s="9">
        <f>IF(D35=0, "-", D27/D35)</f>
        <v>0.40517241379310343</v>
      </c>
      <c r="F27" s="81">
        <v>149</v>
      </c>
      <c r="G27" s="34">
        <f>IF(F35=0, "-", F27/F35)</f>
        <v>0.35990338164251207</v>
      </c>
      <c r="H27" s="65">
        <v>127</v>
      </c>
      <c r="I27" s="9">
        <f>IF(H35=0, "-", H27/H35)</f>
        <v>0.37573964497041418</v>
      </c>
      <c r="J27" s="8">
        <f t="shared" si="2"/>
        <v>0.53191489361702127</v>
      </c>
      <c r="K27" s="9">
        <f t="shared" si="3"/>
        <v>0.17322834645669291</v>
      </c>
    </row>
    <row r="28" spans="1:11" x14ac:dyDescent="0.2">
      <c r="A28" s="7" t="s">
        <v>557</v>
      </c>
      <c r="B28" s="65">
        <v>67</v>
      </c>
      <c r="C28" s="34">
        <f>IF(B35=0, "-", B28/B35)</f>
        <v>0.37853107344632769</v>
      </c>
      <c r="D28" s="65">
        <v>38</v>
      </c>
      <c r="E28" s="9">
        <f>IF(D35=0, "-", D28/D35)</f>
        <v>0.32758620689655171</v>
      </c>
      <c r="F28" s="81">
        <v>156</v>
      </c>
      <c r="G28" s="34">
        <f>IF(F35=0, "-", F28/F35)</f>
        <v>0.37681159420289856</v>
      </c>
      <c r="H28" s="65">
        <v>105</v>
      </c>
      <c r="I28" s="9">
        <f>IF(H35=0, "-", H28/H35)</f>
        <v>0.31065088757396447</v>
      </c>
      <c r="J28" s="8">
        <f t="shared" si="2"/>
        <v>0.76315789473684215</v>
      </c>
      <c r="K28" s="9">
        <f t="shared" si="3"/>
        <v>0.48571428571428571</v>
      </c>
    </row>
    <row r="29" spans="1:11" x14ac:dyDescent="0.2">
      <c r="A29" s="7" t="s">
        <v>558</v>
      </c>
      <c r="B29" s="65">
        <v>4</v>
      </c>
      <c r="C29" s="34">
        <f>IF(B35=0, "-", B29/B35)</f>
        <v>2.2598870056497175E-2</v>
      </c>
      <c r="D29" s="65">
        <v>1</v>
      </c>
      <c r="E29" s="9">
        <f>IF(D35=0, "-", D29/D35)</f>
        <v>8.6206896551724137E-3</v>
      </c>
      <c r="F29" s="81">
        <v>24</v>
      </c>
      <c r="G29" s="34">
        <f>IF(F35=0, "-", F29/F35)</f>
        <v>5.7971014492753624E-2</v>
      </c>
      <c r="H29" s="65">
        <v>23</v>
      </c>
      <c r="I29" s="9">
        <f>IF(H35=0, "-", H29/H35)</f>
        <v>6.8047337278106509E-2</v>
      </c>
      <c r="J29" s="8">
        <f t="shared" si="2"/>
        <v>3</v>
      </c>
      <c r="K29" s="9">
        <f t="shared" si="3"/>
        <v>4.3478260869565216E-2</v>
      </c>
    </row>
    <row r="30" spans="1:11" x14ac:dyDescent="0.2">
      <c r="A30" s="7" t="s">
        <v>559</v>
      </c>
      <c r="B30" s="65">
        <v>1</v>
      </c>
      <c r="C30" s="34">
        <f>IF(B35=0, "-", B30/B35)</f>
        <v>5.6497175141242938E-3</v>
      </c>
      <c r="D30" s="65">
        <v>0</v>
      </c>
      <c r="E30" s="9">
        <f>IF(D35=0, "-", D30/D35)</f>
        <v>0</v>
      </c>
      <c r="F30" s="81">
        <v>2</v>
      </c>
      <c r="G30" s="34">
        <f>IF(F35=0, "-", F30/F35)</f>
        <v>4.830917874396135E-3</v>
      </c>
      <c r="H30" s="65">
        <v>1</v>
      </c>
      <c r="I30" s="9">
        <f>IF(H35=0, "-", H30/H35)</f>
        <v>2.9585798816568047E-3</v>
      </c>
      <c r="J30" s="8" t="str">
        <f t="shared" si="2"/>
        <v>-</v>
      </c>
      <c r="K30" s="9">
        <f t="shared" si="3"/>
        <v>1</v>
      </c>
    </row>
    <row r="31" spans="1:11" x14ac:dyDescent="0.2">
      <c r="A31" s="7" t="s">
        <v>560</v>
      </c>
      <c r="B31" s="65">
        <v>1</v>
      </c>
      <c r="C31" s="34">
        <f>IF(B35=0, "-", B31/B35)</f>
        <v>5.6497175141242938E-3</v>
      </c>
      <c r="D31" s="65">
        <v>1</v>
      </c>
      <c r="E31" s="9">
        <f>IF(D35=0, "-", D31/D35)</f>
        <v>8.6206896551724137E-3</v>
      </c>
      <c r="F31" s="81">
        <v>2</v>
      </c>
      <c r="G31" s="34">
        <f>IF(F35=0, "-", F31/F35)</f>
        <v>4.830917874396135E-3</v>
      </c>
      <c r="H31" s="65">
        <v>3</v>
      </c>
      <c r="I31" s="9">
        <f>IF(H35=0, "-", H31/H35)</f>
        <v>8.8757396449704144E-3</v>
      </c>
      <c r="J31" s="8">
        <f t="shared" si="2"/>
        <v>0</v>
      </c>
      <c r="K31" s="9">
        <f t="shared" si="3"/>
        <v>-0.33333333333333331</v>
      </c>
    </row>
    <row r="32" spans="1:11" x14ac:dyDescent="0.2">
      <c r="A32" s="7" t="s">
        <v>561</v>
      </c>
      <c r="B32" s="65">
        <v>2</v>
      </c>
      <c r="C32" s="34">
        <f>IF(B35=0, "-", B32/B35)</f>
        <v>1.1299435028248588E-2</v>
      </c>
      <c r="D32" s="65">
        <v>3</v>
      </c>
      <c r="E32" s="9">
        <f>IF(D35=0, "-", D32/D35)</f>
        <v>2.5862068965517241E-2</v>
      </c>
      <c r="F32" s="81">
        <v>10</v>
      </c>
      <c r="G32" s="34">
        <f>IF(F35=0, "-", F32/F35)</f>
        <v>2.4154589371980676E-2</v>
      </c>
      <c r="H32" s="65">
        <v>7</v>
      </c>
      <c r="I32" s="9">
        <f>IF(H35=0, "-", H32/H35)</f>
        <v>2.0710059171597635E-2</v>
      </c>
      <c r="J32" s="8">
        <f t="shared" si="2"/>
        <v>-0.33333333333333331</v>
      </c>
      <c r="K32" s="9">
        <f t="shared" si="3"/>
        <v>0.42857142857142855</v>
      </c>
    </row>
    <row r="33" spans="1:11" x14ac:dyDescent="0.2">
      <c r="A33" s="7" t="s">
        <v>562</v>
      </c>
      <c r="B33" s="65">
        <v>2</v>
      </c>
      <c r="C33" s="34">
        <f>IF(B35=0, "-", B33/B35)</f>
        <v>1.1299435028248588E-2</v>
      </c>
      <c r="D33" s="65">
        <v>1</v>
      </c>
      <c r="E33" s="9">
        <f>IF(D35=0, "-", D33/D35)</f>
        <v>8.6206896551724137E-3</v>
      </c>
      <c r="F33" s="81">
        <v>2</v>
      </c>
      <c r="G33" s="34">
        <f>IF(F35=0, "-", F33/F35)</f>
        <v>4.830917874396135E-3</v>
      </c>
      <c r="H33" s="65">
        <v>3</v>
      </c>
      <c r="I33" s="9">
        <f>IF(H35=0, "-", H33/H35)</f>
        <v>8.8757396449704144E-3</v>
      </c>
      <c r="J33" s="8">
        <f t="shared" si="2"/>
        <v>1</v>
      </c>
      <c r="K33" s="9">
        <f t="shared" si="3"/>
        <v>-0.33333333333333331</v>
      </c>
    </row>
    <row r="34" spans="1:11" x14ac:dyDescent="0.2">
      <c r="A34" s="2"/>
      <c r="B34" s="68"/>
      <c r="C34" s="33"/>
      <c r="D34" s="68"/>
      <c r="E34" s="6"/>
      <c r="F34" s="82"/>
      <c r="G34" s="33"/>
      <c r="H34" s="68"/>
      <c r="I34" s="6"/>
      <c r="J34" s="5"/>
      <c r="K34" s="6"/>
    </row>
    <row r="35" spans="1:11" s="43" customFormat="1" x14ac:dyDescent="0.2">
      <c r="A35" s="162" t="s">
        <v>628</v>
      </c>
      <c r="B35" s="71">
        <f>SUM(B24:B34)</f>
        <v>177</v>
      </c>
      <c r="C35" s="40">
        <f>B35/25800</f>
        <v>6.8604651162790702E-3</v>
      </c>
      <c r="D35" s="71">
        <f>SUM(D24:D34)</f>
        <v>116</v>
      </c>
      <c r="E35" s="41">
        <f>D35/21662</f>
        <v>5.3549995383621084E-3</v>
      </c>
      <c r="F35" s="77">
        <f>SUM(F24:F34)</f>
        <v>414</v>
      </c>
      <c r="G35" s="42">
        <f>F35/67549</f>
        <v>6.1288842173829365E-3</v>
      </c>
      <c r="H35" s="71">
        <f>SUM(H24:H34)</f>
        <v>338</v>
      </c>
      <c r="I35" s="41">
        <f>H35/65027</f>
        <v>5.1978408968582279E-3</v>
      </c>
      <c r="J35" s="37">
        <f>IF(D35=0, "-", IF((B35-D35)/D35&lt;10, (B35-D35)/D35, "&gt;999%"))</f>
        <v>0.52586206896551724</v>
      </c>
      <c r="K35" s="38">
        <f>IF(H35=0, "-", IF((F35-H35)/H35&lt;10, (F35-H35)/H35, "&gt;999%"))</f>
        <v>0.22485207100591717</v>
      </c>
    </row>
    <row r="36" spans="1:11" x14ac:dyDescent="0.2">
      <c r="B36" s="83"/>
      <c r="D36" s="83"/>
      <c r="F36" s="83"/>
      <c r="H36" s="83"/>
    </row>
    <row r="37" spans="1:11" x14ac:dyDescent="0.2">
      <c r="A37" s="163" t="s">
        <v>134</v>
      </c>
      <c r="B37" s="61" t="s">
        <v>12</v>
      </c>
      <c r="C37" s="62" t="s">
        <v>13</v>
      </c>
      <c r="D37" s="61" t="s">
        <v>12</v>
      </c>
      <c r="E37" s="63" t="s">
        <v>13</v>
      </c>
      <c r="F37" s="62" t="s">
        <v>12</v>
      </c>
      <c r="G37" s="62" t="s">
        <v>13</v>
      </c>
      <c r="H37" s="61" t="s">
        <v>12</v>
      </c>
      <c r="I37" s="63" t="s">
        <v>13</v>
      </c>
      <c r="J37" s="61"/>
      <c r="K37" s="63"/>
    </row>
    <row r="38" spans="1:11" x14ac:dyDescent="0.2">
      <c r="A38" s="7" t="s">
        <v>563</v>
      </c>
      <c r="B38" s="65">
        <v>21</v>
      </c>
      <c r="C38" s="34">
        <f>IF(B55=0, "-", B38/B55)</f>
        <v>7.6086956521739135E-2</v>
      </c>
      <c r="D38" s="65">
        <v>10</v>
      </c>
      <c r="E38" s="9">
        <f>IF(D55=0, "-", D38/D55)</f>
        <v>4.3103448275862072E-2</v>
      </c>
      <c r="F38" s="81">
        <v>30</v>
      </c>
      <c r="G38" s="34">
        <f>IF(F55=0, "-", F38/F55)</f>
        <v>4.2492917847025496E-2</v>
      </c>
      <c r="H38" s="65">
        <v>31</v>
      </c>
      <c r="I38" s="9">
        <f>IF(H55=0, "-", H38/H55)</f>
        <v>4.9284578696343402E-2</v>
      </c>
      <c r="J38" s="8">
        <f t="shared" ref="J38:J53" si="4">IF(D38=0, "-", IF((B38-D38)/D38&lt;10, (B38-D38)/D38, "&gt;999%"))</f>
        <v>1.1000000000000001</v>
      </c>
      <c r="K38" s="9">
        <f t="shared" ref="K38:K53" si="5">IF(H38=0, "-", IF((F38-H38)/H38&lt;10, (F38-H38)/H38, "&gt;999%"))</f>
        <v>-3.2258064516129031E-2</v>
      </c>
    </row>
    <row r="39" spans="1:11" x14ac:dyDescent="0.2">
      <c r="A39" s="7" t="s">
        <v>564</v>
      </c>
      <c r="B39" s="65">
        <v>0</v>
      </c>
      <c r="C39" s="34">
        <f>IF(B55=0, "-", B39/B55)</f>
        <v>0</v>
      </c>
      <c r="D39" s="65">
        <v>0</v>
      </c>
      <c r="E39" s="9">
        <f>IF(D55=0, "-", D39/D55)</f>
        <v>0</v>
      </c>
      <c r="F39" s="81">
        <v>0</v>
      </c>
      <c r="G39" s="34">
        <f>IF(F55=0, "-", F39/F55)</f>
        <v>0</v>
      </c>
      <c r="H39" s="65">
        <v>8</v>
      </c>
      <c r="I39" s="9">
        <f>IF(H55=0, "-", H39/H55)</f>
        <v>1.2718600953895072E-2</v>
      </c>
      <c r="J39" s="8" t="str">
        <f t="shared" si="4"/>
        <v>-</v>
      </c>
      <c r="K39" s="9">
        <f t="shared" si="5"/>
        <v>-1</v>
      </c>
    </row>
    <row r="40" spans="1:11" x14ac:dyDescent="0.2">
      <c r="A40" s="7" t="s">
        <v>565</v>
      </c>
      <c r="B40" s="65">
        <v>14</v>
      </c>
      <c r="C40" s="34">
        <f>IF(B55=0, "-", B40/B55)</f>
        <v>5.0724637681159424E-2</v>
      </c>
      <c r="D40" s="65">
        <v>7</v>
      </c>
      <c r="E40" s="9">
        <f>IF(D55=0, "-", D40/D55)</f>
        <v>3.017241379310345E-2</v>
      </c>
      <c r="F40" s="81">
        <v>27</v>
      </c>
      <c r="G40" s="34">
        <f>IF(F55=0, "-", F40/F55)</f>
        <v>3.8243626062322948E-2</v>
      </c>
      <c r="H40" s="65">
        <v>16</v>
      </c>
      <c r="I40" s="9">
        <f>IF(H55=0, "-", H40/H55)</f>
        <v>2.5437201907790145E-2</v>
      </c>
      <c r="J40" s="8">
        <f t="shared" si="4"/>
        <v>1</v>
      </c>
      <c r="K40" s="9">
        <f t="shared" si="5"/>
        <v>0.6875</v>
      </c>
    </row>
    <row r="41" spans="1:11" x14ac:dyDescent="0.2">
      <c r="A41" s="7" t="s">
        <v>566</v>
      </c>
      <c r="B41" s="65">
        <v>11</v>
      </c>
      <c r="C41" s="34">
        <f>IF(B55=0, "-", B41/B55)</f>
        <v>3.9855072463768113E-2</v>
      </c>
      <c r="D41" s="65">
        <v>5</v>
      </c>
      <c r="E41" s="9">
        <f>IF(D55=0, "-", D41/D55)</f>
        <v>2.1551724137931036E-2</v>
      </c>
      <c r="F41" s="81">
        <v>26</v>
      </c>
      <c r="G41" s="34">
        <f>IF(F55=0, "-", F41/F55)</f>
        <v>3.6827195467422094E-2</v>
      </c>
      <c r="H41" s="65">
        <v>10</v>
      </c>
      <c r="I41" s="9">
        <f>IF(H55=0, "-", H41/H55)</f>
        <v>1.5898251192368838E-2</v>
      </c>
      <c r="J41" s="8">
        <f t="shared" si="4"/>
        <v>1.2</v>
      </c>
      <c r="K41" s="9">
        <f t="shared" si="5"/>
        <v>1.6</v>
      </c>
    </row>
    <row r="42" spans="1:11" x14ac:dyDescent="0.2">
      <c r="A42" s="7" t="s">
        <v>567</v>
      </c>
      <c r="B42" s="65">
        <v>16</v>
      </c>
      <c r="C42" s="34">
        <f>IF(B55=0, "-", B42/B55)</f>
        <v>5.7971014492753624E-2</v>
      </c>
      <c r="D42" s="65">
        <v>8</v>
      </c>
      <c r="E42" s="9">
        <f>IF(D55=0, "-", D42/D55)</f>
        <v>3.4482758620689655E-2</v>
      </c>
      <c r="F42" s="81">
        <v>28</v>
      </c>
      <c r="G42" s="34">
        <f>IF(F55=0, "-", F42/F55)</f>
        <v>3.9660056657223795E-2</v>
      </c>
      <c r="H42" s="65">
        <v>18</v>
      </c>
      <c r="I42" s="9">
        <f>IF(H55=0, "-", H42/H55)</f>
        <v>2.8616852146263912E-2</v>
      </c>
      <c r="J42" s="8">
        <f t="shared" si="4"/>
        <v>1</v>
      </c>
      <c r="K42" s="9">
        <f t="shared" si="5"/>
        <v>0.55555555555555558</v>
      </c>
    </row>
    <row r="43" spans="1:11" x14ac:dyDescent="0.2">
      <c r="A43" s="7" t="s">
        <v>56</v>
      </c>
      <c r="B43" s="65">
        <v>0</v>
      </c>
      <c r="C43" s="34">
        <f>IF(B55=0, "-", B43/B55)</f>
        <v>0</v>
      </c>
      <c r="D43" s="65">
        <v>6</v>
      </c>
      <c r="E43" s="9">
        <f>IF(D55=0, "-", D43/D55)</f>
        <v>2.5862068965517241E-2</v>
      </c>
      <c r="F43" s="81">
        <v>1</v>
      </c>
      <c r="G43" s="34">
        <f>IF(F55=0, "-", F43/F55)</f>
        <v>1.4164305949008499E-3</v>
      </c>
      <c r="H43" s="65">
        <v>7</v>
      </c>
      <c r="I43" s="9">
        <f>IF(H55=0, "-", H43/H55)</f>
        <v>1.1128775834658187E-2</v>
      </c>
      <c r="J43" s="8">
        <f t="shared" si="4"/>
        <v>-1</v>
      </c>
      <c r="K43" s="9">
        <f t="shared" si="5"/>
        <v>-0.8571428571428571</v>
      </c>
    </row>
    <row r="44" spans="1:11" x14ac:dyDescent="0.2">
      <c r="A44" s="7" t="s">
        <v>568</v>
      </c>
      <c r="B44" s="65">
        <v>10</v>
      </c>
      <c r="C44" s="34">
        <f>IF(B55=0, "-", B44/B55)</f>
        <v>3.6231884057971016E-2</v>
      </c>
      <c r="D44" s="65">
        <v>19</v>
      </c>
      <c r="E44" s="9">
        <f>IF(D55=0, "-", D44/D55)</f>
        <v>8.1896551724137928E-2</v>
      </c>
      <c r="F44" s="81">
        <v>46</v>
      </c>
      <c r="G44" s="34">
        <f>IF(F55=0, "-", F44/F55)</f>
        <v>6.5155807365439092E-2</v>
      </c>
      <c r="H44" s="65">
        <v>56</v>
      </c>
      <c r="I44" s="9">
        <f>IF(H55=0, "-", H44/H55)</f>
        <v>8.9030206677265494E-2</v>
      </c>
      <c r="J44" s="8">
        <f t="shared" si="4"/>
        <v>-0.47368421052631576</v>
      </c>
      <c r="K44" s="9">
        <f t="shared" si="5"/>
        <v>-0.17857142857142858</v>
      </c>
    </row>
    <row r="45" spans="1:11" x14ac:dyDescent="0.2">
      <c r="A45" s="7" t="s">
        <v>569</v>
      </c>
      <c r="B45" s="65">
        <v>3</v>
      </c>
      <c r="C45" s="34">
        <f>IF(B55=0, "-", B45/B55)</f>
        <v>1.0869565217391304E-2</v>
      </c>
      <c r="D45" s="65">
        <v>4</v>
      </c>
      <c r="E45" s="9">
        <f>IF(D55=0, "-", D45/D55)</f>
        <v>1.7241379310344827E-2</v>
      </c>
      <c r="F45" s="81">
        <v>15</v>
      </c>
      <c r="G45" s="34">
        <f>IF(F55=0, "-", F45/F55)</f>
        <v>2.1246458923512748E-2</v>
      </c>
      <c r="H45" s="65">
        <v>27</v>
      </c>
      <c r="I45" s="9">
        <f>IF(H55=0, "-", H45/H55)</f>
        <v>4.2925278219395867E-2</v>
      </c>
      <c r="J45" s="8">
        <f t="shared" si="4"/>
        <v>-0.25</v>
      </c>
      <c r="K45" s="9">
        <f t="shared" si="5"/>
        <v>-0.44444444444444442</v>
      </c>
    </row>
    <row r="46" spans="1:11" x14ac:dyDescent="0.2">
      <c r="A46" s="7" t="s">
        <v>62</v>
      </c>
      <c r="B46" s="65">
        <v>53</v>
      </c>
      <c r="C46" s="34">
        <f>IF(B55=0, "-", B46/B55)</f>
        <v>0.19202898550724637</v>
      </c>
      <c r="D46" s="65">
        <v>47</v>
      </c>
      <c r="E46" s="9">
        <f>IF(D55=0, "-", D46/D55)</f>
        <v>0.20258620689655171</v>
      </c>
      <c r="F46" s="81">
        <v>131</v>
      </c>
      <c r="G46" s="34">
        <f>IF(F55=0, "-", F46/F55)</f>
        <v>0.18555240793201133</v>
      </c>
      <c r="H46" s="65">
        <v>121</v>
      </c>
      <c r="I46" s="9">
        <f>IF(H55=0, "-", H46/H55)</f>
        <v>0.19236883942766295</v>
      </c>
      <c r="J46" s="8">
        <f t="shared" si="4"/>
        <v>0.1276595744680851</v>
      </c>
      <c r="K46" s="9">
        <f t="shared" si="5"/>
        <v>8.2644628099173556E-2</v>
      </c>
    </row>
    <row r="47" spans="1:11" x14ac:dyDescent="0.2">
      <c r="A47" s="7" t="s">
        <v>570</v>
      </c>
      <c r="B47" s="65">
        <v>12</v>
      </c>
      <c r="C47" s="34">
        <f>IF(B55=0, "-", B47/B55)</f>
        <v>4.3478260869565216E-2</v>
      </c>
      <c r="D47" s="65">
        <v>15</v>
      </c>
      <c r="E47" s="9">
        <f>IF(D55=0, "-", D47/D55)</f>
        <v>6.4655172413793108E-2</v>
      </c>
      <c r="F47" s="81">
        <v>27</v>
      </c>
      <c r="G47" s="34">
        <f>IF(F55=0, "-", F47/F55)</f>
        <v>3.8243626062322948E-2</v>
      </c>
      <c r="H47" s="65">
        <v>44</v>
      </c>
      <c r="I47" s="9">
        <f>IF(H55=0, "-", H47/H55)</f>
        <v>6.9952305246422888E-2</v>
      </c>
      <c r="J47" s="8">
        <f t="shared" si="4"/>
        <v>-0.2</v>
      </c>
      <c r="K47" s="9">
        <f t="shared" si="5"/>
        <v>-0.38636363636363635</v>
      </c>
    </row>
    <row r="48" spans="1:11" x14ac:dyDescent="0.2">
      <c r="A48" s="7" t="s">
        <v>571</v>
      </c>
      <c r="B48" s="65">
        <v>0</v>
      </c>
      <c r="C48" s="34">
        <f>IF(B55=0, "-", B48/B55)</f>
        <v>0</v>
      </c>
      <c r="D48" s="65">
        <v>3</v>
      </c>
      <c r="E48" s="9">
        <f>IF(D55=0, "-", D48/D55)</f>
        <v>1.2931034482758621E-2</v>
      </c>
      <c r="F48" s="81">
        <v>6</v>
      </c>
      <c r="G48" s="34">
        <f>IF(F55=0, "-", F48/F55)</f>
        <v>8.4985835694051E-3</v>
      </c>
      <c r="H48" s="65">
        <v>5</v>
      </c>
      <c r="I48" s="9">
        <f>IF(H55=0, "-", H48/H55)</f>
        <v>7.9491255961844191E-3</v>
      </c>
      <c r="J48" s="8">
        <f t="shared" si="4"/>
        <v>-1</v>
      </c>
      <c r="K48" s="9">
        <f t="shared" si="5"/>
        <v>0.2</v>
      </c>
    </row>
    <row r="49" spans="1:11" x14ac:dyDescent="0.2">
      <c r="A49" s="7" t="s">
        <v>572</v>
      </c>
      <c r="B49" s="65">
        <v>36</v>
      </c>
      <c r="C49" s="34">
        <f>IF(B55=0, "-", B49/B55)</f>
        <v>0.13043478260869565</v>
      </c>
      <c r="D49" s="65">
        <v>34</v>
      </c>
      <c r="E49" s="9">
        <f>IF(D55=0, "-", D49/D55)</f>
        <v>0.14655172413793102</v>
      </c>
      <c r="F49" s="81">
        <v>123</v>
      </c>
      <c r="G49" s="34">
        <f>IF(F55=0, "-", F49/F55)</f>
        <v>0.17422096317280453</v>
      </c>
      <c r="H49" s="65">
        <v>75</v>
      </c>
      <c r="I49" s="9">
        <f>IF(H55=0, "-", H49/H55)</f>
        <v>0.1192368839427663</v>
      </c>
      <c r="J49" s="8">
        <f t="shared" si="4"/>
        <v>5.8823529411764705E-2</v>
      </c>
      <c r="K49" s="9">
        <f t="shared" si="5"/>
        <v>0.64</v>
      </c>
    </row>
    <row r="50" spans="1:11" x14ac:dyDescent="0.2">
      <c r="A50" s="7" t="s">
        <v>573</v>
      </c>
      <c r="B50" s="65">
        <v>31</v>
      </c>
      <c r="C50" s="34">
        <f>IF(B55=0, "-", B50/B55)</f>
        <v>0.11231884057971014</v>
      </c>
      <c r="D50" s="65">
        <v>15</v>
      </c>
      <c r="E50" s="9">
        <f>IF(D55=0, "-", D50/D55)</f>
        <v>6.4655172413793108E-2</v>
      </c>
      <c r="F50" s="81">
        <v>69</v>
      </c>
      <c r="G50" s="34">
        <f>IF(F55=0, "-", F50/F55)</f>
        <v>9.7733711048158645E-2</v>
      </c>
      <c r="H50" s="65">
        <v>58</v>
      </c>
      <c r="I50" s="9">
        <f>IF(H55=0, "-", H50/H55)</f>
        <v>9.2209856915739269E-2</v>
      </c>
      <c r="J50" s="8">
        <f t="shared" si="4"/>
        <v>1.0666666666666667</v>
      </c>
      <c r="K50" s="9">
        <f t="shared" si="5"/>
        <v>0.18965517241379309</v>
      </c>
    </row>
    <row r="51" spans="1:11" x14ac:dyDescent="0.2">
      <c r="A51" s="7" t="s">
        <v>574</v>
      </c>
      <c r="B51" s="65">
        <v>17</v>
      </c>
      <c r="C51" s="34">
        <f>IF(B55=0, "-", B51/B55)</f>
        <v>6.1594202898550728E-2</v>
      </c>
      <c r="D51" s="65">
        <v>10</v>
      </c>
      <c r="E51" s="9">
        <f>IF(D55=0, "-", D51/D55)</f>
        <v>4.3103448275862072E-2</v>
      </c>
      <c r="F51" s="81">
        <v>49</v>
      </c>
      <c r="G51" s="34">
        <f>IF(F55=0, "-", F51/F55)</f>
        <v>6.9405099150141647E-2</v>
      </c>
      <c r="H51" s="65">
        <v>31</v>
      </c>
      <c r="I51" s="9">
        <f>IF(H55=0, "-", H51/H55)</f>
        <v>4.9284578696343402E-2</v>
      </c>
      <c r="J51" s="8">
        <f t="shared" si="4"/>
        <v>0.7</v>
      </c>
      <c r="K51" s="9">
        <f t="shared" si="5"/>
        <v>0.58064516129032262</v>
      </c>
    </row>
    <row r="52" spans="1:11" x14ac:dyDescent="0.2">
      <c r="A52" s="7" t="s">
        <v>575</v>
      </c>
      <c r="B52" s="65">
        <v>49</v>
      </c>
      <c r="C52" s="34">
        <f>IF(B55=0, "-", B52/B55)</f>
        <v>0.17753623188405798</v>
      </c>
      <c r="D52" s="65">
        <v>49</v>
      </c>
      <c r="E52" s="9">
        <f>IF(D55=0, "-", D52/D55)</f>
        <v>0.21120689655172414</v>
      </c>
      <c r="F52" s="81">
        <v>119</v>
      </c>
      <c r="G52" s="34">
        <f>IF(F55=0, "-", F52/F55)</f>
        <v>0.16855524079320114</v>
      </c>
      <c r="H52" s="65">
        <v>116</v>
      </c>
      <c r="I52" s="9">
        <f>IF(H55=0, "-", H52/H55)</f>
        <v>0.18441971383147854</v>
      </c>
      <c r="J52" s="8">
        <f t="shared" si="4"/>
        <v>0</v>
      </c>
      <c r="K52" s="9">
        <f t="shared" si="5"/>
        <v>2.5862068965517241E-2</v>
      </c>
    </row>
    <row r="53" spans="1:11" x14ac:dyDescent="0.2">
      <c r="A53" s="7" t="s">
        <v>576</v>
      </c>
      <c r="B53" s="65">
        <v>3</v>
      </c>
      <c r="C53" s="34">
        <f>IF(B55=0, "-", B53/B55)</f>
        <v>1.0869565217391304E-2</v>
      </c>
      <c r="D53" s="65">
        <v>0</v>
      </c>
      <c r="E53" s="9">
        <f>IF(D55=0, "-", D53/D55)</f>
        <v>0</v>
      </c>
      <c r="F53" s="81">
        <v>9</v>
      </c>
      <c r="G53" s="34">
        <f>IF(F55=0, "-", F53/F55)</f>
        <v>1.2747875354107648E-2</v>
      </c>
      <c r="H53" s="65">
        <v>6</v>
      </c>
      <c r="I53" s="9">
        <f>IF(H55=0, "-", H53/H55)</f>
        <v>9.538950715421303E-3</v>
      </c>
      <c r="J53" s="8" t="str">
        <f t="shared" si="4"/>
        <v>-</v>
      </c>
      <c r="K53" s="9">
        <f t="shared" si="5"/>
        <v>0.5</v>
      </c>
    </row>
    <row r="54" spans="1:11" x14ac:dyDescent="0.2">
      <c r="A54" s="2"/>
      <c r="B54" s="68"/>
      <c r="C54" s="33"/>
      <c r="D54" s="68"/>
      <c r="E54" s="6"/>
      <c r="F54" s="82"/>
      <c r="G54" s="33"/>
      <c r="H54" s="68"/>
      <c r="I54" s="6"/>
      <c r="J54" s="5"/>
      <c r="K54" s="6"/>
    </row>
    <row r="55" spans="1:11" s="43" customFormat="1" x14ac:dyDescent="0.2">
      <c r="A55" s="162" t="s">
        <v>627</v>
      </c>
      <c r="B55" s="71">
        <f>SUM(B38:B54)</f>
        <v>276</v>
      </c>
      <c r="C55" s="40">
        <f>B55/25800</f>
        <v>1.0697674418604652E-2</v>
      </c>
      <c r="D55" s="71">
        <f>SUM(D38:D54)</f>
        <v>232</v>
      </c>
      <c r="E55" s="41">
        <f>D55/21662</f>
        <v>1.0709999076724217E-2</v>
      </c>
      <c r="F55" s="77">
        <f>SUM(F38:F54)</f>
        <v>706</v>
      </c>
      <c r="G55" s="42">
        <f>F55/67549</f>
        <v>1.0451672119498438E-2</v>
      </c>
      <c r="H55" s="71">
        <f>SUM(H38:H54)</f>
        <v>629</v>
      </c>
      <c r="I55" s="41">
        <f>H55/65027</f>
        <v>9.6729051009580638E-3</v>
      </c>
      <c r="J55" s="37">
        <f>IF(D55=0, "-", IF((B55-D55)/D55&lt;10, (B55-D55)/D55, "&gt;999%"))</f>
        <v>0.18965517241379309</v>
      </c>
      <c r="K55" s="38">
        <f>IF(H55=0, "-", IF((F55-H55)/H55&lt;10, (F55-H55)/H55, "&gt;999%"))</f>
        <v>0.12241653418124006</v>
      </c>
    </row>
    <row r="56" spans="1:11" x14ac:dyDescent="0.2">
      <c r="B56" s="83"/>
      <c r="D56" s="83"/>
      <c r="F56" s="83"/>
      <c r="H56" s="83"/>
    </row>
    <row r="57" spans="1:11" x14ac:dyDescent="0.2">
      <c r="A57" s="27" t="s">
        <v>626</v>
      </c>
      <c r="B57" s="71">
        <v>981</v>
      </c>
      <c r="C57" s="40">
        <f>B57/25800</f>
        <v>3.8023255813953487E-2</v>
      </c>
      <c r="D57" s="71">
        <v>644</v>
      </c>
      <c r="E57" s="41">
        <f>D57/21662</f>
        <v>2.9729480195734466E-2</v>
      </c>
      <c r="F57" s="77">
        <v>2319</v>
      </c>
      <c r="G57" s="42">
        <f>F57/67549</f>
        <v>3.4330634058239204E-2</v>
      </c>
      <c r="H57" s="71">
        <v>1870</v>
      </c>
      <c r="I57" s="41">
        <f>H57/65027</f>
        <v>2.8757285435280729E-2</v>
      </c>
      <c r="J57" s="37">
        <f>IF(D57=0, "-", IF((B57-D57)/D57&lt;10, (B57-D57)/D57, "&gt;999%"))</f>
        <v>0.52329192546583847</v>
      </c>
      <c r="K57" s="38">
        <f>IF(H57=0, "-", IF((F57-H57)/H57&lt;10, (F57-H57)/H57, "&gt;999%"))</f>
        <v>0.24010695187165776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633</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21</v>
      </c>
      <c r="C7" s="39">
        <f>IF(B32=0, "-", B7/B32)</f>
        <v>2.1406727828746176E-2</v>
      </c>
      <c r="D7" s="65">
        <v>10</v>
      </c>
      <c r="E7" s="21">
        <f>IF(D32=0, "-", D7/D32)</f>
        <v>1.5527950310559006E-2</v>
      </c>
      <c r="F7" s="81">
        <v>32</v>
      </c>
      <c r="G7" s="39">
        <f>IF(F32=0, "-", F7/F32)</f>
        <v>1.3799051315222079E-2</v>
      </c>
      <c r="H7" s="65">
        <v>33</v>
      </c>
      <c r="I7" s="21">
        <f>IF(H32=0, "-", H7/H32)</f>
        <v>1.7647058823529412E-2</v>
      </c>
      <c r="J7" s="20">
        <f t="shared" ref="J7:J30" si="0">IF(D7=0, "-", IF((B7-D7)/D7&lt;10, (B7-D7)/D7, "&gt;999%"))</f>
        <v>1.1000000000000001</v>
      </c>
      <c r="K7" s="21">
        <f t="shared" ref="K7:K30" si="1">IF(H7=0, "-", IF((F7-H7)/H7&lt;10, (F7-H7)/H7, "&gt;999%"))</f>
        <v>-3.0303030303030304E-2</v>
      </c>
    </row>
    <row r="8" spans="1:11" x14ac:dyDescent="0.2">
      <c r="A8" s="7" t="s">
        <v>41</v>
      </c>
      <c r="B8" s="65">
        <v>1</v>
      </c>
      <c r="C8" s="39">
        <f>IF(B32=0, "-", B8/B32)</f>
        <v>1.0193679918450561E-3</v>
      </c>
      <c r="D8" s="65">
        <v>0</v>
      </c>
      <c r="E8" s="21">
        <f>IF(D32=0, "-", D8/D32)</f>
        <v>0</v>
      </c>
      <c r="F8" s="81">
        <v>1</v>
      </c>
      <c r="G8" s="39">
        <f>IF(F32=0, "-", F8/F32)</f>
        <v>4.3122035360068997E-4</v>
      </c>
      <c r="H8" s="65">
        <v>8</v>
      </c>
      <c r="I8" s="21">
        <f>IF(H32=0, "-", H8/H32)</f>
        <v>4.2780748663101605E-3</v>
      </c>
      <c r="J8" s="20" t="str">
        <f t="shared" si="0"/>
        <v>-</v>
      </c>
      <c r="K8" s="21">
        <f t="shared" si="1"/>
        <v>-0.875</v>
      </c>
    </row>
    <row r="9" spans="1:11" x14ac:dyDescent="0.2">
      <c r="A9" s="7" t="s">
        <v>44</v>
      </c>
      <c r="B9" s="65">
        <v>24</v>
      </c>
      <c r="C9" s="39">
        <f>IF(B32=0, "-", B9/B32)</f>
        <v>2.4464831804281346E-2</v>
      </c>
      <c r="D9" s="65">
        <v>18</v>
      </c>
      <c r="E9" s="21">
        <f>IF(D32=0, "-", D9/D32)</f>
        <v>2.7950310559006212E-2</v>
      </c>
      <c r="F9" s="81">
        <v>57</v>
      </c>
      <c r="G9" s="39">
        <f>IF(F32=0, "-", F9/F32)</f>
        <v>2.4579560155239329E-2</v>
      </c>
      <c r="H9" s="65">
        <v>46</v>
      </c>
      <c r="I9" s="21">
        <f>IF(H32=0, "-", H9/H32)</f>
        <v>2.4598930481283421E-2</v>
      </c>
      <c r="J9" s="20">
        <f t="shared" si="0"/>
        <v>0.33333333333333331</v>
      </c>
      <c r="K9" s="21">
        <f t="shared" si="1"/>
        <v>0.2391304347826087</v>
      </c>
    </row>
    <row r="10" spans="1:11" x14ac:dyDescent="0.2">
      <c r="A10" s="7" t="s">
        <v>45</v>
      </c>
      <c r="B10" s="65">
        <v>78</v>
      </c>
      <c r="C10" s="39">
        <f>IF(B32=0, "-", B10/B32)</f>
        <v>7.9510703363914373E-2</v>
      </c>
      <c r="D10" s="65">
        <v>33</v>
      </c>
      <c r="E10" s="21">
        <f>IF(D32=0, "-", D10/D32)</f>
        <v>5.124223602484472E-2</v>
      </c>
      <c r="F10" s="81">
        <v>176</v>
      </c>
      <c r="G10" s="39">
        <f>IF(F32=0, "-", F10/F32)</f>
        <v>7.5894782233721425E-2</v>
      </c>
      <c r="H10" s="65">
        <v>98</v>
      </c>
      <c r="I10" s="21">
        <f>IF(H32=0, "-", H10/H32)</f>
        <v>5.2406417112299465E-2</v>
      </c>
      <c r="J10" s="20">
        <f t="shared" si="0"/>
        <v>1.3636363636363635</v>
      </c>
      <c r="K10" s="21">
        <f t="shared" si="1"/>
        <v>0.79591836734693877</v>
      </c>
    </row>
    <row r="11" spans="1:11" x14ac:dyDescent="0.2">
      <c r="A11" s="7" t="s">
        <v>46</v>
      </c>
      <c r="B11" s="65">
        <v>14</v>
      </c>
      <c r="C11" s="39">
        <f>IF(B32=0, "-", B11/B32)</f>
        <v>1.4271151885830785E-2</v>
      </c>
      <c r="D11" s="65">
        <v>7</v>
      </c>
      <c r="E11" s="21">
        <f>IF(D32=0, "-", D11/D32)</f>
        <v>1.0869565217391304E-2</v>
      </c>
      <c r="F11" s="81">
        <v>27</v>
      </c>
      <c r="G11" s="39">
        <f>IF(F32=0, "-", F11/F32)</f>
        <v>1.1642949547218629E-2</v>
      </c>
      <c r="H11" s="65">
        <v>16</v>
      </c>
      <c r="I11" s="21">
        <f>IF(H32=0, "-", H11/H32)</f>
        <v>8.5561497326203211E-3</v>
      </c>
      <c r="J11" s="20">
        <f t="shared" si="0"/>
        <v>1</v>
      </c>
      <c r="K11" s="21">
        <f t="shared" si="1"/>
        <v>0.6875</v>
      </c>
    </row>
    <row r="12" spans="1:11" x14ac:dyDescent="0.2">
      <c r="A12" s="7" t="s">
        <v>47</v>
      </c>
      <c r="B12" s="65">
        <v>95</v>
      </c>
      <c r="C12" s="39">
        <f>IF(B32=0, "-", B12/B32)</f>
        <v>9.6839959225280325E-2</v>
      </c>
      <c r="D12" s="65">
        <v>49</v>
      </c>
      <c r="E12" s="21">
        <f>IF(D32=0, "-", D12/D32)</f>
        <v>7.6086956521739135E-2</v>
      </c>
      <c r="F12" s="81">
        <v>221</v>
      </c>
      <c r="G12" s="39">
        <f>IF(F32=0, "-", F12/F32)</f>
        <v>9.5299698145752482E-2</v>
      </c>
      <c r="H12" s="65">
        <v>154</v>
      </c>
      <c r="I12" s="21">
        <f>IF(H32=0, "-", H12/H32)</f>
        <v>8.2352941176470587E-2</v>
      </c>
      <c r="J12" s="20">
        <f t="shared" si="0"/>
        <v>0.93877551020408168</v>
      </c>
      <c r="K12" s="21">
        <f t="shared" si="1"/>
        <v>0.43506493506493504</v>
      </c>
    </row>
    <row r="13" spans="1:11" x14ac:dyDescent="0.2">
      <c r="A13" s="7" t="s">
        <v>50</v>
      </c>
      <c r="B13" s="65">
        <v>129</v>
      </c>
      <c r="C13" s="39">
        <f>IF(B32=0, "-", B13/B32)</f>
        <v>0.13149847094801223</v>
      </c>
      <c r="D13" s="65">
        <v>87</v>
      </c>
      <c r="E13" s="21">
        <f>IF(D32=0, "-", D13/D32)</f>
        <v>0.13509316770186336</v>
      </c>
      <c r="F13" s="81">
        <v>307</v>
      </c>
      <c r="G13" s="39">
        <f>IF(F32=0, "-", F13/F32)</f>
        <v>0.13238464855541182</v>
      </c>
      <c r="H13" s="65">
        <v>234</v>
      </c>
      <c r="I13" s="21">
        <f>IF(H32=0, "-", H13/H32)</f>
        <v>0.12513368983957218</v>
      </c>
      <c r="J13" s="20">
        <f t="shared" si="0"/>
        <v>0.48275862068965519</v>
      </c>
      <c r="K13" s="21">
        <f t="shared" si="1"/>
        <v>0.31196581196581197</v>
      </c>
    </row>
    <row r="14" spans="1:11" x14ac:dyDescent="0.2">
      <c r="A14" s="7" t="s">
        <v>54</v>
      </c>
      <c r="B14" s="65">
        <v>1</v>
      </c>
      <c r="C14" s="39">
        <f>IF(B32=0, "-", B14/B32)</f>
        <v>1.0193679918450561E-3</v>
      </c>
      <c r="D14" s="65">
        <v>1</v>
      </c>
      <c r="E14" s="21">
        <f>IF(D32=0, "-", D14/D32)</f>
        <v>1.5527950310559005E-3</v>
      </c>
      <c r="F14" s="81">
        <v>1</v>
      </c>
      <c r="G14" s="39">
        <f>IF(F32=0, "-", F14/F32)</f>
        <v>4.3122035360068997E-4</v>
      </c>
      <c r="H14" s="65">
        <v>1</v>
      </c>
      <c r="I14" s="21">
        <f>IF(H32=0, "-", H14/H32)</f>
        <v>5.3475935828877007E-4</v>
      </c>
      <c r="J14" s="20">
        <f t="shared" si="0"/>
        <v>0</v>
      </c>
      <c r="K14" s="21">
        <f t="shared" si="1"/>
        <v>0</v>
      </c>
    </row>
    <row r="15" spans="1:11" x14ac:dyDescent="0.2">
      <c r="A15" s="7" t="s">
        <v>56</v>
      </c>
      <c r="B15" s="65">
        <v>0</v>
      </c>
      <c r="C15" s="39">
        <f>IF(B32=0, "-", B15/B32)</f>
        <v>0</v>
      </c>
      <c r="D15" s="65">
        <v>6</v>
      </c>
      <c r="E15" s="21">
        <f>IF(D32=0, "-", D15/D32)</f>
        <v>9.316770186335404E-3</v>
      </c>
      <c r="F15" s="81">
        <v>1</v>
      </c>
      <c r="G15" s="39">
        <f>IF(F32=0, "-", F15/F32)</f>
        <v>4.3122035360068997E-4</v>
      </c>
      <c r="H15" s="65">
        <v>7</v>
      </c>
      <c r="I15" s="21">
        <f>IF(H32=0, "-", H15/H32)</f>
        <v>3.7433155080213902E-3</v>
      </c>
      <c r="J15" s="20">
        <f t="shared" si="0"/>
        <v>-1</v>
      </c>
      <c r="K15" s="21">
        <f t="shared" si="1"/>
        <v>-0.8571428571428571</v>
      </c>
    </row>
    <row r="16" spans="1:11" x14ac:dyDescent="0.2">
      <c r="A16" s="7" t="s">
        <v>57</v>
      </c>
      <c r="B16" s="65">
        <v>190</v>
      </c>
      <c r="C16" s="39">
        <f>IF(B32=0, "-", B16/B32)</f>
        <v>0.19367991845056065</v>
      </c>
      <c r="D16" s="65">
        <v>119</v>
      </c>
      <c r="E16" s="21">
        <f>IF(D32=0, "-", D16/D32)</f>
        <v>0.18478260869565216</v>
      </c>
      <c r="F16" s="81">
        <v>443</v>
      </c>
      <c r="G16" s="39">
        <f>IF(F32=0, "-", F16/F32)</f>
        <v>0.19103061664510565</v>
      </c>
      <c r="H16" s="65">
        <v>338</v>
      </c>
      <c r="I16" s="21">
        <f>IF(H32=0, "-", H16/H32)</f>
        <v>0.18074866310160428</v>
      </c>
      <c r="J16" s="20">
        <f t="shared" si="0"/>
        <v>0.59663865546218486</v>
      </c>
      <c r="K16" s="21">
        <f t="shared" si="1"/>
        <v>0.31065088757396447</v>
      </c>
    </row>
    <row r="17" spans="1:11" x14ac:dyDescent="0.2">
      <c r="A17" s="7" t="s">
        <v>59</v>
      </c>
      <c r="B17" s="65">
        <v>39</v>
      </c>
      <c r="C17" s="39">
        <f>IF(B32=0, "-", B17/B32)</f>
        <v>3.9755351681957186E-2</v>
      </c>
      <c r="D17" s="65">
        <v>18</v>
      </c>
      <c r="E17" s="21">
        <f>IF(D32=0, "-", D17/D32)</f>
        <v>2.7950310559006212E-2</v>
      </c>
      <c r="F17" s="81">
        <v>133</v>
      </c>
      <c r="G17" s="39">
        <f>IF(F32=0, "-", F17/F32)</f>
        <v>5.7352307028891762E-2</v>
      </c>
      <c r="H17" s="65">
        <v>106</v>
      </c>
      <c r="I17" s="21">
        <f>IF(H32=0, "-", H17/H32)</f>
        <v>5.6684491978609627E-2</v>
      </c>
      <c r="J17" s="20">
        <f t="shared" si="0"/>
        <v>1.1666666666666667</v>
      </c>
      <c r="K17" s="21">
        <f t="shared" si="1"/>
        <v>0.25471698113207547</v>
      </c>
    </row>
    <row r="18" spans="1:11" x14ac:dyDescent="0.2">
      <c r="A18" s="7" t="s">
        <v>62</v>
      </c>
      <c r="B18" s="65">
        <v>53</v>
      </c>
      <c r="C18" s="39">
        <f>IF(B32=0, "-", B18/B32)</f>
        <v>5.4026503567787973E-2</v>
      </c>
      <c r="D18" s="65">
        <v>47</v>
      </c>
      <c r="E18" s="21">
        <f>IF(D32=0, "-", D18/D32)</f>
        <v>7.2981366459627328E-2</v>
      </c>
      <c r="F18" s="81">
        <v>131</v>
      </c>
      <c r="G18" s="39">
        <f>IF(F32=0, "-", F18/F32)</f>
        <v>5.6489866321690382E-2</v>
      </c>
      <c r="H18" s="65">
        <v>121</v>
      </c>
      <c r="I18" s="21">
        <f>IF(H32=0, "-", H18/H32)</f>
        <v>6.4705882352941183E-2</v>
      </c>
      <c r="J18" s="20">
        <f t="shared" si="0"/>
        <v>0.1276595744680851</v>
      </c>
      <c r="K18" s="21">
        <f t="shared" si="1"/>
        <v>8.2644628099173556E-2</v>
      </c>
    </row>
    <row r="19" spans="1:11" x14ac:dyDescent="0.2">
      <c r="A19" s="7" t="s">
        <v>66</v>
      </c>
      <c r="B19" s="65">
        <v>29</v>
      </c>
      <c r="C19" s="39">
        <f>IF(B32=0, "-", B19/B32)</f>
        <v>2.9561671763506627E-2</v>
      </c>
      <c r="D19" s="65">
        <v>0</v>
      </c>
      <c r="E19" s="21">
        <f>IF(D32=0, "-", D19/D32)</f>
        <v>0</v>
      </c>
      <c r="F19" s="81">
        <v>46</v>
      </c>
      <c r="G19" s="39">
        <f>IF(F32=0, "-", F19/F32)</f>
        <v>1.9836136265631736E-2</v>
      </c>
      <c r="H19" s="65">
        <v>0</v>
      </c>
      <c r="I19" s="21">
        <f>IF(H32=0, "-", H19/H32)</f>
        <v>0</v>
      </c>
      <c r="J19" s="20" t="str">
        <f t="shared" si="0"/>
        <v>-</v>
      </c>
      <c r="K19" s="21" t="str">
        <f t="shared" si="1"/>
        <v>-</v>
      </c>
    </row>
    <row r="20" spans="1:11" x14ac:dyDescent="0.2">
      <c r="A20" s="7" t="s">
        <v>69</v>
      </c>
      <c r="B20" s="65">
        <v>12</v>
      </c>
      <c r="C20" s="39">
        <f>IF(B32=0, "-", B20/B32)</f>
        <v>1.2232415902140673E-2</v>
      </c>
      <c r="D20" s="65">
        <v>15</v>
      </c>
      <c r="E20" s="21">
        <f>IF(D32=0, "-", D20/D32)</f>
        <v>2.3291925465838508E-2</v>
      </c>
      <c r="F20" s="81">
        <v>27</v>
      </c>
      <c r="G20" s="39">
        <f>IF(F32=0, "-", F20/F32)</f>
        <v>1.1642949547218629E-2</v>
      </c>
      <c r="H20" s="65">
        <v>44</v>
      </c>
      <c r="I20" s="21">
        <f>IF(H32=0, "-", H20/H32)</f>
        <v>2.3529411764705882E-2</v>
      </c>
      <c r="J20" s="20">
        <f t="shared" si="0"/>
        <v>-0.2</v>
      </c>
      <c r="K20" s="21">
        <f t="shared" si="1"/>
        <v>-0.38636363636363635</v>
      </c>
    </row>
    <row r="21" spans="1:11" x14ac:dyDescent="0.2">
      <c r="A21" s="7" t="s">
        <v>70</v>
      </c>
      <c r="B21" s="65">
        <v>1</v>
      </c>
      <c r="C21" s="39">
        <f>IF(B32=0, "-", B21/B32)</f>
        <v>1.0193679918450561E-3</v>
      </c>
      <c r="D21" s="65">
        <v>3</v>
      </c>
      <c r="E21" s="21">
        <f>IF(D32=0, "-", D21/D32)</f>
        <v>4.658385093167702E-3</v>
      </c>
      <c r="F21" s="81">
        <v>8</v>
      </c>
      <c r="G21" s="39">
        <f>IF(F32=0, "-", F21/F32)</f>
        <v>3.4497628288055198E-3</v>
      </c>
      <c r="H21" s="65">
        <v>6</v>
      </c>
      <c r="I21" s="21">
        <f>IF(H32=0, "-", H21/H32)</f>
        <v>3.2085561497326204E-3</v>
      </c>
      <c r="J21" s="20">
        <f t="shared" si="0"/>
        <v>-0.66666666666666663</v>
      </c>
      <c r="K21" s="21">
        <f t="shared" si="1"/>
        <v>0.33333333333333331</v>
      </c>
    </row>
    <row r="22" spans="1:11" x14ac:dyDescent="0.2">
      <c r="A22" s="7" t="s">
        <v>75</v>
      </c>
      <c r="B22" s="65">
        <v>37</v>
      </c>
      <c r="C22" s="39">
        <f>IF(B32=0, "-", B22/B32)</f>
        <v>3.7716615698267071E-2</v>
      </c>
      <c r="D22" s="65">
        <v>35</v>
      </c>
      <c r="E22" s="21">
        <f>IF(D32=0, "-", D22/D32)</f>
        <v>5.434782608695652E-2</v>
      </c>
      <c r="F22" s="81">
        <v>125</v>
      </c>
      <c r="G22" s="39">
        <f>IF(F32=0, "-", F22/F32)</f>
        <v>5.3902544200086243E-2</v>
      </c>
      <c r="H22" s="65">
        <v>78</v>
      </c>
      <c r="I22" s="21">
        <f>IF(H32=0, "-", H22/H32)</f>
        <v>4.1711229946524063E-2</v>
      </c>
      <c r="J22" s="20">
        <f t="shared" si="0"/>
        <v>5.7142857142857141E-2</v>
      </c>
      <c r="K22" s="21">
        <f t="shared" si="1"/>
        <v>0.60256410256410253</v>
      </c>
    </row>
    <row r="23" spans="1:11" x14ac:dyDescent="0.2">
      <c r="A23" s="7" t="s">
        <v>76</v>
      </c>
      <c r="B23" s="65">
        <v>69</v>
      </c>
      <c r="C23" s="39">
        <f>IF(B32=0, "-", B23/B32)</f>
        <v>7.0336391437308868E-2</v>
      </c>
      <c r="D23" s="65">
        <v>83</v>
      </c>
      <c r="E23" s="21">
        <f>IF(D32=0, "-", D23/D32)</f>
        <v>0.12888198757763975</v>
      </c>
      <c r="F23" s="81">
        <v>187</v>
      </c>
      <c r="G23" s="39">
        <f>IF(F32=0, "-", F23/F32)</f>
        <v>8.0638206123329018E-2</v>
      </c>
      <c r="H23" s="65">
        <v>208</v>
      </c>
      <c r="I23" s="21">
        <f>IF(H32=0, "-", H23/H32)</f>
        <v>0.11122994652406418</v>
      </c>
      <c r="J23" s="20">
        <f t="shared" si="0"/>
        <v>-0.16867469879518071</v>
      </c>
      <c r="K23" s="21">
        <f t="shared" si="1"/>
        <v>-0.10096153846153846</v>
      </c>
    </row>
    <row r="24" spans="1:11" x14ac:dyDescent="0.2">
      <c r="A24" s="7" t="s">
        <v>81</v>
      </c>
      <c r="B24" s="65">
        <v>1</v>
      </c>
      <c r="C24" s="39">
        <f>IF(B32=0, "-", B24/B32)</f>
        <v>1.0193679918450561E-3</v>
      </c>
      <c r="D24" s="65">
        <v>1</v>
      </c>
      <c r="E24" s="21">
        <f>IF(D32=0, "-", D24/D32)</f>
        <v>1.5527950310559005E-3</v>
      </c>
      <c r="F24" s="81">
        <v>2</v>
      </c>
      <c r="G24" s="39">
        <f>IF(F32=0, "-", F24/F32)</f>
        <v>8.6244070720137994E-4</v>
      </c>
      <c r="H24" s="65">
        <v>1</v>
      </c>
      <c r="I24" s="21">
        <f>IF(H32=0, "-", H24/H32)</f>
        <v>5.3475935828877007E-4</v>
      </c>
      <c r="J24" s="20">
        <f t="shared" si="0"/>
        <v>0</v>
      </c>
      <c r="K24" s="21">
        <f t="shared" si="1"/>
        <v>1</v>
      </c>
    </row>
    <row r="25" spans="1:11" x14ac:dyDescent="0.2">
      <c r="A25" s="7" t="s">
        <v>84</v>
      </c>
      <c r="B25" s="65">
        <v>51</v>
      </c>
      <c r="C25" s="39">
        <f>IF(B32=0, "-", B25/B32)</f>
        <v>5.1987767584097858E-2</v>
      </c>
      <c r="D25" s="65">
        <v>21</v>
      </c>
      <c r="E25" s="21">
        <f>IF(D32=0, "-", D25/D32)</f>
        <v>3.2608695652173912E-2</v>
      </c>
      <c r="F25" s="81">
        <v>71</v>
      </c>
      <c r="G25" s="39">
        <f>IF(F32=0, "-", F25/F32)</f>
        <v>3.0616645105648987E-2</v>
      </c>
      <c r="H25" s="65">
        <v>100</v>
      </c>
      <c r="I25" s="21">
        <f>IF(H32=0, "-", H25/H32)</f>
        <v>5.3475935828877004E-2</v>
      </c>
      <c r="J25" s="20">
        <f t="shared" si="0"/>
        <v>1.4285714285714286</v>
      </c>
      <c r="K25" s="21">
        <f t="shared" si="1"/>
        <v>-0.28999999999999998</v>
      </c>
    </row>
    <row r="26" spans="1:11" x14ac:dyDescent="0.2">
      <c r="A26" s="7" t="s">
        <v>86</v>
      </c>
      <c r="B26" s="65">
        <v>31</v>
      </c>
      <c r="C26" s="39">
        <f>IF(B32=0, "-", B26/B32)</f>
        <v>3.1600407747196739E-2</v>
      </c>
      <c r="D26" s="65">
        <v>15</v>
      </c>
      <c r="E26" s="21">
        <f>IF(D32=0, "-", D26/D32)</f>
        <v>2.3291925465838508E-2</v>
      </c>
      <c r="F26" s="81">
        <v>69</v>
      </c>
      <c r="G26" s="39">
        <f>IF(F32=0, "-", F26/F32)</f>
        <v>2.9754204398447608E-2</v>
      </c>
      <c r="H26" s="65">
        <v>58</v>
      </c>
      <c r="I26" s="21">
        <f>IF(H32=0, "-", H26/H32)</f>
        <v>3.1016042780748664E-2</v>
      </c>
      <c r="J26" s="20">
        <f t="shared" si="0"/>
        <v>1.0666666666666667</v>
      </c>
      <c r="K26" s="21">
        <f t="shared" si="1"/>
        <v>0.18965517241379309</v>
      </c>
    </row>
    <row r="27" spans="1:11" x14ac:dyDescent="0.2">
      <c r="A27" s="7" t="s">
        <v>92</v>
      </c>
      <c r="B27" s="65">
        <v>19</v>
      </c>
      <c r="C27" s="39">
        <f>IF(B32=0, "-", B27/B32)</f>
        <v>1.9367991845056064E-2</v>
      </c>
      <c r="D27" s="65">
        <v>13</v>
      </c>
      <c r="E27" s="21">
        <f>IF(D32=0, "-", D27/D32)</f>
        <v>2.0186335403726708E-2</v>
      </c>
      <c r="F27" s="81">
        <v>59</v>
      </c>
      <c r="G27" s="39">
        <f>IF(F32=0, "-", F27/F32)</f>
        <v>2.5442000862440708E-2</v>
      </c>
      <c r="H27" s="65">
        <v>38</v>
      </c>
      <c r="I27" s="21">
        <f>IF(H32=0, "-", H27/H32)</f>
        <v>2.0320855614973262E-2</v>
      </c>
      <c r="J27" s="20">
        <f t="shared" si="0"/>
        <v>0.46153846153846156</v>
      </c>
      <c r="K27" s="21">
        <f t="shared" si="1"/>
        <v>0.55263157894736847</v>
      </c>
    </row>
    <row r="28" spans="1:11" x14ac:dyDescent="0.2">
      <c r="A28" s="7" t="s">
        <v>93</v>
      </c>
      <c r="B28" s="65">
        <v>32</v>
      </c>
      <c r="C28" s="39">
        <f>IF(B32=0, "-", B28/B32)</f>
        <v>3.2619775739041797E-2</v>
      </c>
      <c r="D28" s="65">
        <v>13</v>
      </c>
      <c r="E28" s="21">
        <f>IF(D32=0, "-", D28/D32)</f>
        <v>2.0186335403726708E-2</v>
      </c>
      <c r="F28" s="81">
        <v>65</v>
      </c>
      <c r="G28" s="39">
        <f>IF(F32=0, "-", F28/F32)</f>
        <v>2.8029322984044848E-2</v>
      </c>
      <c r="H28" s="65">
        <v>50</v>
      </c>
      <c r="I28" s="21">
        <f>IF(H32=0, "-", H28/H32)</f>
        <v>2.6737967914438502E-2</v>
      </c>
      <c r="J28" s="20">
        <f t="shared" si="0"/>
        <v>1.4615384615384615</v>
      </c>
      <c r="K28" s="21">
        <f t="shared" si="1"/>
        <v>0.3</v>
      </c>
    </row>
    <row r="29" spans="1:11" x14ac:dyDescent="0.2">
      <c r="A29" s="7" t="s">
        <v>95</v>
      </c>
      <c r="B29" s="65">
        <v>51</v>
      </c>
      <c r="C29" s="39">
        <f>IF(B32=0, "-", B29/B32)</f>
        <v>5.1987767584097858E-2</v>
      </c>
      <c r="D29" s="65">
        <v>50</v>
      </c>
      <c r="E29" s="21">
        <f>IF(D32=0, "-", D29/D32)</f>
        <v>7.7639751552795025E-2</v>
      </c>
      <c r="F29" s="81">
        <v>121</v>
      </c>
      <c r="G29" s="39">
        <f>IF(F32=0, "-", F29/F32)</f>
        <v>5.2177662785683483E-2</v>
      </c>
      <c r="H29" s="65">
        <v>119</v>
      </c>
      <c r="I29" s="21">
        <f>IF(H32=0, "-", H29/H32)</f>
        <v>6.363636363636363E-2</v>
      </c>
      <c r="J29" s="20">
        <f t="shared" si="0"/>
        <v>0.02</v>
      </c>
      <c r="K29" s="21">
        <f t="shared" si="1"/>
        <v>1.680672268907563E-2</v>
      </c>
    </row>
    <row r="30" spans="1:11" x14ac:dyDescent="0.2">
      <c r="A30" s="7" t="s">
        <v>96</v>
      </c>
      <c r="B30" s="65">
        <v>3</v>
      </c>
      <c r="C30" s="39">
        <f>IF(B32=0, "-", B30/B32)</f>
        <v>3.0581039755351682E-3</v>
      </c>
      <c r="D30" s="65">
        <v>0</v>
      </c>
      <c r="E30" s="21">
        <f>IF(D32=0, "-", D30/D32)</f>
        <v>0</v>
      </c>
      <c r="F30" s="81">
        <v>9</v>
      </c>
      <c r="G30" s="39">
        <f>IF(F32=0, "-", F30/F32)</f>
        <v>3.8809831824062097E-3</v>
      </c>
      <c r="H30" s="65">
        <v>6</v>
      </c>
      <c r="I30" s="21">
        <f>IF(H32=0, "-", H30/H32)</f>
        <v>3.2085561497326204E-3</v>
      </c>
      <c r="J30" s="20" t="str">
        <f t="shared" si="0"/>
        <v>-</v>
      </c>
      <c r="K30" s="21">
        <f t="shared" si="1"/>
        <v>0.5</v>
      </c>
    </row>
    <row r="31" spans="1:11" x14ac:dyDescent="0.2">
      <c r="A31" s="2"/>
      <c r="B31" s="68"/>
      <c r="C31" s="33"/>
      <c r="D31" s="68"/>
      <c r="E31" s="6"/>
      <c r="F31" s="82"/>
      <c r="G31" s="33"/>
      <c r="H31" s="68"/>
      <c r="I31" s="6"/>
      <c r="J31" s="5"/>
      <c r="K31" s="6"/>
    </row>
    <row r="32" spans="1:11" s="43" customFormat="1" x14ac:dyDescent="0.2">
      <c r="A32" s="162" t="s">
        <v>626</v>
      </c>
      <c r="B32" s="71">
        <f>SUM(B7:B31)</f>
        <v>981</v>
      </c>
      <c r="C32" s="40">
        <v>1</v>
      </c>
      <c r="D32" s="71">
        <f>SUM(D7:D31)</f>
        <v>644</v>
      </c>
      <c r="E32" s="41">
        <v>1</v>
      </c>
      <c r="F32" s="77">
        <f>SUM(F7:F31)</f>
        <v>2319</v>
      </c>
      <c r="G32" s="42">
        <v>1</v>
      </c>
      <c r="H32" s="71">
        <f>SUM(H7:H31)</f>
        <v>1870</v>
      </c>
      <c r="I32" s="41">
        <v>1</v>
      </c>
      <c r="J32" s="37">
        <f>IF(D32=0, "-", (B32-D32)/D32)</f>
        <v>0.52329192546583847</v>
      </c>
      <c r="K32" s="38">
        <f>IF(H32=0, "-", (F32-H32)/H32)</f>
        <v>0.24010695187165776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318</v>
      </c>
      <c r="B8" s="143">
        <v>1</v>
      </c>
      <c r="C8" s="144">
        <v>0</v>
      </c>
      <c r="D8" s="143">
        <v>1</v>
      </c>
      <c r="E8" s="144">
        <v>1</v>
      </c>
      <c r="F8" s="145"/>
      <c r="G8" s="143">
        <f>B8-C8</f>
        <v>1</v>
      </c>
      <c r="H8" s="144">
        <f>D8-E8</f>
        <v>0</v>
      </c>
      <c r="I8" s="151" t="str">
        <f>IF(C8=0, "-", IF(G8/C8&lt;10, G8/C8, "&gt;999%"))</f>
        <v>-</v>
      </c>
      <c r="J8" s="152">
        <f>IF(E8=0, "-", IF(H8/E8&lt;10, H8/E8, "&gt;999%"))</f>
        <v>0</v>
      </c>
    </row>
    <row r="9" spans="1:10" x14ac:dyDescent="0.2">
      <c r="A9" s="158" t="s">
        <v>255</v>
      </c>
      <c r="B9" s="65">
        <v>34</v>
      </c>
      <c r="C9" s="66">
        <v>11</v>
      </c>
      <c r="D9" s="65">
        <v>56</v>
      </c>
      <c r="E9" s="66">
        <v>45</v>
      </c>
      <c r="F9" s="67"/>
      <c r="G9" s="65">
        <f>B9-C9</f>
        <v>23</v>
      </c>
      <c r="H9" s="66">
        <f>D9-E9</f>
        <v>11</v>
      </c>
      <c r="I9" s="20">
        <f>IF(C9=0, "-", IF(G9/C9&lt;10, G9/C9, "&gt;999%"))</f>
        <v>2.0909090909090908</v>
      </c>
      <c r="J9" s="21">
        <f>IF(E9=0, "-", IF(H9/E9&lt;10, H9/E9, "&gt;999%"))</f>
        <v>0.24444444444444444</v>
      </c>
    </row>
    <row r="10" spans="1:10" x14ac:dyDescent="0.2">
      <c r="A10" s="158" t="s">
        <v>216</v>
      </c>
      <c r="B10" s="65">
        <v>6</v>
      </c>
      <c r="C10" s="66">
        <v>8</v>
      </c>
      <c r="D10" s="65">
        <v>15</v>
      </c>
      <c r="E10" s="66">
        <v>20</v>
      </c>
      <c r="F10" s="67"/>
      <c r="G10" s="65">
        <f>B10-C10</f>
        <v>-2</v>
      </c>
      <c r="H10" s="66">
        <f>D10-E10</f>
        <v>-5</v>
      </c>
      <c r="I10" s="20">
        <f>IF(C10=0, "-", IF(G10/C10&lt;10, G10/C10, "&gt;999%"))</f>
        <v>-0.25</v>
      </c>
      <c r="J10" s="21">
        <f>IF(E10=0, "-", IF(H10/E10&lt;10, H10/E10, "&gt;999%"))</f>
        <v>-0.25</v>
      </c>
    </row>
    <row r="11" spans="1:10" x14ac:dyDescent="0.2">
      <c r="A11" s="158" t="s">
        <v>419</v>
      </c>
      <c r="B11" s="65">
        <v>4</v>
      </c>
      <c r="C11" s="66">
        <v>9</v>
      </c>
      <c r="D11" s="65">
        <v>10</v>
      </c>
      <c r="E11" s="66">
        <v>43</v>
      </c>
      <c r="F11" s="67"/>
      <c r="G11" s="65">
        <f>B11-C11</f>
        <v>-5</v>
      </c>
      <c r="H11" s="66">
        <f>D11-E11</f>
        <v>-33</v>
      </c>
      <c r="I11" s="20">
        <f>IF(C11=0, "-", IF(G11/C11&lt;10, G11/C11, "&gt;999%"))</f>
        <v>-0.55555555555555558</v>
      </c>
      <c r="J11" s="21">
        <f>IF(E11=0, "-", IF(H11/E11&lt;10, H11/E11, "&gt;999%"))</f>
        <v>-0.76744186046511631</v>
      </c>
    </row>
    <row r="12" spans="1:10" s="160" customFormat="1" x14ac:dyDescent="0.2">
      <c r="A12" s="178" t="s">
        <v>634</v>
      </c>
      <c r="B12" s="71">
        <v>45</v>
      </c>
      <c r="C12" s="72">
        <v>28</v>
      </c>
      <c r="D12" s="71">
        <v>82</v>
      </c>
      <c r="E12" s="72">
        <v>109</v>
      </c>
      <c r="F12" s="73"/>
      <c r="G12" s="71">
        <f>B12-C12</f>
        <v>17</v>
      </c>
      <c r="H12" s="72">
        <f>D12-E12</f>
        <v>-27</v>
      </c>
      <c r="I12" s="37">
        <f>IF(C12=0, "-", IF(G12/C12&lt;10, G12/C12, "&gt;999%"))</f>
        <v>0.6071428571428571</v>
      </c>
      <c r="J12" s="38">
        <f>IF(E12=0, "-", IF(H12/E12&lt;10, H12/E12, "&gt;999%"))</f>
        <v>-0.24770642201834864</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319</v>
      </c>
      <c r="B15" s="65">
        <v>0</v>
      </c>
      <c r="C15" s="66">
        <v>0</v>
      </c>
      <c r="D15" s="65">
        <v>1</v>
      </c>
      <c r="E15" s="66">
        <v>0</v>
      </c>
      <c r="F15" s="67"/>
      <c r="G15" s="65">
        <f>B15-C15</f>
        <v>0</v>
      </c>
      <c r="H15" s="66">
        <f>D15-E15</f>
        <v>1</v>
      </c>
      <c r="I15" s="20" t="str">
        <f>IF(C15=0, "-", IF(G15/C15&lt;10, G15/C15, "&gt;999%"))</f>
        <v>-</v>
      </c>
      <c r="J15" s="21" t="str">
        <f>IF(E15=0, "-", IF(H15/E15&lt;10, H15/E15, "&gt;999%"))</f>
        <v>-</v>
      </c>
    </row>
    <row r="16" spans="1:10" s="160" customFormat="1" x14ac:dyDescent="0.2">
      <c r="A16" s="178" t="s">
        <v>635</v>
      </c>
      <c r="B16" s="71">
        <v>0</v>
      </c>
      <c r="C16" s="72">
        <v>0</v>
      </c>
      <c r="D16" s="71">
        <v>1</v>
      </c>
      <c r="E16" s="72">
        <v>0</v>
      </c>
      <c r="F16" s="73"/>
      <c r="G16" s="71">
        <f>B16-C16</f>
        <v>0</v>
      </c>
      <c r="H16" s="72">
        <f>D16-E16</f>
        <v>1</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336</v>
      </c>
      <c r="B19" s="65">
        <v>3</v>
      </c>
      <c r="C19" s="66">
        <v>2</v>
      </c>
      <c r="D19" s="65">
        <v>8</v>
      </c>
      <c r="E19" s="66">
        <v>8</v>
      </c>
      <c r="F19" s="67"/>
      <c r="G19" s="65">
        <f>B19-C19</f>
        <v>1</v>
      </c>
      <c r="H19" s="66">
        <f>D19-E19</f>
        <v>0</v>
      </c>
      <c r="I19" s="20">
        <f>IF(C19=0, "-", IF(G19/C19&lt;10, G19/C19, "&gt;999%"))</f>
        <v>0.5</v>
      </c>
      <c r="J19" s="21">
        <f>IF(E19=0, "-", IF(H19/E19&lt;10, H19/E19, "&gt;999%"))</f>
        <v>0</v>
      </c>
    </row>
    <row r="20" spans="1:10" x14ac:dyDescent="0.2">
      <c r="A20" s="158" t="s">
        <v>478</v>
      </c>
      <c r="B20" s="65">
        <v>0</v>
      </c>
      <c r="C20" s="66">
        <v>0</v>
      </c>
      <c r="D20" s="65">
        <v>2</v>
      </c>
      <c r="E20" s="66">
        <v>0</v>
      </c>
      <c r="F20" s="67"/>
      <c r="G20" s="65">
        <f>B20-C20</f>
        <v>0</v>
      </c>
      <c r="H20" s="66">
        <f>D20-E20</f>
        <v>2</v>
      </c>
      <c r="I20" s="20" t="str">
        <f>IF(C20=0, "-", IF(G20/C20&lt;10, G20/C20, "&gt;999%"))</f>
        <v>-</v>
      </c>
      <c r="J20" s="21" t="str">
        <f>IF(E20=0, "-", IF(H20/E20&lt;10, H20/E20, "&gt;999%"))</f>
        <v>-</v>
      </c>
    </row>
    <row r="21" spans="1:10" s="160" customFormat="1" x14ac:dyDescent="0.2">
      <c r="A21" s="178" t="s">
        <v>636</v>
      </c>
      <c r="B21" s="71">
        <v>3</v>
      </c>
      <c r="C21" s="72">
        <v>2</v>
      </c>
      <c r="D21" s="71">
        <v>10</v>
      </c>
      <c r="E21" s="72">
        <v>8</v>
      </c>
      <c r="F21" s="73"/>
      <c r="G21" s="71">
        <f>B21-C21</f>
        <v>1</v>
      </c>
      <c r="H21" s="72">
        <f>D21-E21</f>
        <v>2</v>
      </c>
      <c r="I21" s="37">
        <f>IF(C21=0, "-", IF(G21/C21&lt;10, G21/C21, "&gt;999%"))</f>
        <v>0.5</v>
      </c>
      <c r="J21" s="38">
        <f>IF(E21=0, "-", IF(H21/E21&lt;10, H21/E21, "&gt;999%"))</f>
        <v>0.25</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212</v>
      </c>
      <c r="B24" s="65">
        <v>16</v>
      </c>
      <c r="C24" s="66">
        <v>7</v>
      </c>
      <c r="D24" s="65">
        <v>33</v>
      </c>
      <c r="E24" s="66">
        <v>34</v>
      </c>
      <c r="F24" s="67"/>
      <c r="G24" s="65">
        <f t="shared" ref="G24:G41" si="0">B24-C24</f>
        <v>9</v>
      </c>
      <c r="H24" s="66">
        <f t="shared" ref="H24:H41" si="1">D24-E24</f>
        <v>-1</v>
      </c>
      <c r="I24" s="20">
        <f t="shared" ref="I24:I41" si="2">IF(C24=0, "-", IF(G24/C24&lt;10, G24/C24, "&gt;999%"))</f>
        <v>1.2857142857142858</v>
      </c>
      <c r="J24" s="21">
        <f t="shared" ref="J24:J41" si="3">IF(E24=0, "-", IF(H24/E24&lt;10, H24/E24, "&gt;999%"))</f>
        <v>-2.9411764705882353E-2</v>
      </c>
    </row>
    <row r="25" spans="1:10" x14ac:dyDescent="0.2">
      <c r="A25" s="158" t="s">
        <v>235</v>
      </c>
      <c r="B25" s="65">
        <v>8</v>
      </c>
      <c r="C25" s="66">
        <v>20</v>
      </c>
      <c r="D25" s="65">
        <v>34</v>
      </c>
      <c r="E25" s="66">
        <v>100</v>
      </c>
      <c r="F25" s="67"/>
      <c r="G25" s="65">
        <f t="shared" si="0"/>
        <v>-12</v>
      </c>
      <c r="H25" s="66">
        <f t="shared" si="1"/>
        <v>-66</v>
      </c>
      <c r="I25" s="20">
        <f t="shared" si="2"/>
        <v>-0.6</v>
      </c>
      <c r="J25" s="21">
        <f t="shared" si="3"/>
        <v>-0.66</v>
      </c>
    </row>
    <row r="26" spans="1:10" x14ac:dyDescent="0.2">
      <c r="A26" s="158" t="s">
        <v>309</v>
      </c>
      <c r="B26" s="65">
        <v>0</v>
      </c>
      <c r="C26" s="66">
        <v>6</v>
      </c>
      <c r="D26" s="65">
        <v>0</v>
      </c>
      <c r="E26" s="66">
        <v>12</v>
      </c>
      <c r="F26" s="67"/>
      <c r="G26" s="65">
        <f t="shared" si="0"/>
        <v>-6</v>
      </c>
      <c r="H26" s="66">
        <f t="shared" si="1"/>
        <v>-12</v>
      </c>
      <c r="I26" s="20">
        <f t="shared" si="2"/>
        <v>-1</v>
      </c>
      <c r="J26" s="21">
        <f t="shared" si="3"/>
        <v>-1</v>
      </c>
    </row>
    <row r="27" spans="1:10" x14ac:dyDescent="0.2">
      <c r="A27" s="158" t="s">
        <v>256</v>
      </c>
      <c r="B27" s="65">
        <v>11</v>
      </c>
      <c r="C27" s="66">
        <v>6</v>
      </c>
      <c r="D27" s="65">
        <v>38</v>
      </c>
      <c r="E27" s="66">
        <v>29</v>
      </c>
      <c r="F27" s="67"/>
      <c r="G27" s="65">
        <f t="shared" si="0"/>
        <v>5</v>
      </c>
      <c r="H27" s="66">
        <f t="shared" si="1"/>
        <v>9</v>
      </c>
      <c r="I27" s="20">
        <f t="shared" si="2"/>
        <v>0.83333333333333337</v>
      </c>
      <c r="J27" s="21">
        <f t="shared" si="3"/>
        <v>0.31034482758620691</v>
      </c>
    </row>
    <row r="28" spans="1:10" x14ac:dyDescent="0.2">
      <c r="A28" s="158" t="s">
        <v>320</v>
      </c>
      <c r="B28" s="65">
        <v>0</v>
      </c>
      <c r="C28" s="66">
        <v>1</v>
      </c>
      <c r="D28" s="65">
        <v>0</v>
      </c>
      <c r="E28" s="66">
        <v>11</v>
      </c>
      <c r="F28" s="67"/>
      <c r="G28" s="65">
        <f t="shared" si="0"/>
        <v>-1</v>
      </c>
      <c r="H28" s="66">
        <f t="shared" si="1"/>
        <v>-11</v>
      </c>
      <c r="I28" s="20">
        <f t="shared" si="2"/>
        <v>-1</v>
      </c>
      <c r="J28" s="21">
        <f t="shared" si="3"/>
        <v>-1</v>
      </c>
    </row>
    <row r="29" spans="1:10" x14ac:dyDescent="0.2">
      <c r="A29" s="158" t="s">
        <v>257</v>
      </c>
      <c r="B29" s="65">
        <v>14</v>
      </c>
      <c r="C29" s="66">
        <v>6</v>
      </c>
      <c r="D29" s="65">
        <v>34</v>
      </c>
      <c r="E29" s="66">
        <v>29</v>
      </c>
      <c r="F29" s="67"/>
      <c r="G29" s="65">
        <f t="shared" si="0"/>
        <v>8</v>
      </c>
      <c r="H29" s="66">
        <f t="shared" si="1"/>
        <v>5</v>
      </c>
      <c r="I29" s="20">
        <f t="shared" si="2"/>
        <v>1.3333333333333333</v>
      </c>
      <c r="J29" s="21">
        <f t="shared" si="3"/>
        <v>0.17241379310344829</v>
      </c>
    </row>
    <row r="30" spans="1:10" x14ac:dyDescent="0.2">
      <c r="A30" s="158" t="s">
        <v>273</v>
      </c>
      <c r="B30" s="65">
        <v>6</v>
      </c>
      <c r="C30" s="66">
        <v>1</v>
      </c>
      <c r="D30" s="65">
        <v>11</v>
      </c>
      <c r="E30" s="66">
        <v>3</v>
      </c>
      <c r="F30" s="67"/>
      <c r="G30" s="65">
        <f t="shared" si="0"/>
        <v>5</v>
      </c>
      <c r="H30" s="66">
        <f t="shared" si="1"/>
        <v>8</v>
      </c>
      <c r="I30" s="20">
        <f t="shared" si="2"/>
        <v>5</v>
      </c>
      <c r="J30" s="21">
        <f t="shared" si="3"/>
        <v>2.6666666666666665</v>
      </c>
    </row>
    <row r="31" spans="1:10" x14ac:dyDescent="0.2">
      <c r="A31" s="158" t="s">
        <v>274</v>
      </c>
      <c r="B31" s="65">
        <v>0</v>
      </c>
      <c r="C31" s="66">
        <v>1</v>
      </c>
      <c r="D31" s="65">
        <v>3</v>
      </c>
      <c r="E31" s="66">
        <v>5</v>
      </c>
      <c r="F31" s="67"/>
      <c r="G31" s="65">
        <f t="shared" si="0"/>
        <v>-1</v>
      </c>
      <c r="H31" s="66">
        <f t="shared" si="1"/>
        <v>-2</v>
      </c>
      <c r="I31" s="20">
        <f t="shared" si="2"/>
        <v>-1</v>
      </c>
      <c r="J31" s="21">
        <f t="shared" si="3"/>
        <v>-0.4</v>
      </c>
    </row>
    <row r="32" spans="1:10" x14ac:dyDescent="0.2">
      <c r="A32" s="158" t="s">
        <v>285</v>
      </c>
      <c r="B32" s="65">
        <v>0</v>
      </c>
      <c r="C32" s="66">
        <v>0</v>
      </c>
      <c r="D32" s="65">
        <v>2</v>
      </c>
      <c r="E32" s="66">
        <v>1</v>
      </c>
      <c r="F32" s="67"/>
      <c r="G32" s="65">
        <f t="shared" si="0"/>
        <v>0</v>
      </c>
      <c r="H32" s="66">
        <f t="shared" si="1"/>
        <v>1</v>
      </c>
      <c r="I32" s="20" t="str">
        <f t="shared" si="2"/>
        <v>-</v>
      </c>
      <c r="J32" s="21">
        <f t="shared" si="3"/>
        <v>1</v>
      </c>
    </row>
    <row r="33" spans="1:10" x14ac:dyDescent="0.2">
      <c r="A33" s="158" t="s">
        <v>457</v>
      </c>
      <c r="B33" s="65">
        <v>2</v>
      </c>
      <c r="C33" s="66">
        <v>0</v>
      </c>
      <c r="D33" s="65">
        <v>10</v>
      </c>
      <c r="E33" s="66">
        <v>0</v>
      </c>
      <c r="F33" s="67"/>
      <c r="G33" s="65">
        <f t="shared" si="0"/>
        <v>2</v>
      </c>
      <c r="H33" s="66">
        <f t="shared" si="1"/>
        <v>10</v>
      </c>
      <c r="I33" s="20" t="str">
        <f t="shared" si="2"/>
        <v>-</v>
      </c>
      <c r="J33" s="21" t="str">
        <f t="shared" si="3"/>
        <v>-</v>
      </c>
    </row>
    <row r="34" spans="1:10" x14ac:dyDescent="0.2">
      <c r="A34" s="158" t="s">
        <v>388</v>
      </c>
      <c r="B34" s="65">
        <v>39</v>
      </c>
      <c r="C34" s="66">
        <v>13</v>
      </c>
      <c r="D34" s="65">
        <v>82</v>
      </c>
      <c r="E34" s="66">
        <v>92</v>
      </c>
      <c r="F34" s="67"/>
      <c r="G34" s="65">
        <f t="shared" si="0"/>
        <v>26</v>
      </c>
      <c r="H34" s="66">
        <f t="shared" si="1"/>
        <v>-10</v>
      </c>
      <c r="I34" s="20">
        <f t="shared" si="2"/>
        <v>2</v>
      </c>
      <c r="J34" s="21">
        <f t="shared" si="3"/>
        <v>-0.10869565217391304</v>
      </c>
    </row>
    <row r="35" spans="1:10" x14ac:dyDescent="0.2">
      <c r="A35" s="158" t="s">
        <v>389</v>
      </c>
      <c r="B35" s="65">
        <v>200</v>
      </c>
      <c r="C35" s="66">
        <v>64</v>
      </c>
      <c r="D35" s="65">
        <v>351</v>
      </c>
      <c r="E35" s="66">
        <v>252</v>
      </c>
      <c r="F35" s="67"/>
      <c r="G35" s="65">
        <f t="shared" si="0"/>
        <v>136</v>
      </c>
      <c r="H35" s="66">
        <f t="shared" si="1"/>
        <v>99</v>
      </c>
      <c r="I35" s="20">
        <f t="shared" si="2"/>
        <v>2.125</v>
      </c>
      <c r="J35" s="21">
        <f t="shared" si="3"/>
        <v>0.39285714285714285</v>
      </c>
    </row>
    <row r="36" spans="1:10" x14ac:dyDescent="0.2">
      <c r="A36" s="158" t="s">
        <v>420</v>
      </c>
      <c r="B36" s="65">
        <v>87</v>
      </c>
      <c r="C36" s="66">
        <v>41</v>
      </c>
      <c r="D36" s="65">
        <v>270</v>
      </c>
      <c r="E36" s="66">
        <v>252</v>
      </c>
      <c r="F36" s="67"/>
      <c r="G36" s="65">
        <f t="shared" si="0"/>
        <v>46</v>
      </c>
      <c r="H36" s="66">
        <f t="shared" si="1"/>
        <v>18</v>
      </c>
      <c r="I36" s="20">
        <f t="shared" si="2"/>
        <v>1.1219512195121952</v>
      </c>
      <c r="J36" s="21">
        <f t="shared" si="3"/>
        <v>7.1428571428571425E-2</v>
      </c>
    </row>
    <row r="37" spans="1:10" x14ac:dyDescent="0.2">
      <c r="A37" s="158" t="s">
        <v>458</v>
      </c>
      <c r="B37" s="65">
        <v>24</v>
      </c>
      <c r="C37" s="66">
        <v>18</v>
      </c>
      <c r="D37" s="65">
        <v>115</v>
      </c>
      <c r="E37" s="66">
        <v>139</v>
      </c>
      <c r="F37" s="67"/>
      <c r="G37" s="65">
        <f t="shared" si="0"/>
        <v>6</v>
      </c>
      <c r="H37" s="66">
        <f t="shared" si="1"/>
        <v>-24</v>
      </c>
      <c r="I37" s="20">
        <f t="shared" si="2"/>
        <v>0.33333333333333331</v>
      </c>
      <c r="J37" s="21">
        <f t="shared" si="3"/>
        <v>-0.17266187050359713</v>
      </c>
    </row>
    <row r="38" spans="1:10" x14ac:dyDescent="0.2">
      <c r="A38" s="158" t="s">
        <v>479</v>
      </c>
      <c r="B38" s="65">
        <v>4</v>
      </c>
      <c r="C38" s="66">
        <v>5</v>
      </c>
      <c r="D38" s="65">
        <v>13</v>
      </c>
      <c r="E38" s="66">
        <v>31</v>
      </c>
      <c r="F38" s="67"/>
      <c r="G38" s="65">
        <f t="shared" si="0"/>
        <v>-1</v>
      </c>
      <c r="H38" s="66">
        <f t="shared" si="1"/>
        <v>-18</v>
      </c>
      <c r="I38" s="20">
        <f t="shared" si="2"/>
        <v>-0.2</v>
      </c>
      <c r="J38" s="21">
        <f t="shared" si="3"/>
        <v>-0.58064516129032262</v>
      </c>
    </row>
    <row r="39" spans="1:10" x14ac:dyDescent="0.2">
      <c r="A39" s="158" t="s">
        <v>337</v>
      </c>
      <c r="B39" s="65">
        <v>1</v>
      </c>
      <c r="C39" s="66">
        <v>0</v>
      </c>
      <c r="D39" s="65">
        <v>2</v>
      </c>
      <c r="E39" s="66">
        <v>0</v>
      </c>
      <c r="F39" s="67"/>
      <c r="G39" s="65">
        <f t="shared" si="0"/>
        <v>1</v>
      </c>
      <c r="H39" s="66">
        <f t="shared" si="1"/>
        <v>2</v>
      </c>
      <c r="I39" s="20" t="str">
        <f t="shared" si="2"/>
        <v>-</v>
      </c>
      <c r="J39" s="21" t="str">
        <f t="shared" si="3"/>
        <v>-</v>
      </c>
    </row>
    <row r="40" spans="1:10" x14ac:dyDescent="0.2">
      <c r="A40" s="158" t="s">
        <v>321</v>
      </c>
      <c r="B40" s="65">
        <v>2</v>
      </c>
      <c r="C40" s="66">
        <v>0</v>
      </c>
      <c r="D40" s="65">
        <v>2</v>
      </c>
      <c r="E40" s="66">
        <v>2</v>
      </c>
      <c r="F40" s="67"/>
      <c r="G40" s="65">
        <f t="shared" si="0"/>
        <v>2</v>
      </c>
      <c r="H40" s="66">
        <f t="shared" si="1"/>
        <v>0</v>
      </c>
      <c r="I40" s="20" t="str">
        <f t="shared" si="2"/>
        <v>-</v>
      </c>
      <c r="J40" s="21">
        <f t="shared" si="3"/>
        <v>0</v>
      </c>
    </row>
    <row r="41" spans="1:10" s="160" customFormat="1" x14ac:dyDescent="0.2">
      <c r="A41" s="178" t="s">
        <v>637</v>
      </c>
      <c r="B41" s="71">
        <v>414</v>
      </c>
      <c r="C41" s="72">
        <v>189</v>
      </c>
      <c r="D41" s="71">
        <v>1000</v>
      </c>
      <c r="E41" s="72">
        <v>992</v>
      </c>
      <c r="F41" s="73"/>
      <c r="G41" s="71">
        <f t="shared" si="0"/>
        <v>225</v>
      </c>
      <c r="H41" s="72">
        <f t="shared" si="1"/>
        <v>8</v>
      </c>
      <c r="I41" s="37">
        <f t="shared" si="2"/>
        <v>1.1904761904761905</v>
      </c>
      <c r="J41" s="38">
        <f t="shared" si="3"/>
        <v>8.0645161290322578E-3</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480</v>
      </c>
      <c r="B44" s="65">
        <v>2</v>
      </c>
      <c r="C44" s="66">
        <v>2</v>
      </c>
      <c r="D44" s="65">
        <v>5</v>
      </c>
      <c r="E44" s="66">
        <v>3</v>
      </c>
      <c r="F44" s="67"/>
      <c r="G44" s="65">
        <f>B44-C44</f>
        <v>0</v>
      </c>
      <c r="H44" s="66">
        <f>D44-E44</f>
        <v>2</v>
      </c>
      <c r="I44" s="20">
        <f>IF(C44=0, "-", IF(G44/C44&lt;10, G44/C44, "&gt;999%"))</f>
        <v>0</v>
      </c>
      <c r="J44" s="21">
        <f>IF(E44=0, "-", IF(H44/E44&lt;10, H44/E44, "&gt;999%"))</f>
        <v>0.66666666666666663</v>
      </c>
    </row>
    <row r="45" spans="1:10" x14ac:dyDescent="0.2">
      <c r="A45" s="158" t="s">
        <v>338</v>
      </c>
      <c r="B45" s="65">
        <v>1</v>
      </c>
      <c r="C45" s="66">
        <v>2</v>
      </c>
      <c r="D45" s="65">
        <v>6</v>
      </c>
      <c r="E45" s="66">
        <v>10</v>
      </c>
      <c r="F45" s="67"/>
      <c r="G45" s="65">
        <f>B45-C45</f>
        <v>-1</v>
      </c>
      <c r="H45" s="66">
        <f>D45-E45</f>
        <v>-4</v>
      </c>
      <c r="I45" s="20">
        <f>IF(C45=0, "-", IF(G45/C45&lt;10, G45/C45, "&gt;999%"))</f>
        <v>-0.5</v>
      </c>
      <c r="J45" s="21">
        <f>IF(E45=0, "-", IF(H45/E45&lt;10, H45/E45, "&gt;999%"))</f>
        <v>-0.4</v>
      </c>
    </row>
    <row r="46" spans="1:10" x14ac:dyDescent="0.2">
      <c r="A46" s="158" t="s">
        <v>286</v>
      </c>
      <c r="B46" s="65">
        <v>0</v>
      </c>
      <c r="C46" s="66">
        <v>1</v>
      </c>
      <c r="D46" s="65">
        <v>2</v>
      </c>
      <c r="E46" s="66">
        <v>2</v>
      </c>
      <c r="F46" s="67"/>
      <c r="G46" s="65">
        <f>B46-C46</f>
        <v>-1</v>
      </c>
      <c r="H46" s="66">
        <f>D46-E46</f>
        <v>0</v>
      </c>
      <c r="I46" s="20">
        <f>IF(C46=0, "-", IF(G46/C46&lt;10, G46/C46, "&gt;999%"))</f>
        <v>-1</v>
      </c>
      <c r="J46" s="21">
        <f>IF(E46=0, "-", IF(H46/E46&lt;10, H46/E46, "&gt;999%"))</f>
        <v>0</v>
      </c>
    </row>
    <row r="47" spans="1:10" s="160" customFormat="1" x14ac:dyDescent="0.2">
      <c r="A47" s="178" t="s">
        <v>638</v>
      </c>
      <c r="B47" s="71">
        <v>3</v>
      </c>
      <c r="C47" s="72">
        <v>5</v>
      </c>
      <c r="D47" s="71">
        <v>13</v>
      </c>
      <c r="E47" s="72">
        <v>15</v>
      </c>
      <c r="F47" s="73"/>
      <c r="G47" s="71">
        <f>B47-C47</f>
        <v>-2</v>
      </c>
      <c r="H47" s="72">
        <f>D47-E47</f>
        <v>-2</v>
      </c>
      <c r="I47" s="37">
        <f>IF(C47=0, "-", IF(G47/C47&lt;10, G47/C47, "&gt;999%"))</f>
        <v>-0.4</v>
      </c>
      <c r="J47" s="38">
        <f>IF(E47=0, "-", IF(H47/E47&lt;10, H47/E47, "&gt;999%"))</f>
        <v>-0.13333333333333333</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236</v>
      </c>
      <c r="B50" s="65">
        <v>91</v>
      </c>
      <c r="C50" s="66">
        <v>57</v>
      </c>
      <c r="D50" s="65">
        <v>244</v>
      </c>
      <c r="E50" s="66">
        <v>214</v>
      </c>
      <c r="F50" s="67"/>
      <c r="G50" s="65">
        <f t="shared" ref="G50:G73" si="4">B50-C50</f>
        <v>34</v>
      </c>
      <c r="H50" s="66">
        <f t="shared" ref="H50:H73" si="5">D50-E50</f>
        <v>30</v>
      </c>
      <c r="I50" s="20">
        <f t="shared" ref="I50:I73" si="6">IF(C50=0, "-", IF(G50/C50&lt;10, G50/C50, "&gt;999%"))</f>
        <v>0.59649122807017541</v>
      </c>
      <c r="J50" s="21">
        <f t="shared" ref="J50:J73" si="7">IF(E50=0, "-", IF(H50/E50&lt;10, H50/E50, "&gt;999%"))</f>
        <v>0.14018691588785046</v>
      </c>
    </row>
    <row r="51" spans="1:10" x14ac:dyDescent="0.2">
      <c r="A51" s="158" t="s">
        <v>237</v>
      </c>
      <c r="B51" s="65">
        <v>0</v>
      </c>
      <c r="C51" s="66">
        <v>0</v>
      </c>
      <c r="D51" s="65">
        <v>0</v>
      </c>
      <c r="E51" s="66">
        <v>1</v>
      </c>
      <c r="F51" s="67"/>
      <c r="G51" s="65">
        <f t="shared" si="4"/>
        <v>0</v>
      </c>
      <c r="H51" s="66">
        <f t="shared" si="5"/>
        <v>-1</v>
      </c>
      <c r="I51" s="20" t="str">
        <f t="shared" si="6"/>
        <v>-</v>
      </c>
      <c r="J51" s="21">
        <f t="shared" si="7"/>
        <v>-1</v>
      </c>
    </row>
    <row r="52" spans="1:10" x14ac:dyDescent="0.2">
      <c r="A52" s="158" t="s">
        <v>310</v>
      </c>
      <c r="B52" s="65">
        <v>16</v>
      </c>
      <c r="C52" s="66">
        <v>14</v>
      </c>
      <c r="D52" s="65">
        <v>49</v>
      </c>
      <c r="E52" s="66">
        <v>63</v>
      </c>
      <c r="F52" s="67"/>
      <c r="G52" s="65">
        <f t="shared" si="4"/>
        <v>2</v>
      </c>
      <c r="H52" s="66">
        <f t="shared" si="5"/>
        <v>-14</v>
      </c>
      <c r="I52" s="20">
        <f t="shared" si="6"/>
        <v>0.14285714285714285</v>
      </c>
      <c r="J52" s="21">
        <f t="shared" si="7"/>
        <v>-0.22222222222222221</v>
      </c>
    </row>
    <row r="53" spans="1:10" x14ac:dyDescent="0.2">
      <c r="A53" s="158" t="s">
        <v>238</v>
      </c>
      <c r="B53" s="65">
        <v>63</v>
      </c>
      <c r="C53" s="66">
        <v>38</v>
      </c>
      <c r="D53" s="65">
        <v>148</v>
      </c>
      <c r="E53" s="66">
        <v>78</v>
      </c>
      <c r="F53" s="67"/>
      <c r="G53" s="65">
        <f t="shared" si="4"/>
        <v>25</v>
      </c>
      <c r="H53" s="66">
        <f t="shared" si="5"/>
        <v>70</v>
      </c>
      <c r="I53" s="20">
        <f t="shared" si="6"/>
        <v>0.65789473684210531</v>
      </c>
      <c r="J53" s="21">
        <f t="shared" si="7"/>
        <v>0.89743589743589747</v>
      </c>
    </row>
    <row r="54" spans="1:10" x14ac:dyDescent="0.2">
      <c r="A54" s="158" t="s">
        <v>258</v>
      </c>
      <c r="B54" s="65">
        <v>204</v>
      </c>
      <c r="C54" s="66">
        <v>93</v>
      </c>
      <c r="D54" s="65">
        <v>352</v>
      </c>
      <c r="E54" s="66">
        <v>361</v>
      </c>
      <c r="F54" s="67"/>
      <c r="G54" s="65">
        <f t="shared" si="4"/>
        <v>111</v>
      </c>
      <c r="H54" s="66">
        <f t="shared" si="5"/>
        <v>-9</v>
      </c>
      <c r="I54" s="20">
        <f t="shared" si="6"/>
        <v>1.1935483870967742</v>
      </c>
      <c r="J54" s="21">
        <f t="shared" si="7"/>
        <v>-2.4930747922437674E-2</v>
      </c>
    </row>
    <row r="55" spans="1:10" x14ac:dyDescent="0.2">
      <c r="A55" s="158" t="s">
        <v>322</v>
      </c>
      <c r="B55" s="65">
        <v>41</v>
      </c>
      <c r="C55" s="66">
        <v>9</v>
      </c>
      <c r="D55" s="65">
        <v>78</v>
      </c>
      <c r="E55" s="66">
        <v>29</v>
      </c>
      <c r="F55" s="67"/>
      <c r="G55" s="65">
        <f t="shared" si="4"/>
        <v>32</v>
      </c>
      <c r="H55" s="66">
        <f t="shared" si="5"/>
        <v>49</v>
      </c>
      <c r="I55" s="20">
        <f t="shared" si="6"/>
        <v>3.5555555555555554</v>
      </c>
      <c r="J55" s="21">
        <f t="shared" si="7"/>
        <v>1.6896551724137931</v>
      </c>
    </row>
    <row r="56" spans="1:10" x14ac:dyDescent="0.2">
      <c r="A56" s="158" t="s">
        <v>259</v>
      </c>
      <c r="B56" s="65">
        <v>0</v>
      </c>
      <c r="C56" s="66">
        <v>2</v>
      </c>
      <c r="D56" s="65">
        <v>0</v>
      </c>
      <c r="E56" s="66">
        <v>8</v>
      </c>
      <c r="F56" s="67"/>
      <c r="G56" s="65">
        <f t="shared" si="4"/>
        <v>-2</v>
      </c>
      <c r="H56" s="66">
        <f t="shared" si="5"/>
        <v>-8</v>
      </c>
      <c r="I56" s="20">
        <f t="shared" si="6"/>
        <v>-1</v>
      </c>
      <c r="J56" s="21">
        <f t="shared" si="7"/>
        <v>-1</v>
      </c>
    </row>
    <row r="57" spans="1:10" x14ac:dyDescent="0.2">
      <c r="A57" s="158" t="s">
        <v>275</v>
      </c>
      <c r="B57" s="65">
        <v>13</v>
      </c>
      <c r="C57" s="66">
        <v>32</v>
      </c>
      <c r="D57" s="65">
        <v>70</v>
      </c>
      <c r="E57" s="66">
        <v>126</v>
      </c>
      <c r="F57" s="67"/>
      <c r="G57" s="65">
        <f t="shared" si="4"/>
        <v>-19</v>
      </c>
      <c r="H57" s="66">
        <f t="shared" si="5"/>
        <v>-56</v>
      </c>
      <c r="I57" s="20">
        <f t="shared" si="6"/>
        <v>-0.59375</v>
      </c>
      <c r="J57" s="21">
        <f t="shared" si="7"/>
        <v>-0.44444444444444442</v>
      </c>
    </row>
    <row r="58" spans="1:10" x14ac:dyDescent="0.2">
      <c r="A58" s="158" t="s">
        <v>339</v>
      </c>
      <c r="B58" s="65">
        <v>0</v>
      </c>
      <c r="C58" s="66">
        <v>0</v>
      </c>
      <c r="D58" s="65">
        <v>0</v>
      </c>
      <c r="E58" s="66">
        <v>8</v>
      </c>
      <c r="F58" s="67"/>
      <c r="G58" s="65">
        <f t="shared" si="4"/>
        <v>0</v>
      </c>
      <c r="H58" s="66">
        <f t="shared" si="5"/>
        <v>-8</v>
      </c>
      <c r="I58" s="20" t="str">
        <f t="shared" si="6"/>
        <v>-</v>
      </c>
      <c r="J58" s="21">
        <f t="shared" si="7"/>
        <v>-1</v>
      </c>
    </row>
    <row r="59" spans="1:10" x14ac:dyDescent="0.2">
      <c r="A59" s="158" t="s">
        <v>287</v>
      </c>
      <c r="B59" s="65">
        <v>0</v>
      </c>
      <c r="C59" s="66">
        <v>44</v>
      </c>
      <c r="D59" s="65">
        <v>12</v>
      </c>
      <c r="E59" s="66">
        <v>66</v>
      </c>
      <c r="F59" s="67"/>
      <c r="G59" s="65">
        <f t="shared" si="4"/>
        <v>-44</v>
      </c>
      <c r="H59" s="66">
        <f t="shared" si="5"/>
        <v>-54</v>
      </c>
      <c r="I59" s="20">
        <f t="shared" si="6"/>
        <v>-1</v>
      </c>
      <c r="J59" s="21">
        <f t="shared" si="7"/>
        <v>-0.81818181818181823</v>
      </c>
    </row>
    <row r="60" spans="1:10" x14ac:dyDescent="0.2">
      <c r="A60" s="158" t="s">
        <v>288</v>
      </c>
      <c r="B60" s="65">
        <v>9</v>
      </c>
      <c r="C60" s="66">
        <v>0</v>
      </c>
      <c r="D60" s="65">
        <v>14</v>
      </c>
      <c r="E60" s="66">
        <v>15</v>
      </c>
      <c r="F60" s="67"/>
      <c r="G60" s="65">
        <f t="shared" si="4"/>
        <v>9</v>
      </c>
      <c r="H60" s="66">
        <f t="shared" si="5"/>
        <v>-1</v>
      </c>
      <c r="I60" s="20" t="str">
        <f t="shared" si="6"/>
        <v>-</v>
      </c>
      <c r="J60" s="21">
        <f t="shared" si="7"/>
        <v>-6.6666666666666666E-2</v>
      </c>
    </row>
    <row r="61" spans="1:10" x14ac:dyDescent="0.2">
      <c r="A61" s="158" t="s">
        <v>340</v>
      </c>
      <c r="B61" s="65">
        <v>1</v>
      </c>
      <c r="C61" s="66">
        <v>3</v>
      </c>
      <c r="D61" s="65">
        <v>4</v>
      </c>
      <c r="E61" s="66">
        <v>13</v>
      </c>
      <c r="F61" s="67"/>
      <c r="G61" s="65">
        <f t="shared" si="4"/>
        <v>-2</v>
      </c>
      <c r="H61" s="66">
        <f t="shared" si="5"/>
        <v>-9</v>
      </c>
      <c r="I61" s="20">
        <f t="shared" si="6"/>
        <v>-0.66666666666666663</v>
      </c>
      <c r="J61" s="21">
        <f t="shared" si="7"/>
        <v>-0.69230769230769229</v>
      </c>
    </row>
    <row r="62" spans="1:10" x14ac:dyDescent="0.2">
      <c r="A62" s="158" t="s">
        <v>289</v>
      </c>
      <c r="B62" s="65">
        <v>0</v>
      </c>
      <c r="C62" s="66">
        <v>3</v>
      </c>
      <c r="D62" s="65">
        <v>3</v>
      </c>
      <c r="E62" s="66">
        <v>14</v>
      </c>
      <c r="F62" s="67"/>
      <c r="G62" s="65">
        <f t="shared" si="4"/>
        <v>-3</v>
      </c>
      <c r="H62" s="66">
        <f t="shared" si="5"/>
        <v>-11</v>
      </c>
      <c r="I62" s="20">
        <f t="shared" si="6"/>
        <v>-1</v>
      </c>
      <c r="J62" s="21">
        <f t="shared" si="7"/>
        <v>-0.7857142857142857</v>
      </c>
    </row>
    <row r="63" spans="1:10" x14ac:dyDescent="0.2">
      <c r="A63" s="158" t="s">
        <v>239</v>
      </c>
      <c r="B63" s="65">
        <v>2</v>
      </c>
      <c r="C63" s="66">
        <v>1</v>
      </c>
      <c r="D63" s="65">
        <v>7</v>
      </c>
      <c r="E63" s="66">
        <v>5</v>
      </c>
      <c r="F63" s="67"/>
      <c r="G63" s="65">
        <f t="shared" si="4"/>
        <v>1</v>
      </c>
      <c r="H63" s="66">
        <f t="shared" si="5"/>
        <v>2</v>
      </c>
      <c r="I63" s="20">
        <f t="shared" si="6"/>
        <v>1</v>
      </c>
      <c r="J63" s="21">
        <f t="shared" si="7"/>
        <v>0.4</v>
      </c>
    </row>
    <row r="64" spans="1:10" x14ac:dyDescent="0.2">
      <c r="A64" s="158" t="s">
        <v>341</v>
      </c>
      <c r="B64" s="65">
        <v>0</v>
      </c>
      <c r="C64" s="66">
        <v>0</v>
      </c>
      <c r="D64" s="65">
        <v>0</v>
      </c>
      <c r="E64" s="66">
        <v>3</v>
      </c>
      <c r="F64" s="67"/>
      <c r="G64" s="65">
        <f t="shared" si="4"/>
        <v>0</v>
      </c>
      <c r="H64" s="66">
        <f t="shared" si="5"/>
        <v>-3</v>
      </c>
      <c r="I64" s="20" t="str">
        <f t="shared" si="6"/>
        <v>-</v>
      </c>
      <c r="J64" s="21">
        <f t="shared" si="7"/>
        <v>-1</v>
      </c>
    </row>
    <row r="65" spans="1:10" x14ac:dyDescent="0.2">
      <c r="A65" s="158" t="s">
        <v>390</v>
      </c>
      <c r="B65" s="65">
        <v>113</v>
      </c>
      <c r="C65" s="66">
        <v>101</v>
      </c>
      <c r="D65" s="65">
        <v>343</v>
      </c>
      <c r="E65" s="66">
        <v>370</v>
      </c>
      <c r="F65" s="67"/>
      <c r="G65" s="65">
        <f t="shared" si="4"/>
        <v>12</v>
      </c>
      <c r="H65" s="66">
        <f t="shared" si="5"/>
        <v>-27</v>
      </c>
      <c r="I65" s="20">
        <f t="shared" si="6"/>
        <v>0.11881188118811881</v>
      </c>
      <c r="J65" s="21">
        <f t="shared" si="7"/>
        <v>-7.2972972972972977E-2</v>
      </c>
    </row>
    <row r="66" spans="1:10" x14ac:dyDescent="0.2">
      <c r="A66" s="158" t="s">
        <v>391</v>
      </c>
      <c r="B66" s="65">
        <v>12</v>
      </c>
      <c r="C66" s="66">
        <v>12</v>
      </c>
      <c r="D66" s="65">
        <v>32</v>
      </c>
      <c r="E66" s="66">
        <v>58</v>
      </c>
      <c r="F66" s="67"/>
      <c r="G66" s="65">
        <f t="shared" si="4"/>
        <v>0</v>
      </c>
      <c r="H66" s="66">
        <f t="shared" si="5"/>
        <v>-26</v>
      </c>
      <c r="I66" s="20">
        <f t="shared" si="6"/>
        <v>0</v>
      </c>
      <c r="J66" s="21">
        <f t="shared" si="7"/>
        <v>-0.44827586206896552</v>
      </c>
    </row>
    <row r="67" spans="1:10" x14ac:dyDescent="0.2">
      <c r="A67" s="158" t="s">
        <v>421</v>
      </c>
      <c r="B67" s="65">
        <v>105</v>
      </c>
      <c r="C67" s="66">
        <v>139</v>
      </c>
      <c r="D67" s="65">
        <v>380</v>
      </c>
      <c r="E67" s="66">
        <v>392</v>
      </c>
      <c r="F67" s="67"/>
      <c r="G67" s="65">
        <f t="shared" si="4"/>
        <v>-34</v>
      </c>
      <c r="H67" s="66">
        <f t="shared" si="5"/>
        <v>-12</v>
      </c>
      <c r="I67" s="20">
        <f t="shared" si="6"/>
        <v>-0.2446043165467626</v>
      </c>
      <c r="J67" s="21">
        <f t="shared" si="7"/>
        <v>-3.0612244897959183E-2</v>
      </c>
    </row>
    <row r="68" spans="1:10" x14ac:dyDescent="0.2">
      <c r="A68" s="158" t="s">
        <v>422</v>
      </c>
      <c r="B68" s="65">
        <v>34</v>
      </c>
      <c r="C68" s="66">
        <v>28</v>
      </c>
      <c r="D68" s="65">
        <v>89</v>
      </c>
      <c r="E68" s="66">
        <v>167</v>
      </c>
      <c r="F68" s="67"/>
      <c r="G68" s="65">
        <f t="shared" si="4"/>
        <v>6</v>
      </c>
      <c r="H68" s="66">
        <f t="shared" si="5"/>
        <v>-78</v>
      </c>
      <c r="I68" s="20">
        <f t="shared" si="6"/>
        <v>0.21428571428571427</v>
      </c>
      <c r="J68" s="21">
        <f t="shared" si="7"/>
        <v>-0.46706586826347307</v>
      </c>
    </row>
    <row r="69" spans="1:10" x14ac:dyDescent="0.2">
      <c r="A69" s="158" t="s">
        <v>459</v>
      </c>
      <c r="B69" s="65">
        <v>114</v>
      </c>
      <c r="C69" s="66">
        <v>85</v>
      </c>
      <c r="D69" s="65">
        <v>366</v>
      </c>
      <c r="E69" s="66">
        <v>271</v>
      </c>
      <c r="F69" s="67"/>
      <c r="G69" s="65">
        <f t="shared" si="4"/>
        <v>29</v>
      </c>
      <c r="H69" s="66">
        <f t="shared" si="5"/>
        <v>95</v>
      </c>
      <c r="I69" s="20">
        <f t="shared" si="6"/>
        <v>0.3411764705882353</v>
      </c>
      <c r="J69" s="21">
        <f t="shared" si="7"/>
        <v>0.35055350553505538</v>
      </c>
    </row>
    <row r="70" spans="1:10" x14ac:dyDescent="0.2">
      <c r="A70" s="158" t="s">
        <v>460</v>
      </c>
      <c r="B70" s="65">
        <v>19</v>
      </c>
      <c r="C70" s="66">
        <v>7</v>
      </c>
      <c r="D70" s="65">
        <v>45</v>
      </c>
      <c r="E70" s="66">
        <v>47</v>
      </c>
      <c r="F70" s="67"/>
      <c r="G70" s="65">
        <f t="shared" si="4"/>
        <v>12</v>
      </c>
      <c r="H70" s="66">
        <f t="shared" si="5"/>
        <v>-2</v>
      </c>
      <c r="I70" s="20">
        <f t="shared" si="6"/>
        <v>1.7142857142857142</v>
      </c>
      <c r="J70" s="21">
        <f t="shared" si="7"/>
        <v>-4.2553191489361701E-2</v>
      </c>
    </row>
    <row r="71" spans="1:10" x14ac:dyDescent="0.2">
      <c r="A71" s="158" t="s">
        <v>481</v>
      </c>
      <c r="B71" s="65">
        <v>34</v>
      </c>
      <c r="C71" s="66">
        <v>25</v>
      </c>
      <c r="D71" s="65">
        <v>70</v>
      </c>
      <c r="E71" s="66">
        <v>43</v>
      </c>
      <c r="F71" s="67"/>
      <c r="G71" s="65">
        <f t="shared" si="4"/>
        <v>9</v>
      </c>
      <c r="H71" s="66">
        <f t="shared" si="5"/>
        <v>27</v>
      </c>
      <c r="I71" s="20">
        <f t="shared" si="6"/>
        <v>0.36</v>
      </c>
      <c r="J71" s="21">
        <f t="shared" si="7"/>
        <v>0.62790697674418605</v>
      </c>
    </row>
    <row r="72" spans="1:10" x14ac:dyDescent="0.2">
      <c r="A72" s="158" t="s">
        <v>323</v>
      </c>
      <c r="B72" s="65">
        <v>3</v>
      </c>
      <c r="C72" s="66">
        <v>5</v>
      </c>
      <c r="D72" s="65">
        <v>6</v>
      </c>
      <c r="E72" s="66">
        <v>20</v>
      </c>
      <c r="F72" s="67"/>
      <c r="G72" s="65">
        <f t="shared" si="4"/>
        <v>-2</v>
      </c>
      <c r="H72" s="66">
        <f t="shared" si="5"/>
        <v>-14</v>
      </c>
      <c r="I72" s="20">
        <f t="shared" si="6"/>
        <v>-0.4</v>
      </c>
      <c r="J72" s="21">
        <f t="shared" si="7"/>
        <v>-0.7</v>
      </c>
    </row>
    <row r="73" spans="1:10" s="160" customFormat="1" x14ac:dyDescent="0.2">
      <c r="A73" s="178" t="s">
        <v>639</v>
      </c>
      <c r="B73" s="71">
        <v>874</v>
      </c>
      <c r="C73" s="72">
        <v>698</v>
      </c>
      <c r="D73" s="71">
        <v>2312</v>
      </c>
      <c r="E73" s="72">
        <v>2372</v>
      </c>
      <c r="F73" s="73"/>
      <c r="G73" s="71">
        <f t="shared" si="4"/>
        <v>176</v>
      </c>
      <c r="H73" s="72">
        <f t="shared" si="5"/>
        <v>-60</v>
      </c>
      <c r="I73" s="37">
        <f t="shared" si="6"/>
        <v>0.25214899713467048</v>
      </c>
      <c r="J73" s="38">
        <f t="shared" si="7"/>
        <v>-2.5295109612141653E-2</v>
      </c>
    </row>
    <row r="74" spans="1:10" x14ac:dyDescent="0.2">
      <c r="A74" s="177"/>
      <c r="B74" s="143"/>
      <c r="C74" s="144"/>
      <c r="D74" s="143"/>
      <c r="E74" s="144"/>
      <c r="F74" s="145"/>
      <c r="G74" s="143"/>
      <c r="H74" s="144"/>
      <c r="I74" s="151"/>
      <c r="J74" s="152"/>
    </row>
    <row r="75" spans="1:10" s="139" customFormat="1" x14ac:dyDescent="0.2">
      <c r="A75" s="159" t="s">
        <v>37</v>
      </c>
      <c r="B75" s="65"/>
      <c r="C75" s="66"/>
      <c r="D75" s="65"/>
      <c r="E75" s="66"/>
      <c r="F75" s="67"/>
      <c r="G75" s="65"/>
      <c r="H75" s="66"/>
      <c r="I75" s="20"/>
      <c r="J75" s="21"/>
    </row>
    <row r="76" spans="1:10" x14ac:dyDescent="0.2">
      <c r="A76" s="158" t="s">
        <v>520</v>
      </c>
      <c r="B76" s="65">
        <v>55</v>
      </c>
      <c r="C76" s="66">
        <v>0</v>
      </c>
      <c r="D76" s="65">
        <v>102</v>
      </c>
      <c r="E76" s="66">
        <v>0</v>
      </c>
      <c r="F76" s="67"/>
      <c r="G76" s="65">
        <f>B76-C76</f>
        <v>55</v>
      </c>
      <c r="H76" s="66">
        <f>D76-E76</f>
        <v>102</v>
      </c>
      <c r="I76" s="20" t="str">
        <f>IF(C76=0, "-", IF(G76/C76&lt;10, G76/C76, "&gt;999%"))</f>
        <v>-</v>
      </c>
      <c r="J76" s="21" t="str">
        <f>IF(E76=0, "-", IF(H76/E76&lt;10, H76/E76, "&gt;999%"))</f>
        <v>-</v>
      </c>
    </row>
    <row r="77" spans="1:10" s="160" customFormat="1" x14ac:dyDescent="0.2">
      <c r="A77" s="178" t="s">
        <v>640</v>
      </c>
      <c r="B77" s="71">
        <v>55</v>
      </c>
      <c r="C77" s="72">
        <v>0</v>
      </c>
      <c r="D77" s="71">
        <v>102</v>
      </c>
      <c r="E77" s="72">
        <v>0</v>
      </c>
      <c r="F77" s="73"/>
      <c r="G77" s="71">
        <f>B77-C77</f>
        <v>55</v>
      </c>
      <c r="H77" s="72">
        <f>D77-E77</f>
        <v>102</v>
      </c>
      <c r="I77" s="37" t="str">
        <f>IF(C77=0, "-", IF(G77/C77&lt;10, G77/C77, "&gt;999%"))</f>
        <v>-</v>
      </c>
      <c r="J77" s="38" t="str">
        <f>IF(E77=0, "-", IF(H77/E77&lt;10, H77/E77, "&gt;999%"))</f>
        <v>-</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284</v>
      </c>
      <c r="B80" s="65">
        <v>1</v>
      </c>
      <c r="C80" s="66">
        <v>3</v>
      </c>
      <c r="D80" s="65">
        <v>12</v>
      </c>
      <c r="E80" s="66">
        <v>17</v>
      </c>
      <c r="F80" s="67"/>
      <c r="G80" s="65">
        <f>B80-C80</f>
        <v>-2</v>
      </c>
      <c r="H80" s="66">
        <f>D80-E80</f>
        <v>-5</v>
      </c>
      <c r="I80" s="20">
        <f>IF(C80=0, "-", IF(G80/C80&lt;10, G80/C80, "&gt;999%"))</f>
        <v>-0.66666666666666663</v>
      </c>
      <c r="J80" s="21">
        <f>IF(E80=0, "-", IF(H80/E80&lt;10, H80/E80, "&gt;999%"))</f>
        <v>-0.29411764705882354</v>
      </c>
    </row>
    <row r="81" spans="1:10" s="160" customFormat="1" x14ac:dyDescent="0.2">
      <c r="A81" s="178" t="s">
        <v>641</v>
      </c>
      <c r="B81" s="71">
        <v>1</v>
      </c>
      <c r="C81" s="72">
        <v>3</v>
      </c>
      <c r="D81" s="71">
        <v>12</v>
      </c>
      <c r="E81" s="72">
        <v>17</v>
      </c>
      <c r="F81" s="73"/>
      <c r="G81" s="71">
        <f>B81-C81</f>
        <v>-2</v>
      </c>
      <c r="H81" s="72">
        <f>D81-E81</f>
        <v>-5</v>
      </c>
      <c r="I81" s="37">
        <f>IF(C81=0, "-", IF(G81/C81&lt;10, G81/C81, "&gt;999%"))</f>
        <v>-0.66666666666666663</v>
      </c>
      <c r="J81" s="38">
        <f>IF(E81=0, "-", IF(H81/E81&lt;10, H81/E81, "&gt;999%"))</f>
        <v>-0.29411764705882354</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213</v>
      </c>
      <c r="B84" s="65">
        <v>6</v>
      </c>
      <c r="C84" s="66">
        <v>0</v>
      </c>
      <c r="D84" s="65">
        <v>9</v>
      </c>
      <c r="E84" s="66">
        <v>2</v>
      </c>
      <c r="F84" s="67"/>
      <c r="G84" s="65">
        <f>B84-C84</f>
        <v>6</v>
      </c>
      <c r="H84" s="66">
        <f>D84-E84</f>
        <v>7</v>
      </c>
      <c r="I84" s="20" t="str">
        <f>IF(C84=0, "-", IF(G84/C84&lt;10, G84/C84, "&gt;999%"))</f>
        <v>-</v>
      </c>
      <c r="J84" s="21">
        <f>IF(E84=0, "-", IF(H84/E84&lt;10, H84/E84, "&gt;999%"))</f>
        <v>3.5</v>
      </c>
    </row>
    <row r="85" spans="1:10" x14ac:dyDescent="0.2">
      <c r="A85" s="158" t="s">
        <v>351</v>
      </c>
      <c r="B85" s="65">
        <v>0</v>
      </c>
      <c r="C85" s="66">
        <v>1</v>
      </c>
      <c r="D85" s="65">
        <v>1</v>
      </c>
      <c r="E85" s="66">
        <v>4</v>
      </c>
      <c r="F85" s="67"/>
      <c r="G85" s="65">
        <f>B85-C85</f>
        <v>-1</v>
      </c>
      <c r="H85" s="66">
        <f>D85-E85</f>
        <v>-3</v>
      </c>
      <c r="I85" s="20">
        <f>IF(C85=0, "-", IF(G85/C85&lt;10, G85/C85, "&gt;999%"))</f>
        <v>-1</v>
      </c>
      <c r="J85" s="21">
        <f>IF(E85=0, "-", IF(H85/E85&lt;10, H85/E85, "&gt;999%"))</f>
        <v>-0.75</v>
      </c>
    </row>
    <row r="86" spans="1:10" x14ac:dyDescent="0.2">
      <c r="A86" s="158" t="s">
        <v>352</v>
      </c>
      <c r="B86" s="65">
        <v>0</v>
      </c>
      <c r="C86" s="66">
        <v>1</v>
      </c>
      <c r="D86" s="65">
        <v>0</v>
      </c>
      <c r="E86" s="66">
        <v>2</v>
      </c>
      <c r="F86" s="67"/>
      <c r="G86" s="65">
        <f>B86-C86</f>
        <v>-1</v>
      </c>
      <c r="H86" s="66">
        <f>D86-E86</f>
        <v>-2</v>
      </c>
      <c r="I86" s="20">
        <f>IF(C86=0, "-", IF(G86/C86&lt;10, G86/C86, "&gt;999%"))</f>
        <v>-1</v>
      </c>
      <c r="J86" s="21">
        <f>IF(E86=0, "-", IF(H86/E86&lt;10, H86/E86, "&gt;999%"))</f>
        <v>-1</v>
      </c>
    </row>
    <row r="87" spans="1:10" x14ac:dyDescent="0.2">
      <c r="A87" s="158" t="s">
        <v>398</v>
      </c>
      <c r="B87" s="65">
        <v>1</v>
      </c>
      <c r="C87" s="66">
        <v>1</v>
      </c>
      <c r="D87" s="65">
        <v>6</v>
      </c>
      <c r="E87" s="66">
        <v>3</v>
      </c>
      <c r="F87" s="67"/>
      <c r="G87" s="65">
        <f>B87-C87</f>
        <v>0</v>
      </c>
      <c r="H87" s="66">
        <f>D87-E87</f>
        <v>3</v>
      </c>
      <c r="I87" s="20">
        <f>IF(C87=0, "-", IF(G87/C87&lt;10, G87/C87, "&gt;999%"))</f>
        <v>0</v>
      </c>
      <c r="J87" s="21">
        <f>IF(E87=0, "-", IF(H87/E87&lt;10, H87/E87, "&gt;999%"))</f>
        <v>1</v>
      </c>
    </row>
    <row r="88" spans="1:10" s="160" customFormat="1" x14ac:dyDescent="0.2">
      <c r="A88" s="178" t="s">
        <v>642</v>
      </c>
      <c r="B88" s="71">
        <v>7</v>
      </c>
      <c r="C88" s="72">
        <v>3</v>
      </c>
      <c r="D88" s="71">
        <v>16</v>
      </c>
      <c r="E88" s="72">
        <v>11</v>
      </c>
      <c r="F88" s="73"/>
      <c r="G88" s="71">
        <f>B88-C88</f>
        <v>4</v>
      </c>
      <c r="H88" s="72">
        <f>D88-E88</f>
        <v>5</v>
      </c>
      <c r="I88" s="37">
        <f>IF(C88=0, "-", IF(G88/C88&lt;10, G88/C88, "&gt;999%"))</f>
        <v>1.3333333333333333</v>
      </c>
      <c r="J88" s="38">
        <f>IF(E88=0, "-", IF(H88/E88&lt;10, H88/E88, "&gt;999%"))</f>
        <v>0.45454545454545453</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563</v>
      </c>
      <c r="B91" s="65">
        <v>21</v>
      </c>
      <c r="C91" s="66">
        <v>10</v>
      </c>
      <c r="D91" s="65">
        <v>30</v>
      </c>
      <c r="E91" s="66">
        <v>31</v>
      </c>
      <c r="F91" s="67"/>
      <c r="G91" s="65">
        <f>B91-C91</f>
        <v>11</v>
      </c>
      <c r="H91" s="66">
        <f>D91-E91</f>
        <v>-1</v>
      </c>
      <c r="I91" s="20">
        <f>IF(C91=0, "-", IF(G91/C91&lt;10, G91/C91, "&gt;999%"))</f>
        <v>1.1000000000000001</v>
      </c>
      <c r="J91" s="21">
        <f>IF(E91=0, "-", IF(H91/E91&lt;10, H91/E91, "&gt;999%"))</f>
        <v>-3.2258064516129031E-2</v>
      </c>
    </row>
    <row r="92" spans="1:10" x14ac:dyDescent="0.2">
      <c r="A92" s="158" t="s">
        <v>553</v>
      </c>
      <c r="B92" s="65">
        <v>0</v>
      </c>
      <c r="C92" s="66">
        <v>0</v>
      </c>
      <c r="D92" s="65">
        <v>2</v>
      </c>
      <c r="E92" s="66">
        <v>2</v>
      </c>
      <c r="F92" s="67"/>
      <c r="G92" s="65">
        <f>B92-C92</f>
        <v>0</v>
      </c>
      <c r="H92" s="66">
        <f>D92-E92</f>
        <v>0</v>
      </c>
      <c r="I92" s="20" t="str">
        <f>IF(C92=0, "-", IF(G92/C92&lt;10, G92/C92, "&gt;999%"))</f>
        <v>-</v>
      </c>
      <c r="J92" s="21">
        <f>IF(E92=0, "-", IF(H92/E92&lt;10, H92/E92, "&gt;999%"))</f>
        <v>0</v>
      </c>
    </row>
    <row r="93" spans="1:10" s="160" customFormat="1" x14ac:dyDescent="0.2">
      <c r="A93" s="178" t="s">
        <v>643</v>
      </c>
      <c r="B93" s="71">
        <v>21</v>
      </c>
      <c r="C93" s="72">
        <v>10</v>
      </c>
      <c r="D93" s="71">
        <v>32</v>
      </c>
      <c r="E93" s="72">
        <v>33</v>
      </c>
      <c r="F93" s="73"/>
      <c r="G93" s="71">
        <f>B93-C93</f>
        <v>11</v>
      </c>
      <c r="H93" s="72">
        <f>D93-E93</f>
        <v>-1</v>
      </c>
      <c r="I93" s="37">
        <f>IF(C93=0, "-", IF(G93/C93&lt;10, G93/C93, "&gt;999%"))</f>
        <v>1.1000000000000001</v>
      </c>
      <c r="J93" s="38">
        <f>IF(E93=0, "-", IF(H93/E93&lt;10, H93/E93, "&gt;999%"))</f>
        <v>-3.0303030303030304E-2</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564</v>
      </c>
      <c r="B96" s="65">
        <v>0</v>
      </c>
      <c r="C96" s="66">
        <v>0</v>
      </c>
      <c r="D96" s="65">
        <v>0</v>
      </c>
      <c r="E96" s="66">
        <v>8</v>
      </c>
      <c r="F96" s="67"/>
      <c r="G96" s="65">
        <f>B96-C96</f>
        <v>0</v>
      </c>
      <c r="H96" s="66">
        <f>D96-E96</f>
        <v>-8</v>
      </c>
      <c r="I96" s="20" t="str">
        <f>IF(C96=0, "-", IF(G96/C96&lt;10, G96/C96, "&gt;999%"))</f>
        <v>-</v>
      </c>
      <c r="J96" s="21">
        <f>IF(E96=0, "-", IF(H96/E96&lt;10, H96/E96, "&gt;999%"))</f>
        <v>-1</v>
      </c>
    </row>
    <row r="97" spans="1:10" x14ac:dyDescent="0.2">
      <c r="A97" s="158" t="s">
        <v>554</v>
      </c>
      <c r="B97" s="65">
        <v>1</v>
      </c>
      <c r="C97" s="66">
        <v>0</v>
      </c>
      <c r="D97" s="65">
        <v>1</v>
      </c>
      <c r="E97" s="66">
        <v>0</v>
      </c>
      <c r="F97" s="67"/>
      <c r="G97" s="65">
        <f>B97-C97</f>
        <v>1</v>
      </c>
      <c r="H97" s="66">
        <f>D97-E97</f>
        <v>1</v>
      </c>
      <c r="I97" s="20" t="str">
        <f>IF(C97=0, "-", IF(G97/C97&lt;10, G97/C97, "&gt;999%"))</f>
        <v>-</v>
      </c>
      <c r="J97" s="21" t="str">
        <f>IF(E97=0, "-", IF(H97/E97&lt;10, H97/E97, "&gt;999%"))</f>
        <v>-</v>
      </c>
    </row>
    <row r="98" spans="1:10" s="160" customFormat="1" x14ac:dyDescent="0.2">
      <c r="A98" s="178" t="s">
        <v>644</v>
      </c>
      <c r="B98" s="71">
        <v>1</v>
      </c>
      <c r="C98" s="72">
        <v>0</v>
      </c>
      <c r="D98" s="71">
        <v>1</v>
      </c>
      <c r="E98" s="72">
        <v>8</v>
      </c>
      <c r="F98" s="73"/>
      <c r="G98" s="71">
        <f>B98-C98</f>
        <v>1</v>
      </c>
      <c r="H98" s="72">
        <f>D98-E98</f>
        <v>-7</v>
      </c>
      <c r="I98" s="37" t="str">
        <f>IF(C98=0, "-", IF(G98/C98&lt;10, G98/C98, "&gt;999%"))</f>
        <v>-</v>
      </c>
      <c r="J98" s="38">
        <f>IF(E98=0, "-", IF(H98/E98&lt;10, H98/E98, "&gt;999%"))</f>
        <v>-0.875</v>
      </c>
    </row>
    <row r="99" spans="1:10" x14ac:dyDescent="0.2">
      <c r="A99" s="177"/>
      <c r="B99" s="143"/>
      <c r="C99" s="144"/>
      <c r="D99" s="143"/>
      <c r="E99" s="144"/>
      <c r="F99" s="145"/>
      <c r="G99" s="143"/>
      <c r="H99" s="144"/>
      <c r="I99" s="151"/>
      <c r="J99" s="152"/>
    </row>
    <row r="100" spans="1:10" s="139" customFormat="1" x14ac:dyDescent="0.2">
      <c r="A100" s="159" t="s">
        <v>42</v>
      </c>
      <c r="B100" s="65"/>
      <c r="C100" s="66"/>
      <c r="D100" s="65"/>
      <c r="E100" s="66"/>
      <c r="F100" s="67"/>
      <c r="G100" s="65"/>
      <c r="H100" s="66"/>
      <c r="I100" s="20"/>
      <c r="J100" s="21"/>
    </row>
    <row r="101" spans="1:10" x14ac:dyDescent="0.2">
      <c r="A101" s="158" t="s">
        <v>342</v>
      </c>
      <c r="B101" s="65">
        <v>3</v>
      </c>
      <c r="C101" s="66">
        <v>6</v>
      </c>
      <c r="D101" s="65">
        <v>11</v>
      </c>
      <c r="E101" s="66">
        <v>20</v>
      </c>
      <c r="F101" s="67"/>
      <c r="G101" s="65">
        <f>B101-C101</f>
        <v>-3</v>
      </c>
      <c r="H101" s="66">
        <f>D101-E101</f>
        <v>-9</v>
      </c>
      <c r="I101" s="20">
        <f>IF(C101=0, "-", IF(G101/C101&lt;10, G101/C101, "&gt;999%"))</f>
        <v>-0.5</v>
      </c>
      <c r="J101" s="21">
        <f>IF(E101=0, "-", IF(H101/E101&lt;10, H101/E101, "&gt;999%"))</f>
        <v>-0.45</v>
      </c>
    </row>
    <row r="102" spans="1:10" s="160" customFormat="1" x14ac:dyDescent="0.2">
      <c r="A102" s="178" t="s">
        <v>645</v>
      </c>
      <c r="B102" s="71">
        <v>3</v>
      </c>
      <c r="C102" s="72">
        <v>6</v>
      </c>
      <c r="D102" s="71">
        <v>11</v>
      </c>
      <c r="E102" s="72">
        <v>20</v>
      </c>
      <c r="F102" s="73"/>
      <c r="G102" s="71">
        <f>B102-C102</f>
        <v>-3</v>
      </c>
      <c r="H102" s="72">
        <f>D102-E102</f>
        <v>-9</v>
      </c>
      <c r="I102" s="37">
        <f>IF(C102=0, "-", IF(G102/C102&lt;10, G102/C102, "&gt;999%"))</f>
        <v>-0.5</v>
      </c>
      <c r="J102" s="38">
        <f>IF(E102=0, "-", IF(H102/E102&lt;10, H102/E102, "&gt;999%"))</f>
        <v>-0.45</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308</v>
      </c>
      <c r="B105" s="65">
        <v>0</v>
      </c>
      <c r="C105" s="66">
        <v>4</v>
      </c>
      <c r="D105" s="65">
        <v>0</v>
      </c>
      <c r="E105" s="66">
        <v>13</v>
      </c>
      <c r="F105" s="67"/>
      <c r="G105" s="65">
        <f>B105-C105</f>
        <v>-4</v>
      </c>
      <c r="H105" s="66">
        <f>D105-E105</f>
        <v>-13</v>
      </c>
      <c r="I105" s="20">
        <f>IF(C105=0, "-", IF(G105/C105&lt;10, G105/C105, "&gt;999%"))</f>
        <v>-1</v>
      </c>
      <c r="J105" s="21">
        <f>IF(E105=0, "-", IF(H105/E105&lt;10, H105/E105, "&gt;999%"))</f>
        <v>-1</v>
      </c>
    </row>
    <row r="106" spans="1:10" x14ac:dyDescent="0.2">
      <c r="A106" s="158" t="s">
        <v>195</v>
      </c>
      <c r="B106" s="65">
        <v>12</v>
      </c>
      <c r="C106" s="66">
        <v>13</v>
      </c>
      <c r="D106" s="65">
        <v>37</v>
      </c>
      <c r="E106" s="66">
        <v>46</v>
      </c>
      <c r="F106" s="67"/>
      <c r="G106" s="65">
        <f>B106-C106</f>
        <v>-1</v>
      </c>
      <c r="H106" s="66">
        <f>D106-E106</f>
        <v>-9</v>
      </c>
      <c r="I106" s="20">
        <f>IF(C106=0, "-", IF(G106/C106&lt;10, G106/C106, "&gt;999%"))</f>
        <v>-7.6923076923076927E-2</v>
      </c>
      <c r="J106" s="21">
        <f>IF(E106=0, "-", IF(H106/E106&lt;10, H106/E106, "&gt;999%"))</f>
        <v>-0.19565217391304349</v>
      </c>
    </row>
    <row r="107" spans="1:10" x14ac:dyDescent="0.2">
      <c r="A107" s="158" t="s">
        <v>366</v>
      </c>
      <c r="B107" s="65">
        <v>0</v>
      </c>
      <c r="C107" s="66">
        <v>3</v>
      </c>
      <c r="D107" s="65">
        <v>0</v>
      </c>
      <c r="E107" s="66">
        <v>18</v>
      </c>
      <c r="F107" s="67"/>
      <c r="G107" s="65">
        <f>B107-C107</f>
        <v>-3</v>
      </c>
      <c r="H107" s="66">
        <f>D107-E107</f>
        <v>-18</v>
      </c>
      <c r="I107" s="20">
        <f>IF(C107=0, "-", IF(G107/C107&lt;10, G107/C107, "&gt;999%"))</f>
        <v>-1</v>
      </c>
      <c r="J107" s="21">
        <f>IF(E107=0, "-", IF(H107/E107&lt;10, H107/E107, "&gt;999%"))</f>
        <v>-1</v>
      </c>
    </row>
    <row r="108" spans="1:10" s="160" customFormat="1" x14ac:dyDescent="0.2">
      <c r="A108" s="178" t="s">
        <v>646</v>
      </c>
      <c r="B108" s="71">
        <v>12</v>
      </c>
      <c r="C108" s="72">
        <v>20</v>
      </c>
      <c r="D108" s="71">
        <v>37</v>
      </c>
      <c r="E108" s="72">
        <v>77</v>
      </c>
      <c r="F108" s="73"/>
      <c r="G108" s="71">
        <f>B108-C108</f>
        <v>-8</v>
      </c>
      <c r="H108" s="72">
        <f>D108-E108</f>
        <v>-40</v>
      </c>
      <c r="I108" s="37">
        <f>IF(C108=0, "-", IF(G108/C108&lt;10, G108/C108, "&gt;999%"))</f>
        <v>-0.4</v>
      </c>
      <c r="J108" s="38">
        <f>IF(E108=0, "-", IF(H108/E108&lt;10, H108/E108, "&gt;999%"))</f>
        <v>-0.51948051948051943</v>
      </c>
    </row>
    <row r="109" spans="1:10" x14ac:dyDescent="0.2">
      <c r="A109" s="177"/>
      <c r="B109" s="143"/>
      <c r="C109" s="144"/>
      <c r="D109" s="143"/>
      <c r="E109" s="144"/>
      <c r="F109" s="145"/>
      <c r="G109" s="143"/>
      <c r="H109" s="144"/>
      <c r="I109" s="151"/>
      <c r="J109" s="152"/>
    </row>
    <row r="110" spans="1:10" s="139" customFormat="1" x14ac:dyDescent="0.2">
      <c r="A110" s="159" t="s">
        <v>44</v>
      </c>
      <c r="B110" s="65"/>
      <c r="C110" s="66"/>
      <c r="D110" s="65"/>
      <c r="E110" s="66"/>
      <c r="F110" s="67"/>
      <c r="G110" s="65"/>
      <c r="H110" s="66"/>
      <c r="I110" s="20"/>
      <c r="J110" s="21"/>
    </row>
    <row r="111" spans="1:10" x14ac:dyDescent="0.2">
      <c r="A111" s="158" t="s">
        <v>496</v>
      </c>
      <c r="B111" s="65">
        <v>0</v>
      </c>
      <c r="C111" s="66">
        <v>0</v>
      </c>
      <c r="D111" s="65">
        <v>0</v>
      </c>
      <c r="E111" s="66">
        <v>1</v>
      </c>
      <c r="F111" s="67"/>
      <c r="G111" s="65">
        <f>B111-C111</f>
        <v>0</v>
      </c>
      <c r="H111" s="66">
        <f>D111-E111</f>
        <v>-1</v>
      </c>
      <c r="I111" s="20" t="str">
        <f>IF(C111=0, "-", IF(G111/C111&lt;10, G111/C111, "&gt;999%"))</f>
        <v>-</v>
      </c>
      <c r="J111" s="21">
        <f>IF(E111=0, "-", IF(H111/E111&lt;10, H111/E111, "&gt;999%"))</f>
        <v>-1</v>
      </c>
    </row>
    <row r="112" spans="1:10" x14ac:dyDescent="0.2">
      <c r="A112" s="158" t="s">
        <v>540</v>
      </c>
      <c r="B112" s="65">
        <v>24</v>
      </c>
      <c r="C112" s="66">
        <v>18</v>
      </c>
      <c r="D112" s="65">
        <v>57</v>
      </c>
      <c r="E112" s="66">
        <v>46</v>
      </c>
      <c r="F112" s="67"/>
      <c r="G112" s="65">
        <f>B112-C112</f>
        <v>6</v>
      </c>
      <c r="H112" s="66">
        <f>D112-E112</f>
        <v>11</v>
      </c>
      <c r="I112" s="20">
        <f>IF(C112=0, "-", IF(G112/C112&lt;10, G112/C112, "&gt;999%"))</f>
        <v>0.33333333333333331</v>
      </c>
      <c r="J112" s="21">
        <f>IF(E112=0, "-", IF(H112/E112&lt;10, H112/E112, "&gt;999%"))</f>
        <v>0.2391304347826087</v>
      </c>
    </row>
    <row r="113" spans="1:10" s="160" customFormat="1" x14ac:dyDescent="0.2">
      <c r="A113" s="178" t="s">
        <v>647</v>
      </c>
      <c r="B113" s="71">
        <v>24</v>
      </c>
      <c r="C113" s="72">
        <v>18</v>
      </c>
      <c r="D113" s="71">
        <v>57</v>
      </c>
      <c r="E113" s="72">
        <v>47</v>
      </c>
      <c r="F113" s="73"/>
      <c r="G113" s="71">
        <f>B113-C113</f>
        <v>6</v>
      </c>
      <c r="H113" s="72">
        <f>D113-E113</f>
        <v>10</v>
      </c>
      <c r="I113" s="37">
        <f>IF(C113=0, "-", IF(G113/C113&lt;10, G113/C113, "&gt;999%"))</f>
        <v>0.33333333333333331</v>
      </c>
      <c r="J113" s="38">
        <f>IF(E113=0, "-", IF(H113/E113&lt;10, H113/E113, "&gt;999%"))</f>
        <v>0.21276595744680851</v>
      </c>
    </row>
    <row r="114" spans="1:10" x14ac:dyDescent="0.2">
      <c r="A114" s="177"/>
      <c r="B114" s="143"/>
      <c r="C114" s="144"/>
      <c r="D114" s="143"/>
      <c r="E114" s="144"/>
      <c r="F114" s="145"/>
      <c r="G114" s="143"/>
      <c r="H114" s="144"/>
      <c r="I114" s="151"/>
      <c r="J114" s="152"/>
    </row>
    <row r="115" spans="1:10" s="139" customFormat="1" x14ac:dyDescent="0.2">
      <c r="A115" s="159" t="s">
        <v>45</v>
      </c>
      <c r="B115" s="65"/>
      <c r="C115" s="66"/>
      <c r="D115" s="65"/>
      <c r="E115" s="66"/>
      <c r="F115" s="67"/>
      <c r="G115" s="65"/>
      <c r="H115" s="66"/>
      <c r="I115" s="20"/>
      <c r="J115" s="21"/>
    </row>
    <row r="116" spans="1:10" x14ac:dyDescent="0.2">
      <c r="A116" s="158" t="s">
        <v>353</v>
      </c>
      <c r="B116" s="65">
        <v>0</v>
      </c>
      <c r="C116" s="66">
        <v>0</v>
      </c>
      <c r="D116" s="65">
        <v>0</v>
      </c>
      <c r="E116" s="66">
        <v>6</v>
      </c>
      <c r="F116" s="67"/>
      <c r="G116" s="65">
        <f t="shared" ref="G116:G130" si="8">B116-C116</f>
        <v>0</v>
      </c>
      <c r="H116" s="66">
        <f t="shared" ref="H116:H130" si="9">D116-E116</f>
        <v>-6</v>
      </c>
      <c r="I116" s="20" t="str">
        <f t="shared" ref="I116:I130" si="10">IF(C116=0, "-", IF(G116/C116&lt;10, G116/C116, "&gt;999%"))</f>
        <v>-</v>
      </c>
      <c r="J116" s="21">
        <f t="shared" ref="J116:J130" si="11">IF(E116=0, "-", IF(H116/E116&lt;10, H116/E116, "&gt;999%"))</f>
        <v>-1</v>
      </c>
    </row>
    <row r="117" spans="1:10" x14ac:dyDescent="0.2">
      <c r="A117" s="158" t="s">
        <v>432</v>
      </c>
      <c r="B117" s="65">
        <v>0</v>
      </c>
      <c r="C117" s="66">
        <v>31</v>
      </c>
      <c r="D117" s="65">
        <v>13</v>
      </c>
      <c r="E117" s="66">
        <v>186</v>
      </c>
      <c r="F117" s="67"/>
      <c r="G117" s="65">
        <f t="shared" si="8"/>
        <v>-31</v>
      </c>
      <c r="H117" s="66">
        <f t="shared" si="9"/>
        <v>-173</v>
      </c>
      <c r="I117" s="20">
        <f t="shared" si="10"/>
        <v>-1</v>
      </c>
      <c r="J117" s="21">
        <f t="shared" si="11"/>
        <v>-0.93010752688172038</v>
      </c>
    </row>
    <row r="118" spans="1:10" x14ac:dyDescent="0.2">
      <c r="A118" s="158" t="s">
        <v>399</v>
      </c>
      <c r="B118" s="65">
        <v>96</v>
      </c>
      <c r="C118" s="66">
        <v>108</v>
      </c>
      <c r="D118" s="65">
        <v>294</v>
      </c>
      <c r="E118" s="66">
        <v>321</v>
      </c>
      <c r="F118" s="67"/>
      <c r="G118" s="65">
        <f t="shared" si="8"/>
        <v>-12</v>
      </c>
      <c r="H118" s="66">
        <f t="shared" si="9"/>
        <v>-27</v>
      </c>
      <c r="I118" s="20">
        <f t="shared" si="10"/>
        <v>-0.1111111111111111</v>
      </c>
      <c r="J118" s="21">
        <f t="shared" si="11"/>
        <v>-8.4112149532710276E-2</v>
      </c>
    </row>
    <row r="119" spans="1:10" x14ac:dyDescent="0.2">
      <c r="A119" s="158" t="s">
        <v>433</v>
      </c>
      <c r="B119" s="65">
        <v>153</v>
      </c>
      <c r="C119" s="66">
        <v>278</v>
      </c>
      <c r="D119" s="65">
        <v>436</v>
      </c>
      <c r="E119" s="66">
        <v>603</v>
      </c>
      <c r="F119" s="67"/>
      <c r="G119" s="65">
        <f t="shared" si="8"/>
        <v>-125</v>
      </c>
      <c r="H119" s="66">
        <f t="shared" si="9"/>
        <v>-167</v>
      </c>
      <c r="I119" s="20">
        <f t="shared" si="10"/>
        <v>-0.44964028776978415</v>
      </c>
      <c r="J119" s="21">
        <f t="shared" si="11"/>
        <v>-0.27694859038142622</v>
      </c>
    </row>
    <row r="120" spans="1:10" x14ac:dyDescent="0.2">
      <c r="A120" s="158" t="s">
        <v>198</v>
      </c>
      <c r="B120" s="65">
        <v>8</v>
      </c>
      <c r="C120" s="66">
        <v>3</v>
      </c>
      <c r="D120" s="65">
        <v>31</v>
      </c>
      <c r="E120" s="66">
        <v>8</v>
      </c>
      <c r="F120" s="67"/>
      <c r="G120" s="65">
        <f t="shared" si="8"/>
        <v>5</v>
      </c>
      <c r="H120" s="66">
        <f t="shared" si="9"/>
        <v>23</v>
      </c>
      <c r="I120" s="20">
        <f t="shared" si="10"/>
        <v>1.6666666666666667</v>
      </c>
      <c r="J120" s="21">
        <f t="shared" si="11"/>
        <v>2.875</v>
      </c>
    </row>
    <row r="121" spans="1:10" x14ac:dyDescent="0.2">
      <c r="A121" s="158" t="s">
        <v>217</v>
      </c>
      <c r="B121" s="65">
        <v>38</v>
      </c>
      <c r="C121" s="66">
        <v>182</v>
      </c>
      <c r="D121" s="65">
        <v>123</v>
      </c>
      <c r="E121" s="66">
        <v>317</v>
      </c>
      <c r="F121" s="67"/>
      <c r="G121" s="65">
        <f t="shared" si="8"/>
        <v>-144</v>
      </c>
      <c r="H121" s="66">
        <f t="shared" si="9"/>
        <v>-194</v>
      </c>
      <c r="I121" s="20">
        <f t="shared" si="10"/>
        <v>-0.79120879120879117</v>
      </c>
      <c r="J121" s="21">
        <f t="shared" si="11"/>
        <v>-0.61198738170347</v>
      </c>
    </row>
    <row r="122" spans="1:10" x14ac:dyDescent="0.2">
      <c r="A122" s="158" t="s">
        <v>245</v>
      </c>
      <c r="B122" s="65">
        <v>0</v>
      </c>
      <c r="C122" s="66">
        <v>8</v>
      </c>
      <c r="D122" s="65">
        <v>1</v>
      </c>
      <c r="E122" s="66">
        <v>21</v>
      </c>
      <c r="F122" s="67"/>
      <c r="G122" s="65">
        <f t="shared" si="8"/>
        <v>-8</v>
      </c>
      <c r="H122" s="66">
        <f t="shared" si="9"/>
        <v>-20</v>
      </c>
      <c r="I122" s="20">
        <f t="shared" si="10"/>
        <v>-1</v>
      </c>
      <c r="J122" s="21">
        <f t="shared" si="11"/>
        <v>-0.95238095238095233</v>
      </c>
    </row>
    <row r="123" spans="1:10" x14ac:dyDescent="0.2">
      <c r="A123" s="158" t="s">
        <v>311</v>
      </c>
      <c r="B123" s="65">
        <v>40</v>
      </c>
      <c r="C123" s="66">
        <v>116</v>
      </c>
      <c r="D123" s="65">
        <v>348</v>
      </c>
      <c r="E123" s="66">
        <v>320</v>
      </c>
      <c r="F123" s="67"/>
      <c r="G123" s="65">
        <f t="shared" si="8"/>
        <v>-76</v>
      </c>
      <c r="H123" s="66">
        <f t="shared" si="9"/>
        <v>28</v>
      </c>
      <c r="I123" s="20">
        <f t="shared" si="10"/>
        <v>-0.65517241379310343</v>
      </c>
      <c r="J123" s="21">
        <f t="shared" si="11"/>
        <v>8.7499999999999994E-2</v>
      </c>
    </row>
    <row r="124" spans="1:10" x14ac:dyDescent="0.2">
      <c r="A124" s="158" t="s">
        <v>354</v>
      </c>
      <c r="B124" s="65">
        <v>225</v>
      </c>
      <c r="C124" s="66">
        <v>0</v>
      </c>
      <c r="D124" s="65">
        <v>446</v>
      </c>
      <c r="E124" s="66">
        <v>0</v>
      </c>
      <c r="F124" s="67"/>
      <c r="G124" s="65">
        <f t="shared" si="8"/>
        <v>225</v>
      </c>
      <c r="H124" s="66">
        <f t="shared" si="9"/>
        <v>446</v>
      </c>
      <c r="I124" s="20" t="str">
        <f t="shared" si="10"/>
        <v>-</v>
      </c>
      <c r="J124" s="21" t="str">
        <f t="shared" si="11"/>
        <v>-</v>
      </c>
    </row>
    <row r="125" spans="1:10" x14ac:dyDescent="0.2">
      <c r="A125" s="158" t="s">
        <v>510</v>
      </c>
      <c r="B125" s="65">
        <v>106</v>
      </c>
      <c r="C125" s="66">
        <v>60</v>
      </c>
      <c r="D125" s="65">
        <v>282</v>
      </c>
      <c r="E125" s="66">
        <v>199</v>
      </c>
      <c r="F125" s="67"/>
      <c r="G125" s="65">
        <f t="shared" si="8"/>
        <v>46</v>
      </c>
      <c r="H125" s="66">
        <f t="shared" si="9"/>
        <v>83</v>
      </c>
      <c r="I125" s="20">
        <f t="shared" si="10"/>
        <v>0.76666666666666672</v>
      </c>
      <c r="J125" s="21">
        <f t="shared" si="11"/>
        <v>0.41708542713567837</v>
      </c>
    </row>
    <row r="126" spans="1:10" x14ac:dyDescent="0.2">
      <c r="A126" s="158" t="s">
        <v>521</v>
      </c>
      <c r="B126" s="65">
        <v>1263</v>
      </c>
      <c r="C126" s="66">
        <v>1000</v>
      </c>
      <c r="D126" s="65">
        <v>2829</v>
      </c>
      <c r="E126" s="66">
        <v>2766</v>
      </c>
      <c r="F126" s="67"/>
      <c r="G126" s="65">
        <f t="shared" si="8"/>
        <v>263</v>
      </c>
      <c r="H126" s="66">
        <f t="shared" si="9"/>
        <v>63</v>
      </c>
      <c r="I126" s="20">
        <f t="shared" si="10"/>
        <v>0.26300000000000001</v>
      </c>
      <c r="J126" s="21">
        <f t="shared" si="11"/>
        <v>2.27765726681128E-2</v>
      </c>
    </row>
    <row r="127" spans="1:10" x14ac:dyDescent="0.2">
      <c r="A127" s="158" t="s">
        <v>490</v>
      </c>
      <c r="B127" s="65">
        <v>0</v>
      </c>
      <c r="C127" s="66">
        <v>0</v>
      </c>
      <c r="D127" s="65">
        <v>5</v>
      </c>
      <c r="E127" s="66">
        <v>0</v>
      </c>
      <c r="F127" s="67"/>
      <c r="G127" s="65">
        <f t="shared" si="8"/>
        <v>0</v>
      </c>
      <c r="H127" s="66">
        <f t="shared" si="9"/>
        <v>5</v>
      </c>
      <c r="I127" s="20" t="str">
        <f t="shared" si="10"/>
        <v>-</v>
      </c>
      <c r="J127" s="21" t="str">
        <f t="shared" si="11"/>
        <v>-</v>
      </c>
    </row>
    <row r="128" spans="1:10" x14ac:dyDescent="0.2">
      <c r="A128" s="158" t="s">
        <v>500</v>
      </c>
      <c r="B128" s="65">
        <v>80</v>
      </c>
      <c r="C128" s="66">
        <v>62</v>
      </c>
      <c r="D128" s="65">
        <v>377</v>
      </c>
      <c r="E128" s="66">
        <v>192</v>
      </c>
      <c r="F128" s="67"/>
      <c r="G128" s="65">
        <f t="shared" si="8"/>
        <v>18</v>
      </c>
      <c r="H128" s="66">
        <f t="shared" si="9"/>
        <v>185</v>
      </c>
      <c r="I128" s="20">
        <f t="shared" si="10"/>
        <v>0.29032258064516131</v>
      </c>
      <c r="J128" s="21">
        <f t="shared" si="11"/>
        <v>0.96354166666666663</v>
      </c>
    </row>
    <row r="129" spans="1:10" x14ac:dyDescent="0.2">
      <c r="A129" s="158" t="s">
        <v>541</v>
      </c>
      <c r="B129" s="65">
        <v>78</v>
      </c>
      <c r="C129" s="66">
        <v>33</v>
      </c>
      <c r="D129" s="65">
        <v>176</v>
      </c>
      <c r="E129" s="66">
        <v>98</v>
      </c>
      <c r="F129" s="67"/>
      <c r="G129" s="65">
        <f t="shared" si="8"/>
        <v>45</v>
      </c>
      <c r="H129" s="66">
        <f t="shared" si="9"/>
        <v>78</v>
      </c>
      <c r="I129" s="20">
        <f t="shared" si="10"/>
        <v>1.3636363636363635</v>
      </c>
      <c r="J129" s="21">
        <f t="shared" si="11"/>
        <v>0.79591836734693877</v>
      </c>
    </row>
    <row r="130" spans="1:10" s="160" customFormat="1" x14ac:dyDescent="0.2">
      <c r="A130" s="178" t="s">
        <v>648</v>
      </c>
      <c r="B130" s="71">
        <v>2087</v>
      </c>
      <c r="C130" s="72">
        <v>1881</v>
      </c>
      <c r="D130" s="71">
        <v>5361</v>
      </c>
      <c r="E130" s="72">
        <v>5037</v>
      </c>
      <c r="F130" s="73"/>
      <c r="G130" s="71">
        <f t="shared" si="8"/>
        <v>206</v>
      </c>
      <c r="H130" s="72">
        <f t="shared" si="9"/>
        <v>324</v>
      </c>
      <c r="I130" s="37">
        <f t="shared" si="10"/>
        <v>0.10951621477937268</v>
      </c>
      <c r="J130" s="38">
        <f t="shared" si="11"/>
        <v>6.432400238237046E-2</v>
      </c>
    </row>
    <row r="131" spans="1:10" x14ac:dyDescent="0.2">
      <c r="A131" s="177"/>
      <c r="B131" s="143"/>
      <c r="C131" s="144"/>
      <c r="D131" s="143"/>
      <c r="E131" s="144"/>
      <c r="F131" s="145"/>
      <c r="G131" s="143"/>
      <c r="H131" s="144"/>
      <c r="I131" s="151"/>
      <c r="J131" s="152"/>
    </row>
    <row r="132" spans="1:10" s="139" customFormat="1" x14ac:dyDescent="0.2">
      <c r="A132" s="159" t="s">
        <v>46</v>
      </c>
      <c r="B132" s="65"/>
      <c r="C132" s="66"/>
      <c r="D132" s="65"/>
      <c r="E132" s="66"/>
      <c r="F132" s="67"/>
      <c r="G132" s="65"/>
      <c r="H132" s="66"/>
      <c r="I132" s="20"/>
      <c r="J132" s="21"/>
    </row>
    <row r="133" spans="1:10" x14ac:dyDescent="0.2">
      <c r="A133" s="158" t="s">
        <v>565</v>
      </c>
      <c r="B133" s="65">
        <v>14</v>
      </c>
      <c r="C133" s="66">
        <v>7</v>
      </c>
      <c r="D133" s="65">
        <v>27</v>
      </c>
      <c r="E133" s="66">
        <v>16</v>
      </c>
      <c r="F133" s="67"/>
      <c r="G133" s="65">
        <f>B133-C133</f>
        <v>7</v>
      </c>
      <c r="H133" s="66">
        <f>D133-E133</f>
        <v>11</v>
      </c>
      <c r="I133" s="20">
        <f>IF(C133=0, "-", IF(G133/C133&lt;10, G133/C133, "&gt;999%"))</f>
        <v>1</v>
      </c>
      <c r="J133" s="21">
        <f>IF(E133=0, "-", IF(H133/E133&lt;10, H133/E133, "&gt;999%"))</f>
        <v>0.6875</v>
      </c>
    </row>
    <row r="134" spans="1:10" s="160" customFormat="1" x14ac:dyDescent="0.2">
      <c r="A134" s="178" t="s">
        <v>649</v>
      </c>
      <c r="B134" s="71">
        <v>14</v>
      </c>
      <c r="C134" s="72">
        <v>7</v>
      </c>
      <c r="D134" s="71">
        <v>27</v>
      </c>
      <c r="E134" s="72">
        <v>16</v>
      </c>
      <c r="F134" s="73"/>
      <c r="G134" s="71">
        <f>B134-C134</f>
        <v>7</v>
      </c>
      <c r="H134" s="72">
        <f>D134-E134</f>
        <v>11</v>
      </c>
      <c r="I134" s="37">
        <f>IF(C134=0, "-", IF(G134/C134&lt;10, G134/C134, "&gt;999%"))</f>
        <v>1</v>
      </c>
      <c r="J134" s="38">
        <f>IF(E134=0, "-", IF(H134/E134&lt;10, H134/E134, "&gt;999%"))</f>
        <v>0.6875</v>
      </c>
    </row>
    <row r="135" spans="1:10" x14ac:dyDescent="0.2">
      <c r="A135" s="177"/>
      <c r="B135" s="143"/>
      <c r="C135" s="144"/>
      <c r="D135" s="143"/>
      <c r="E135" s="144"/>
      <c r="F135" s="145"/>
      <c r="G135" s="143"/>
      <c r="H135" s="144"/>
      <c r="I135" s="151"/>
      <c r="J135" s="152"/>
    </row>
    <row r="136" spans="1:10" s="139" customFormat="1" x14ac:dyDescent="0.2">
      <c r="A136" s="159" t="s">
        <v>47</v>
      </c>
      <c r="B136" s="65"/>
      <c r="C136" s="66"/>
      <c r="D136" s="65"/>
      <c r="E136" s="66"/>
      <c r="F136" s="67"/>
      <c r="G136" s="65"/>
      <c r="H136" s="66"/>
      <c r="I136" s="20"/>
      <c r="J136" s="21"/>
    </row>
    <row r="137" spans="1:10" x14ac:dyDescent="0.2">
      <c r="A137" s="158" t="s">
        <v>542</v>
      </c>
      <c r="B137" s="65">
        <v>57</v>
      </c>
      <c r="C137" s="66">
        <v>19</v>
      </c>
      <c r="D137" s="65">
        <v>129</v>
      </c>
      <c r="E137" s="66">
        <v>77</v>
      </c>
      <c r="F137" s="67"/>
      <c r="G137" s="65">
        <f>B137-C137</f>
        <v>38</v>
      </c>
      <c r="H137" s="66">
        <f>D137-E137</f>
        <v>52</v>
      </c>
      <c r="I137" s="20">
        <f>IF(C137=0, "-", IF(G137/C137&lt;10, G137/C137, "&gt;999%"))</f>
        <v>2</v>
      </c>
      <c r="J137" s="21">
        <f>IF(E137=0, "-", IF(H137/E137&lt;10, H137/E137, "&gt;999%"))</f>
        <v>0.67532467532467533</v>
      </c>
    </row>
    <row r="138" spans="1:10" x14ac:dyDescent="0.2">
      <c r="A138" s="158" t="s">
        <v>555</v>
      </c>
      <c r="B138" s="65">
        <v>27</v>
      </c>
      <c r="C138" s="66">
        <v>25</v>
      </c>
      <c r="D138" s="65">
        <v>66</v>
      </c>
      <c r="E138" s="66">
        <v>67</v>
      </c>
      <c r="F138" s="67"/>
      <c r="G138" s="65">
        <f>B138-C138</f>
        <v>2</v>
      </c>
      <c r="H138" s="66">
        <f>D138-E138</f>
        <v>-1</v>
      </c>
      <c r="I138" s="20">
        <f>IF(C138=0, "-", IF(G138/C138&lt;10, G138/C138, "&gt;999%"))</f>
        <v>0.08</v>
      </c>
      <c r="J138" s="21">
        <f>IF(E138=0, "-", IF(H138/E138&lt;10, H138/E138, "&gt;999%"))</f>
        <v>-1.4925373134328358E-2</v>
      </c>
    </row>
    <row r="139" spans="1:10" x14ac:dyDescent="0.2">
      <c r="A139" s="158" t="s">
        <v>566</v>
      </c>
      <c r="B139" s="65">
        <v>11</v>
      </c>
      <c r="C139" s="66">
        <v>5</v>
      </c>
      <c r="D139" s="65">
        <v>26</v>
      </c>
      <c r="E139" s="66">
        <v>10</v>
      </c>
      <c r="F139" s="67"/>
      <c r="G139" s="65">
        <f>B139-C139</f>
        <v>6</v>
      </c>
      <c r="H139" s="66">
        <f>D139-E139</f>
        <v>16</v>
      </c>
      <c r="I139" s="20">
        <f>IF(C139=0, "-", IF(G139/C139&lt;10, G139/C139, "&gt;999%"))</f>
        <v>1.2</v>
      </c>
      <c r="J139" s="21">
        <f>IF(E139=0, "-", IF(H139/E139&lt;10, H139/E139, "&gt;999%"))</f>
        <v>1.6</v>
      </c>
    </row>
    <row r="140" spans="1:10" s="160" customFormat="1" x14ac:dyDescent="0.2">
      <c r="A140" s="178" t="s">
        <v>650</v>
      </c>
      <c r="B140" s="71">
        <v>95</v>
      </c>
      <c r="C140" s="72">
        <v>49</v>
      </c>
      <c r="D140" s="71">
        <v>221</v>
      </c>
      <c r="E140" s="72">
        <v>154</v>
      </c>
      <c r="F140" s="73"/>
      <c r="G140" s="71">
        <f>B140-C140</f>
        <v>46</v>
      </c>
      <c r="H140" s="72">
        <f>D140-E140</f>
        <v>67</v>
      </c>
      <c r="I140" s="37">
        <f>IF(C140=0, "-", IF(G140/C140&lt;10, G140/C140, "&gt;999%"))</f>
        <v>0.93877551020408168</v>
      </c>
      <c r="J140" s="38">
        <f>IF(E140=0, "-", IF(H140/E140&lt;10, H140/E140, "&gt;999%"))</f>
        <v>0.43506493506493504</v>
      </c>
    </row>
    <row r="141" spans="1:10" x14ac:dyDescent="0.2">
      <c r="A141" s="177"/>
      <c r="B141" s="143"/>
      <c r="C141" s="144"/>
      <c r="D141" s="143"/>
      <c r="E141" s="144"/>
      <c r="F141" s="145"/>
      <c r="G141" s="143"/>
      <c r="H141" s="144"/>
      <c r="I141" s="151"/>
      <c r="J141" s="152"/>
    </row>
    <row r="142" spans="1:10" s="139" customFormat="1" x14ac:dyDescent="0.2">
      <c r="A142" s="159" t="s">
        <v>48</v>
      </c>
      <c r="B142" s="65"/>
      <c r="C142" s="66"/>
      <c r="D142" s="65"/>
      <c r="E142" s="66"/>
      <c r="F142" s="67"/>
      <c r="G142" s="65"/>
      <c r="H142" s="66"/>
      <c r="I142" s="20"/>
      <c r="J142" s="21"/>
    </row>
    <row r="143" spans="1:10" x14ac:dyDescent="0.2">
      <c r="A143" s="158" t="s">
        <v>260</v>
      </c>
      <c r="B143" s="65">
        <v>0</v>
      </c>
      <c r="C143" s="66">
        <v>1</v>
      </c>
      <c r="D143" s="65">
        <v>1</v>
      </c>
      <c r="E143" s="66">
        <v>2</v>
      </c>
      <c r="F143" s="67"/>
      <c r="G143" s="65">
        <f>B143-C143</f>
        <v>-1</v>
      </c>
      <c r="H143" s="66">
        <f>D143-E143</f>
        <v>-1</v>
      </c>
      <c r="I143" s="20">
        <f>IF(C143=0, "-", IF(G143/C143&lt;10, G143/C143, "&gt;999%"))</f>
        <v>-1</v>
      </c>
      <c r="J143" s="21">
        <f>IF(E143=0, "-", IF(H143/E143&lt;10, H143/E143, "&gt;999%"))</f>
        <v>-0.5</v>
      </c>
    </row>
    <row r="144" spans="1:10" x14ac:dyDescent="0.2">
      <c r="A144" s="158" t="s">
        <v>276</v>
      </c>
      <c r="B144" s="65">
        <v>0</v>
      </c>
      <c r="C144" s="66">
        <v>0</v>
      </c>
      <c r="D144" s="65">
        <v>0</v>
      </c>
      <c r="E144" s="66">
        <v>3</v>
      </c>
      <c r="F144" s="67"/>
      <c r="G144" s="65">
        <f>B144-C144</f>
        <v>0</v>
      </c>
      <c r="H144" s="66">
        <f>D144-E144</f>
        <v>-3</v>
      </c>
      <c r="I144" s="20" t="str">
        <f>IF(C144=0, "-", IF(G144/C144&lt;10, G144/C144, "&gt;999%"))</f>
        <v>-</v>
      </c>
      <c r="J144" s="21">
        <f>IF(E144=0, "-", IF(H144/E144&lt;10, H144/E144, "&gt;999%"))</f>
        <v>-1</v>
      </c>
    </row>
    <row r="145" spans="1:10" x14ac:dyDescent="0.2">
      <c r="A145" s="158" t="s">
        <v>461</v>
      </c>
      <c r="B145" s="65">
        <v>2</v>
      </c>
      <c r="C145" s="66">
        <v>0</v>
      </c>
      <c r="D145" s="65">
        <v>4</v>
      </c>
      <c r="E145" s="66">
        <v>0</v>
      </c>
      <c r="F145" s="67"/>
      <c r="G145" s="65">
        <f>B145-C145</f>
        <v>2</v>
      </c>
      <c r="H145" s="66">
        <f>D145-E145</f>
        <v>4</v>
      </c>
      <c r="I145" s="20" t="str">
        <f>IF(C145=0, "-", IF(G145/C145&lt;10, G145/C145, "&gt;999%"))</f>
        <v>-</v>
      </c>
      <c r="J145" s="21" t="str">
        <f>IF(E145=0, "-", IF(H145/E145&lt;10, H145/E145, "&gt;999%"))</f>
        <v>-</v>
      </c>
    </row>
    <row r="146" spans="1:10" s="160" customFormat="1" x14ac:dyDescent="0.2">
      <c r="A146" s="178" t="s">
        <v>651</v>
      </c>
      <c r="B146" s="71">
        <v>2</v>
      </c>
      <c r="C146" s="72">
        <v>1</v>
      </c>
      <c r="D146" s="71">
        <v>5</v>
      </c>
      <c r="E146" s="72">
        <v>5</v>
      </c>
      <c r="F146" s="73"/>
      <c r="G146" s="71">
        <f>B146-C146</f>
        <v>1</v>
      </c>
      <c r="H146" s="72">
        <f>D146-E146</f>
        <v>0</v>
      </c>
      <c r="I146" s="37">
        <f>IF(C146=0, "-", IF(G146/C146&lt;10, G146/C146, "&gt;999%"))</f>
        <v>1</v>
      </c>
      <c r="J146" s="38">
        <f>IF(E146=0, "-", IF(H146/E146&lt;10, H146/E146, "&gt;999%"))</f>
        <v>0</v>
      </c>
    </row>
    <row r="147" spans="1:10" x14ac:dyDescent="0.2">
      <c r="A147" s="177"/>
      <c r="B147" s="143"/>
      <c r="C147" s="144"/>
      <c r="D147" s="143"/>
      <c r="E147" s="144"/>
      <c r="F147" s="145"/>
      <c r="G147" s="143"/>
      <c r="H147" s="144"/>
      <c r="I147" s="151"/>
      <c r="J147" s="152"/>
    </row>
    <row r="148" spans="1:10" s="139" customFormat="1" x14ac:dyDescent="0.2">
      <c r="A148" s="159" t="s">
        <v>49</v>
      </c>
      <c r="B148" s="65"/>
      <c r="C148" s="66"/>
      <c r="D148" s="65"/>
      <c r="E148" s="66"/>
      <c r="F148" s="67"/>
      <c r="G148" s="65"/>
      <c r="H148" s="66"/>
      <c r="I148" s="20"/>
      <c r="J148" s="21"/>
    </row>
    <row r="149" spans="1:10" x14ac:dyDescent="0.2">
      <c r="A149" s="158" t="s">
        <v>367</v>
      </c>
      <c r="B149" s="65">
        <v>79</v>
      </c>
      <c r="C149" s="66">
        <v>30</v>
      </c>
      <c r="D149" s="65">
        <v>220</v>
      </c>
      <c r="E149" s="66">
        <v>84</v>
      </c>
      <c r="F149" s="67"/>
      <c r="G149" s="65">
        <f t="shared" ref="G149:G155" si="12">B149-C149</f>
        <v>49</v>
      </c>
      <c r="H149" s="66">
        <f t="shared" ref="H149:H155" si="13">D149-E149</f>
        <v>136</v>
      </c>
      <c r="I149" s="20">
        <f t="shared" ref="I149:I155" si="14">IF(C149=0, "-", IF(G149/C149&lt;10, G149/C149, "&gt;999%"))</f>
        <v>1.6333333333333333</v>
      </c>
      <c r="J149" s="21">
        <f t="shared" ref="J149:J155" si="15">IF(E149=0, "-", IF(H149/E149&lt;10, H149/E149, "&gt;999%"))</f>
        <v>1.6190476190476191</v>
      </c>
    </row>
    <row r="150" spans="1:10" x14ac:dyDescent="0.2">
      <c r="A150" s="158" t="s">
        <v>400</v>
      </c>
      <c r="B150" s="65">
        <v>8</v>
      </c>
      <c r="C150" s="66">
        <v>8</v>
      </c>
      <c r="D150" s="65">
        <v>36</v>
      </c>
      <c r="E150" s="66">
        <v>35</v>
      </c>
      <c r="F150" s="67"/>
      <c r="G150" s="65">
        <f t="shared" si="12"/>
        <v>0</v>
      </c>
      <c r="H150" s="66">
        <f t="shared" si="13"/>
        <v>1</v>
      </c>
      <c r="I150" s="20">
        <f t="shared" si="14"/>
        <v>0</v>
      </c>
      <c r="J150" s="21">
        <f t="shared" si="15"/>
        <v>2.8571428571428571E-2</v>
      </c>
    </row>
    <row r="151" spans="1:10" x14ac:dyDescent="0.2">
      <c r="A151" s="158" t="s">
        <v>434</v>
      </c>
      <c r="B151" s="65">
        <v>9</v>
      </c>
      <c r="C151" s="66">
        <v>6</v>
      </c>
      <c r="D151" s="65">
        <v>18</v>
      </c>
      <c r="E151" s="66">
        <v>18</v>
      </c>
      <c r="F151" s="67"/>
      <c r="G151" s="65">
        <f t="shared" si="12"/>
        <v>3</v>
      </c>
      <c r="H151" s="66">
        <f t="shared" si="13"/>
        <v>0</v>
      </c>
      <c r="I151" s="20">
        <f t="shared" si="14"/>
        <v>0.5</v>
      </c>
      <c r="J151" s="21">
        <f t="shared" si="15"/>
        <v>0</v>
      </c>
    </row>
    <row r="152" spans="1:10" x14ac:dyDescent="0.2">
      <c r="A152" s="158" t="s">
        <v>511</v>
      </c>
      <c r="B152" s="65">
        <v>2</v>
      </c>
      <c r="C152" s="66">
        <v>25</v>
      </c>
      <c r="D152" s="65">
        <v>35</v>
      </c>
      <c r="E152" s="66">
        <v>54</v>
      </c>
      <c r="F152" s="67"/>
      <c r="G152" s="65">
        <f t="shared" si="12"/>
        <v>-23</v>
      </c>
      <c r="H152" s="66">
        <f t="shared" si="13"/>
        <v>-19</v>
      </c>
      <c r="I152" s="20">
        <f t="shared" si="14"/>
        <v>-0.92</v>
      </c>
      <c r="J152" s="21">
        <f t="shared" si="15"/>
        <v>-0.35185185185185186</v>
      </c>
    </row>
    <row r="153" spans="1:10" x14ac:dyDescent="0.2">
      <c r="A153" s="158" t="s">
        <v>522</v>
      </c>
      <c r="B153" s="65">
        <v>6</v>
      </c>
      <c r="C153" s="66">
        <v>5</v>
      </c>
      <c r="D153" s="65">
        <v>14</v>
      </c>
      <c r="E153" s="66">
        <v>15</v>
      </c>
      <c r="F153" s="67"/>
      <c r="G153" s="65">
        <f t="shared" si="12"/>
        <v>1</v>
      </c>
      <c r="H153" s="66">
        <f t="shared" si="13"/>
        <v>-1</v>
      </c>
      <c r="I153" s="20">
        <f t="shared" si="14"/>
        <v>0.2</v>
      </c>
      <c r="J153" s="21">
        <f t="shared" si="15"/>
        <v>-6.6666666666666666E-2</v>
      </c>
    </row>
    <row r="154" spans="1:10" x14ac:dyDescent="0.2">
      <c r="A154" s="158" t="s">
        <v>523</v>
      </c>
      <c r="B154" s="65">
        <v>60</v>
      </c>
      <c r="C154" s="66">
        <v>0</v>
      </c>
      <c r="D154" s="65">
        <v>159</v>
      </c>
      <c r="E154" s="66">
        <v>0</v>
      </c>
      <c r="F154" s="67"/>
      <c r="G154" s="65">
        <f t="shared" si="12"/>
        <v>60</v>
      </c>
      <c r="H154" s="66">
        <f t="shared" si="13"/>
        <v>159</v>
      </c>
      <c r="I154" s="20" t="str">
        <f t="shared" si="14"/>
        <v>-</v>
      </c>
      <c r="J154" s="21" t="str">
        <f t="shared" si="15"/>
        <v>-</v>
      </c>
    </row>
    <row r="155" spans="1:10" s="160" customFormat="1" x14ac:dyDescent="0.2">
      <c r="A155" s="178" t="s">
        <v>652</v>
      </c>
      <c r="B155" s="71">
        <v>164</v>
      </c>
      <c r="C155" s="72">
        <v>74</v>
      </c>
      <c r="D155" s="71">
        <v>482</v>
      </c>
      <c r="E155" s="72">
        <v>206</v>
      </c>
      <c r="F155" s="73"/>
      <c r="G155" s="71">
        <f t="shared" si="12"/>
        <v>90</v>
      </c>
      <c r="H155" s="72">
        <f t="shared" si="13"/>
        <v>276</v>
      </c>
      <c r="I155" s="37">
        <f t="shared" si="14"/>
        <v>1.2162162162162162</v>
      </c>
      <c r="J155" s="38">
        <f t="shared" si="15"/>
        <v>1.3398058252427185</v>
      </c>
    </row>
    <row r="156" spans="1:10" x14ac:dyDescent="0.2">
      <c r="A156" s="177"/>
      <c r="B156" s="143"/>
      <c r="C156" s="144"/>
      <c r="D156" s="143"/>
      <c r="E156" s="144"/>
      <c r="F156" s="145"/>
      <c r="G156" s="143"/>
      <c r="H156" s="144"/>
      <c r="I156" s="151"/>
      <c r="J156" s="152"/>
    </row>
    <row r="157" spans="1:10" s="139" customFormat="1" x14ac:dyDescent="0.2">
      <c r="A157" s="159" t="s">
        <v>50</v>
      </c>
      <c r="B157" s="65"/>
      <c r="C157" s="66"/>
      <c r="D157" s="65"/>
      <c r="E157" s="66"/>
      <c r="F157" s="67"/>
      <c r="G157" s="65"/>
      <c r="H157" s="66"/>
      <c r="I157" s="20"/>
      <c r="J157" s="21"/>
    </row>
    <row r="158" spans="1:10" x14ac:dyDescent="0.2">
      <c r="A158" s="158" t="s">
        <v>567</v>
      </c>
      <c r="B158" s="65">
        <v>16</v>
      </c>
      <c r="C158" s="66">
        <v>8</v>
      </c>
      <c r="D158" s="65">
        <v>28</v>
      </c>
      <c r="E158" s="66">
        <v>18</v>
      </c>
      <c r="F158" s="67"/>
      <c r="G158" s="65">
        <f>B158-C158</f>
        <v>8</v>
      </c>
      <c r="H158" s="66">
        <f>D158-E158</f>
        <v>10</v>
      </c>
      <c r="I158" s="20">
        <f>IF(C158=0, "-", IF(G158/C158&lt;10, G158/C158, "&gt;999%"))</f>
        <v>1</v>
      </c>
      <c r="J158" s="21">
        <f>IF(E158=0, "-", IF(H158/E158&lt;10, H158/E158, "&gt;999%"))</f>
        <v>0.55555555555555558</v>
      </c>
    </row>
    <row r="159" spans="1:10" x14ac:dyDescent="0.2">
      <c r="A159" s="158" t="s">
        <v>543</v>
      </c>
      <c r="B159" s="65">
        <v>41</v>
      </c>
      <c r="C159" s="66">
        <v>32</v>
      </c>
      <c r="D159" s="65">
        <v>130</v>
      </c>
      <c r="E159" s="66">
        <v>89</v>
      </c>
      <c r="F159" s="67"/>
      <c r="G159" s="65">
        <f>B159-C159</f>
        <v>9</v>
      </c>
      <c r="H159" s="66">
        <f>D159-E159</f>
        <v>41</v>
      </c>
      <c r="I159" s="20">
        <f>IF(C159=0, "-", IF(G159/C159&lt;10, G159/C159, "&gt;999%"))</f>
        <v>0.28125</v>
      </c>
      <c r="J159" s="21">
        <f>IF(E159=0, "-", IF(H159/E159&lt;10, H159/E159, "&gt;999%"))</f>
        <v>0.4606741573033708</v>
      </c>
    </row>
    <row r="160" spans="1:10" x14ac:dyDescent="0.2">
      <c r="A160" s="158" t="s">
        <v>556</v>
      </c>
      <c r="B160" s="65">
        <v>72</v>
      </c>
      <c r="C160" s="66">
        <v>47</v>
      </c>
      <c r="D160" s="65">
        <v>149</v>
      </c>
      <c r="E160" s="66">
        <v>127</v>
      </c>
      <c r="F160" s="67"/>
      <c r="G160" s="65">
        <f>B160-C160</f>
        <v>25</v>
      </c>
      <c r="H160" s="66">
        <f>D160-E160</f>
        <v>22</v>
      </c>
      <c r="I160" s="20">
        <f>IF(C160=0, "-", IF(G160/C160&lt;10, G160/C160, "&gt;999%"))</f>
        <v>0.53191489361702127</v>
      </c>
      <c r="J160" s="21">
        <f>IF(E160=0, "-", IF(H160/E160&lt;10, H160/E160, "&gt;999%"))</f>
        <v>0.17322834645669291</v>
      </c>
    </row>
    <row r="161" spans="1:10" s="160" customFormat="1" x14ac:dyDescent="0.2">
      <c r="A161" s="178" t="s">
        <v>653</v>
      </c>
      <c r="B161" s="71">
        <v>129</v>
      </c>
      <c r="C161" s="72">
        <v>87</v>
      </c>
      <c r="D161" s="71">
        <v>307</v>
      </c>
      <c r="E161" s="72">
        <v>234</v>
      </c>
      <c r="F161" s="73"/>
      <c r="G161" s="71">
        <f>B161-C161</f>
        <v>42</v>
      </c>
      <c r="H161" s="72">
        <f>D161-E161</f>
        <v>73</v>
      </c>
      <c r="I161" s="37">
        <f>IF(C161=0, "-", IF(G161/C161&lt;10, G161/C161, "&gt;999%"))</f>
        <v>0.48275862068965519</v>
      </c>
      <c r="J161" s="38">
        <f>IF(E161=0, "-", IF(H161/E161&lt;10, H161/E161, "&gt;999%"))</f>
        <v>0.31196581196581197</v>
      </c>
    </row>
    <row r="162" spans="1:10" x14ac:dyDescent="0.2">
      <c r="A162" s="177"/>
      <c r="B162" s="143"/>
      <c r="C162" s="144"/>
      <c r="D162" s="143"/>
      <c r="E162" s="144"/>
      <c r="F162" s="145"/>
      <c r="G162" s="143"/>
      <c r="H162" s="144"/>
      <c r="I162" s="151"/>
      <c r="J162" s="152"/>
    </row>
    <row r="163" spans="1:10" s="139" customFormat="1" x14ac:dyDescent="0.2">
      <c r="A163" s="159" t="s">
        <v>51</v>
      </c>
      <c r="B163" s="65"/>
      <c r="C163" s="66"/>
      <c r="D163" s="65"/>
      <c r="E163" s="66"/>
      <c r="F163" s="67"/>
      <c r="G163" s="65"/>
      <c r="H163" s="66"/>
      <c r="I163" s="20"/>
      <c r="J163" s="21"/>
    </row>
    <row r="164" spans="1:10" x14ac:dyDescent="0.2">
      <c r="A164" s="158" t="s">
        <v>435</v>
      </c>
      <c r="B164" s="65">
        <v>0</v>
      </c>
      <c r="C164" s="66">
        <v>111</v>
      </c>
      <c r="D164" s="65">
        <v>0</v>
      </c>
      <c r="E164" s="66">
        <v>297</v>
      </c>
      <c r="F164" s="67"/>
      <c r="G164" s="65">
        <f t="shared" ref="G164:G172" si="16">B164-C164</f>
        <v>-111</v>
      </c>
      <c r="H164" s="66">
        <f t="shared" ref="H164:H172" si="17">D164-E164</f>
        <v>-297</v>
      </c>
      <c r="I164" s="20">
        <f t="shared" ref="I164:I172" si="18">IF(C164=0, "-", IF(G164/C164&lt;10, G164/C164, "&gt;999%"))</f>
        <v>-1</v>
      </c>
      <c r="J164" s="21">
        <f t="shared" ref="J164:J172" si="19">IF(E164=0, "-", IF(H164/E164&lt;10, H164/E164, "&gt;999%"))</f>
        <v>-1</v>
      </c>
    </row>
    <row r="165" spans="1:10" x14ac:dyDescent="0.2">
      <c r="A165" s="158" t="s">
        <v>218</v>
      </c>
      <c r="B165" s="65">
        <v>0</v>
      </c>
      <c r="C165" s="66">
        <v>231</v>
      </c>
      <c r="D165" s="65">
        <v>0</v>
      </c>
      <c r="E165" s="66">
        <v>298</v>
      </c>
      <c r="F165" s="67"/>
      <c r="G165" s="65">
        <f t="shared" si="16"/>
        <v>-231</v>
      </c>
      <c r="H165" s="66">
        <f t="shared" si="17"/>
        <v>-298</v>
      </c>
      <c r="I165" s="20">
        <f t="shared" si="18"/>
        <v>-1</v>
      </c>
      <c r="J165" s="21">
        <f t="shared" si="19"/>
        <v>-1</v>
      </c>
    </row>
    <row r="166" spans="1:10" x14ac:dyDescent="0.2">
      <c r="A166" s="158" t="s">
        <v>512</v>
      </c>
      <c r="B166" s="65">
        <v>0</v>
      </c>
      <c r="C166" s="66">
        <v>80</v>
      </c>
      <c r="D166" s="65">
        <v>0</v>
      </c>
      <c r="E166" s="66">
        <v>129</v>
      </c>
      <c r="F166" s="67"/>
      <c r="G166" s="65">
        <f t="shared" si="16"/>
        <v>-80</v>
      </c>
      <c r="H166" s="66">
        <f t="shared" si="17"/>
        <v>-129</v>
      </c>
      <c r="I166" s="20">
        <f t="shared" si="18"/>
        <v>-1</v>
      </c>
      <c r="J166" s="21">
        <f t="shared" si="19"/>
        <v>-1</v>
      </c>
    </row>
    <row r="167" spans="1:10" x14ac:dyDescent="0.2">
      <c r="A167" s="158" t="s">
        <v>524</v>
      </c>
      <c r="B167" s="65">
        <v>0</v>
      </c>
      <c r="C167" s="66">
        <v>620</v>
      </c>
      <c r="D167" s="65">
        <v>0</v>
      </c>
      <c r="E167" s="66">
        <v>1157</v>
      </c>
      <c r="F167" s="67"/>
      <c r="G167" s="65">
        <f t="shared" si="16"/>
        <v>-620</v>
      </c>
      <c r="H167" s="66">
        <f t="shared" si="17"/>
        <v>-1157</v>
      </c>
      <c r="I167" s="20">
        <f t="shared" si="18"/>
        <v>-1</v>
      </c>
      <c r="J167" s="21">
        <f t="shared" si="19"/>
        <v>-1</v>
      </c>
    </row>
    <row r="168" spans="1:10" x14ac:dyDescent="0.2">
      <c r="A168" s="158" t="s">
        <v>270</v>
      </c>
      <c r="B168" s="65">
        <v>0</v>
      </c>
      <c r="C168" s="66">
        <v>26</v>
      </c>
      <c r="D168" s="65">
        <v>0</v>
      </c>
      <c r="E168" s="66">
        <v>223</v>
      </c>
      <c r="F168" s="67"/>
      <c r="G168" s="65">
        <f t="shared" si="16"/>
        <v>-26</v>
      </c>
      <c r="H168" s="66">
        <f t="shared" si="17"/>
        <v>-223</v>
      </c>
      <c r="I168" s="20">
        <f t="shared" si="18"/>
        <v>-1</v>
      </c>
      <c r="J168" s="21">
        <f t="shared" si="19"/>
        <v>-1</v>
      </c>
    </row>
    <row r="169" spans="1:10" x14ac:dyDescent="0.2">
      <c r="A169" s="158" t="s">
        <v>401</v>
      </c>
      <c r="B169" s="65">
        <v>0</v>
      </c>
      <c r="C169" s="66">
        <v>134</v>
      </c>
      <c r="D169" s="65">
        <v>0</v>
      </c>
      <c r="E169" s="66">
        <v>248</v>
      </c>
      <c r="F169" s="67"/>
      <c r="G169" s="65">
        <f t="shared" si="16"/>
        <v>-134</v>
      </c>
      <c r="H169" s="66">
        <f t="shared" si="17"/>
        <v>-248</v>
      </c>
      <c r="I169" s="20">
        <f t="shared" si="18"/>
        <v>-1</v>
      </c>
      <c r="J169" s="21">
        <f t="shared" si="19"/>
        <v>-1</v>
      </c>
    </row>
    <row r="170" spans="1:10" x14ac:dyDescent="0.2">
      <c r="A170" s="158" t="s">
        <v>436</v>
      </c>
      <c r="B170" s="65">
        <v>0</v>
      </c>
      <c r="C170" s="66">
        <v>65</v>
      </c>
      <c r="D170" s="65">
        <v>0</v>
      </c>
      <c r="E170" s="66">
        <v>166</v>
      </c>
      <c r="F170" s="67"/>
      <c r="G170" s="65">
        <f t="shared" si="16"/>
        <v>-65</v>
      </c>
      <c r="H170" s="66">
        <f t="shared" si="17"/>
        <v>-166</v>
      </c>
      <c r="I170" s="20">
        <f t="shared" si="18"/>
        <v>-1</v>
      </c>
      <c r="J170" s="21">
        <f t="shared" si="19"/>
        <v>-1</v>
      </c>
    </row>
    <row r="171" spans="1:10" x14ac:dyDescent="0.2">
      <c r="A171" s="158" t="s">
        <v>355</v>
      </c>
      <c r="B171" s="65">
        <v>0</v>
      </c>
      <c r="C171" s="66">
        <v>204</v>
      </c>
      <c r="D171" s="65">
        <v>0</v>
      </c>
      <c r="E171" s="66">
        <v>541</v>
      </c>
      <c r="F171" s="67"/>
      <c r="G171" s="65">
        <f t="shared" si="16"/>
        <v>-204</v>
      </c>
      <c r="H171" s="66">
        <f t="shared" si="17"/>
        <v>-541</v>
      </c>
      <c r="I171" s="20">
        <f t="shared" si="18"/>
        <v>-1</v>
      </c>
      <c r="J171" s="21">
        <f t="shared" si="19"/>
        <v>-1</v>
      </c>
    </row>
    <row r="172" spans="1:10" s="160" customFormat="1" x14ac:dyDescent="0.2">
      <c r="A172" s="178" t="s">
        <v>654</v>
      </c>
      <c r="B172" s="71">
        <v>0</v>
      </c>
      <c r="C172" s="72">
        <v>1471</v>
      </c>
      <c r="D172" s="71">
        <v>0</v>
      </c>
      <c r="E172" s="72">
        <v>3059</v>
      </c>
      <c r="F172" s="73"/>
      <c r="G172" s="71">
        <f t="shared" si="16"/>
        <v>-1471</v>
      </c>
      <c r="H172" s="72">
        <f t="shared" si="17"/>
        <v>-3059</v>
      </c>
      <c r="I172" s="37">
        <f t="shared" si="18"/>
        <v>-1</v>
      </c>
      <c r="J172" s="38">
        <f t="shared" si="19"/>
        <v>-1</v>
      </c>
    </row>
    <row r="173" spans="1:10" x14ac:dyDescent="0.2">
      <c r="A173" s="177"/>
      <c r="B173" s="143"/>
      <c r="C173" s="144"/>
      <c r="D173" s="143"/>
      <c r="E173" s="144"/>
      <c r="F173" s="145"/>
      <c r="G173" s="143"/>
      <c r="H173" s="144"/>
      <c r="I173" s="151"/>
      <c r="J173" s="152"/>
    </row>
    <row r="174" spans="1:10" s="139" customFormat="1" x14ac:dyDescent="0.2">
      <c r="A174" s="159" t="s">
        <v>52</v>
      </c>
      <c r="B174" s="65"/>
      <c r="C174" s="66"/>
      <c r="D174" s="65"/>
      <c r="E174" s="66"/>
      <c r="F174" s="67"/>
      <c r="G174" s="65"/>
      <c r="H174" s="66"/>
      <c r="I174" s="20"/>
      <c r="J174" s="21"/>
    </row>
    <row r="175" spans="1:10" x14ac:dyDescent="0.2">
      <c r="A175" s="158" t="s">
        <v>246</v>
      </c>
      <c r="B175" s="65">
        <v>2</v>
      </c>
      <c r="C175" s="66">
        <v>9</v>
      </c>
      <c r="D175" s="65">
        <v>9</v>
      </c>
      <c r="E175" s="66">
        <v>17</v>
      </c>
      <c r="F175" s="67"/>
      <c r="G175" s="65">
        <f t="shared" ref="G175:G182" si="20">B175-C175</f>
        <v>-7</v>
      </c>
      <c r="H175" s="66">
        <f t="shared" ref="H175:H182" si="21">D175-E175</f>
        <v>-8</v>
      </c>
      <c r="I175" s="20">
        <f t="shared" ref="I175:I182" si="22">IF(C175=0, "-", IF(G175/C175&lt;10, G175/C175, "&gt;999%"))</f>
        <v>-0.77777777777777779</v>
      </c>
      <c r="J175" s="21">
        <f t="shared" ref="J175:J182" si="23">IF(E175=0, "-", IF(H175/E175&lt;10, H175/E175, "&gt;999%"))</f>
        <v>-0.47058823529411764</v>
      </c>
    </row>
    <row r="176" spans="1:10" x14ac:dyDescent="0.2">
      <c r="A176" s="158" t="s">
        <v>199</v>
      </c>
      <c r="B176" s="65">
        <v>0</v>
      </c>
      <c r="C176" s="66">
        <v>4</v>
      </c>
      <c r="D176" s="65">
        <v>2</v>
      </c>
      <c r="E176" s="66">
        <v>14</v>
      </c>
      <c r="F176" s="67"/>
      <c r="G176" s="65">
        <f t="shared" si="20"/>
        <v>-4</v>
      </c>
      <c r="H176" s="66">
        <f t="shared" si="21"/>
        <v>-12</v>
      </c>
      <c r="I176" s="20">
        <f t="shared" si="22"/>
        <v>-1</v>
      </c>
      <c r="J176" s="21">
        <f t="shared" si="23"/>
        <v>-0.8571428571428571</v>
      </c>
    </row>
    <row r="177" spans="1:10" x14ac:dyDescent="0.2">
      <c r="A177" s="158" t="s">
        <v>219</v>
      </c>
      <c r="B177" s="65">
        <v>123</v>
      </c>
      <c r="C177" s="66">
        <v>260</v>
      </c>
      <c r="D177" s="65">
        <v>440</v>
      </c>
      <c r="E177" s="66">
        <v>891</v>
      </c>
      <c r="F177" s="67"/>
      <c r="G177" s="65">
        <f t="shared" si="20"/>
        <v>-137</v>
      </c>
      <c r="H177" s="66">
        <f t="shared" si="21"/>
        <v>-451</v>
      </c>
      <c r="I177" s="20">
        <f t="shared" si="22"/>
        <v>-0.52692307692307694</v>
      </c>
      <c r="J177" s="21">
        <f t="shared" si="23"/>
        <v>-0.50617283950617287</v>
      </c>
    </row>
    <row r="178" spans="1:10" x14ac:dyDescent="0.2">
      <c r="A178" s="158" t="s">
        <v>402</v>
      </c>
      <c r="B178" s="65">
        <v>281</v>
      </c>
      <c r="C178" s="66">
        <v>293</v>
      </c>
      <c r="D178" s="65">
        <v>644</v>
      </c>
      <c r="E178" s="66">
        <v>999</v>
      </c>
      <c r="F178" s="67"/>
      <c r="G178" s="65">
        <f t="shared" si="20"/>
        <v>-12</v>
      </c>
      <c r="H178" s="66">
        <f t="shared" si="21"/>
        <v>-355</v>
      </c>
      <c r="I178" s="20">
        <f t="shared" si="22"/>
        <v>-4.0955631399317405E-2</v>
      </c>
      <c r="J178" s="21">
        <f t="shared" si="23"/>
        <v>-0.35535535535535534</v>
      </c>
    </row>
    <row r="179" spans="1:10" x14ac:dyDescent="0.2">
      <c r="A179" s="158" t="s">
        <v>368</v>
      </c>
      <c r="B179" s="65">
        <v>181</v>
      </c>
      <c r="C179" s="66">
        <v>286</v>
      </c>
      <c r="D179" s="65">
        <v>557</v>
      </c>
      <c r="E179" s="66">
        <v>823</v>
      </c>
      <c r="F179" s="67"/>
      <c r="G179" s="65">
        <f t="shared" si="20"/>
        <v>-105</v>
      </c>
      <c r="H179" s="66">
        <f t="shared" si="21"/>
        <v>-266</v>
      </c>
      <c r="I179" s="20">
        <f t="shared" si="22"/>
        <v>-0.36713286713286714</v>
      </c>
      <c r="J179" s="21">
        <f t="shared" si="23"/>
        <v>-0.32320777642770354</v>
      </c>
    </row>
    <row r="180" spans="1:10" x14ac:dyDescent="0.2">
      <c r="A180" s="158" t="s">
        <v>200</v>
      </c>
      <c r="B180" s="65">
        <v>13</v>
      </c>
      <c r="C180" s="66">
        <v>56</v>
      </c>
      <c r="D180" s="65">
        <v>129</v>
      </c>
      <c r="E180" s="66">
        <v>222</v>
      </c>
      <c r="F180" s="67"/>
      <c r="G180" s="65">
        <f t="shared" si="20"/>
        <v>-43</v>
      </c>
      <c r="H180" s="66">
        <f t="shared" si="21"/>
        <v>-93</v>
      </c>
      <c r="I180" s="20">
        <f t="shared" si="22"/>
        <v>-0.7678571428571429</v>
      </c>
      <c r="J180" s="21">
        <f t="shared" si="23"/>
        <v>-0.41891891891891891</v>
      </c>
    </row>
    <row r="181" spans="1:10" x14ac:dyDescent="0.2">
      <c r="A181" s="158" t="s">
        <v>295</v>
      </c>
      <c r="B181" s="65">
        <v>43</v>
      </c>
      <c r="C181" s="66">
        <v>36</v>
      </c>
      <c r="D181" s="65">
        <v>97</v>
      </c>
      <c r="E181" s="66">
        <v>116</v>
      </c>
      <c r="F181" s="67"/>
      <c r="G181" s="65">
        <f t="shared" si="20"/>
        <v>7</v>
      </c>
      <c r="H181" s="66">
        <f t="shared" si="21"/>
        <v>-19</v>
      </c>
      <c r="I181" s="20">
        <f t="shared" si="22"/>
        <v>0.19444444444444445</v>
      </c>
      <c r="J181" s="21">
        <f t="shared" si="23"/>
        <v>-0.16379310344827586</v>
      </c>
    </row>
    <row r="182" spans="1:10" s="160" customFormat="1" x14ac:dyDescent="0.2">
      <c r="A182" s="178" t="s">
        <v>655</v>
      </c>
      <c r="B182" s="71">
        <v>643</v>
      </c>
      <c r="C182" s="72">
        <v>944</v>
      </c>
      <c r="D182" s="71">
        <v>1878</v>
      </c>
      <c r="E182" s="72">
        <v>3082</v>
      </c>
      <c r="F182" s="73"/>
      <c r="G182" s="71">
        <f t="shared" si="20"/>
        <v>-301</v>
      </c>
      <c r="H182" s="72">
        <f t="shared" si="21"/>
        <v>-1204</v>
      </c>
      <c r="I182" s="37">
        <f t="shared" si="22"/>
        <v>-0.31885593220338981</v>
      </c>
      <c r="J182" s="38">
        <f t="shared" si="23"/>
        <v>-0.39065541855937702</v>
      </c>
    </row>
    <row r="183" spans="1:10" x14ac:dyDescent="0.2">
      <c r="A183" s="177"/>
      <c r="B183" s="143"/>
      <c r="C183" s="144"/>
      <c r="D183" s="143"/>
      <c r="E183" s="144"/>
      <c r="F183" s="145"/>
      <c r="G183" s="143"/>
      <c r="H183" s="144"/>
      <c r="I183" s="151"/>
      <c r="J183" s="152"/>
    </row>
    <row r="184" spans="1:10" s="139" customFormat="1" x14ac:dyDescent="0.2">
      <c r="A184" s="159" t="s">
        <v>53</v>
      </c>
      <c r="B184" s="65"/>
      <c r="C184" s="66"/>
      <c r="D184" s="65"/>
      <c r="E184" s="66"/>
      <c r="F184" s="67"/>
      <c r="G184" s="65"/>
      <c r="H184" s="66"/>
      <c r="I184" s="20"/>
      <c r="J184" s="21"/>
    </row>
    <row r="185" spans="1:10" x14ac:dyDescent="0.2">
      <c r="A185" s="158" t="s">
        <v>201</v>
      </c>
      <c r="B185" s="65">
        <v>0</v>
      </c>
      <c r="C185" s="66">
        <v>0</v>
      </c>
      <c r="D185" s="65">
        <v>0</v>
      </c>
      <c r="E185" s="66">
        <v>16</v>
      </c>
      <c r="F185" s="67"/>
      <c r="G185" s="65">
        <f t="shared" ref="G185:G197" si="24">B185-C185</f>
        <v>0</v>
      </c>
      <c r="H185" s="66">
        <f t="shared" ref="H185:H197" si="25">D185-E185</f>
        <v>-16</v>
      </c>
      <c r="I185" s="20" t="str">
        <f t="shared" ref="I185:I197" si="26">IF(C185=0, "-", IF(G185/C185&lt;10, G185/C185, "&gt;999%"))</f>
        <v>-</v>
      </c>
      <c r="J185" s="21">
        <f t="shared" ref="J185:J197" si="27">IF(E185=0, "-", IF(H185/E185&lt;10, H185/E185, "&gt;999%"))</f>
        <v>-1</v>
      </c>
    </row>
    <row r="186" spans="1:10" x14ac:dyDescent="0.2">
      <c r="A186" s="158" t="s">
        <v>220</v>
      </c>
      <c r="B186" s="65">
        <v>0</v>
      </c>
      <c r="C186" s="66">
        <v>47</v>
      </c>
      <c r="D186" s="65">
        <v>2</v>
      </c>
      <c r="E186" s="66">
        <v>147</v>
      </c>
      <c r="F186" s="67"/>
      <c r="G186" s="65">
        <f t="shared" si="24"/>
        <v>-47</v>
      </c>
      <c r="H186" s="66">
        <f t="shared" si="25"/>
        <v>-145</v>
      </c>
      <c r="I186" s="20">
        <f t="shared" si="26"/>
        <v>-1</v>
      </c>
      <c r="J186" s="21">
        <f t="shared" si="27"/>
        <v>-0.98639455782312924</v>
      </c>
    </row>
    <row r="187" spans="1:10" x14ac:dyDescent="0.2">
      <c r="A187" s="158" t="s">
        <v>221</v>
      </c>
      <c r="B187" s="65">
        <v>580</v>
      </c>
      <c r="C187" s="66">
        <v>485</v>
      </c>
      <c r="D187" s="65">
        <v>1578</v>
      </c>
      <c r="E187" s="66">
        <v>1653</v>
      </c>
      <c r="F187" s="67"/>
      <c r="G187" s="65">
        <f t="shared" si="24"/>
        <v>95</v>
      </c>
      <c r="H187" s="66">
        <f t="shared" si="25"/>
        <v>-75</v>
      </c>
      <c r="I187" s="20">
        <f t="shared" si="26"/>
        <v>0.19587628865979381</v>
      </c>
      <c r="J187" s="21">
        <f t="shared" si="27"/>
        <v>-4.5372050816696916E-2</v>
      </c>
    </row>
    <row r="188" spans="1:10" x14ac:dyDescent="0.2">
      <c r="A188" s="158" t="s">
        <v>501</v>
      </c>
      <c r="B188" s="65">
        <v>113</v>
      </c>
      <c r="C188" s="66">
        <v>75</v>
      </c>
      <c r="D188" s="65">
        <v>266</v>
      </c>
      <c r="E188" s="66">
        <v>198</v>
      </c>
      <c r="F188" s="67"/>
      <c r="G188" s="65">
        <f t="shared" si="24"/>
        <v>38</v>
      </c>
      <c r="H188" s="66">
        <f t="shared" si="25"/>
        <v>68</v>
      </c>
      <c r="I188" s="20">
        <f t="shared" si="26"/>
        <v>0.50666666666666671</v>
      </c>
      <c r="J188" s="21">
        <f t="shared" si="27"/>
        <v>0.34343434343434343</v>
      </c>
    </row>
    <row r="189" spans="1:10" x14ac:dyDescent="0.2">
      <c r="A189" s="158" t="s">
        <v>296</v>
      </c>
      <c r="B189" s="65">
        <v>12</v>
      </c>
      <c r="C189" s="66">
        <v>14</v>
      </c>
      <c r="D189" s="65">
        <v>35</v>
      </c>
      <c r="E189" s="66">
        <v>36</v>
      </c>
      <c r="F189" s="67"/>
      <c r="G189" s="65">
        <f t="shared" si="24"/>
        <v>-2</v>
      </c>
      <c r="H189" s="66">
        <f t="shared" si="25"/>
        <v>-1</v>
      </c>
      <c r="I189" s="20">
        <f t="shared" si="26"/>
        <v>-0.14285714285714285</v>
      </c>
      <c r="J189" s="21">
        <f t="shared" si="27"/>
        <v>-2.7777777777777776E-2</v>
      </c>
    </row>
    <row r="190" spans="1:10" x14ac:dyDescent="0.2">
      <c r="A190" s="158" t="s">
        <v>222</v>
      </c>
      <c r="B190" s="65">
        <v>4</v>
      </c>
      <c r="C190" s="66">
        <v>17</v>
      </c>
      <c r="D190" s="65">
        <v>21</v>
      </c>
      <c r="E190" s="66">
        <v>32</v>
      </c>
      <c r="F190" s="67"/>
      <c r="G190" s="65">
        <f t="shared" si="24"/>
        <v>-13</v>
      </c>
      <c r="H190" s="66">
        <f t="shared" si="25"/>
        <v>-11</v>
      </c>
      <c r="I190" s="20">
        <f t="shared" si="26"/>
        <v>-0.76470588235294112</v>
      </c>
      <c r="J190" s="21">
        <f t="shared" si="27"/>
        <v>-0.34375</v>
      </c>
    </row>
    <row r="191" spans="1:10" x14ac:dyDescent="0.2">
      <c r="A191" s="158" t="s">
        <v>369</v>
      </c>
      <c r="B191" s="65">
        <v>457</v>
      </c>
      <c r="C191" s="66">
        <v>246</v>
      </c>
      <c r="D191" s="65">
        <v>890</v>
      </c>
      <c r="E191" s="66">
        <v>810</v>
      </c>
      <c r="F191" s="67"/>
      <c r="G191" s="65">
        <f t="shared" si="24"/>
        <v>211</v>
      </c>
      <c r="H191" s="66">
        <f t="shared" si="25"/>
        <v>80</v>
      </c>
      <c r="I191" s="20">
        <f t="shared" si="26"/>
        <v>0.85772357723577231</v>
      </c>
      <c r="J191" s="21">
        <f t="shared" si="27"/>
        <v>9.8765432098765427E-2</v>
      </c>
    </row>
    <row r="192" spans="1:10" x14ac:dyDescent="0.2">
      <c r="A192" s="158" t="s">
        <v>437</v>
      </c>
      <c r="B192" s="65">
        <v>81</v>
      </c>
      <c r="C192" s="66">
        <v>0</v>
      </c>
      <c r="D192" s="65">
        <v>193</v>
      </c>
      <c r="E192" s="66">
        <v>0</v>
      </c>
      <c r="F192" s="67"/>
      <c r="G192" s="65">
        <f t="shared" si="24"/>
        <v>81</v>
      </c>
      <c r="H192" s="66">
        <f t="shared" si="25"/>
        <v>193</v>
      </c>
      <c r="I192" s="20" t="str">
        <f t="shared" si="26"/>
        <v>-</v>
      </c>
      <c r="J192" s="21" t="str">
        <f t="shared" si="27"/>
        <v>-</v>
      </c>
    </row>
    <row r="193" spans="1:10" x14ac:dyDescent="0.2">
      <c r="A193" s="158" t="s">
        <v>438</v>
      </c>
      <c r="B193" s="65">
        <v>143</v>
      </c>
      <c r="C193" s="66">
        <v>105</v>
      </c>
      <c r="D193" s="65">
        <v>418</v>
      </c>
      <c r="E193" s="66">
        <v>395</v>
      </c>
      <c r="F193" s="67"/>
      <c r="G193" s="65">
        <f t="shared" si="24"/>
        <v>38</v>
      </c>
      <c r="H193" s="66">
        <f t="shared" si="25"/>
        <v>23</v>
      </c>
      <c r="I193" s="20">
        <f t="shared" si="26"/>
        <v>0.3619047619047619</v>
      </c>
      <c r="J193" s="21">
        <f t="shared" si="27"/>
        <v>5.8227848101265821E-2</v>
      </c>
    </row>
    <row r="194" spans="1:10" x14ac:dyDescent="0.2">
      <c r="A194" s="158" t="s">
        <v>403</v>
      </c>
      <c r="B194" s="65">
        <v>120</v>
      </c>
      <c r="C194" s="66">
        <v>291</v>
      </c>
      <c r="D194" s="65">
        <v>635</v>
      </c>
      <c r="E194" s="66">
        <v>966</v>
      </c>
      <c r="F194" s="67"/>
      <c r="G194" s="65">
        <f t="shared" si="24"/>
        <v>-171</v>
      </c>
      <c r="H194" s="66">
        <f t="shared" si="25"/>
        <v>-331</v>
      </c>
      <c r="I194" s="20">
        <f t="shared" si="26"/>
        <v>-0.58762886597938147</v>
      </c>
      <c r="J194" s="21">
        <f t="shared" si="27"/>
        <v>-0.34265010351966874</v>
      </c>
    </row>
    <row r="195" spans="1:10" x14ac:dyDescent="0.2">
      <c r="A195" s="158" t="s">
        <v>312</v>
      </c>
      <c r="B195" s="65">
        <v>14</v>
      </c>
      <c r="C195" s="66">
        <v>10</v>
      </c>
      <c r="D195" s="65">
        <v>48</v>
      </c>
      <c r="E195" s="66">
        <v>43</v>
      </c>
      <c r="F195" s="67"/>
      <c r="G195" s="65">
        <f t="shared" si="24"/>
        <v>4</v>
      </c>
      <c r="H195" s="66">
        <f t="shared" si="25"/>
        <v>5</v>
      </c>
      <c r="I195" s="20">
        <f t="shared" si="26"/>
        <v>0.4</v>
      </c>
      <c r="J195" s="21">
        <f t="shared" si="27"/>
        <v>0.11627906976744186</v>
      </c>
    </row>
    <row r="196" spans="1:10" x14ac:dyDescent="0.2">
      <c r="A196" s="158" t="s">
        <v>356</v>
      </c>
      <c r="B196" s="65">
        <v>140</v>
      </c>
      <c r="C196" s="66">
        <v>83</v>
      </c>
      <c r="D196" s="65">
        <v>331</v>
      </c>
      <c r="E196" s="66">
        <v>245</v>
      </c>
      <c r="F196" s="67"/>
      <c r="G196" s="65">
        <f t="shared" si="24"/>
        <v>57</v>
      </c>
      <c r="H196" s="66">
        <f t="shared" si="25"/>
        <v>86</v>
      </c>
      <c r="I196" s="20">
        <f t="shared" si="26"/>
        <v>0.68674698795180722</v>
      </c>
      <c r="J196" s="21">
        <f t="shared" si="27"/>
        <v>0.3510204081632653</v>
      </c>
    </row>
    <row r="197" spans="1:10" s="160" customFormat="1" x14ac:dyDescent="0.2">
      <c r="A197" s="178" t="s">
        <v>656</v>
      </c>
      <c r="B197" s="71">
        <v>1664</v>
      </c>
      <c r="C197" s="72">
        <v>1373</v>
      </c>
      <c r="D197" s="71">
        <v>4417</v>
      </c>
      <c r="E197" s="72">
        <v>4541</v>
      </c>
      <c r="F197" s="73"/>
      <c r="G197" s="71">
        <f t="shared" si="24"/>
        <v>291</v>
      </c>
      <c r="H197" s="72">
        <f t="shared" si="25"/>
        <v>-124</v>
      </c>
      <c r="I197" s="37">
        <f t="shared" si="26"/>
        <v>0.21194464675892208</v>
      </c>
      <c r="J197" s="38">
        <f t="shared" si="27"/>
        <v>-2.7306760625412905E-2</v>
      </c>
    </row>
    <row r="198" spans="1:10" x14ac:dyDescent="0.2">
      <c r="A198" s="177"/>
      <c r="B198" s="143"/>
      <c r="C198" s="144"/>
      <c r="D198" s="143"/>
      <c r="E198" s="144"/>
      <c r="F198" s="145"/>
      <c r="G198" s="143"/>
      <c r="H198" s="144"/>
      <c r="I198" s="151"/>
      <c r="J198" s="152"/>
    </row>
    <row r="199" spans="1:10" s="139" customFormat="1" x14ac:dyDescent="0.2">
      <c r="A199" s="159" t="s">
        <v>54</v>
      </c>
      <c r="B199" s="65"/>
      <c r="C199" s="66"/>
      <c r="D199" s="65"/>
      <c r="E199" s="66"/>
      <c r="F199" s="67"/>
      <c r="G199" s="65"/>
      <c r="H199" s="66"/>
      <c r="I199" s="20"/>
      <c r="J199" s="21"/>
    </row>
    <row r="200" spans="1:10" x14ac:dyDescent="0.2">
      <c r="A200" s="158" t="s">
        <v>544</v>
      </c>
      <c r="B200" s="65">
        <v>1</v>
      </c>
      <c r="C200" s="66">
        <v>1</v>
      </c>
      <c r="D200" s="65">
        <v>1</v>
      </c>
      <c r="E200" s="66">
        <v>1</v>
      </c>
      <c r="F200" s="67"/>
      <c r="G200" s="65">
        <f>B200-C200</f>
        <v>0</v>
      </c>
      <c r="H200" s="66">
        <f>D200-E200</f>
        <v>0</v>
      </c>
      <c r="I200" s="20">
        <f>IF(C200=0, "-", IF(G200/C200&lt;10, G200/C200, "&gt;999%"))</f>
        <v>0</v>
      </c>
      <c r="J200" s="21">
        <f>IF(E200=0, "-", IF(H200/E200&lt;10, H200/E200, "&gt;999%"))</f>
        <v>0</v>
      </c>
    </row>
    <row r="201" spans="1:10" s="160" customFormat="1" x14ac:dyDescent="0.2">
      <c r="A201" s="178" t="s">
        <v>657</v>
      </c>
      <c r="B201" s="71">
        <v>1</v>
      </c>
      <c r="C201" s="72">
        <v>1</v>
      </c>
      <c r="D201" s="71">
        <v>1</v>
      </c>
      <c r="E201" s="72">
        <v>1</v>
      </c>
      <c r="F201" s="73"/>
      <c r="G201" s="71">
        <f>B201-C201</f>
        <v>0</v>
      </c>
      <c r="H201" s="72">
        <f>D201-E201</f>
        <v>0</v>
      </c>
      <c r="I201" s="37">
        <f>IF(C201=0, "-", IF(G201/C201&lt;10, G201/C201, "&gt;999%"))</f>
        <v>0</v>
      </c>
      <c r="J201" s="38">
        <f>IF(E201=0, "-", IF(H201/E201&lt;10, H201/E201, "&gt;999%"))</f>
        <v>0</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392</v>
      </c>
      <c r="B204" s="65">
        <v>0</v>
      </c>
      <c r="C204" s="66">
        <v>64</v>
      </c>
      <c r="D204" s="65">
        <v>0</v>
      </c>
      <c r="E204" s="66">
        <v>72</v>
      </c>
      <c r="F204" s="67"/>
      <c r="G204" s="65">
        <f>B204-C204</f>
        <v>-64</v>
      </c>
      <c r="H204" s="66">
        <f>D204-E204</f>
        <v>-72</v>
      </c>
      <c r="I204" s="20">
        <f>IF(C204=0, "-", IF(G204/C204&lt;10, G204/C204, "&gt;999%"))</f>
        <v>-1</v>
      </c>
      <c r="J204" s="21">
        <f>IF(E204=0, "-", IF(H204/E204&lt;10, H204/E204, "&gt;999%"))</f>
        <v>-1</v>
      </c>
    </row>
    <row r="205" spans="1:10" x14ac:dyDescent="0.2">
      <c r="A205" s="158" t="s">
        <v>261</v>
      </c>
      <c r="B205" s="65">
        <v>0</v>
      </c>
      <c r="C205" s="66">
        <v>62</v>
      </c>
      <c r="D205" s="65">
        <v>0</v>
      </c>
      <c r="E205" s="66">
        <v>75</v>
      </c>
      <c r="F205" s="67"/>
      <c r="G205" s="65">
        <f>B205-C205</f>
        <v>-62</v>
      </c>
      <c r="H205" s="66">
        <f>D205-E205</f>
        <v>-75</v>
      </c>
      <c r="I205" s="20">
        <f>IF(C205=0, "-", IF(G205/C205&lt;10, G205/C205, "&gt;999%"))</f>
        <v>-1</v>
      </c>
      <c r="J205" s="21">
        <f>IF(E205=0, "-", IF(H205/E205&lt;10, H205/E205, "&gt;999%"))</f>
        <v>-1</v>
      </c>
    </row>
    <row r="206" spans="1:10" x14ac:dyDescent="0.2">
      <c r="A206" s="158" t="s">
        <v>324</v>
      </c>
      <c r="B206" s="65">
        <v>0</v>
      </c>
      <c r="C206" s="66">
        <v>6</v>
      </c>
      <c r="D206" s="65">
        <v>0</v>
      </c>
      <c r="E206" s="66">
        <v>8</v>
      </c>
      <c r="F206" s="67"/>
      <c r="G206" s="65">
        <f>B206-C206</f>
        <v>-6</v>
      </c>
      <c r="H206" s="66">
        <f>D206-E206</f>
        <v>-8</v>
      </c>
      <c r="I206" s="20">
        <f>IF(C206=0, "-", IF(G206/C206&lt;10, G206/C206, "&gt;999%"))</f>
        <v>-1</v>
      </c>
      <c r="J206" s="21">
        <f>IF(E206=0, "-", IF(H206/E206&lt;10, H206/E206, "&gt;999%"))</f>
        <v>-1</v>
      </c>
    </row>
    <row r="207" spans="1:10" x14ac:dyDescent="0.2">
      <c r="A207" s="158" t="s">
        <v>462</v>
      </c>
      <c r="B207" s="65">
        <v>0</v>
      </c>
      <c r="C207" s="66">
        <v>0</v>
      </c>
      <c r="D207" s="65">
        <v>0</v>
      </c>
      <c r="E207" s="66">
        <v>1</v>
      </c>
      <c r="F207" s="67"/>
      <c r="G207" s="65">
        <f>B207-C207</f>
        <v>0</v>
      </c>
      <c r="H207" s="66">
        <f>D207-E207</f>
        <v>-1</v>
      </c>
      <c r="I207" s="20" t="str">
        <f>IF(C207=0, "-", IF(G207/C207&lt;10, G207/C207, "&gt;999%"))</f>
        <v>-</v>
      </c>
      <c r="J207" s="21">
        <f>IF(E207=0, "-", IF(H207/E207&lt;10, H207/E207, "&gt;999%"))</f>
        <v>-1</v>
      </c>
    </row>
    <row r="208" spans="1:10" s="160" customFormat="1" x14ac:dyDescent="0.2">
      <c r="A208" s="178" t="s">
        <v>658</v>
      </c>
      <c r="B208" s="71">
        <v>0</v>
      </c>
      <c r="C208" s="72">
        <v>132</v>
      </c>
      <c r="D208" s="71">
        <v>0</v>
      </c>
      <c r="E208" s="72">
        <v>156</v>
      </c>
      <c r="F208" s="73"/>
      <c r="G208" s="71">
        <f>B208-C208</f>
        <v>-132</v>
      </c>
      <c r="H208" s="72">
        <f>D208-E208</f>
        <v>-156</v>
      </c>
      <c r="I208" s="37">
        <f>IF(C208=0, "-", IF(G208/C208&lt;10, G208/C208, "&gt;999%"))</f>
        <v>-1</v>
      </c>
      <c r="J208" s="38">
        <f>IF(E208=0, "-", IF(H208/E208&lt;10, H208/E208, "&gt;999%"))</f>
        <v>-1</v>
      </c>
    </row>
    <row r="209" spans="1:10" x14ac:dyDescent="0.2">
      <c r="A209" s="177"/>
      <c r="B209" s="143"/>
      <c r="C209" s="144"/>
      <c r="D209" s="143"/>
      <c r="E209" s="144"/>
      <c r="F209" s="145"/>
      <c r="G209" s="143"/>
      <c r="H209" s="144"/>
      <c r="I209" s="151"/>
      <c r="J209" s="152"/>
    </row>
    <row r="210" spans="1:10" s="139" customFormat="1" x14ac:dyDescent="0.2">
      <c r="A210" s="159" t="s">
        <v>56</v>
      </c>
      <c r="B210" s="65"/>
      <c r="C210" s="66"/>
      <c r="D210" s="65"/>
      <c r="E210" s="66"/>
      <c r="F210" s="67"/>
      <c r="G210" s="65"/>
      <c r="H210" s="66"/>
      <c r="I210" s="20"/>
      <c r="J210" s="21"/>
    </row>
    <row r="211" spans="1:10" x14ac:dyDescent="0.2">
      <c r="A211" s="158" t="s">
        <v>56</v>
      </c>
      <c r="B211" s="65">
        <v>0</v>
      </c>
      <c r="C211" s="66">
        <v>6</v>
      </c>
      <c r="D211" s="65">
        <v>1</v>
      </c>
      <c r="E211" s="66">
        <v>7</v>
      </c>
      <c r="F211" s="67"/>
      <c r="G211" s="65">
        <f>B211-C211</f>
        <v>-6</v>
      </c>
      <c r="H211" s="66">
        <f>D211-E211</f>
        <v>-6</v>
      </c>
      <c r="I211" s="20">
        <f>IF(C211=0, "-", IF(G211/C211&lt;10, G211/C211, "&gt;999%"))</f>
        <v>-1</v>
      </c>
      <c r="J211" s="21">
        <f>IF(E211=0, "-", IF(H211/E211&lt;10, H211/E211, "&gt;999%"))</f>
        <v>-0.8571428571428571</v>
      </c>
    </row>
    <row r="212" spans="1:10" s="160" customFormat="1" x14ac:dyDescent="0.2">
      <c r="A212" s="178" t="s">
        <v>659</v>
      </c>
      <c r="B212" s="71">
        <v>0</v>
      </c>
      <c r="C212" s="72">
        <v>6</v>
      </c>
      <c r="D212" s="71">
        <v>1</v>
      </c>
      <c r="E212" s="72">
        <v>7</v>
      </c>
      <c r="F212" s="73"/>
      <c r="G212" s="71">
        <f>B212-C212</f>
        <v>-6</v>
      </c>
      <c r="H212" s="72">
        <f>D212-E212</f>
        <v>-6</v>
      </c>
      <c r="I212" s="37">
        <f>IF(C212=0, "-", IF(G212/C212&lt;10, G212/C212, "&gt;999%"))</f>
        <v>-1</v>
      </c>
      <c r="J212" s="38">
        <f>IF(E212=0, "-", IF(H212/E212&lt;10, H212/E212, "&gt;999%"))</f>
        <v>-0.8571428571428571</v>
      </c>
    </row>
    <row r="213" spans="1:10" x14ac:dyDescent="0.2">
      <c r="A213" s="177"/>
      <c r="B213" s="143"/>
      <c r="C213" s="144"/>
      <c r="D213" s="143"/>
      <c r="E213" s="144"/>
      <c r="F213" s="145"/>
      <c r="G213" s="143"/>
      <c r="H213" s="144"/>
      <c r="I213" s="151"/>
      <c r="J213" s="152"/>
    </row>
    <row r="214" spans="1:10" s="139" customFormat="1" x14ac:dyDescent="0.2">
      <c r="A214" s="159" t="s">
        <v>57</v>
      </c>
      <c r="B214" s="65"/>
      <c r="C214" s="66"/>
      <c r="D214" s="65"/>
      <c r="E214" s="66"/>
      <c r="F214" s="67"/>
      <c r="G214" s="65"/>
      <c r="H214" s="66"/>
      <c r="I214" s="20"/>
      <c r="J214" s="21"/>
    </row>
    <row r="215" spans="1:10" x14ac:dyDescent="0.2">
      <c r="A215" s="158" t="s">
        <v>568</v>
      </c>
      <c r="B215" s="65">
        <v>10</v>
      </c>
      <c r="C215" s="66">
        <v>19</v>
      </c>
      <c r="D215" s="65">
        <v>46</v>
      </c>
      <c r="E215" s="66">
        <v>56</v>
      </c>
      <c r="F215" s="67"/>
      <c r="G215" s="65">
        <f>B215-C215</f>
        <v>-9</v>
      </c>
      <c r="H215" s="66">
        <f>D215-E215</f>
        <v>-10</v>
      </c>
      <c r="I215" s="20">
        <f>IF(C215=0, "-", IF(G215/C215&lt;10, G215/C215, "&gt;999%"))</f>
        <v>-0.47368421052631576</v>
      </c>
      <c r="J215" s="21">
        <f>IF(E215=0, "-", IF(H215/E215&lt;10, H215/E215, "&gt;999%"))</f>
        <v>-0.17857142857142858</v>
      </c>
    </row>
    <row r="216" spans="1:10" x14ac:dyDescent="0.2">
      <c r="A216" s="158" t="s">
        <v>545</v>
      </c>
      <c r="B216" s="65">
        <v>113</v>
      </c>
      <c r="C216" s="66">
        <v>62</v>
      </c>
      <c r="D216" s="65">
        <v>241</v>
      </c>
      <c r="E216" s="66">
        <v>177</v>
      </c>
      <c r="F216" s="67"/>
      <c r="G216" s="65">
        <f>B216-C216</f>
        <v>51</v>
      </c>
      <c r="H216" s="66">
        <f>D216-E216</f>
        <v>64</v>
      </c>
      <c r="I216" s="20">
        <f>IF(C216=0, "-", IF(G216/C216&lt;10, G216/C216, "&gt;999%"))</f>
        <v>0.82258064516129037</v>
      </c>
      <c r="J216" s="21">
        <f>IF(E216=0, "-", IF(H216/E216&lt;10, H216/E216, "&gt;999%"))</f>
        <v>0.3615819209039548</v>
      </c>
    </row>
    <row r="217" spans="1:10" x14ac:dyDescent="0.2">
      <c r="A217" s="158" t="s">
        <v>557</v>
      </c>
      <c r="B217" s="65">
        <v>67</v>
      </c>
      <c r="C217" s="66">
        <v>38</v>
      </c>
      <c r="D217" s="65">
        <v>156</v>
      </c>
      <c r="E217" s="66">
        <v>105</v>
      </c>
      <c r="F217" s="67"/>
      <c r="G217" s="65">
        <f>B217-C217</f>
        <v>29</v>
      </c>
      <c r="H217" s="66">
        <f>D217-E217</f>
        <v>51</v>
      </c>
      <c r="I217" s="20">
        <f>IF(C217=0, "-", IF(G217/C217&lt;10, G217/C217, "&gt;999%"))</f>
        <v>0.76315789473684215</v>
      </c>
      <c r="J217" s="21">
        <f>IF(E217=0, "-", IF(H217/E217&lt;10, H217/E217, "&gt;999%"))</f>
        <v>0.48571428571428571</v>
      </c>
    </row>
    <row r="218" spans="1:10" s="160" customFormat="1" x14ac:dyDescent="0.2">
      <c r="A218" s="178" t="s">
        <v>660</v>
      </c>
      <c r="B218" s="71">
        <v>190</v>
      </c>
      <c r="C218" s="72">
        <v>119</v>
      </c>
      <c r="D218" s="71">
        <v>443</v>
      </c>
      <c r="E218" s="72">
        <v>338</v>
      </c>
      <c r="F218" s="73"/>
      <c r="G218" s="71">
        <f>B218-C218</f>
        <v>71</v>
      </c>
      <c r="H218" s="72">
        <f>D218-E218</f>
        <v>105</v>
      </c>
      <c r="I218" s="37">
        <f>IF(C218=0, "-", IF(G218/C218&lt;10, G218/C218, "&gt;999%"))</f>
        <v>0.59663865546218486</v>
      </c>
      <c r="J218" s="38">
        <f>IF(E218=0, "-", IF(H218/E218&lt;10, H218/E218, "&gt;999%"))</f>
        <v>0.31065088757396447</v>
      </c>
    </row>
    <row r="219" spans="1:10" x14ac:dyDescent="0.2">
      <c r="A219" s="177"/>
      <c r="B219" s="143"/>
      <c r="C219" s="144"/>
      <c r="D219" s="143"/>
      <c r="E219" s="144"/>
      <c r="F219" s="145"/>
      <c r="G219" s="143"/>
      <c r="H219" s="144"/>
      <c r="I219" s="151"/>
      <c r="J219" s="152"/>
    </row>
    <row r="220" spans="1:10" s="139" customFormat="1" x14ac:dyDescent="0.2">
      <c r="A220" s="159" t="s">
        <v>58</v>
      </c>
      <c r="B220" s="65"/>
      <c r="C220" s="66"/>
      <c r="D220" s="65"/>
      <c r="E220" s="66"/>
      <c r="F220" s="67"/>
      <c r="G220" s="65"/>
      <c r="H220" s="66"/>
      <c r="I220" s="20"/>
      <c r="J220" s="21"/>
    </row>
    <row r="221" spans="1:10" x14ac:dyDescent="0.2">
      <c r="A221" s="158" t="s">
        <v>513</v>
      </c>
      <c r="B221" s="65">
        <v>165</v>
      </c>
      <c r="C221" s="66">
        <v>85</v>
      </c>
      <c r="D221" s="65">
        <v>374</v>
      </c>
      <c r="E221" s="66">
        <v>226</v>
      </c>
      <c r="F221" s="67"/>
      <c r="G221" s="65">
        <f>B221-C221</f>
        <v>80</v>
      </c>
      <c r="H221" s="66">
        <f>D221-E221</f>
        <v>148</v>
      </c>
      <c r="I221" s="20">
        <f>IF(C221=0, "-", IF(G221/C221&lt;10, G221/C221, "&gt;999%"))</f>
        <v>0.94117647058823528</v>
      </c>
      <c r="J221" s="21">
        <f>IF(E221=0, "-", IF(H221/E221&lt;10, H221/E221, "&gt;999%"))</f>
        <v>0.65486725663716816</v>
      </c>
    </row>
    <row r="222" spans="1:10" x14ac:dyDescent="0.2">
      <c r="A222" s="158" t="s">
        <v>525</v>
      </c>
      <c r="B222" s="65">
        <v>245</v>
      </c>
      <c r="C222" s="66">
        <v>171</v>
      </c>
      <c r="D222" s="65">
        <v>708</v>
      </c>
      <c r="E222" s="66">
        <v>370</v>
      </c>
      <c r="F222" s="67"/>
      <c r="G222" s="65">
        <f>B222-C222</f>
        <v>74</v>
      </c>
      <c r="H222" s="66">
        <f>D222-E222</f>
        <v>338</v>
      </c>
      <c r="I222" s="20">
        <f>IF(C222=0, "-", IF(G222/C222&lt;10, G222/C222, "&gt;999%"))</f>
        <v>0.43274853801169588</v>
      </c>
      <c r="J222" s="21">
        <f>IF(E222=0, "-", IF(H222/E222&lt;10, H222/E222, "&gt;999%"))</f>
        <v>0.91351351351351351</v>
      </c>
    </row>
    <row r="223" spans="1:10" x14ac:dyDescent="0.2">
      <c r="A223" s="158" t="s">
        <v>439</v>
      </c>
      <c r="B223" s="65">
        <v>267</v>
      </c>
      <c r="C223" s="66">
        <v>114</v>
      </c>
      <c r="D223" s="65">
        <v>451</v>
      </c>
      <c r="E223" s="66">
        <v>295</v>
      </c>
      <c r="F223" s="67"/>
      <c r="G223" s="65">
        <f>B223-C223</f>
        <v>153</v>
      </c>
      <c r="H223" s="66">
        <f>D223-E223</f>
        <v>156</v>
      </c>
      <c r="I223" s="20">
        <f>IF(C223=0, "-", IF(G223/C223&lt;10, G223/C223, "&gt;999%"))</f>
        <v>1.3421052631578947</v>
      </c>
      <c r="J223" s="21">
        <f>IF(E223=0, "-", IF(H223/E223&lt;10, H223/E223, "&gt;999%"))</f>
        <v>0.52881355932203389</v>
      </c>
    </row>
    <row r="224" spans="1:10" s="160" customFormat="1" x14ac:dyDescent="0.2">
      <c r="A224" s="178" t="s">
        <v>661</v>
      </c>
      <c r="B224" s="71">
        <v>677</v>
      </c>
      <c r="C224" s="72">
        <v>370</v>
      </c>
      <c r="D224" s="71">
        <v>1533</v>
      </c>
      <c r="E224" s="72">
        <v>891</v>
      </c>
      <c r="F224" s="73"/>
      <c r="G224" s="71">
        <f>B224-C224</f>
        <v>307</v>
      </c>
      <c r="H224" s="72">
        <f>D224-E224</f>
        <v>642</v>
      </c>
      <c r="I224" s="37">
        <f>IF(C224=0, "-", IF(G224/C224&lt;10, G224/C224, "&gt;999%"))</f>
        <v>0.82972972972972969</v>
      </c>
      <c r="J224" s="38">
        <f>IF(E224=0, "-", IF(H224/E224&lt;10, H224/E224, "&gt;999%"))</f>
        <v>0.72053872053872059</v>
      </c>
    </row>
    <row r="225" spans="1:10" x14ac:dyDescent="0.2">
      <c r="A225" s="177"/>
      <c r="B225" s="143"/>
      <c r="C225" s="144"/>
      <c r="D225" s="143"/>
      <c r="E225" s="144"/>
      <c r="F225" s="145"/>
      <c r="G225" s="143"/>
      <c r="H225" s="144"/>
      <c r="I225" s="151"/>
      <c r="J225" s="152"/>
    </row>
    <row r="226" spans="1:10" s="139" customFormat="1" x14ac:dyDescent="0.2">
      <c r="A226" s="159" t="s">
        <v>59</v>
      </c>
      <c r="B226" s="65"/>
      <c r="C226" s="66"/>
      <c r="D226" s="65"/>
      <c r="E226" s="66"/>
      <c r="F226" s="67"/>
      <c r="G226" s="65"/>
      <c r="H226" s="66"/>
      <c r="I226" s="20"/>
      <c r="J226" s="21"/>
    </row>
    <row r="227" spans="1:10" x14ac:dyDescent="0.2">
      <c r="A227" s="158" t="s">
        <v>569</v>
      </c>
      <c r="B227" s="65">
        <v>3</v>
      </c>
      <c r="C227" s="66">
        <v>4</v>
      </c>
      <c r="D227" s="65">
        <v>15</v>
      </c>
      <c r="E227" s="66">
        <v>27</v>
      </c>
      <c r="F227" s="67"/>
      <c r="G227" s="65">
        <f>B227-C227</f>
        <v>-1</v>
      </c>
      <c r="H227" s="66">
        <f>D227-E227</f>
        <v>-12</v>
      </c>
      <c r="I227" s="20">
        <f>IF(C227=0, "-", IF(G227/C227&lt;10, G227/C227, "&gt;999%"))</f>
        <v>-0.25</v>
      </c>
      <c r="J227" s="21">
        <f>IF(E227=0, "-", IF(H227/E227&lt;10, H227/E227, "&gt;999%"))</f>
        <v>-0.44444444444444442</v>
      </c>
    </row>
    <row r="228" spans="1:10" x14ac:dyDescent="0.2">
      <c r="A228" s="158" t="s">
        <v>558</v>
      </c>
      <c r="B228" s="65">
        <v>4</v>
      </c>
      <c r="C228" s="66">
        <v>1</v>
      </c>
      <c r="D228" s="65">
        <v>24</v>
      </c>
      <c r="E228" s="66">
        <v>23</v>
      </c>
      <c r="F228" s="67"/>
      <c r="G228" s="65">
        <f>B228-C228</f>
        <v>3</v>
      </c>
      <c r="H228" s="66">
        <f>D228-E228</f>
        <v>1</v>
      </c>
      <c r="I228" s="20">
        <f>IF(C228=0, "-", IF(G228/C228&lt;10, G228/C228, "&gt;999%"))</f>
        <v>3</v>
      </c>
      <c r="J228" s="21">
        <f>IF(E228=0, "-", IF(H228/E228&lt;10, H228/E228, "&gt;999%"))</f>
        <v>4.3478260869565216E-2</v>
      </c>
    </row>
    <row r="229" spans="1:10" x14ac:dyDescent="0.2">
      <c r="A229" s="158" t="s">
        <v>546</v>
      </c>
      <c r="B229" s="65">
        <v>28</v>
      </c>
      <c r="C229" s="66">
        <v>12</v>
      </c>
      <c r="D229" s="65">
        <v>61</v>
      </c>
      <c r="E229" s="66">
        <v>48</v>
      </c>
      <c r="F229" s="67"/>
      <c r="G229" s="65">
        <f>B229-C229</f>
        <v>16</v>
      </c>
      <c r="H229" s="66">
        <f>D229-E229</f>
        <v>13</v>
      </c>
      <c r="I229" s="20">
        <f>IF(C229=0, "-", IF(G229/C229&lt;10, G229/C229, "&gt;999%"))</f>
        <v>1.3333333333333333</v>
      </c>
      <c r="J229" s="21">
        <f>IF(E229=0, "-", IF(H229/E229&lt;10, H229/E229, "&gt;999%"))</f>
        <v>0.27083333333333331</v>
      </c>
    </row>
    <row r="230" spans="1:10" x14ac:dyDescent="0.2">
      <c r="A230" s="158" t="s">
        <v>547</v>
      </c>
      <c r="B230" s="65">
        <v>4</v>
      </c>
      <c r="C230" s="66">
        <v>1</v>
      </c>
      <c r="D230" s="65">
        <v>33</v>
      </c>
      <c r="E230" s="66">
        <v>8</v>
      </c>
      <c r="F230" s="67"/>
      <c r="G230" s="65">
        <f>B230-C230</f>
        <v>3</v>
      </c>
      <c r="H230" s="66">
        <f>D230-E230</f>
        <v>25</v>
      </c>
      <c r="I230" s="20">
        <f>IF(C230=0, "-", IF(G230/C230&lt;10, G230/C230, "&gt;999%"))</f>
        <v>3</v>
      </c>
      <c r="J230" s="21">
        <f>IF(E230=0, "-", IF(H230/E230&lt;10, H230/E230, "&gt;999%"))</f>
        <v>3.125</v>
      </c>
    </row>
    <row r="231" spans="1:10" s="160" customFormat="1" x14ac:dyDescent="0.2">
      <c r="A231" s="178" t="s">
        <v>662</v>
      </c>
      <c r="B231" s="71">
        <v>39</v>
      </c>
      <c r="C231" s="72">
        <v>18</v>
      </c>
      <c r="D231" s="71">
        <v>133</v>
      </c>
      <c r="E231" s="72">
        <v>106</v>
      </c>
      <c r="F231" s="73"/>
      <c r="G231" s="71">
        <f>B231-C231</f>
        <v>21</v>
      </c>
      <c r="H231" s="72">
        <f>D231-E231</f>
        <v>27</v>
      </c>
      <c r="I231" s="37">
        <f>IF(C231=0, "-", IF(G231/C231&lt;10, G231/C231, "&gt;999%"))</f>
        <v>1.1666666666666667</v>
      </c>
      <c r="J231" s="38">
        <f>IF(E231=0, "-", IF(H231/E231&lt;10, H231/E231, "&gt;999%"))</f>
        <v>0.25471698113207547</v>
      </c>
    </row>
    <row r="232" spans="1:10" x14ac:dyDescent="0.2">
      <c r="A232" s="177"/>
      <c r="B232" s="143"/>
      <c r="C232" s="144"/>
      <c r="D232" s="143"/>
      <c r="E232" s="144"/>
      <c r="F232" s="145"/>
      <c r="G232" s="143"/>
      <c r="H232" s="144"/>
      <c r="I232" s="151"/>
      <c r="J232" s="152"/>
    </row>
    <row r="233" spans="1:10" s="139" customFormat="1" x14ac:dyDescent="0.2">
      <c r="A233" s="159" t="s">
        <v>60</v>
      </c>
      <c r="B233" s="65"/>
      <c r="C233" s="66"/>
      <c r="D233" s="65"/>
      <c r="E233" s="66"/>
      <c r="F233" s="67"/>
      <c r="G233" s="65"/>
      <c r="H233" s="66"/>
      <c r="I233" s="20"/>
      <c r="J233" s="21"/>
    </row>
    <row r="234" spans="1:10" x14ac:dyDescent="0.2">
      <c r="A234" s="158" t="s">
        <v>393</v>
      </c>
      <c r="B234" s="65">
        <v>5</v>
      </c>
      <c r="C234" s="66">
        <v>24</v>
      </c>
      <c r="D234" s="65">
        <v>22</v>
      </c>
      <c r="E234" s="66">
        <v>54</v>
      </c>
      <c r="F234" s="67"/>
      <c r="G234" s="65">
        <f t="shared" ref="G234:G240" si="28">B234-C234</f>
        <v>-19</v>
      </c>
      <c r="H234" s="66">
        <f t="shared" ref="H234:H240" si="29">D234-E234</f>
        <v>-32</v>
      </c>
      <c r="I234" s="20">
        <f t="shared" ref="I234:I240" si="30">IF(C234=0, "-", IF(G234/C234&lt;10, G234/C234, "&gt;999%"))</f>
        <v>-0.79166666666666663</v>
      </c>
      <c r="J234" s="21">
        <f t="shared" ref="J234:J240" si="31">IF(E234=0, "-", IF(H234/E234&lt;10, H234/E234, "&gt;999%"))</f>
        <v>-0.59259259259259256</v>
      </c>
    </row>
    <row r="235" spans="1:10" x14ac:dyDescent="0.2">
      <c r="A235" s="158" t="s">
        <v>463</v>
      </c>
      <c r="B235" s="65">
        <v>7</v>
      </c>
      <c r="C235" s="66">
        <v>4</v>
      </c>
      <c r="D235" s="65">
        <v>14</v>
      </c>
      <c r="E235" s="66">
        <v>28</v>
      </c>
      <c r="F235" s="67"/>
      <c r="G235" s="65">
        <f t="shared" si="28"/>
        <v>3</v>
      </c>
      <c r="H235" s="66">
        <f t="shared" si="29"/>
        <v>-14</v>
      </c>
      <c r="I235" s="20">
        <f t="shared" si="30"/>
        <v>0.75</v>
      </c>
      <c r="J235" s="21">
        <f t="shared" si="31"/>
        <v>-0.5</v>
      </c>
    </row>
    <row r="236" spans="1:10" x14ac:dyDescent="0.2">
      <c r="A236" s="158" t="s">
        <v>325</v>
      </c>
      <c r="B236" s="65">
        <v>0</v>
      </c>
      <c r="C236" s="66">
        <v>0</v>
      </c>
      <c r="D236" s="65">
        <v>3</v>
      </c>
      <c r="E236" s="66">
        <v>0</v>
      </c>
      <c r="F236" s="67"/>
      <c r="G236" s="65">
        <f t="shared" si="28"/>
        <v>0</v>
      </c>
      <c r="H236" s="66">
        <f t="shared" si="29"/>
        <v>3</v>
      </c>
      <c r="I236" s="20" t="str">
        <f t="shared" si="30"/>
        <v>-</v>
      </c>
      <c r="J236" s="21" t="str">
        <f t="shared" si="31"/>
        <v>-</v>
      </c>
    </row>
    <row r="237" spans="1:10" x14ac:dyDescent="0.2">
      <c r="A237" s="158" t="s">
        <v>464</v>
      </c>
      <c r="B237" s="65">
        <v>0</v>
      </c>
      <c r="C237" s="66">
        <v>3</v>
      </c>
      <c r="D237" s="65">
        <v>4</v>
      </c>
      <c r="E237" s="66">
        <v>4</v>
      </c>
      <c r="F237" s="67"/>
      <c r="G237" s="65">
        <f t="shared" si="28"/>
        <v>-3</v>
      </c>
      <c r="H237" s="66">
        <f t="shared" si="29"/>
        <v>0</v>
      </c>
      <c r="I237" s="20">
        <f t="shared" si="30"/>
        <v>-1</v>
      </c>
      <c r="J237" s="21">
        <f t="shared" si="31"/>
        <v>0</v>
      </c>
    </row>
    <row r="238" spans="1:10" x14ac:dyDescent="0.2">
      <c r="A238" s="158" t="s">
        <v>262</v>
      </c>
      <c r="B238" s="65">
        <v>1</v>
      </c>
      <c r="C238" s="66">
        <v>6</v>
      </c>
      <c r="D238" s="65">
        <v>3</v>
      </c>
      <c r="E238" s="66">
        <v>20</v>
      </c>
      <c r="F238" s="67"/>
      <c r="G238" s="65">
        <f t="shared" si="28"/>
        <v>-5</v>
      </c>
      <c r="H238" s="66">
        <f t="shared" si="29"/>
        <v>-17</v>
      </c>
      <c r="I238" s="20">
        <f t="shared" si="30"/>
        <v>-0.83333333333333337</v>
      </c>
      <c r="J238" s="21">
        <f t="shared" si="31"/>
        <v>-0.85</v>
      </c>
    </row>
    <row r="239" spans="1:10" x14ac:dyDescent="0.2">
      <c r="A239" s="158" t="s">
        <v>277</v>
      </c>
      <c r="B239" s="65">
        <v>1</v>
      </c>
      <c r="C239" s="66">
        <v>0</v>
      </c>
      <c r="D239" s="65">
        <v>2</v>
      </c>
      <c r="E239" s="66">
        <v>2</v>
      </c>
      <c r="F239" s="67"/>
      <c r="G239" s="65">
        <f t="shared" si="28"/>
        <v>1</v>
      </c>
      <c r="H239" s="66">
        <f t="shared" si="29"/>
        <v>0</v>
      </c>
      <c r="I239" s="20" t="str">
        <f t="shared" si="30"/>
        <v>-</v>
      </c>
      <c r="J239" s="21">
        <f t="shared" si="31"/>
        <v>0</v>
      </c>
    </row>
    <row r="240" spans="1:10" s="160" customFormat="1" x14ac:dyDescent="0.2">
      <c r="A240" s="178" t="s">
        <v>663</v>
      </c>
      <c r="B240" s="71">
        <v>14</v>
      </c>
      <c r="C240" s="72">
        <v>37</v>
      </c>
      <c r="D240" s="71">
        <v>48</v>
      </c>
      <c r="E240" s="72">
        <v>108</v>
      </c>
      <c r="F240" s="73"/>
      <c r="G240" s="71">
        <f t="shared" si="28"/>
        <v>-23</v>
      </c>
      <c r="H240" s="72">
        <f t="shared" si="29"/>
        <v>-60</v>
      </c>
      <c r="I240" s="37">
        <f t="shared" si="30"/>
        <v>-0.6216216216216216</v>
      </c>
      <c r="J240" s="38">
        <f t="shared" si="31"/>
        <v>-0.55555555555555558</v>
      </c>
    </row>
    <row r="241" spans="1:10" x14ac:dyDescent="0.2">
      <c r="A241" s="177"/>
      <c r="B241" s="143"/>
      <c r="C241" s="144"/>
      <c r="D241" s="143"/>
      <c r="E241" s="144"/>
      <c r="F241" s="145"/>
      <c r="G241" s="143"/>
      <c r="H241" s="144"/>
      <c r="I241" s="151"/>
      <c r="J241" s="152"/>
    </row>
    <row r="242" spans="1:10" s="139" customFormat="1" x14ac:dyDescent="0.2">
      <c r="A242" s="159" t="s">
        <v>61</v>
      </c>
      <c r="B242" s="65"/>
      <c r="C242" s="66"/>
      <c r="D242" s="65"/>
      <c r="E242" s="66"/>
      <c r="F242" s="67"/>
      <c r="G242" s="65"/>
      <c r="H242" s="66"/>
      <c r="I242" s="20"/>
      <c r="J242" s="21"/>
    </row>
    <row r="243" spans="1:10" x14ac:dyDescent="0.2">
      <c r="A243" s="158" t="s">
        <v>404</v>
      </c>
      <c r="B243" s="65">
        <v>18</v>
      </c>
      <c r="C243" s="66">
        <v>7</v>
      </c>
      <c r="D243" s="65">
        <v>35</v>
      </c>
      <c r="E243" s="66">
        <v>38</v>
      </c>
      <c r="F243" s="67"/>
      <c r="G243" s="65">
        <f t="shared" ref="G243:G249" si="32">B243-C243</f>
        <v>11</v>
      </c>
      <c r="H243" s="66">
        <f t="shared" ref="H243:H249" si="33">D243-E243</f>
        <v>-3</v>
      </c>
      <c r="I243" s="20">
        <f t="shared" ref="I243:I249" si="34">IF(C243=0, "-", IF(G243/C243&lt;10, G243/C243, "&gt;999%"))</f>
        <v>1.5714285714285714</v>
      </c>
      <c r="J243" s="21">
        <f t="shared" ref="J243:J249" si="35">IF(E243=0, "-", IF(H243/E243&lt;10, H243/E243, "&gt;999%"))</f>
        <v>-7.8947368421052627E-2</v>
      </c>
    </row>
    <row r="244" spans="1:10" x14ac:dyDescent="0.2">
      <c r="A244" s="158" t="s">
        <v>370</v>
      </c>
      <c r="B244" s="65">
        <v>38</v>
      </c>
      <c r="C244" s="66">
        <v>8</v>
      </c>
      <c r="D244" s="65">
        <v>92</v>
      </c>
      <c r="E244" s="66">
        <v>56</v>
      </c>
      <c r="F244" s="67"/>
      <c r="G244" s="65">
        <f t="shared" si="32"/>
        <v>30</v>
      </c>
      <c r="H244" s="66">
        <f t="shared" si="33"/>
        <v>36</v>
      </c>
      <c r="I244" s="20">
        <f t="shared" si="34"/>
        <v>3.75</v>
      </c>
      <c r="J244" s="21">
        <f t="shared" si="35"/>
        <v>0.6428571428571429</v>
      </c>
    </row>
    <row r="245" spans="1:10" x14ac:dyDescent="0.2">
      <c r="A245" s="158" t="s">
        <v>526</v>
      </c>
      <c r="B245" s="65">
        <v>43</v>
      </c>
      <c r="C245" s="66">
        <v>0</v>
      </c>
      <c r="D245" s="65">
        <v>104</v>
      </c>
      <c r="E245" s="66">
        <v>0</v>
      </c>
      <c r="F245" s="67"/>
      <c r="G245" s="65">
        <f t="shared" si="32"/>
        <v>43</v>
      </c>
      <c r="H245" s="66">
        <f t="shared" si="33"/>
        <v>104</v>
      </c>
      <c r="I245" s="20" t="str">
        <f t="shared" si="34"/>
        <v>-</v>
      </c>
      <c r="J245" s="21" t="str">
        <f t="shared" si="35"/>
        <v>-</v>
      </c>
    </row>
    <row r="246" spans="1:10" x14ac:dyDescent="0.2">
      <c r="A246" s="158" t="s">
        <v>440</v>
      </c>
      <c r="B246" s="65">
        <v>120</v>
      </c>
      <c r="C246" s="66">
        <v>45</v>
      </c>
      <c r="D246" s="65">
        <v>254</v>
      </c>
      <c r="E246" s="66">
        <v>221</v>
      </c>
      <c r="F246" s="67"/>
      <c r="G246" s="65">
        <f t="shared" si="32"/>
        <v>75</v>
      </c>
      <c r="H246" s="66">
        <f t="shared" si="33"/>
        <v>33</v>
      </c>
      <c r="I246" s="20">
        <f t="shared" si="34"/>
        <v>1.6666666666666667</v>
      </c>
      <c r="J246" s="21">
        <f t="shared" si="35"/>
        <v>0.14932126696832579</v>
      </c>
    </row>
    <row r="247" spans="1:10" x14ac:dyDescent="0.2">
      <c r="A247" s="158" t="s">
        <v>371</v>
      </c>
      <c r="B247" s="65">
        <v>0</v>
      </c>
      <c r="C247" s="66">
        <v>0</v>
      </c>
      <c r="D247" s="65">
        <v>0</v>
      </c>
      <c r="E247" s="66">
        <v>2</v>
      </c>
      <c r="F247" s="67"/>
      <c r="G247" s="65">
        <f t="shared" si="32"/>
        <v>0</v>
      </c>
      <c r="H247" s="66">
        <f t="shared" si="33"/>
        <v>-2</v>
      </c>
      <c r="I247" s="20" t="str">
        <f t="shared" si="34"/>
        <v>-</v>
      </c>
      <c r="J247" s="21">
        <f t="shared" si="35"/>
        <v>-1</v>
      </c>
    </row>
    <row r="248" spans="1:10" x14ac:dyDescent="0.2">
      <c r="A248" s="158" t="s">
        <v>441</v>
      </c>
      <c r="B248" s="65">
        <v>34</v>
      </c>
      <c r="C248" s="66">
        <v>24</v>
      </c>
      <c r="D248" s="65">
        <v>93</v>
      </c>
      <c r="E248" s="66">
        <v>94</v>
      </c>
      <c r="F248" s="67"/>
      <c r="G248" s="65">
        <f t="shared" si="32"/>
        <v>10</v>
      </c>
      <c r="H248" s="66">
        <f t="shared" si="33"/>
        <v>-1</v>
      </c>
      <c r="I248" s="20">
        <f t="shared" si="34"/>
        <v>0.41666666666666669</v>
      </c>
      <c r="J248" s="21">
        <f t="shared" si="35"/>
        <v>-1.0638297872340425E-2</v>
      </c>
    </row>
    <row r="249" spans="1:10" s="160" customFormat="1" x14ac:dyDescent="0.2">
      <c r="A249" s="178" t="s">
        <v>664</v>
      </c>
      <c r="B249" s="71">
        <v>253</v>
      </c>
      <c r="C249" s="72">
        <v>84</v>
      </c>
      <c r="D249" s="71">
        <v>578</v>
      </c>
      <c r="E249" s="72">
        <v>411</v>
      </c>
      <c r="F249" s="73"/>
      <c r="G249" s="71">
        <f t="shared" si="32"/>
        <v>169</v>
      </c>
      <c r="H249" s="72">
        <f t="shared" si="33"/>
        <v>167</v>
      </c>
      <c r="I249" s="37">
        <f t="shared" si="34"/>
        <v>2.0119047619047619</v>
      </c>
      <c r="J249" s="38">
        <f t="shared" si="35"/>
        <v>0.40632603406326034</v>
      </c>
    </row>
    <row r="250" spans="1:10" x14ac:dyDescent="0.2">
      <c r="A250" s="177"/>
      <c r="B250" s="143"/>
      <c r="C250" s="144"/>
      <c r="D250" s="143"/>
      <c r="E250" s="144"/>
      <c r="F250" s="145"/>
      <c r="G250" s="143"/>
      <c r="H250" s="144"/>
      <c r="I250" s="151"/>
      <c r="J250" s="152"/>
    </row>
    <row r="251" spans="1:10" s="139" customFormat="1" x14ac:dyDescent="0.2">
      <c r="A251" s="159" t="s">
        <v>62</v>
      </c>
      <c r="B251" s="65"/>
      <c r="C251" s="66"/>
      <c r="D251" s="65"/>
      <c r="E251" s="66"/>
      <c r="F251" s="67"/>
      <c r="G251" s="65"/>
      <c r="H251" s="66"/>
      <c r="I251" s="20"/>
      <c r="J251" s="21"/>
    </row>
    <row r="252" spans="1:10" x14ac:dyDescent="0.2">
      <c r="A252" s="158" t="s">
        <v>62</v>
      </c>
      <c r="B252" s="65">
        <v>53</v>
      </c>
      <c r="C252" s="66">
        <v>47</v>
      </c>
      <c r="D252" s="65">
        <v>131</v>
      </c>
      <c r="E252" s="66">
        <v>121</v>
      </c>
      <c r="F252" s="67"/>
      <c r="G252" s="65">
        <f>B252-C252</f>
        <v>6</v>
      </c>
      <c r="H252" s="66">
        <f>D252-E252</f>
        <v>10</v>
      </c>
      <c r="I252" s="20">
        <f>IF(C252=0, "-", IF(G252/C252&lt;10, G252/C252, "&gt;999%"))</f>
        <v>0.1276595744680851</v>
      </c>
      <c r="J252" s="21">
        <f>IF(E252=0, "-", IF(H252/E252&lt;10, H252/E252, "&gt;999%"))</f>
        <v>8.2644628099173556E-2</v>
      </c>
    </row>
    <row r="253" spans="1:10" s="160" customFormat="1" x14ac:dyDescent="0.2">
      <c r="A253" s="178" t="s">
        <v>665</v>
      </c>
      <c r="B253" s="71">
        <v>53</v>
      </c>
      <c r="C253" s="72">
        <v>47</v>
      </c>
      <c r="D253" s="71">
        <v>131</v>
      </c>
      <c r="E253" s="72">
        <v>121</v>
      </c>
      <c r="F253" s="73"/>
      <c r="G253" s="71">
        <f>B253-C253</f>
        <v>6</v>
      </c>
      <c r="H253" s="72">
        <f>D253-E253</f>
        <v>10</v>
      </c>
      <c r="I253" s="37">
        <f>IF(C253=0, "-", IF(G253/C253&lt;10, G253/C253, "&gt;999%"))</f>
        <v>0.1276595744680851</v>
      </c>
      <c r="J253" s="38">
        <f>IF(E253=0, "-", IF(H253/E253&lt;10, H253/E253, "&gt;999%"))</f>
        <v>8.2644628099173556E-2</v>
      </c>
    </row>
    <row r="254" spans="1:10" x14ac:dyDescent="0.2">
      <c r="A254" s="177"/>
      <c r="B254" s="143"/>
      <c r="C254" s="144"/>
      <c r="D254" s="143"/>
      <c r="E254" s="144"/>
      <c r="F254" s="145"/>
      <c r="G254" s="143"/>
      <c r="H254" s="144"/>
      <c r="I254" s="151"/>
      <c r="J254" s="152"/>
    </row>
    <row r="255" spans="1:10" s="139" customFormat="1" x14ac:dyDescent="0.2">
      <c r="A255" s="159" t="s">
        <v>63</v>
      </c>
      <c r="B255" s="65"/>
      <c r="C255" s="66"/>
      <c r="D255" s="65"/>
      <c r="E255" s="66"/>
      <c r="F255" s="67"/>
      <c r="G255" s="65"/>
      <c r="H255" s="66"/>
      <c r="I255" s="20"/>
      <c r="J255" s="21"/>
    </row>
    <row r="256" spans="1:10" x14ac:dyDescent="0.2">
      <c r="A256" s="158" t="s">
        <v>297</v>
      </c>
      <c r="B256" s="65">
        <v>155</v>
      </c>
      <c r="C256" s="66">
        <v>199</v>
      </c>
      <c r="D256" s="65">
        <v>438</v>
      </c>
      <c r="E256" s="66">
        <v>426</v>
      </c>
      <c r="F256" s="67"/>
      <c r="G256" s="65">
        <f t="shared" ref="G256:G266" si="36">B256-C256</f>
        <v>-44</v>
      </c>
      <c r="H256" s="66">
        <f t="shared" ref="H256:H266" si="37">D256-E256</f>
        <v>12</v>
      </c>
      <c r="I256" s="20">
        <f t="shared" ref="I256:I266" si="38">IF(C256=0, "-", IF(G256/C256&lt;10, G256/C256, "&gt;999%"))</f>
        <v>-0.22110552763819097</v>
      </c>
      <c r="J256" s="21">
        <f t="shared" ref="J256:J266" si="39">IF(E256=0, "-", IF(H256/E256&lt;10, H256/E256, "&gt;999%"))</f>
        <v>2.8169014084507043E-2</v>
      </c>
    </row>
    <row r="257" spans="1:10" x14ac:dyDescent="0.2">
      <c r="A257" s="158" t="s">
        <v>223</v>
      </c>
      <c r="B257" s="65">
        <v>485</v>
      </c>
      <c r="C257" s="66">
        <v>555</v>
      </c>
      <c r="D257" s="65">
        <v>1444</v>
      </c>
      <c r="E257" s="66">
        <v>1470</v>
      </c>
      <c r="F257" s="67"/>
      <c r="G257" s="65">
        <f t="shared" si="36"/>
        <v>-70</v>
      </c>
      <c r="H257" s="66">
        <f t="shared" si="37"/>
        <v>-26</v>
      </c>
      <c r="I257" s="20">
        <f t="shared" si="38"/>
        <v>-0.12612612612612611</v>
      </c>
      <c r="J257" s="21">
        <f t="shared" si="39"/>
        <v>-1.7687074829931974E-2</v>
      </c>
    </row>
    <row r="258" spans="1:10" x14ac:dyDescent="0.2">
      <c r="A258" s="158" t="s">
        <v>247</v>
      </c>
      <c r="B258" s="65">
        <v>0</v>
      </c>
      <c r="C258" s="66">
        <v>4</v>
      </c>
      <c r="D258" s="65">
        <v>0</v>
      </c>
      <c r="E258" s="66">
        <v>12</v>
      </c>
      <c r="F258" s="67"/>
      <c r="G258" s="65">
        <f t="shared" si="36"/>
        <v>-4</v>
      </c>
      <c r="H258" s="66">
        <f t="shared" si="37"/>
        <v>-12</v>
      </c>
      <c r="I258" s="20">
        <f t="shared" si="38"/>
        <v>-1</v>
      </c>
      <c r="J258" s="21">
        <f t="shared" si="39"/>
        <v>-1</v>
      </c>
    </row>
    <row r="259" spans="1:10" x14ac:dyDescent="0.2">
      <c r="A259" s="158" t="s">
        <v>196</v>
      </c>
      <c r="B259" s="65">
        <v>157</v>
      </c>
      <c r="C259" s="66">
        <v>106</v>
      </c>
      <c r="D259" s="65">
        <v>433</v>
      </c>
      <c r="E259" s="66">
        <v>280</v>
      </c>
      <c r="F259" s="67"/>
      <c r="G259" s="65">
        <f t="shared" si="36"/>
        <v>51</v>
      </c>
      <c r="H259" s="66">
        <f t="shared" si="37"/>
        <v>153</v>
      </c>
      <c r="I259" s="20">
        <f t="shared" si="38"/>
        <v>0.48113207547169812</v>
      </c>
      <c r="J259" s="21">
        <f t="shared" si="39"/>
        <v>0.54642857142857137</v>
      </c>
    </row>
    <row r="260" spans="1:10" x14ac:dyDescent="0.2">
      <c r="A260" s="158" t="s">
        <v>202</v>
      </c>
      <c r="B260" s="65">
        <v>102</v>
      </c>
      <c r="C260" s="66">
        <v>238</v>
      </c>
      <c r="D260" s="65">
        <v>372</v>
      </c>
      <c r="E260" s="66">
        <v>529</v>
      </c>
      <c r="F260" s="67"/>
      <c r="G260" s="65">
        <f t="shared" si="36"/>
        <v>-136</v>
      </c>
      <c r="H260" s="66">
        <f t="shared" si="37"/>
        <v>-157</v>
      </c>
      <c r="I260" s="20">
        <f t="shared" si="38"/>
        <v>-0.5714285714285714</v>
      </c>
      <c r="J260" s="21">
        <f t="shared" si="39"/>
        <v>-0.29678638941398866</v>
      </c>
    </row>
    <row r="261" spans="1:10" x14ac:dyDescent="0.2">
      <c r="A261" s="158" t="s">
        <v>372</v>
      </c>
      <c r="B261" s="65">
        <v>210</v>
      </c>
      <c r="C261" s="66">
        <v>178</v>
      </c>
      <c r="D261" s="65">
        <v>686</v>
      </c>
      <c r="E261" s="66">
        <v>723</v>
      </c>
      <c r="F261" s="67"/>
      <c r="G261" s="65">
        <f t="shared" si="36"/>
        <v>32</v>
      </c>
      <c r="H261" s="66">
        <f t="shared" si="37"/>
        <v>-37</v>
      </c>
      <c r="I261" s="20">
        <f t="shared" si="38"/>
        <v>0.1797752808988764</v>
      </c>
      <c r="J261" s="21">
        <f t="shared" si="39"/>
        <v>-5.1175656984785614E-2</v>
      </c>
    </row>
    <row r="262" spans="1:10" x14ac:dyDescent="0.2">
      <c r="A262" s="158" t="s">
        <v>442</v>
      </c>
      <c r="B262" s="65">
        <v>130</v>
      </c>
      <c r="C262" s="66">
        <v>82</v>
      </c>
      <c r="D262" s="65">
        <v>565</v>
      </c>
      <c r="E262" s="66">
        <v>234</v>
      </c>
      <c r="F262" s="67"/>
      <c r="G262" s="65">
        <f t="shared" si="36"/>
        <v>48</v>
      </c>
      <c r="H262" s="66">
        <f t="shared" si="37"/>
        <v>331</v>
      </c>
      <c r="I262" s="20">
        <f t="shared" si="38"/>
        <v>0.58536585365853655</v>
      </c>
      <c r="J262" s="21">
        <f t="shared" si="39"/>
        <v>1.4145299145299146</v>
      </c>
    </row>
    <row r="263" spans="1:10" x14ac:dyDescent="0.2">
      <c r="A263" s="158" t="s">
        <v>405</v>
      </c>
      <c r="B263" s="65">
        <v>287</v>
      </c>
      <c r="C263" s="66">
        <v>571</v>
      </c>
      <c r="D263" s="65">
        <v>844</v>
      </c>
      <c r="E263" s="66">
        <v>1167</v>
      </c>
      <c r="F263" s="67"/>
      <c r="G263" s="65">
        <f t="shared" si="36"/>
        <v>-284</v>
      </c>
      <c r="H263" s="66">
        <f t="shared" si="37"/>
        <v>-323</v>
      </c>
      <c r="I263" s="20">
        <f t="shared" si="38"/>
        <v>-0.49737302977232922</v>
      </c>
      <c r="J263" s="21">
        <f t="shared" si="39"/>
        <v>-0.27677806341045413</v>
      </c>
    </row>
    <row r="264" spans="1:10" x14ac:dyDescent="0.2">
      <c r="A264" s="158" t="s">
        <v>271</v>
      </c>
      <c r="B264" s="65">
        <v>49</v>
      </c>
      <c r="C264" s="66">
        <v>48</v>
      </c>
      <c r="D264" s="65">
        <v>130</v>
      </c>
      <c r="E264" s="66">
        <v>112</v>
      </c>
      <c r="F264" s="67"/>
      <c r="G264" s="65">
        <f t="shared" si="36"/>
        <v>1</v>
      </c>
      <c r="H264" s="66">
        <f t="shared" si="37"/>
        <v>18</v>
      </c>
      <c r="I264" s="20">
        <f t="shared" si="38"/>
        <v>2.0833333333333332E-2</v>
      </c>
      <c r="J264" s="21">
        <f t="shared" si="39"/>
        <v>0.16071428571428573</v>
      </c>
    </row>
    <row r="265" spans="1:10" x14ac:dyDescent="0.2">
      <c r="A265" s="158" t="s">
        <v>357</v>
      </c>
      <c r="B265" s="65">
        <v>159</v>
      </c>
      <c r="C265" s="66">
        <v>0</v>
      </c>
      <c r="D265" s="65">
        <v>257</v>
      </c>
      <c r="E265" s="66">
        <v>0</v>
      </c>
      <c r="F265" s="67"/>
      <c r="G265" s="65">
        <f t="shared" si="36"/>
        <v>159</v>
      </c>
      <c r="H265" s="66">
        <f t="shared" si="37"/>
        <v>257</v>
      </c>
      <c r="I265" s="20" t="str">
        <f t="shared" si="38"/>
        <v>-</v>
      </c>
      <c r="J265" s="21" t="str">
        <f t="shared" si="39"/>
        <v>-</v>
      </c>
    </row>
    <row r="266" spans="1:10" s="160" customFormat="1" x14ac:dyDescent="0.2">
      <c r="A266" s="178" t="s">
        <v>666</v>
      </c>
      <c r="B266" s="71">
        <v>1734</v>
      </c>
      <c r="C266" s="72">
        <v>1981</v>
      </c>
      <c r="D266" s="71">
        <v>5169</v>
      </c>
      <c r="E266" s="72">
        <v>4953</v>
      </c>
      <c r="F266" s="73"/>
      <c r="G266" s="71">
        <f t="shared" si="36"/>
        <v>-247</v>
      </c>
      <c r="H266" s="72">
        <f t="shared" si="37"/>
        <v>216</v>
      </c>
      <c r="I266" s="37">
        <f t="shared" si="38"/>
        <v>-0.12468450277637556</v>
      </c>
      <c r="J266" s="38">
        <f t="shared" si="39"/>
        <v>4.3609933373712904E-2</v>
      </c>
    </row>
    <row r="267" spans="1:10" x14ac:dyDescent="0.2">
      <c r="A267" s="177"/>
      <c r="B267" s="143"/>
      <c r="C267" s="144"/>
      <c r="D267" s="143"/>
      <c r="E267" s="144"/>
      <c r="F267" s="145"/>
      <c r="G267" s="143"/>
      <c r="H267" s="144"/>
      <c r="I267" s="151"/>
      <c r="J267" s="152"/>
    </row>
    <row r="268" spans="1:10" s="139" customFormat="1" x14ac:dyDescent="0.2">
      <c r="A268" s="159" t="s">
        <v>64</v>
      </c>
      <c r="B268" s="65"/>
      <c r="C268" s="66"/>
      <c r="D268" s="65"/>
      <c r="E268" s="66"/>
      <c r="F268" s="67"/>
      <c r="G268" s="65"/>
      <c r="H268" s="66"/>
      <c r="I268" s="20"/>
      <c r="J268" s="21"/>
    </row>
    <row r="269" spans="1:10" x14ac:dyDescent="0.2">
      <c r="A269" s="158" t="s">
        <v>343</v>
      </c>
      <c r="B269" s="65">
        <v>2</v>
      </c>
      <c r="C269" s="66">
        <v>2</v>
      </c>
      <c r="D269" s="65">
        <v>8</v>
      </c>
      <c r="E269" s="66">
        <v>8</v>
      </c>
      <c r="F269" s="67"/>
      <c r="G269" s="65">
        <f>B269-C269</f>
        <v>0</v>
      </c>
      <c r="H269" s="66">
        <f>D269-E269</f>
        <v>0</v>
      </c>
      <c r="I269" s="20">
        <f>IF(C269=0, "-", IF(G269/C269&lt;10, G269/C269, "&gt;999%"))</f>
        <v>0</v>
      </c>
      <c r="J269" s="21">
        <f>IF(E269=0, "-", IF(H269/E269&lt;10, H269/E269, "&gt;999%"))</f>
        <v>0</v>
      </c>
    </row>
    <row r="270" spans="1:10" x14ac:dyDescent="0.2">
      <c r="A270" s="158" t="s">
        <v>482</v>
      </c>
      <c r="B270" s="65">
        <v>2</v>
      </c>
      <c r="C270" s="66">
        <v>4</v>
      </c>
      <c r="D270" s="65">
        <v>8</v>
      </c>
      <c r="E270" s="66">
        <v>7</v>
      </c>
      <c r="F270" s="67"/>
      <c r="G270" s="65">
        <f>B270-C270</f>
        <v>-2</v>
      </c>
      <c r="H270" s="66">
        <f>D270-E270</f>
        <v>1</v>
      </c>
      <c r="I270" s="20">
        <f>IF(C270=0, "-", IF(G270/C270&lt;10, G270/C270, "&gt;999%"))</f>
        <v>-0.5</v>
      </c>
      <c r="J270" s="21">
        <f>IF(E270=0, "-", IF(H270/E270&lt;10, H270/E270, "&gt;999%"))</f>
        <v>0.14285714285714285</v>
      </c>
    </row>
    <row r="271" spans="1:10" s="160" customFormat="1" x14ac:dyDescent="0.2">
      <c r="A271" s="178" t="s">
        <v>667</v>
      </c>
      <c r="B271" s="71">
        <v>4</v>
      </c>
      <c r="C271" s="72">
        <v>6</v>
      </c>
      <c r="D271" s="71">
        <v>16</v>
      </c>
      <c r="E271" s="72">
        <v>15</v>
      </c>
      <c r="F271" s="73"/>
      <c r="G271" s="71">
        <f>B271-C271</f>
        <v>-2</v>
      </c>
      <c r="H271" s="72">
        <f>D271-E271</f>
        <v>1</v>
      </c>
      <c r="I271" s="37">
        <f>IF(C271=0, "-", IF(G271/C271&lt;10, G271/C271, "&gt;999%"))</f>
        <v>-0.33333333333333331</v>
      </c>
      <c r="J271" s="38">
        <f>IF(E271=0, "-", IF(H271/E271&lt;10, H271/E271, "&gt;999%"))</f>
        <v>6.6666666666666666E-2</v>
      </c>
    </row>
    <row r="272" spans="1:10" x14ac:dyDescent="0.2">
      <c r="A272" s="177"/>
      <c r="B272" s="143"/>
      <c r="C272" s="144"/>
      <c r="D272" s="143"/>
      <c r="E272" s="144"/>
      <c r="F272" s="145"/>
      <c r="G272" s="143"/>
      <c r="H272" s="144"/>
      <c r="I272" s="151"/>
      <c r="J272" s="152"/>
    </row>
    <row r="273" spans="1:10" s="139" customFormat="1" x14ac:dyDescent="0.2">
      <c r="A273" s="159" t="s">
        <v>65</v>
      </c>
      <c r="B273" s="65"/>
      <c r="C273" s="66"/>
      <c r="D273" s="65"/>
      <c r="E273" s="66"/>
      <c r="F273" s="67"/>
      <c r="G273" s="65"/>
      <c r="H273" s="66"/>
      <c r="I273" s="20"/>
      <c r="J273" s="21"/>
    </row>
    <row r="274" spans="1:10" x14ac:dyDescent="0.2">
      <c r="A274" s="158" t="s">
        <v>465</v>
      </c>
      <c r="B274" s="65">
        <v>28</v>
      </c>
      <c r="C274" s="66">
        <v>0</v>
      </c>
      <c r="D274" s="65">
        <v>109</v>
      </c>
      <c r="E274" s="66">
        <v>0</v>
      </c>
      <c r="F274" s="67"/>
      <c r="G274" s="65">
        <f t="shared" ref="G274:G281" si="40">B274-C274</f>
        <v>28</v>
      </c>
      <c r="H274" s="66">
        <f t="shared" ref="H274:H281" si="41">D274-E274</f>
        <v>109</v>
      </c>
      <c r="I274" s="20" t="str">
        <f t="shared" ref="I274:I281" si="42">IF(C274=0, "-", IF(G274/C274&lt;10, G274/C274, "&gt;999%"))</f>
        <v>-</v>
      </c>
      <c r="J274" s="21" t="str">
        <f t="shared" ref="J274:J281" si="43">IF(E274=0, "-", IF(H274/E274&lt;10, H274/E274, "&gt;999%"))</f>
        <v>-</v>
      </c>
    </row>
    <row r="275" spans="1:10" x14ac:dyDescent="0.2">
      <c r="A275" s="158" t="s">
        <v>483</v>
      </c>
      <c r="B275" s="65">
        <v>6</v>
      </c>
      <c r="C275" s="66">
        <v>24</v>
      </c>
      <c r="D275" s="65">
        <v>21</v>
      </c>
      <c r="E275" s="66">
        <v>75</v>
      </c>
      <c r="F275" s="67"/>
      <c r="G275" s="65">
        <f t="shared" si="40"/>
        <v>-18</v>
      </c>
      <c r="H275" s="66">
        <f t="shared" si="41"/>
        <v>-54</v>
      </c>
      <c r="I275" s="20">
        <f t="shared" si="42"/>
        <v>-0.75</v>
      </c>
      <c r="J275" s="21">
        <f t="shared" si="43"/>
        <v>-0.72</v>
      </c>
    </row>
    <row r="276" spans="1:10" x14ac:dyDescent="0.2">
      <c r="A276" s="158" t="s">
        <v>423</v>
      </c>
      <c r="B276" s="65">
        <v>14</v>
      </c>
      <c r="C276" s="66">
        <v>49</v>
      </c>
      <c r="D276" s="65">
        <v>22</v>
      </c>
      <c r="E276" s="66">
        <v>125</v>
      </c>
      <c r="F276" s="67"/>
      <c r="G276" s="65">
        <f t="shared" si="40"/>
        <v>-35</v>
      </c>
      <c r="H276" s="66">
        <f t="shared" si="41"/>
        <v>-103</v>
      </c>
      <c r="I276" s="20">
        <f t="shared" si="42"/>
        <v>-0.7142857142857143</v>
      </c>
      <c r="J276" s="21">
        <f t="shared" si="43"/>
        <v>-0.82399999999999995</v>
      </c>
    </row>
    <row r="277" spans="1:10" x14ac:dyDescent="0.2">
      <c r="A277" s="158" t="s">
        <v>484</v>
      </c>
      <c r="B277" s="65">
        <v>10</v>
      </c>
      <c r="C277" s="66">
        <v>8</v>
      </c>
      <c r="D277" s="65">
        <v>26</v>
      </c>
      <c r="E277" s="66">
        <v>22</v>
      </c>
      <c r="F277" s="67"/>
      <c r="G277" s="65">
        <f t="shared" si="40"/>
        <v>2</v>
      </c>
      <c r="H277" s="66">
        <f t="shared" si="41"/>
        <v>4</v>
      </c>
      <c r="I277" s="20">
        <f t="shared" si="42"/>
        <v>0.25</v>
      </c>
      <c r="J277" s="21">
        <f t="shared" si="43"/>
        <v>0.18181818181818182</v>
      </c>
    </row>
    <row r="278" spans="1:10" x14ac:dyDescent="0.2">
      <c r="A278" s="158" t="s">
        <v>424</v>
      </c>
      <c r="B278" s="65">
        <v>39</v>
      </c>
      <c r="C278" s="66">
        <v>46</v>
      </c>
      <c r="D278" s="65">
        <v>93</v>
      </c>
      <c r="E278" s="66">
        <v>125</v>
      </c>
      <c r="F278" s="67"/>
      <c r="G278" s="65">
        <f t="shared" si="40"/>
        <v>-7</v>
      </c>
      <c r="H278" s="66">
        <f t="shared" si="41"/>
        <v>-32</v>
      </c>
      <c r="I278" s="20">
        <f t="shared" si="42"/>
        <v>-0.15217391304347827</v>
      </c>
      <c r="J278" s="21">
        <f t="shared" si="43"/>
        <v>-0.25600000000000001</v>
      </c>
    </row>
    <row r="279" spans="1:10" x14ac:dyDescent="0.2">
      <c r="A279" s="158" t="s">
        <v>466</v>
      </c>
      <c r="B279" s="65">
        <v>62</v>
      </c>
      <c r="C279" s="66">
        <v>49</v>
      </c>
      <c r="D279" s="65">
        <v>178</v>
      </c>
      <c r="E279" s="66">
        <v>161</v>
      </c>
      <c r="F279" s="67"/>
      <c r="G279" s="65">
        <f t="shared" si="40"/>
        <v>13</v>
      </c>
      <c r="H279" s="66">
        <f t="shared" si="41"/>
        <v>17</v>
      </c>
      <c r="I279" s="20">
        <f t="shared" si="42"/>
        <v>0.26530612244897961</v>
      </c>
      <c r="J279" s="21">
        <f t="shared" si="43"/>
        <v>0.10559006211180125</v>
      </c>
    </row>
    <row r="280" spans="1:10" x14ac:dyDescent="0.2">
      <c r="A280" s="158" t="s">
        <v>467</v>
      </c>
      <c r="B280" s="65">
        <v>11</v>
      </c>
      <c r="C280" s="66">
        <v>11</v>
      </c>
      <c r="D280" s="65">
        <v>31</v>
      </c>
      <c r="E280" s="66">
        <v>53</v>
      </c>
      <c r="F280" s="67"/>
      <c r="G280" s="65">
        <f t="shared" si="40"/>
        <v>0</v>
      </c>
      <c r="H280" s="66">
        <f t="shared" si="41"/>
        <v>-22</v>
      </c>
      <c r="I280" s="20">
        <f t="shared" si="42"/>
        <v>0</v>
      </c>
      <c r="J280" s="21">
        <f t="shared" si="43"/>
        <v>-0.41509433962264153</v>
      </c>
    </row>
    <row r="281" spans="1:10" s="160" customFormat="1" x14ac:dyDescent="0.2">
      <c r="A281" s="178" t="s">
        <v>668</v>
      </c>
      <c r="B281" s="71">
        <v>170</v>
      </c>
      <c r="C281" s="72">
        <v>187</v>
      </c>
      <c r="D281" s="71">
        <v>480</v>
      </c>
      <c r="E281" s="72">
        <v>561</v>
      </c>
      <c r="F281" s="73"/>
      <c r="G281" s="71">
        <f t="shared" si="40"/>
        <v>-17</v>
      </c>
      <c r="H281" s="72">
        <f t="shared" si="41"/>
        <v>-81</v>
      </c>
      <c r="I281" s="37">
        <f t="shared" si="42"/>
        <v>-9.0909090909090912E-2</v>
      </c>
      <c r="J281" s="38">
        <f t="shared" si="43"/>
        <v>-0.14438502673796791</v>
      </c>
    </row>
    <row r="282" spans="1:10" x14ac:dyDescent="0.2">
      <c r="A282" s="177"/>
      <c r="B282" s="143"/>
      <c r="C282" s="144"/>
      <c r="D282" s="143"/>
      <c r="E282" s="144"/>
      <c r="F282" s="145"/>
      <c r="G282" s="143"/>
      <c r="H282" s="144"/>
      <c r="I282" s="151"/>
      <c r="J282" s="152"/>
    </row>
    <row r="283" spans="1:10" s="139" customFormat="1" x14ac:dyDescent="0.2">
      <c r="A283" s="159" t="s">
        <v>66</v>
      </c>
      <c r="B283" s="65"/>
      <c r="C283" s="66"/>
      <c r="D283" s="65"/>
      <c r="E283" s="66"/>
      <c r="F283" s="67"/>
      <c r="G283" s="65"/>
      <c r="H283" s="66"/>
      <c r="I283" s="20"/>
      <c r="J283" s="21"/>
    </row>
    <row r="284" spans="1:10" x14ac:dyDescent="0.2">
      <c r="A284" s="158" t="s">
        <v>443</v>
      </c>
      <c r="B284" s="65">
        <v>10</v>
      </c>
      <c r="C284" s="66">
        <v>6</v>
      </c>
      <c r="D284" s="65">
        <v>34</v>
      </c>
      <c r="E284" s="66">
        <v>15</v>
      </c>
      <c r="F284" s="67"/>
      <c r="G284" s="65">
        <f t="shared" ref="G284:G290" si="44">B284-C284</f>
        <v>4</v>
      </c>
      <c r="H284" s="66">
        <f t="shared" ref="H284:H290" si="45">D284-E284</f>
        <v>19</v>
      </c>
      <c r="I284" s="20">
        <f t="shared" ref="I284:I290" si="46">IF(C284=0, "-", IF(G284/C284&lt;10, G284/C284, "&gt;999%"))</f>
        <v>0.66666666666666663</v>
      </c>
      <c r="J284" s="21">
        <f t="shared" ref="J284:J290" si="47">IF(E284=0, "-", IF(H284/E284&lt;10, H284/E284, "&gt;999%"))</f>
        <v>1.2666666666666666</v>
      </c>
    </row>
    <row r="285" spans="1:10" x14ac:dyDescent="0.2">
      <c r="A285" s="158" t="s">
        <v>548</v>
      </c>
      <c r="B285" s="65">
        <v>29</v>
      </c>
      <c r="C285" s="66">
        <v>0</v>
      </c>
      <c r="D285" s="65">
        <v>46</v>
      </c>
      <c r="E285" s="66">
        <v>0</v>
      </c>
      <c r="F285" s="67"/>
      <c r="G285" s="65">
        <f t="shared" si="44"/>
        <v>29</v>
      </c>
      <c r="H285" s="66">
        <f t="shared" si="45"/>
        <v>46</v>
      </c>
      <c r="I285" s="20" t="str">
        <f t="shared" si="46"/>
        <v>-</v>
      </c>
      <c r="J285" s="21" t="str">
        <f t="shared" si="47"/>
        <v>-</v>
      </c>
    </row>
    <row r="286" spans="1:10" x14ac:dyDescent="0.2">
      <c r="A286" s="158" t="s">
        <v>502</v>
      </c>
      <c r="B286" s="65">
        <v>73</v>
      </c>
      <c r="C286" s="66">
        <v>24</v>
      </c>
      <c r="D286" s="65">
        <v>138</v>
      </c>
      <c r="E286" s="66">
        <v>71</v>
      </c>
      <c r="F286" s="67"/>
      <c r="G286" s="65">
        <f t="shared" si="44"/>
        <v>49</v>
      </c>
      <c r="H286" s="66">
        <f t="shared" si="45"/>
        <v>67</v>
      </c>
      <c r="I286" s="20">
        <f t="shared" si="46"/>
        <v>2.0416666666666665</v>
      </c>
      <c r="J286" s="21">
        <f t="shared" si="47"/>
        <v>0.94366197183098588</v>
      </c>
    </row>
    <row r="287" spans="1:10" x14ac:dyDescent="0.2">
      <c r="A287" s="158" t="s">
        <v>298</v>
      </c>
      <c r="B287" s="65">
        <v>8</v>
      </c>
      <c r="C287" s="66">
        <v>20</v>
      </c>
      <c r="D287" s="65">
        <v>40</v>
      </c>
      <c r="E287" s="66">
        <v>44</v>
      </c>
      <c r="F287" s="67"/>
      <c r="G287" s="65">
        <f t="shared" si="44"/>
        <v>-12</v>
      </c>
      <c r="H287" s="66">
        <f t="shared" si="45"/>
        <v>-4</v>
      </c>
      <c r="I287" s="20">
        <f t="shared" si="46"/>
        <v>-0.6</v>
      </c>
      <c r="J287" s="21">
        <f t="shared" si="47"/>
        <v>-9.0909090909090912E-2</v>
      </c>
    </row>
    <row r="288" spans="1:10" x14ac:dyDescent="0.2">
      <c r="A288" s="158" t="s">
        <v>527</v>
      </c>
      <c r="B288" s="65">
        <v>194</v>
      </c>
      <c r="C288" s="66">
        <v>57</v>
      </c>
      <c r="D288" s="65">
        <v>302</v>
      </c>
      <c r="E288" s="66">
        <v>180</v>
      </c>
      <c r="F288" s="67"/>
      <c r="G288" s="65">
        <f t="shared" si="44"/>
        <v>137</v>
      </c>
      <c r="H288" s="66">
        <f t="shared" si="45"/>
        <v>122</v>
      </c>
      <c r="I288" s="20">
        <f t="shared" si="46"/>
        <v>2.4035087719298245</v>
      </c>
      <c r="J288" s="21">
        <f t="shared" si="47"/>
        <v>0.67777777777777781</v>
      </c>
    </row>
    <row r="289" spans="1:10" x14ac:dyDescent="0.2">
      <c r="A289" s="158" t="s">
        <v>503</v>
      </c>
      <c r="B289" s="65">
        <v>20</v>
      </c>
      <c r="C289" s="66">
        <v>7</v>
      </c>
      <c r="D289" s="65">
        <v>34</v>
      </c>
      <c r="E289" s="66">
        <v>16</v>
      </c>
      <c r="F289" s="67"/>
      <c r="G289" s="65">
        <f t="shared" si="44"/>
        <v>13</v>
      </c>
      <c r="H289" s="66">
        <f t="shared" si="45"/>
        <v>18</v>
      </c>
      <c r="I289" s="20">
        <f t="shared" si="46"/>
        <v>1.8571428571428572</v>
      </c>
      <c r="J289" s="21">
        <f t="shared" si="47"/>
        <v>1.125</v>
      </c>
    </row>
    <row r="290" spans="1:10" s="160" customFormat="1" x14ac:dyDescent="0.2">
      <c r="A290" s="178" t="s">
        <v>669</v>
      </c>
      <c r="B290" s="71">
        <v>334</v>
      </c>
      <c r="C290" s="72">
        <v>114</v>
      </c>
      <c r="D290" s="71">
        <v>594</v>
      </c>
      <c r="E290" s="72">
        <v>326</v>
      </c>
      <c r="F290" s="73"/>
      <c r="G290" s="71">
        <f t="shared" si="44"/>
        <v>220</v>
      </c>
      <c r="H290" s="72">
        <f t="shared" si="45"/>
        <v>268</v>
      </c>
      <c r="I290" s="37">
        <f t="shared" si="46"/>
        <v>1.9298245614035088</v>
      </c>
      <c r="J290" s="38">
        <f t="shared" si="47"/>
        <v>0.82208588957055218</v>
      </c>
    </row>
    <row r="291" spans="1:10" x14ac:dyDescent="0.2">
      <c r="A291" s="177"/>
      <c r="B291" s="143"/>
      <c r="C291" s="144"/>
      <c r="D291" s="143"/>
      <c r="E291" s="144"/>
      <c r="F291" s="145"/>
      <c r="G291" s="143"/>
      <c r="H291" s="144"/>
      <c r="I291" s="151"/>
      <c r="J291" s="152"/>
    </row>
    <row r="292" spans="1:10" s="139" customFormat="1" x14ac:dyDescent="0.2">
      <c r="A292" s="159" t="s">
        <v>67</v>
      </c>
      <c r="B292" s="65"/>
      <c r="C292" s="66"/>
      <c r="D292" s="65"/>
      <c r="E292" s="66"/>
      <c r="F292" s="67"/>
      <c r="G292" s="65"/>
      <c r="H292" s="66"/>
      <c r="I292" s="20"/>
      <c r="J292" s="21"/>
    </row>
    <row r="293" spans="1:10" x14ac:dyDescent="0.2">
      <c r="A293" s="158" t="s">
        <v>240</v>
      </c>
      <c r="B293" s="65">
        <v>4</v>
      </c>
      <c r="C293" s="66">
        <v>4</v>
      </c>
      <c r="D293" s="65">
        <v>11</v>
      </c>
      <c r="E293" s="66">
        <v>10</v>
      </c>
      <c r="F293" s="67"/>
      <c r="G293" s="65">
        <f t="shared" ref="G293:G304" si="48">B293-C293</f>
        <v>0</v>
      </c>
      <c r="H293" s="66">
        <f t="shared" ref="H293:H304" si="49">D293-E293</f>
        <v>1</v>
      </c>
      <c r="I293" s="20">
        <f t="shared" ref="I293:I304" si="50">IF(C293=0, "-", IF(G293/C293&lt;10, G293/C293, "&gt;999%"))</f>
        <v>0</v>
      </c>
      <c r="J293" s="21">
        <f t="shared" ref="J293:J304" si="51">IF(E293=0, "-", IF(H293/E293&lt;10, H293/E293, "&gt;999%"))</f>
        <v>0.1</v>
      </c>
    </row>
    <row r="294" spans="1:10" x14ac:dyDescent="0.2">
      <c r="A294" s="158" t="s">
        <v>263</v>
      </c>
      <c r="B294" s="65">
        <v>16</v>
      </c>
      <c r="C294" s="66">
        <v>11</v>
      </c>
      <c r="D294" s="65">
        <v>64</v>
      </c>
      <c r="E294" s="66">
        <v>47</v>
      </c>
      <c r="F294" s="67"/>
      <c r="G294" s="65">
        <f t="shared" si="48"/>
        <v>5</v>
      </c>
      <c r="H294" s="66">
        <f t="shared" si="49"/>
        <v>17</v>
      </c>
      <c r="I294" s="20">
        <f t="shared" si="50"/>
        <v>0.45454545454545453</v>
      </c>
      <c r="J294" s="21">
        <f t="shared" si="51"/>
        <v>0.36170212765957449</v>
      </c>
    </row>
    <row r="295" spans="1:10" x14ac:dyDescent="0.2">
      <c r="A295" s="158" t="s">
        <v>278</v>
      </c>
      <c r="B295" s="65">
        <v>0</v>
      </c>
      <c r="C295" s="66">
        <v>1</v>
      </c>
      <c r="D295" s="65">
        <v>0</v>
      </c>
      <c r="E295" s="66">
        <v>2</v>
      </c>
      <c r="F295" s="67"/>
      <c r="G295" s="65">
        <f t="shared" si="48"/>
        <v>-1</v>
      </c>
      <c r="H295" s="66">
        <f t="shared" si="49"/>
        <v>-2</v>
      </c>
      <c r="I295" s="20">
        <f t="shared" si="50"/>
        <v>-1</v>
      </c>
      <c r="J295" s="21">
        <f t="shared" si="51"/>
        <v>-1</v>
      </c>
    </row>
    <row r="296" spans="1:10" x14ac:dyDescent="0.2">
      <c r="A296" s="158" t="s">
        <v>264</v>
      </c>
      <c r="B296" s="65">
        <v>43</v>
      </c>
      <c r="C296" s="66">
        <v>13</v>
      </c>
      <c r="D296" s="65">
        <v>96</v>
      </c>
      <c r="E296" s="66">
        <v>53</v>
      </c>
      <c r="F296" s="67"/>
      <c r="G296" s="65">
        <f t="shared" si="48"/>
        <v>30</v>
      </c>
      <c r="H296" s="66">
        <f t="shared" si="49"/>
        <v>43</v>
      </c>
      <c r="I296" s="20">
        <f t="shared" si="50"/>
        <v>2.3076923076923075</v>
      </c>
      <c r="J296" s="21">
        <f t="shared" si="51"/>
        <v>0.81132075471698117</v>
      </c>
    </row>
    <row r="297" spans="1:10" x14ac:dyDescent="0.2">
      <c r="A297" s="158" t="s">
        <v>326</v>
      </c>
      <c r="B297" s="65">
        <v>1</v>
      </c>
      <c r="C297" s="66">
        <v>0</v>
      </c>
      <c r="D297" s="65">
        <v>1</v>
      </c>
      <c r="E297" s="66">
        <v>1</v>
      </c>
      <c r="F297" s="67"/>
      <c r="G297" s="65">
        <f t="shared" si="48"/>
        <v>1</v>
      </c>
      <c r="H297" s="66">
        <f t="shared" si="49"/>
        <v>0</v>
      </c>
      <c r="I297" s="20" t="str">
        <f t="shared" si="50"/>
        <v>-</v>
      </c>
      <c r="J297" s="21">
        <f t="shared" si="51"/>
        <v>0</v>
      </c>
    </row>
    <row r="298" spans="1:10" x14ac:dyDescent="0.2">
      <c r="A298" s="158" t="s">
        <v>290</v>
      </c>
      <c r="B298" s="65">
        <v>1</v>
      </c>
      <c r="C298" s="66">
        <v>0</v>
      </c>
      <c r="D298" s="65">
        <v>8</v>
      </c>
      <c r="E298" s="66">
        <v>5</v>
      </c>
      <c r="F298" s="67"/>
      <c r="G298" s="65">
        <f t="shared" si="48"/>
        <v>1</v>
      </c>
      <c r="H298" s="66">
        <f t="shared" si="49"/>
        <v>3</v>
      </c>
      <c r="I298" s="20" t="str">
        <f t="shared" si="50"/>
        <v>-</v>
      </c>
      <c r="J298" s="21">
        <f t="shared" si="51"/>
        <v>0.6</v>
      </c>
    </row>
    <row r="299" spans="1:10" x14ac:dyDescent="0.2">
      <c r="A299" s="158" t="s">
        <v>485</v>
      </c>
      <c r="B299" s="65">
        <v>16</v>
      </c>
      <c r="C299" s="66">
        <v>7</v>
      </c>
      <c r="D299" s="65">
        <v>25</v>
      </c>
      <c r="E299" s="66">
        <v>28</v>
      </c>
      <c r="F299" s="67"/>
      <c r="G299" s="65">
        <f t="shared" si="48"/>
        <v>9</v>
      </c>
      <c r="H299" s="66">
        <f t="shared" si="49"/>
        <v>-3</v>
      </c>
      <c r="I299" s="20">
        <f t="shared" si="50"/>
        <v>1.2857142857142858</v>
      </c>
      <c r="J299" s="21">
        <f t="shared" si="51"/>
        <v>-0.10714285714285714</v>
      </c>
    </row>
    <row r="300" spans="1:10" x14ac:dyDescent="0.2">
      <c r="A300" s="158" t="s">
        <v>425</v>
      </c>
      <c r="B300" s="65">
        <v>94</v>
      </c>
      <c r="C300" s="66">
        <v>71</v>
      </c>
      <c r="D300" s="65">
        <v>203</v>
      </c>
      <c r="E300" s="66">
        <v>256</v>
      </c>
      <c r="F300" s="67"/>
      <c r="G300" s="65">
        <f t="shared" si="48"/>
        <v>23</v>
      </c>
      <c r="H300" s="66">
        <f t="shared" si="49"/>
        <v>-53</v>
      </c>
      <c r="I300" s="20">
        <f t="shared" si="50"/>
        <v>0.323943661971831</v>
      </c>
      <c r="J300" s="21">
        <f t="shared" si="51"/>
        <v>-0.20703125</v>
      </c>
    </row>
    <row r="301" spans="1:10" x14ac:dyDescent="0.2">
      <c r="A301" s="158" t="s">
        <v>327</v>
      </c>
      <c r="B301" s="65">
        <v>11</v>
      </c>
      <c r="C301" s="66">
        <v>7</v>
      </c>
      <c r="D301" s="65">
        <v>20</v>
      </c>
      <c r="E301" s="66">
        <v>21</v>
      </c>
      <c r="F301" s="67"/>
      <c r="G301" s="65">
        <f t="shared" si="48"/>
        <v>4</v>
      </c>
      <c r="H301" s="66">
        <f t="shared" si="49"/>
        <v>-1</v>
      </c>
      <c r="I301" s="20">
        <f t="shared" si="50"/>
        <v>0.5714285714285714</v>
      </c>
      <c r="J301" s="21">
        <f t="shared" si="51"/>
        <v>-4.7619047619047616E-2</v>
      </c>
    </row>
    <row r="302" spans="1:10" x14ac:dyDescent="0.2">
      <c r="A302" s="158" t="s">
        <v>468</v>
      </c>
      <c r="B302" s="65">
        <v>50</v>
      </c>
      <c r="C302" s="66">
        <v>45</v>
      </c>
      <c r="D302" s="65">
        <v>120</v>
      </c>
      <c r="E302" s="66">
        <v>135</v>
      </c>
      <c r="F302" s="67"/>
      <c r="G302" s="65">
        <f t="shared" si="48"/>
        <v>5</v>
      </c>
      <c r="H302" s="66">
        <f t="shared" si="49"/>
        <v>-15</v>
      </c>
      <c r="I302" s="20">
        <f t="shared" si="50"/>
        <v>0.1111111111111111</v>
      </c>
      <c r="J302" s="21">
        <f t="shared" si="51"/>
        <v>-0.1111111111111111</v>
      </c>
    </row>
    <row r="303" spans="1:10" x14ac:dyDescent="0.2">
      <c r="A303" s="158" t="s">
        <v>394</v>
      </c>
      <c r="B303" s="65">
        <v>45</v>
      </c>
      <c r="C303" s="66">
        <v>24</v>
      </c>
      <c r="D303" s="65">
        <v>90</v>
      </c>
      <c r="E303" s="66">
        <v>103</v>
      </c>
      <c r="F303" s="67"/>
      <c r="G303" s="65">
        <f t="shared" si="48"/>
        <v>21</v>
      </c>
      <c r="H303" s="66">
        <f t="shared" si="49"/>
        <v>-13</v>
      </c>
      <c r="I303" s="20">
        <f t="shared" si="50"/>
        <v>0.875</v>
      </c>
      <c r="J303" s="21">
        <f t="shared" si="51"/>
        <v>-0.12621359223300971</v>
      </c>
    </row>
    <row r="304" spans="1:10" s="160" customFormat="1" x14ac:dyDescent="0.2">
      <c r="A304" s="178" t="s">
        <v>670</v>
      </c>
      <c r="B304" s="71">
        <v>281</v>
      </c>
      <c r="C304" s="72">
        <v>183</v>
      </c>
      <c r="D304" s="71">
        <v>638</v>
      </c>
      <c r="E304" s="72">
        <v>661</v>
      </c>
      <c r="F304" s="73"/>
      <c r="G304" s="71">
        <f t="shared" si="48"/>
        <v>98</v>
      </c>
      <c r="H304" s="72">
        <f t="shared" si="49"/>
        <v>-23</v>
      </c>
      <c r="I304" s="37">
        <f t="shared" si="50"/>
        <v>0.53551912568306015</v>
      </c>
      <c r="J304" s="38">
        <f t="shared" si="51"/>
        <v>-3.4795763993948563E-2</v>
      </c>
    </row>
    <row r="305" spans="1:10" x14ac:dyDescent="0.2">
      <c r="A305" s="177"/>
      <c r="B305" s="143"/>
      <c r="C305" s="144"/>
      <c r="D305" s="143"/>
      <c r="E305" s="144"/>
      <c r="F305" s="145"/>
      <c r="G305" s="143"/>
      <c r="H305" s="144"/>
      <c r="I305" s="151"/>
      <c r="J305" s="152"/>
    </row>
    <row r="306" spans="1:10" s="139" customFormat="1" x14ac:dyDescent="0.2">
      <c r="A306" s="159" t="s">
        <v>68</v>
      </c>
      <c r="B306" s="65"/>
      <c r="C306" s="66"/>
      <c r="D306" s="65"/>
      <c r="E306" s="66"/>
      <c r="F306" s="67"/>
      <c r="G306" s="65"/>
      <c r="H306" s="66"/>
      <c r="I306" s="20"/>
      <c r="J306" s="21"/>
    </row>
    <row r="307" spans="1:10" x14ac:dyDescent="0.2">
      <c r="A307" s="158" t="s">
        <v>328</v>
      </c>
      <c r="B307" s="65">
        <v>1</v>
      </c>
      <c r="C307" s="66">
        <v>0</v>
      </c>
      <c r="D307" s="65">
        <v>2</v>
      </c>
      <c r="E307" s="66">
        <v>0</v>
      </c>
      <c r="F307" s="67"/>
      <c r="G307" s="65">
        <f>B307-C307</f>
        <v>1</v>
      </c>
      <c r="H307" s="66">
        <f>D307-E307</f>
        <v>2</v>
      </c>
      <c r="I307" s="20" t="str">
        <f>IF(C307=0, "-", IF(G307/C307&lt;10, G307/C307, "&gt;999%"))</f>
        <v>-</v>
      </c>
      <c r="J307" s="21" t="str">
        <f>IF(E307=0, "-", IF(H307/E307&lt;10, H307/E307, "&gt;999%"))</f>
        <v>-</v>
      </c>
    </row>
    <row r="308" spans="1:10" x14ac:dyDescent="0.2">
      <c r="A308" s="158" t="s">
        <v>329</v>
      </c>
      <c r="B308" s="65">
        <v>2</v>
      </c>
      <c r="C308" s="66">
        <v>0</v>
      </c>
      <c r="D308" s="65">
        <v>4</v>
      </c>
      <c r="E308" s="66">
        <v>1</v>
      </c>
      <c r="F308" s="67"/>
      <c r="G308" s="65">
        <f>B308-C308</f>
        <v>2</v>
      </c>
      <c r="H308" s="66">
        <f>D308-E308</f>
        <v>3</v>
      </c>
      <c r="I308" s="20" t="str">
        <f>IF(C308=0, "-", IF(G308/C308&lt;10, G308/C308, "&gt;999%"))</f>
        <v>-</v>
      </c>
      <c r="J308" s="21">
        <f>IF(E308=0, "-", IF(H308/E308&lt;10, H308/E308, "&gt;999%"))</f>
        <v>3</v>
      </c>
    </row>
    <row r="309" spans="1:10" s="160" customFormat="1" x14ac:dyDescent="0.2">
      <c r="A309" s="178" t="s">
        <v>671</v>
      </c>
      <c r="B309" s="71">
        <v>3</v>
      </c>
      <c r="C309" s="72">
        <v>0</v>
      </c>
      <c r="D309" s="71">
        <v>6</v>
      </c>
      <c r="E309" s="72">
        <v>1</v>
      </c>
      <c r="F309" s="73"/>
      <c r="G309" s="71">
        <f>B309-C309</f>
        <v>3</v>
      </c>
      <c r="H309" s="72">
        <f>D309-E309</f>
        <v>5</v>
      </c>
      <c r="I309" s="37" t="str">
        <f>IF(C309=0, "-", IF(G309/C309&lt;10, G309/C309, "&gt;999%"))</f>
        <v>-</v>
      </c>
      <c r="J309" s="38">
        <f>IF(E309=0, "-", IF(H309/E309&lt;10, H309/E309, "&gt;999%"))</f>
        <v>5</v>
      </c>
    </row>
    <row r="310" spans="1:10" x14ac:dyDescent="0.2">
      <c r="A310" s="177"/>
      <c r="B310" s="143"/>
      <c r="C310" s="144"/>
      <c r="D310" s="143"/>
      <c r="E310" s="144"/>
      <c r="F310" s="145"/>
      <c r="G310" s="143"/>
      <c r="H310" s="144"/>
      <c r="I310" s="151"/>
      <c r="J310" s="152"/>
    </row>
    <row r="311" spans="1:10" s="139" customFormat="1" x14ac:dyDescent="0.2">
      <c r="A311" s="159" t="s">
        <v>69</v>
      </c>
      <c r="B311" s="65"/>
      <c r="C311" s="66"/>
      <c r="D311" s="65"/>
      <c r="E311" s="66"/>
      <c r="F311" s="67"/>
      <c r="G311" s="65"/>
      <c r="H311" s="66"/>
      <c r="I311" s="20"/>
      <c r="J311" s="21"/>
    </row>
    <row r="312" spans="1:10" x14ac:dyDescent="0.2">
      <c r="A312" s="158" t="s">
        <v>570</v>
      </c>
      <c r="B312" s="65">
        <v>12</v>
      </c>
      <c r="C312" s="66">
        <v>15</v>
      </c>
      <c r="D312" s="65">
        <v>27</v>
      </c>
      <c r="E312" s="66">
        <v>44</v>
      </c>
      <c r="F312" s="67"/>
      <c r="G312" s="65">
        <f>B312-C312</f>
        <v>-3</v>
      </c>
      <c r="H312" s="66">
        <f>D312-E312</f>
        <v>-17</v>
      </c>
      <c r="I312" s="20">
        <f>IF(C312=0, "-", IF(G312/C312&lt;10, G312/C312, "&gt;999%"))</f>
        <v>-0.2</v>
      </c>
      <c r="J312" s="21">
        <f>IF(E312=0, "-", IF(H312/E312&lt;10, H312/E312, "&gt;999%"))</f>
        <v>-0.38636363636363635</v>
      </c>
    </row>
    <row r="313" spans="1:10" s="160" customFormat="1" x14ac:dyDescent="0.2">
      <c r="A313" s="178" t="s">
        <v>672</v>
      </c>
      <c r="B313" s="71">
        <v>12</v>
      </c>
      <c r="C313" s="72">
        <v>15</v>
      </c>
      <c r="D313" s="71">
        <v>27</v>
      </c>
      <c r="E313" s="72">
        <v>44</v>
      </c>
      <c r="F313" s="73"/>
      <c r="G313" s="71">
        <f>B313-C313</f>
        <v>-3</v>
      </c>
      <c r="H313" s="72">
        <f>D313-E313</f>
        <v>-17</v>
      </c>
      <c r="I313" s="37">
        <f>IF(C313=0, "-", IF(G313/C313&lt;10, G313/C313, "&gt;999%"))</f>
        <v>-0.2</v>
      </c>
      <c r="J313" s="38">
        <f>IF(E313=0, "-", IF(H313/E313&lt;10, H313/E313, "&gt;999%"))</f>
        <v>-0.38636363636363635</v>
      </c>
    </row>
    <row r="314" spans="1:10" x14ac:dyDescent="0.2">
      <c r="A314" s="177"/>
      <c r="B314" s="143"/>
      <c r="C314" s="144"/>
      <c r="D314" s="143"/>
      <c r="E314" s="144"/>
      <c r="F314" s="145"/>
      <c r="G314" s="143"/>
      <c r="H314" s="144"/>
      <c r="I314" s="151"/>
      <c r="J314" s="152"/>
    </row>
    <row r="315" spans="1:10" s="139" customFormat="1" x14ac:dyDescent="0.2">
      <c r="A315" s="159" t="s">
        <v>70</v>
      </c>
      <c r="B315" s="65"/>
      <c r="C315" s="66"/>
      <c r="D315" s="65"/>
      <c r="E315" s="66"/>
      <c r="F315" s="67"/>
      <c r="G315" s="65"/>
      <c r="H315" s="66"/>
      <c r="I315" s="20"/>
      <c r="J315" s="21"/>
    </row>
    <row r="316" spans="1:10" x14ac:dyDescent="0.2">
      <c r="A316" s="158" t="s">
        <v>571</v>
      </c>
      <c r="B316" s="65">
        <v>0</v>
      </c>
      <c r="C316" s="66">
        <v>3</v>
      </c>
      <c r="D316" s="65">
        <v>6</v>
      </c>
      <c r="E316" s="66">
        <v>5</v>
      </c>
      <c r="F316" s="67"/>
      <c r="G316" s="65">
        <f>B316-C316</f>
        <v>-3</v>
      </c>
      <c r="H316" s="66">
        <f>D316-E316</f>
        <v>1</v>
      </c>
      <c r="I316" s="20">
        <f>IF(C316=0, "-", IF(G316/C316&lt;10, G316/C316, "&gt;999%"))</f>
        <v>-1</v>
      </c>
      <c r="J316" s="21">
        <f>IF(E316=0, "-", IF(H316/E316&lt;10, H316/E316, "&gt;999%"))</f>
        <v>0.2</v>
      </c>
    </row>
    <row r="317" spans="1:10" x14ac:dyDescent="0.2">
      <c r="A317" s="158" t="s">
        <v>559</v>
      </c>
      <c r="B317" s="65">
        <v>1</v>
      </c>
      <c r="C317" s="66">
        <v>0</v>
      </c>
      <c r="D317" s="65">
        <v>2</v>
      </c>
      <c r="E317" s="66">
        <v>1</v>
      </c>
      <c r="F317" s="67"/>
      <c r="G317" s="65">
        <f>B317-C317</f>
        <v>1</v>
      </c>
      <c r="H317" s="66">
        <f>D317-E317</f>
        <v>1</v>
      </c>
      <c r="I317" s="20" t="str">
        <f>IF(C317=0, "-", IF(G317/C317&lt;10, G317/C317, "&gt;999%"))</f>
        <v>-</v>
      </c>
      <c r="J317" s="21">
        <f>IF(E317=0, "-", IF(H317/E317&lt;10, H317/E317, "&gt;999%"))</f>
        <v>1</v>
      </c>
    </row>
    <row r="318" spans="1:10" s="160" customFormat="1" x14ac:dyDescent="0.2">
      <c r="A318" s="178" t="s">
        <v>673</v>
      </c>
      <c r="B318" s="71">
        <v>1</v>
      </c>
      <c r="C318" s="72">
        <v>3</v>
      </c>
      <c r="D318" s="71">
        <v>8</v>
      </c>
      <c r="E318" s="72">
        <v>6</v>
      </c>
      <c r="F318" s="73"/>
      <c r="G318" s="71">
        <f>B318-C318</f>
        <v>-2</v>
      </c>
      <c r="H318" s="72">
        <f>D318-E318</f>
        <v>2</v>
      </c>
      <c r="I318" s="37">
        <f>IF(C318=0, "-", IF(G318/C318&lt;10, G318/C318, "&gt;999%"))</f>
        <v>-0.66666666666666663</v>
      </c>
      <c r="J318" s="38">
        <f>IF(E318=0, "-", IF(H318/E318&lt;10, H318/E318, "&gt;999%"))</f>
        <v>0.33333333333333331</v>
      </c>
    </row>
    <row r="319" spans="1:10" x14ac:dyDescent="0.2">
      <c r="A319" s="177"/>
      <c r="B319" s="143"/>
      <c r="C319" s="144"/>
      <c r="D319" s="143"/>
      <c r="E319" s="144"/>
      <c r="F319" s="145"/>
      <c r="G319" s="143"/>
      <c r="H319" s="144"/>
      <c r="I319" s="151"/>
      <c r="J319" s="152"/>
    </row>
    <row r="320" spans="1:10" s="139" customFormat="1" x14ac:dyDescent="0.2">
      <c r="A320" s="159" t="s">
        <v>71</v>
      </c>
      <c r="B320" s="65"/>
      <c r="C320" s="66"/>
      <c r="D320" s="65"/>
      <c r="E320" s="66"/>
      <c r="F320" s="67"/>
      <c r="G320" s="65"/>
      <c r="H320" s="66"/>
      <c r="I320" s="20"/>
      <c r="J320" s="21"/>
    </row>
    <row r="321" spans="1:10" x14ac:dyDescent="0.2">
      <c r="A321" s="158" t="s">
        <v>344</v>
      </c>
      <c r="B321" s="65">
        <v>0</v>
      </c>
      <c r="C321" s="66">
        <v>0</v>
      </c>
      <c r="D321" s="65">
        <v>0</v>
      </c>
      <c r="E321" s="66">
        <v>5</v>
      </c>
      <c r="F321" s="67"/>
      <c r="G321" s="65">
        <f>B321-C321</f>
        <v>0</v>
      </c>
      <c r="H321" s="66">
        <f>D321-E321</f>
        <v>-5</v>
      </c>
      <c r="I321" s="20" t="str">
        <f>IF(C321=0, "-", IF(G321/C321&lt;10, G321/C321, "&gt;999%"))</f>
        <v>-</v>
      </c>
      <c r="J321" s="21">
        <f>IF(E321=0, "-", IF(H321/E321&lt;10, H321/E321, "&gt;999%"))</f>
        <v>-1</v>
      </c>
    </row>
    <row r="322" spans="1:10" x14ac:dyDescent="0.2">
      <c r="A322" s="158" t="s">
        <v>279</v>
      </c>
      <c r="B322" s="65">
        <v>2</v>
      </c>
      <c r="C322" s="66">
        <v>0</v>
      </c>
      <c r="D322" s="65">
        <v>9</v>
      </c>
      <c r="E322" s="66">
        <v>8</v>
      </c>
      <c r="F322" s="67"/>
      <c r="G322" s="65">
        <f>B322-C322</f>
        <v>2</v>
      </c>
      <c r="H322" s="66">
        <f>D322-E322</f>
        <v>1</v>
      </c>
      <c r="I322" s="20" t="str">
        <f>IF(C322=0, "-", IF(G322/C322&lt;10, G322/C322, "&gt;999%"))</f>
        <v>-</v>
      </c>
      <c r="J322" s="21">
        <f>IF(E322=0, "-", IF(H322/E322&lt;10, H322/E322, "&gt;999%"))</f>
        <v>0.125</v>
      </c>
    </row>
    <row r="323" spans="1:10" x14ac:dyDescent="0.2">
      <c r="A323" s="158" t="s">
        <v>469</v>
      </c>
      <c r="B323" s="65">
        <v>14</v>
      </c>
      <c r="C323" s="66">
        <v>4</v>
      </c>
      <c r="D323" s="65">
        <v>27</v>
      </c>
      <c r="E323" s="66">
        <v>24</v>
      </c>
      <c r="F323" s="67"/>
      <c r="G323" s="65">
        <f>B323-C323</f>
        <v>10</v>
      </c>
      <c r="H323" s="66">
        <f>D323-E323</f>
        <v>3</v>
      </c>
      <c r="I323" s="20">
        <f>IF(C323=0, "-", IF(G323/C323&lt;10, G323/C323, "&gt;999%"))</f>
        <v>2.5</v>
      </c>
      <c r="J323" s="21">
        <f>IF(E323=0, "-", IF(H323/E323&lt;10, H323/E323, "&gt;999%"))</f>
        <v>0.125</v>
      </c>
    </row>
    <row r="324" spans="1:10" x14ac:dyDescent="0.2">
      <c r="A324" s="158" t="s">
        <v>291</v>
      </c>
      <c r="B324" s="65">
        <v>2</v>
      </c>
      <c r="C324" s="66">
        <v>0</v>
      </c>
      <c r="D324" s="65">
        <v>3</v>
      </c>
      <c r="E324" s="66">
        <v>1</v>
      </c>
      <c r="F324" s="67"/>
      <c r="G324" s="65">
        <f>B324-C324</f>
        <v>2</v>
      </c>
      <c r="H324" s="66">
        <f>D324-E324</f>
        <v>2</v>
      </c>
      <c r="I324" s="20" t="str">
        <f>IF(C324=0, "-", IF(G324/C324&lt;10, G324/C324, "&gt;999%"))</f>
        <v>-</v>
      </c>
      <c r="J324" s="21">
        <f>IF(E324=0, "-", IF(H324/E324&lt;10, H324/E324, "&gt;999%"))</f>
        <v>2</v>
      </c>
    </row>
    <row r="325" spans="1:10" s="160" customFormat="1" x14ac:dyDescent="0.2">
      <c r="A325" s="178" t="s">
        <v>674</v>
      </c>
      <c r="B325" s="71">
        <v>18</v>
      </c>
      <c r="C325" s="72">
        <v>4</v>
      </c>
      <c r="D325" s="71">
        <v>39</v>
      </c>
      <c r="E325" s="72">
        <v>38</v>
      </c>
      <c r="F325" s="73"/>
      <c r="G325" s="71">
        <f>B325-C325</f>
        <v>14</v>
      </c>
      <c r="H325" s="72">
        <f>D325-E325</f>
        <v>1</v>
      </c>
      <c r="I325" s="37">
        <f>IF(C325=0, "-", IF(G325/C325&lt;10, G325/C325, "&gt;999%"))</f>
        <v>3.5</v>
      </c>
      <c r="J325" s="38">
        <f>IF(E325=0, "-", IF(H325/E325&lt;10, H325/E325, "&gt;999%"))</f>
        <v>2.6315789473684209E-2</v>
      </c>
    </row>
    <row r="326" spans="1:10" x14ac:dyDescent="0.2">
      <c r="A326" s="177"/>
      <c r="B326" s="143"/>
      <c r="C326" s="144"/>
      <c r="D326" s="143"/>
      <c r="E326" s="144"/>
      <c r="F326" s="145"/>
      <c r="G326" s="143"/>
      <c r="H326" s="144"/>
      <c r="I326" s="151"/>
      <c r="J326" s="152"/>
    </row>
    <row r="327" spans="1:10" s="139" customFormat="1" x14ac:dyDescent="0.2">
      <c r="A327" s="159" t="s">
        <v>72</v>
      </c>
      <c r="B327" s="65"/>
      <c r="C327" s="66"/>
      <c r="D327" s="65"/>
      <c r="E327" s="66"/>
      <c r="F327" s="67"/>
      <c r="G327" s="65"/>
      <c r="H327" s="66"/>
      <c r="I327" s="20"/>
      <c r="J327" s="21"/>
    </row>
    <row r="328" spans="1:10" x14ac:dyDescent="0.2">
      <c r="A328" s="158" t="s">
        <v>514</v>
      </c>
      <c r="B328" s="65">
        <v>79</v>
      </c>
      <c r="C328" s="66">
        <v>73</v>
      </c>
      <c r="D328" s="65">
        <v>168</v>
      </c>
      <c r="E328" s="66">
        <v>190</v>
      </c>
      <c r="F328" s="67"/>
      <c r="G328" s="65">
        <f t="shared" ref="G328:G340" si="52">B328-C328</f>
        <v>6</v>
      </c>
      <c r="H328" s="66">
        <f t="shared" ref="H328:H340" si="53">D328-E328</f>
        <v>-22</v>
      </c>
      <c r="I328" s="20">
        <f t="shared" ref="I328:I340" si="54">IF(C328=0, "-", IF(G328/C328&lt;10, G328/C328, "&gt;999%"))</f>
        <v>8.2191780821917804E-2</v>
      </c>
      <c r="J328" s="21">
        <f t="shared" ref="J328:J340" si="55">IF(E328=0, "-", IF(H328/E328&lt;10, H328/E328, "&gt;999%"))</f>
        <v>-0.11578947368421053</v>
      </c>
    </row>
    <row r="329" spans="1:10" x14ac:dyDescent="0.2">
      <c r="A329" s="158" t="s">
        <v>528</v>
      </c>
      <c r="B329" s="65">
        <v>228</v>
      </c>
      <c r="C329" s="66">
        <v>111</v>
      </c>
      <c r="D329" s="65">
        <v>577</v>
      </c>
      <c r="E329" s="66">
        <v>273</v>
      </c>
      <c r="F329" s="67"/>
      <c r="G329" s="65">
        <f t="shared" si="52"/>
        <v>117</v>
      </c>
      <c r="H329" s="66">
        <f t="shared" si="53"/>
        <v>304</v>
      </c>
      <c r="I329" s="20">
        <f t="shared" si="54"/>
        <v>1.0540540540540539</v>
      </c>
      <c r="J329" s="21">
        <f t="shared" si="55"/>
        <v>1.1135531135531136</v>
      </c>
    </row>
    <row r="330" spans="1:10" x14ac:dyDescent="0.2">
      <c r="A330" s="158" t="s">
        <v>358</v>
      </c>
      <c r="B330" s="65">
        <v>470</v>
      </c>
      <c r="C330" s="66">
        <v>295</v>
      </c>
      <c r="D330" s="65">
        <v>1115</v>
      </c>
      <c r="E330" s="66">
        <v>1066</v>
      </c>
      <c r="F330" s="67"/>
      <c r="G330" s="65">
        <f t="shared" si="52"/>
        <v>175</v>
      </c>
      <c r="H330" s="66">
        <f t="shared" si="53"/>
        <v>49</v>
      </c>
      <c r="I330" s="20">
        <f t="shared" si="54"/>
        <v>0.59322033898305082</v>
      </c>
      <c r="J330" s="21">
        <f t="shared" si="55"/>
        <v>4.596622889305816E-2</v>
      </c>
    </row>
    <row r="331" spans="1:10" x14ac:dyDescent="0.2">
      <c r="A331" s="158" t="s">
        <v>373</v>
      </c>
      <c r="B331" s="65">
        <v>291</v>
      </c>
      <c r="C331" s="66">
        <v>214</v>
      </c>
      <c r="D331" s="65">
        <v>692</v>
      </c>
      <c r="E331" s="66">
        <v>492</v>
      </c>
      <c r="F331" s="67"/>
      <c r="G331" s="65">
        <f t="shared" si="52"/>
        <v>77</v>
      </c>
      <c r="H331" s="66">
        <f t="shared" si="53"/>
        <v>200</v>
      </c>
      <c r="I331" s="20">
        <f t="shared" si="54"/>
        <v>0.35981308411214952</v>
      </c>
      <c r="J331" s="21">
        <f t="shared" si="55"/>
        <v>0.4065040650406504</v>
      </c>
    </row>
    <row r="332" spans="1:10" x14ac:dyDescent="0.2">
      <c r="A332" s="158" t="s">
        <v>406</v>
      </c>
      <c r="B332" s="65">
        <v>918</v>
      </c>
      <c r="C332" s="66">
        <v>462</v>
      </c>
      <c r="D332" s="65">
        <v>1892</v>
      </c>
      <c r="E332" s="66">
        <v>1639</v>
      </c>
      <c r="F332" s="67"/>
      <c r="G332" s="65">
        <f t="shared" si="52"/>
        <v>456</v>
      </c>
      <c r="H332" s="66">
        <f t="shared" si="53"/>
        <v>253</v>
      </c>
      <c r="I332" s="20">
        <f t="shared" si="54"/>
        <v>0.98701298701298701</v>
      </c>
      <c r="J332" s="21">
        <f t="shared" si="55"/>
        <v>0.15436241610738255</v>
      </c>
    </row>
    <row r="333" spans="1:10" x14ac:dyDescent="0.2">
      <c r="A333" s="158" t="s">
        <v>444</v>
      </c>
      <c r="B333" s="65">
        <v>139</v>
      </c>
      <c r="C333" s="66">
        <v>68</v>
      </c>
      <c r="D333" s="65">
        <v>373</v>
      </c>
      <c r="E333" s="66">
        <v>176</v>
      </c>
      <c r="F333" s="67"/>
      <c r="G333" s="65">
        <f t="shared" si="52"/>
        <v>71</v>
      </c>
      <c r="H333" s="66">
        <f t="shared" si="53"/>
        <v>197</v>
      </c>
      <c r="I333" s="20">
        <f t="shared" si="54"/>
        <v>1.0441176470588236</v>
      </c>
      <c r="J333" s="21">
        <f t="shared" si="55"/>
        <v>1.1193181818181819</v>
      </c>
    </row>
    <row r="334" spans="1:10" x14ac:dyDescent="0.2">
      <c r="A334" s="158" t="s">
        <v>445</v>
      </c>
      <c r="B334" s="65">
        <v>252</v>
      </c>
      <c r="C334" s="66">
        <v>168</v>
      </c>
      <c r="D334" s="65">
        <v>566</v>
      </c>
      <c r="E334" s="66">
        <v>503</v>
      </c>
      <c r="F334" s="67"/>
      <c r="G334" s="65">
        <f t="shared" si="52"/>
        <v>84</v>
      </c>
      <c r="H334" s="66">
        <f t="shared" si="53"/>
        <v>63</v>
      </c>
      <c r="I334" s="20">
        <f t="shared" si="54"/>
        <v>0.5</v>
      </c>
      <c r="J334" s="21">
        <f t="shared" si="55"/>
        <v>0.12524850894632206</v>
      </c>
    </row>
    <row r="335" spans="1:10" x14ac:dyDescent="0.2">
      <c r="A335" s="158" t="s">
        <v>374</v>
      </c>
      <c r="B335" s="65">
        <v>9</v>
      </c>
      <c r="C335" s="66">
        <v>0</v>
      </c>
      <c r="D335" s="65">
        <v>9</v>
      </c>
      <c r="E335" s="66">
        <v>0</v>
      </c>
      <c r="F335" s="67"/>
      <c r="G335" s="65">
        <f t="shared" si="52"/>
        <v>9</v>
      </c>
      <c r="H335" s="66">
        <f t="shared" si="53"/>
        <v>9</v>
      </c>
      <c r="I335" s="20" t="str">
        <f t="shared" si="54"/>
        <v>-</v>
      </c>
      <c r="J335" s="21" t="str">
        <f t="shared" si="55"/>
        <v>-</v>
      </c>
    </row>
    <row r="336" spans="1:10" x14ac:dyDescent="0.2">
      <c r="A336" s="158" t="s">
        <v>313</v>
      </c>
      <c r="B336" s="65">
        <v>16</v>
      </c>
      <c r="C336" s="66">
        <v>6</v>
      </c>
      <c r="D336" s="65">
        <v>47</v>
      </c>
      <c r="E336" s="66">
        <v>33</v>
      </c>
      <c r="F336" s="67"/>
      <c r="G336" s="65">
        <f t="shared" si="52"/>
        <v>10</v>
      </c>
      <c r="H336" s="66">
        <f t="shared" si="53"/>
        <v>14</v>
      </c>
      <c r="I336" s="20">
        <f t="shared" si="54"/>
        <v>1.6666666666666667</v>
      </c>
      <c r="J336" s="21">
        <f t="shared" si="55"/>
        <v>0.42424242424242425</v>
      </c>
    </row>
    <row r="337" spans="1:10" x14ac:dyDescent="0.2">
      <c r="A337" s="158" t="s">
        <v>203</v>
      </c>
      <c r="B337" s="65">
        <v>74</v>
      </c>
      <c r="C337" s="66">
        <v>61</v>
      </c>
      <c r="D337" s="65">
        <v>237</v>
      </c>
      <c r="E337" s="66">
        <v>217</v>
      </c>
      <c r="F337" s="67"/>
      <c r="G337" s="65">
        <f t="shared" si="52"/>
        <v>13</v>
      </c>
      <c r="H337" s="66">
        <f t="shared" si="53"/>
        <v>20</v>
      </c>
      <c r="I337" s="20">
        <f t="shared" si="54"/>
        <v>0.21311475409836064</v>
      </c>
      <c r="J337" s="21">
        <f t="shared" si="55"/>
        <v>9.2165898617511524E-2</v>
      </c>
    </row>
    <row r="338" spans="1:10" x14ac:dyDescent="0.2">
      <c r="A338" s="158" t="s">
        <v>224</v>
      </c>
      <c r="B338" s="65">
        <v>405</v>
      </c>
      <c r="C338" s="66">
        <v>301</v>
      </c>
      <c r="D338" s="65">
        <v>1094</v>
      </c>
      <c r="E338" s="66">
        <v>1109</v>
      </c>
      <c r="F338" s="67"/>
      <c r="G338" s="65">
        <f t="shared" si="52"/>
        <v>104</v>
      </c>
      <c r="H338" s="66">
        <f t="shared" si="53"/>
        <v>-15</v>
      </c>
      <c r="I338" s="20">
        <f t="shared" si="54"/>
        <v>0.34551495016611294</v>
      </c>
      <c r="J338" s="21">
        <f t="shared" si="55"/>
        <v>-1.3525698827772768E-2</v>
      </c>
    </row>
    <row r="339" spans="1:10" x14ac:dyDescent="0.2">
      <c r="A339" s="158" t="s">
        <v>248</v>
      </c>
      <c r="B339" s="65">
        <v>51</v>
      </c>
      <c r="C339" s="66">
        <v>28</v>
      </c>
      <c r="D339" s="65">
        <v>109</v>
      </c>
      <c r="E339" s="66">
        <v>117</v>
      </c>
      <c r="F339" s="67"/>
      <c r="G339" s="65">
        <f t="shared" si="52"/>
        <v>23</v>
      </c>
      <c r="H339" s="66">
        <f t="shared" si="53"/>
        <v>-8</v>
      </c>
      <c r="I339" s="20">
        <f t="shared" si="54"/>
        <v>0.8214285714285714</v>
      </c>
      <c r="J339" s="21">
        <f t="shared" si="55"/>
        <v>-6.8376068376068383E-2</v>
      </c>
    </row>
    <row r="340" spans="1:10" s="160" customFormat="1" x14ac:dyDescent="0.2">
      <c r="A340" s="178" t="s">
        <v>675</v>
      </c>
      <c r="B340" s="71">
        <v>2932</v>
      </c>
      <c r="C340" s="72">
        <v>1787</v>
      </c>
      <c r="D340" s="71">
        <v>6879</v>
      </c>
      <c r="E340" s="72">
        <v>5815</v>
      </c>
      <c r="F340" s="73"/>
      <c r="G340" s="71">
        <f t="shared" si="52"/>
        <v>1145</v>
      </c>
      <c r="H340" s="72">
        <f t="shared" si="53"/>
        <v>1064</v>
      </c>
      <c r="I340" s="37">
        <f t="shared" si="54"/>
        <v>0.64073866815892555</v>
      </c>
      <c r="J340" s="38">
        <f t="shared" si="55"/>
        <v>0.1829750644883921</v>
      </c>
    </row>
    <row r="341" spans="1:10" x14ac:dyDescent="0.2">
      <c r="A341" s="177"/>
      <c r="B341" s="143"/>
      <c r="C341" s="144"/>
      <c r="D341" s="143"/>
      <c r="E341" s="144"/>
      <c r="F341" s="145"/>
      <c r="G341" s="143"/>
      <c r="H341" s="144"/>
      <c r="I341" s="151"/>
      <c r="J341" s="152"/>
    </row>
    <row r="342" spans="1:10" s="139" customFormat="1" x14ac:dyDescent="0.2">
      <c r="A342" s="159" t="s">
        <v>73</v>
      </c>
      <c r="B342" s="65"/>
      <c r="C342" s="66"/>
      <c r="D342" s="65"/>
      <c r="E342" s="66"/>
      <c r="F342" s="67"/>
      <c r="G342" s="65"/>
      <c r="H342" s="66"/>
      <c r="I342" s="20"/>
      <c r="J342" s="21"/>
    </row>
    <row r="343" spans="1:10" x14ac:dyDescent="0.2">
      <c r="A343" s="158" t="s">
        <v>345</v>
      </c>
      <c r="B343" s="65">
        <v>1</v>
      </c>
      <c r="C343" s="66">
        <v>2</v>
      </c>
      <c r="D343" s="65">
        <v>5</v>
      </c>
      <c r="E343" s="66">
        <v>3</v>
      </c>
      <c r="F343" s="67"/>
      <c r="G343" s="65">
        <f>B343-C343</f>
        <v>-1</v>
      </c>
      <c r="H343" s="66">
        <f>D343-E343</f>
        <v>2</v>
      </c>
      <c r="I343" s="20">
        <f>IF(C343=0, "-", IF(G343/C343&lt;10, G343/C343, "&gt;999%"))</f>
        <v>-0.5</v>
      </c>
      <c r="J343" s="21">
        <f>IF(E343=0, "-", IF(H343/E343&lt;10, H343/E343, "&gt;999%"))</f>
        <v>0.66666666666666663</v>
      </c>
    </row>
    <row r="344" spans="1:10" s="160" customFormat="1" x14ac:dyDescent="0.2">
      <c r="A344" s="178" t="s">
        <v>676</v>
      </c>
      <c r="B344" s="71">
        <v>1</v>
      </c>
      <c r="C344" s="72">
        <v>2</v>
      </c>
      <c r="D344" s="71">
        <v>5</v>
      </c>
      <c r="E344" s="72">
        <v>3</v>
      </c>
      <c r="F344" s="73"/>
      <c r="G344" s="71">
        <f>B344-C344</f>
        <v>-1</v>
      </c>
      <c r="H344" s="72">
        <f>D344-E344</f>
        <v>2</v>
      </c>
      <c r="I344" s="37">
        <f>IF(C344=0, "-", IF(G344/C344&lt;10, G344/C344, "&gt;999%"))</f>
        <v>-0.5</v>
      </c>
      <c r="J344" s="38">
        <f>IF(E344=0, "-", IF(H344/E344&lt;10, H344/E344, "&gt;999%"))</f>
        <v>0.66666666666666663</v>
      </c>
    </row>
    <row r="345" spans="1:10" x14ac:dyDescent="0.2">
      <c r="A345" s="177"/>
      <c r="B345" s="143"/>
      <c r="C345" s="144"/>
      <c r="D345" s="143"/>
      <c r="E345" s="144"/>
      <c r="F345" s="145"/>
      <c r="G345" s="143"/>
      <c r="H345" s="144"/>
      <c r="I345" s="151"/>
      <c r="J345" s="152"/>
    </row>
    <row r="346" spans="1:10" s="139" customFormat="1" x14ac:dyDescent="0.2">
      <c r="A346" s="159" t="s">
        <v>74</v>
      </c>
      <c r="B346" s="65"/>
      <c r="C346" s="66"/>
      <c r="D346" s="65"/>
      <c r="E346" s="66"/>
      <c r="F346" s="67"/>
      <c r="G346" s="65"/>
      <c r="H346" s="66"/>
      <c r="I346" s="20"/>
      <c r="J346" s="21"/>
    </row>
    <row r="347" spans="1:10" x14ac:dyDescent="0.2">
      <c r="A347" s="158" t="s">
        <v>292</v>
      </c>
      <c r="B347" s="65">
        <v>0</v>
      </c>
      <c r="C347" s="66">
        <v>1</v>
      </c>
      <c r="D347" s="65">
        <v>0</v>
      </c>
      <c r="E347" s="66">
        <v>8</v>
      </c>
      <c r="F347" s="67"/>
      <c r="G347" s="65">
        <f t="shared" ref="G347:G371" si="56">B347-C347</f>
        <v>-1</v>
      </c>
      <c r="H347" s="66">
        <f t="shared" ref="H347:H371" si="57">D347-E347</f>
        <v>-8</v>
      </c>
      <c r="I347" s="20">
        <f t="shared" ref="I347:I371" si="58">IF(C347=0, "-", IF(G347/C347&lt;10, G347/C347, "&gt;999%"))</f>
        <v>-1</v>
      </c>
      <c r="J347" s="21">
        <f t="shared" ref="J347:J371" si="59">IF(E347=0, "-", IF(H347/E347&lt;10, H347/E347, "&gt;999%"))</f>
        <v>-1</v>
      </c>
    </row>
    <row r="348" spans="1:10" x14ac:dyDescent="0.2">
      <c r="A348" s="158" t="s">
        <v>346</v>
      </c>
      <c r="B348" s="65">
        <v>0</v>
      </c>
      <c r="C348" s="66">
        <v>2</v>
      </c>
      <c r="D348" s="65">
        <v>3</v>
      </c>
      <c r="E348" s="66">
        <v>7</v>
      </c>
      <c r="F348" s="67"/>
      <c r="G348" s="65">
        <f t="shared" si="56"/>
        <v>-2</v>
      </c>
      <c r="H348" s="66">
        <f t="shared" si="57"/>
        <v>-4</v>
      </c>
      <c r="I348" s="20">
        <f t="shared" si="58"/>
        <v>-1</v>
      </c>
      <c r="J348" s="21">
        <f t="shared" si="59"/>
        <v>-0.5714285714285714</v>
      </c>
    </row>
    <row r="349" spans="1:10" x14ac:dyDescent="0.2">
      <c r="A349" s="158" t="s">
        <v>241</v>
      </c>
      <c r="B349" s="65">
        <v>149</v>
      </c>
      <c r="C349" s="66">
        <v>297</v>
      </c>
      <c r="D349" s="65">
        <v>505</v>
      </c>
      <c r="E349" s="66">
        <v>677</v>
      </c>
      <c r="F349" s="67"/>
      <c r="G349" s="65">
        <f t="shared" si="56"/>
        <v>-148</v>
      </c>
      <c r="H349" s="66">
        <f t="shared" si="57"/>
        <v>-172</v>
      </c>
      <c r="I349" s="20">
        <f t="shared" si="58"/>
        <v>-0.49831649831649832</v>
      </c>
      <c r="J349" s="21">
        <f t="shared" si="59"/>
        <v>-0.25406203840472674</v>
      </c>
    </row>
    <row r="350" spans="1:10" x14ac:dyDescent="0.2">
      <c r="A350" s="158" t="s">
        <v>242</v>
      </c>
      <c r="B350" s="65">
        <v>10</v>
      </c>
      <c r="C350" s="66">
        <v>11</v>
      </c>
      <c r="D350" s="65">
        <v>63</v>
      </c>
      <c r="E350" s="66">
        <v>51</v>
      </c>
      <c r="F350" s="67"/>
      <c r="G350" s="65">
        <f t="shared" si="56"/>
        <v>-1</v>
      </c>
      <c r="H350" s="66">
        <f t="shared" si="57"/>
        <v>12</v>
      </c>
      <c r="I350" s="20">
        <f t="shared" si="58"/>
        <v>-9.0909090909090912E-2</v>
      </c>
      <c r="J350" s="21">
        <f t="shared" si="59"/>
        <v>0.23529411764705882</v>
      </c>
    </row>
    <row r="351" spans="1:10" x14ac:dyDescent="0.2">
      <c r="A351" s="158" t="s">
        <v>265</v>
      </c>
      <c r="B351" s="65">
        <v>141</v>
      </c>
      <c r="C351" s="66">
        <v>92</v>
      </c>
      <c r="D351" s="65">
        <v>447</v>
      </c>
      <c r="E351" s="66">
        <v>365</v>
      </c>
      <c r="F351" s="67"/>
      <c r="G351" s="65">
        <f t="shared" si="56"/>
        <v>49</v>
      </c>
      <c r="H351" s="66">
        <f t="shared" si="57"/>
        <v>82</v>
      </c>
      <c r="I351" s="20">
        <f t="shared" si="58"/>
        <v>0.53260869565217395</v>
      </c>
      <c r="J351" s="21">
        <f t="shared" si="59"/>
        <v>0.22465753424657534</v>
      </c>
    </row>
    <row r="352" spans="1:10" x14ac:dyDescent="0.2">
      <c r="A352" s="158" t="s">
        <v>330</v>
      </c>
      <c r="B352" s="65">
        <v>48</v>
      </c>
      <c r="C352" s="66">
        <v>35</v>
      </c>
      <c r="D352" s="65">
        <v>125</v>
      </c>
      <c r="E352" s="66">
        <v>127</v>
      </c>
      <c r="F352" s="67"/>
      <c r="G352" s="65">
        <f t="shared" si="56"/>
        <v>13</v>
      </c>
      <c r="H352" s="66">
        <f t="shared" si="57"/>
        <v>-2</v>
      </c>
      <c r="I352" s="20">
        <f t="shared" si="58"/>
        <v>0.37142857142857144</v>
      </c>
      <c r="J352" s="21">
        <f t="shared" si="59"/>
        <v>-1.5748031496062992E-2</v>
      </c>
    </row>
    <row r="353" spans="1:10" x14ac:dyDescent="0.2">
      <c r="A353" s="158" t="s">
        <v>266</v>
      </c>
      <c r="B353" s="65">
        <v>35</v>
      </c>
      <c r="C353" s="66">
        <v>57</v>
      </c>
      <c r="D353" s="65">
        <v>117</v>
      </c>
      <c r="E353" s="66">
        <v>89</v>
      </c>
      <c r="F353" s="67"/>
      <c r="G353" s="65">
        <f t="shared" si="56"/>
        <v>-22</v>
      </c>
      <c r="H353" s="66">
        <f t="shared" si="57"/>
        <v>28</v>
      </c>
      <c r="I353" s="20">
        <f t="shared" si="58"/>
        <v>-0.38596491228070173</v>
      </c>
      <c r="J353" s="21">
        <f t="shared" si="59"/>
        <v>0.3146067415730337</v>
      </c>
    </row>
    <row r="354" spans="1:10" x14ac:dyDescent="0.2">
      <c r="A354" s="158" t="s">
        <v>280</v>
      </c>
      <c r="B354" s="65">
        <v>1</v>
      </c>
      <c r="C354" s="66">
        <v>2</v>
      </c>
      <c r="D354" s="65">
        <v>4</v>
      </c>
      <c r="E354" s="66">
        <v>13</v>
      </c>
      <c r="F354" s="67"/>
      <c r="G354" s="65">
        <f t="shared" si="56"/>
        <v>-1</v>
      </c>
      <c r="H354" s="66">
        <f t="shared" si="57"/>
        <v>-9</v>
      </c>
      <c r="I354" s="20">
        <f t="shared" si="58"/>
        <v>-0.5</v>
      </c>
      <c r="J354" s="21">
        <f t="shared" si="59"/>
        <v>-0.69230769230769229</v>
      </c>
    </row>
    <row r="355" spans="1:10" x14ac:dyDescent="0.2">
      <c r="A355" s="158" t="s">
        <v>281</v>
      </c>
      <c r="B355" s="65">
        <v>60</v>
      </c>
      <c r="C355" s="66">
        <v>22</v>
      </c>
      <c r="D355" s="65">
        <v>114</v>
      </c>
      <c r="E355" s="66">
        <v>85</v>
      </c>
      <c r="F355" s="67"/>
      <c r="G355" s="65">
        <f t="shared" si="56"/>
        <v>38</v>
      </c>
      <c r="H355" s="66">
        <f t="shared" si="57"/>
        <v>29</v>
      </c>
      <c r="I355" s="20">
        <f t="shared" si="58"/>
        <v>1.7272727272727273</v>
      </c>
      <c r="J355" s="21">
        <f t="shared" si="59"/>
        <v>0.3411764705882353</v>
      </c>
    </row>
    <row r="356" spans="1:10" x14ac:dyDescent="0.2">
      <c r="A356" s="158" t="s">
        <v>331</v>
      </c>
      <c r="B356" s="65">
        <v>13</v>
      </c>
      <c r="C356" s="66">
        <v>4</v>
      </c>
      <c r="D356" s="65">
        <v>43</v>
      </c>
      <c r="E356" s="66">
        <v>34</v>
      </c>
      <c r="F356" s="67"/>
      <c r="G356" s="65">
        <f t="shared" si="56"/>
        <v>9</v>
      </c>
      <c r="H356" s="66">
        <f t="shared" si="57"/>
        <v>9</v>
      </c>
      <c r="I356" s="20">
        <f t="shared" si="58"/>
        <v>2.25</v>
      </c>
      <c r="J356" s="21">
        <f t="shared" si="59"/>
        <v>0.26470588235294118</v>
      </c>
    </row>
    <row r="357" spans="1:10" x14ac:dyDescent="0.2">
      <c r="A357" s="158" t="s">
        <v>426</v>
      </c>
      <c r="B357" s="65">
        <v>9</v>
      </c>
      <c r="C357" s="66">
        <v>7</v>
      </c>
      <c r="D357" s="65">
        <v>41</v>
      </c>
      <c r="E357" s="66">
        <v>10</v>
      </c>
      <c r="F357" s="67"/>
      <c r="G357" s="65">
        <f t="shared" si="56"/>
        <v>2</v>
      </c>
      <c r="H357" s="66">
        <f t="shared" si="57"/>
        <v>31</v>
      </c>
      <c r="I357" s="20">
        <f t="shared" si="58"/>
        <v>0.2857142857142857</v>
      </c>
      <c r="J357" s="21">
        <f t="shared" si="59"/>
        <v>3.1</v>
      </c>
    </row>
    <row r="358" spans="1:10" x14ac:dyDescent="0.2">
      <c r="A358" s="158" t="s">
        <v>486</v>
      </c>
      <c r="B358" s="65">
        <v>21</v>
      </c>
      <c r="C358" s="66">
        <v>4</v>
      </c>
      <c r="D358" s="65">
        <v>69</v>
      </c>
      <c r="E358" s="66">
        <v>8</v>
      </c>
      <c r="F358" s="67"/>
      <c r="G358" s="65">
        <f t="shared" si="56"/>
        <v>17</v>
      </c>
      <c r="H358" s="66">
        <f t="shared" si="57"/>
        <v>61</v>
      </c>
      <c r="I358" s="20">
        <f t="shared" si="58"/>
        <v>4.25</v>
      </c>
      <c r="J358" s="21">
        <f t="shared" si="59"/>
        <v>7.625</v>
      </c>
    </row>
    <row r="359" spans="1:10" x14ac:dyDescent="0.2">
      <c r="A359" s="158" t="s">
        <v>395</v>
      </c>
      <c r="B359" s="65">
        <v>136</v>
      </c>
      <c r="C359" s="66">
        <v>149</v>
      </c>
      <c r="D359" s="65">
        <v>471</v>
      </c>
      <c r="E359" s="66">
        <v>340</v>
      </c>
      <c r="F359" s="67"/>
      <c r="G359" s="65">
        <f t="shared" si="56"/>
        <v>-13</v>
      </c>
      <c r="H359" s="66">
        <f t="shared" si="57"/>
        <v>131</v>
      </c>
      <c r="I359" s="20">
        <f t="shared" si="58"/>
        <v>-8.7248322147651006E-2</v>
      </c>
      <c r="J359" s="21">
        <f t="shared" si="59"/>
        <v>0.38529411764705884</v>
      </c>
    </row>
    <row r="360" spans="1:10" x14ac:dyDescent="0.2">
      <c r="A360" s="158" t="s">
        <v>427</v>
      </c>
      <c r="B360" s="65">
        <v>229</v>
      </c>
      <c r="C360" s="66">
        <v>0</v>
      </c>
      <c r="D360" s="65">
        <v>417</v>
      </c>
      <c r="E360" s="66">
        <v>0</v>
      </c>
      <c r="F360" s="67"/>
      <c r="G360" s="65">
        <f t="shared" si="56"/>
        <v>229</v>
      </c>
      <c r="H360" s="66">
        <f t="shared" si="57"/>
        <v>417</v>
      </c>
      <c r="I360" s="20" t="str">
        <f t="shared" si="58"/>
        <v>-</v>
      </c>
      <c r="J360" s="21" t="str">
        <f t="shared" si="59"/>
        <v>-</v>
      </c>
    </row>
    <row r="361" spans="1:10" x14ac:dyDescent="0.2">
      <c r="A361" s="158" t="s">
        <v>428</v>
      </c>
      <c r="B361" s="65">
        <v>37</v>
      </c>
      <c r="C361" s="66">
        <v>45</v>
      </c>
      <c r="D361" s="65">
        <v>109</v>
      </c>
      <c r="E361" s="66">
        <v>131</v>
      </c>
      <c r="F361" s="67"/>
      <c r="G361" s="65">
        <f t="shared" si="56"/>
        <v>-8</v>
      </c>
      <c r="H361" s="66">
        <f t="shared" si="57"/>
        <v>-22</v>
      </c>
      <c r="I361" s="20">
        <f t="shared" si="58"/>
        <v>-0.17777777777777778</v>
      </c>
      <c r="J361" s="21">
        <f t="shared" si="59"/>
        <v>-0.16793893129770993</v>
      </c>
    </row>
    <row r="362" spans="1:10" x14ac:dyDescent="0.2">
      <c r="A362" s="158" t="s">
        <v>429</v>
      </c>
      <c r="B362" s="65">
        <v>184</v>
      </c>
      <c r="C362" s="66">
        <v>123</v>
      </c>
      <c r="D362" s="65">
        <v>447</v>
      </c>
      <c r="E362" s="66">
        <v>550</v>
      </c>
      <c r="F362" s="67"/>
      <c r="G362" s="65">
        <f t="shared" si="56"/>
        <v>61</v>
      </c>
      <c r="H362" s="66">
        <f t="shared" si="57"/>
        <v>-103</v>
      </c>
      <c r="I362" s="20">
        <f t="shared" si="58"/>
        <v>0.49593495934959347</v>
      </c>
      <c r="J362" s="21">
        <f t="shared" si="59"/>
        <v>-0.18727272727272729</v>
      </c>
    </row>
    <row r="363" spans="1:10" x14ac:dyDescent="0.2">
      <c r="A363" s="158" t="s">
        <v>470</v>
      </c>
      <c r="B363" s="65">
        <v>26</v>
      </c>
      <c r="C363" s="66">
        <v>2</v>
      </c>
      <c r="D363" s="65">
        <v>97</v>
      </c>
      <c r="E363" s="66">
        <v>9</v>
      </c>
      <c r="F363" s="67"/>
      <c r="G363" s="65">
        <f t="shared" si="56"/>
        <v>24</v>
      </c>
      <c r="H363" s="66">
        <f t="shared" si="57"/>
        <v>88</v>
      </c>
      <c r="I363" s="20" t="str">
        <f t="shared" si="58"/>
        <v>&gt;999%</v>
      </c>
      <c r="J363" s="21">
        <f t="shared" si="59"/>
        <v>9.7777777777777786</v>
      </c>
    </row>
    <row r="364" spans="1:10" x14ac:dyDescent="0.2">
      <c r="A364" s="158" t="s">
        <v>471</v>
      </c>
      <c r="B364" s="65">
        <v>84</v>
      </c>
      <c r="C364" s="66">
        <v>62</v>
      </c>
      <c r="D364" s="65">
        <v>305</v>
      </c>
      <c r="E364" s="66">
        <v>364</v>
      </c>
      <c r="F364" s="67"/>
      <c r="G364" s="65">
        <f t="shared" si="56"/>
        <v>22</v>
      </c>
      <c r="H364" s="66">
        <f t="shared" si="57"/>
        <v>-59</v>
      </c>
      <c r="I364" s="20">
        <f t="shared" si="58"/>
        <v>0.35483870967741937</v>
      </c>
      <c r="J364" s="21">
        <f t="shared" si="59"/>
        <v>-0.16208791208791209</v>
      </c>
    </row>
    <row r="365" spans="1:10" x14ac:dyDescent="0.2">
      <c r="A365" s="158" t="s">
        <v>487</v>
      </c>
      <c r="B365" s="65">
        <v>10</v>
      </c>
      <c r="C365" s="66">
        <v>30</v>
      </c>
      <c r="D365" s="65">
        <v>43</v>
      </c>
      <c r="E365" s="66">
        <v>93</v>
      </c>
      <c r="F365" s="67"/>
      <c r="G365" s="65">
        <f t="shared" si="56"/>
        <v>-20</v>
      </c>
      <c r="H365" s="66">
        <f t="shared" si="57"/>
        <v>-50</v>
      </c>
      <c r="I365" s="20">
        <f t="shared" si="58"/>
        <v>-0.66666666666666663</v>
      </c>
      <c r="J365" s="21">
        <f t="shared" si="59"/>
        <v>-0.5376344086021505</v>
      </c>
    </row>
    <row r="366" spans="1:10" x14ac:dyDescent="0.2">
      <c r="A366" s="158" t="s">
        <v>488</v>
      </c>
      <c r="B366" s="65">
        <v>0</v>
      </c>
      <c r="C366" s="66">
        <v>0</v>
      </c>
      <c r="D366" s="65">
        <v>0</v>
      </c>
      <c r="E366" s="66">
        <v>1</v>
      </c>
      <c r="F366" s="67"/>
      <c r="G366" s="65">
        <f t="shared" si="56"/>
        <v>0</v>
      </c>
      <c r="H366" s="66">
        <f t="shared" si="57"/>
        <v>-1</v>
      </c>
      <c r="I366" s="20" t="str">
        <f t="shared" si="58"/>
        <v>-</v>
      </c>
      <c r="J366" s="21">
        <f t="shared" si="59"/>
        <v>-1</v>
      </c>
    </row>
    <row r="367" spans="1:10" x14ac:dyDescent="0.2">
      <c r="A367" s="158" t="s">
        <v>529</v>
      </c>
      <c r="B367" s="65">
        <v>0</v>
      </c>
      <c r="C367" s="66">
        <v>12</v>
      </c>
      <c r="D367" s="65">
        <v>2</v>
      </c>
      <c r="E367" s="66">
        <v>30</v>
      </c>
      <c r="F367" s="67"/>
      <c r="G367" s="65">
        <f t="shared" si="56"/>
        <v>-12</v>
      </c>
      <c r="H367" s="66">
        <f t="shared" si="57"/>
        <v>-28</v>
      </c>
      <c r="I367" s="20">
        <f t="shared" si="58"/>
        <v>-1</v>
      </c>
      <c r="J367" s="21">
        <f t="shared" si="59"/>
        <v>-0.93333333333333335</v>
      </c>
    </row>
    <row r="368" spans="1:10" x14ac:dyDescent="0.2">
      <c r="A368" s="158" t="s">
        <v>293</v>
      </c>
      <c r="B368" s="65">
        <v>21</v>
      </c>
      <c r="C368" s="66">
        <v>4</v>
      </c>
      <c r="D368" s="65">
        <v>23</v>
      </c>
      <c r="E368" s="66">
        <v>14</v>
      </c>
      <c r="F368" s="67"/>
      <c r="G368" s="65">
        <f t="shared" si="56"/>
        <v>17</v>
      </c>
      <c r="H368" s="66">
        <f t="shared" si="57"/>
        <v>9</v>
      </c>
      <c r="I368" s="20">
        <f t="shared" si="58"/>
        <v>4.25</v>
      </c>
      <c r="J368" s="21">
        <f t="shared" si="59"/>
        <v>0.6428571428571429</v>
      </c>
    </row>
    <row r="369" spans="1:10" x14ac:dyDescent="0.2">
      <c r="A369" s="158" t="s">
        <v>347</v>
      </c>
      <c r="B369" s="65">
        <v>0</v>
      </c>
      <c r="C369" s="66">
        <v>1</v>
      </c>
      <c r="D369" s="65">
        <v>0</v>
      </c>
      <c r="E369" s="66">
        <v>3</v>
      </c>
      <c r="F369" s="67"/>
      <c r="G369" s="65">
        <f t="shared" si="56"/>
        <v>-1</v>
      </c>
      <c r="H369" s="66">
        <f t="shared" si="57"/>
        <v>-3</v>
      </c>
      <c r="I369" s="20">
        <f t="shared" si="58"/>
        <v>-1</v>
      </c>
      <c r="J369" s="21">
        <f t="shared" si="59"/>
        <v>-1</v>
      </c>
    </row>
    <row r="370" spans="1:10" x14ac:dyDescent="0.2">
      <c r="A370" s="158" t="s">
        <v>332</v>
      </c>
      <c r="B370" s="65">
        <v>0</v>
      </c>
      <c r="C370" s="66">
        <v>1</v>
      </c>
      <c r="D370" s="65">
        <v>0</v>
      </c>
      <c r="E370" s="66">
        <v>7</v>
      </c>
      <c r="F370" s="67"/>
      <c r="G370" s="65">
        <f t="shared" si="56"/>
        <v>-1</v>
      </c>
      <c r="H370" s="66">
        <f t="shared" si="57"/>
        <v>-7</v>
      </c>
      <c r="I370" s="20">
        <f t="shared" si="58"/>
        <v>-1</v>
      </c>
      <c r="J370" s="21">
        <f t="shared" si="59"/>
        <v>-1</v>
      </c>
    </row>
    <row r="371" spans="1:10" s="160" customFormat="1" x14ac:dyDescent="0.2">
      <c r="A371" s="178" t="s">
        <v>677</v>
      </c>
      <c r="B371" s="71">
        <v>1214</v>
      </c>
      <c r="C371" s="72">
        <v>963</v>
      </c>
      <c r="D371" s="71">
        <v>3445</v>
      </c>
      <c r="E371" s="72">
        <v>3016</v>
      </c>
      <c r="F371" s="73"/>
      <c r="G371" s="71">
        <f t="shared" si="56"/>
        <v>251</v>
      </c>
      <c r="H371" s="72">
        <f t="shared" si="57"/>
        <v>429</v>
      </c>
      <c r="I371" s="37">
        <f t="shared" si="58"/>
        <v>0.26064382139148495</v>
      </c>
      <c r="J371" s="38">
        <f t="shared" si="59"/>
        <v>0.14224137931034483</v>
      </c>
    </row>
    <row r="372" spans="1:10" x14ac:dyDescent="0.2">
      <c r="A372" s="177"/>
      <c r="B372" s="143"/>
      <c r="C372" s="144"/>
      <c r="D372" s="143"/>
      <c r="E372" s="144"/>
      <c r="F372" s="145"/>
      <c r="G372" s="143"/>
      <c r="H372" s="144"/>
      <c r="I372" s="151"/>
      <c r="J372" s="152"/>
    </row>
    <row r="373" spans="1:10" s="139" customFormat="1" x14ac:dyDescent="0.2">
      <c r="A373" s="159" t="s">
        <v>75</v>
      </c>
      <c r="B373" s="65"/>
      <c r="C373" s="66"/>
      <c r="D373" s="65"/>
      <c r="E373" s="66"/>
      <c r="F373" s="67"/>
      <c r="G373" s="65"/>
      <c r="H373" s="66"/>
      <c r="I373" s="20"/>
      <c r="J373" s="21"/>
    </row>
    <row r="374" spans="1:10" x14ac:dyDescent="0.2">
      <c r="A374" s="158" t="s">
        <v>572</v>
      </c>
      <c r="B374" s="65">
        <v>36</v>
      </c>
      <c r="C374" s="66">
        <v>34</v>
      </c>
      <c r="D374" s="65">
        <v>123</v>
      </c>
      <c r="E374" s="66">
        <v>75</v>
      </c>
      <c r="F374" s="67"/>
      <c r="G374" s="65">
        <f>B374-C374</f>
        <v>2</v>
      </c>
      <c r="H374" s="66">
        <f>D374-E374</f>
        <v>48</v>
      </c>
      <c r="I374" s="20">
        <f>IF(C374=0, "-", IF(G374/C374&lt;10, G374/C374, "&gt;999%"))</f>
        <v>5.8823529411764705E-2</v>
      </c>
      <c r="J374" s="21">
        <f>IF(E374=0, "-", IF(H374/E374&lt;10, H374/E374, "&gt;999%"))</f>
        <v>0.64</v>
      </c>
    </row>
    <row r="375" spans="1:10" x14ac:dyDescent="0.2">
      <c r="A375" s="158" t="s">
        <v>560</v>
      </c>
      <c r="B375" s="65">
        <v>1</v>
      </c>
      <c r="C375" s="66">
        <v>1</v>
      </c>
      <c r="D375" s="65">
        <v>2</v>
      </c>
      <c r="E375" s="66">
        <v>3</v>
      </c>
      <c r="F375" s="67"/>
      <c r="G375" s="65">
        <f>B375-C375</f>
        <v>0</v>
      </c>
      <c r="H375" s="66">
        <f>D375-E375</f>
        <v>-1</v>
      </c>
      <c r="I375" s="20">
        <f>IF(C375=0, "-", IF(G375/C375&lt;10, G375/C375, "&gt;999%"))</f>
        <v>0</v>
      </c>
      <c r="J375" s="21">
        <f>IF(E375=0, "-", IF(H375/E375&lt;10, H375/E375, "&gt;999%"))</f>
        <v>-0.33333333333333331</v>
      </c>
    </row>
    <row r="376" spans="1:10" s="160" customFormat="1" x14ac:dyDescent="0.2">
      <c r="A376" s="178" t="s">
        <v>678</v>
      </c>
      <c r="B376" s="71">
        <v>37</v>
      </c>
      <c r="C376" s="72">
        <v>35</v>
      </c>
      <c r="D376" s="71">
        <v>125</v>
      </c>
      <c r="E376" s="72">
        <v>78</v>
      </c>
      <c r="F376" s="73"/>
      <c r="G376" s="71">
        <f>B376-C376</f>
        <v>2</v>
      </c>
      <c r="H376" s="72">
        <f>D376-E376</f>
        <v>47</v>
      </c>
      <c r="I376" s="37">
        <f>IF(C376=0, "-", IF(G376/C376&lt;10, G376/C376, "&gt;999%"))</f>
        <v>5.7142857142857141E-2</v>
      </c>
      <c r="J376" s="38">
        <f>IF(E376=0, "-", IF(H376/E376&lt;10, H376/E376, "&gt;999%"))</f>
        <v>0.60256410256410253</v>
      </c>
    </row>
    <row r="377" spans="1:10" x14ac:dyDescent="0.2">
      <c r="A377" s="177"/>
      <c r="B377" s="143"/>
      <c r="C377" s="144"/>
      <c r="D377" s="143"/>
      <c r="E377" s="144"/>
      <c r="F377" s="145"/>
      <c r="G377" s="143"/>
      <c r="H377" s="144"/>
      <c r="I377" s="151"/>
      <c r="J377" s="152"/>
    </row>
    <row r="378" spans="1:10" s="139" customFormat="1" x14ac:dyDescent="0.2">
      <c r="A378" s="159" t="s">
        <v>76</v>
      </c>
      <c r="B378" s="65"/>
      <c r="C378" s="66"/>
      <c r="D378" s="65"/>
      <c r="E378" s="66"/>
      <c r="F378" s="67"/>
      <c r="G378" s="65"/>
      <c r="H378" s="66"/>
      <c r="I378" s="20"/>
      <c r="J378" s="21"/>
    </row>
    <row r="379" spans="1:10" x14ac:dyDescent="0.2">
      <c r="A379" s="158" t="s">
        <v>303</v>
      </c>
      <c r="B379" s="65">
        <v>3</v>
      </c>
      <c r="C379" s="66">
        <v>0</v>
      </c>
      <c r="D379" s="65">
        <v>4</v>
      </c>
      <c r="E379" s="66">
        <v>0</v>
      </c>
      <c r="F379" s="67"/>
      <c r="G379" s="65">
        <f t="shared" ref="G379:G387" si="60">B379-C379</f>
        <v>3</v>
      </c>
      <c r="H379" s="66">
        <f t="shared" ref="H379:H387" si="61">D379-E379</f>
        <v>4</v>
      </c>
      <c r="I379" s="20" t="str">
        <f t="shared" ref="I379:I387" si="62">IF(C379=0, "-", IF(G379/C379&lt;10, G379/C379, "&gt;999%"))</f>
        <v>-</v>
      </c>
      <c r="J379" s="21" t="str">
        <f t="shared" ref="J379:J387" si="63">IF(E379=0, "-", IF(H379/E379&lt;10, H379/E379, "&gt;999%"))</f>
        <v>-</v>
      </c>
    </row>
    <row r="380" spans="1:10" x14ac:dyDescent="0.2">
      <c r="A380" s="158" t="s">
        <v>549</v>
      </c>
      <c r="B380" s="65">
        <v>69</v>
      </c>
      <c r="C380" s="66">
        <v>83</v>
      </c>
      <c r="D380" s="65">
        <v>187</v>
      </c>
      <c r="E380" s="66">
        <v>208</v>
      </c>
      <c r="F380" s="67"/>
      <c r="G380" s="65">
        <f t="shared" si="60"/>
        <v>-14</v>
      </c>
      <c r="H380" s="66">
        <f t="shared" si="61"/>
        <v>-21</v>
      </c>
      <c r="I380" s="20">
        <f t="shared" si="62"/>
        <v>-0.16867469879518071</v>
      </c>
      <c r="J380" s="21">
        <f t="shared" si="63"/>
        <v>-0.10096153846153846</v>
      </c>
    </row>
    <row r="381" spans="1:10" x14ac:dyDescent="0.2">
      <c r="A381" s="158" t="s">
        <v>491</v>
      </c>
      <c r="B381" s="65">
        <v>2</v>
      </c>
      <c r="C381" s="66">
        <v>7</v>
      </c>
      <c r="D381" s="65">
        <v>5</v>
      </c>
      <c r="E381" s="66">
        <v>19</v>
      </c>
      <c r="F381" s="67"/>
      <c r="G381" s="65">
        <f t="shared" si="60"/>
        <v>-5</v>
      </c>
      <c r="H381" s="66">
        <f t="shared" si="61"/>
        <v>-14</v>
      </c>
      <c r="I381" s="20">
        <f t="shared" si="62"/>
        <v>-0.7142857142857143</v>
      </c>
      <c r="J381" s="21">
        <f t="shared" si="63"/>
        <v>-0.73684210526315785</v>
      </c>
    </row>
    <row r="382" spans="1:10" x14ac:dyDescent="0.2">
      <c r="A382" s="158" t="s">
        <v>304</v>
      </c>
      <c r="B382" s="65">
        <v>6</v>
      </c>
      <c r="C382" s="66">
        <v>2</v>
      </c>
      <c r="D382" s="65">
        <v>16</v>
      </c>
      <c r="E382" s="66">
        <v>12</v>
      </c>
      <c r="F382" s="67"/>
      <c r="G382" s="65">
        <f t="shared" si="60"/>
        <v>4</v>
      </c>
      <c r="H382" s="66">
        <f t="shared" si="61"/>
        <v>4</v>
      </c>
      <c r="I382" s="20">
        <f t="shared" si="62"/>
        <v>2</v>
      </c>
      <c r="J382" s="21">
        <f t="shared" si="63"/>
        <v>0.33333333333333331</v>
      </c>
    </row>
    <row r="383" spans="1:10" x14ac:dyDescent="0.2">
      <c r="A383" s="158" t="s">
        <v>305</v>
      </c>
      <c r="B383" s="65">
        <v>17</v>
      </c>
      <c r="C383" s="66">
        <v>25</v>
      </c>
      <c r="D383" s="65">
        <v>34</v>
      </c>
      <c r="E383" s="66">
        <v>54</v>
      </c>
      <c r="F383" s="67"/>
      <c r="G383" s="65">
        <f t="shared" si="60"/>
        <v>-8</v>
      </c>
      <c r="H383" s="66">
        <f t="shared" si="61"/>
        <v>-20</v>
      </c>
      <c r="I383" s="20">
        <f t="shared" si="62"/>
        <v>-0.32</v>
      </c>
      <c r="J383" s="21">
        <f t="shared" si="63"/>
        <v>-0.37037037037037035</v>
      </c>
    </row>
    <row r="384" spans="1:10" x14ac:dyDescent="0.2">
      <c r="A384" s="158" t="s">
        <v>504</v>
      </c>
      <c r="B384" s="65">
        <v>43</v>
      </c>
      <c r="C384" s="66">
        <v>34</v>
      </c>
      <c r="D384" s="65">
        <v>101</v>
      </c>
      <c r="E384" s="66">
        <v>88</v>
      </c>
      <c r="F384" s="67"/>
      <c r="G384" s="65">
        <f t="shared" si="60"/>
        <v>9</v>
      </c>
      <c r="H384" s="66">
        <f t="shared" si="61"/>
        <v>13</v>
      </c>
      <c r="I384" s="20">
        <f t="shared" si="62"/>
        <v>0.26470588235294118</v>
      </c>
      <c r="J384" s="21">
        <f t="shared" si="63"/>
        <v>0.14772727272727273</v>
      </c>
    </row>
    <row r="385" spans="1:10" x14ac:dyDescent="0.2">
      <c r="A385" s="158" t="s">
        <v>515</v>
      </c>
      <c r="B385" s="65">
        <v>0</v>
      </c>
      <c r="C385" s="66">
        <v>2</v>
      </c>
      <c r="D385" s="65">
        <v>0</v>
      </c>
      <c r="E385" s="66">
        <v>3</v>
      </c>
      <c r="F385" s="67"/>
      <c r="G385" s="65">
        <f t="shared" si="60"/>
        <v>-2</v>
      </c>
      <c r="H385" s="66">
        <f t="shared" si="61"/>
        <v>-3</v>
      </c>
      <c r="I385" s="20">
        <f t="shared" si="62"/>
        <v>-1</v>
      </c>
      <c r="J385" s="21">
        <f t="shared" si="63"/>
        <v>-1</v>
      </c>
    </row>
    <row r="386" spans="1:10" x14ac:dyDescent="0.2">
      <c r="A386" s="158" t="s">
        <v>530</v>
      </c>
      <c r="B386" s="65">
        <v>4</v>
      </c>
      <c r="C386" s="66">
        <v>75</v>
      </c>
      <c r="D386" s="65">
        <v>14</v>
      </c>
      <c r="E386" s="66">
        <v>173</v>
      </c>
      <c r="F386" s="67"/>
      <c r="G386" s="65">
        <f t="shared" si="60"/>
        <v>-71</v>
      </c>
      <c r="H386" s="66">
        <f t="shared" si="61"/>
        <v>-159</v>
      </c>
      <c r="I386" s="20">
        <f t="shared" si="62"/>
        <v>-0.94666666666666666</v>
      </c>
      <c r="J386" s="21">
        <f t="shared" si="63"/>
        <v>-0.91907514450867056</v>
      </c>
    </row>
    <row r="387" spans="1:10" s="160" customFormat="1" x14ac:dyDescent="0.2">
      <c r="A387" s="178" t="s">
        <v>679</v>
      </c>
      <c r="B387" s="71">
        <v>144</v>
      </c>
      <c r="C387" s="72">
        <v>228</v>
      </c>
      <c r="D387" s="71">
        <v>361</v>
      </c>
      <c r="E387" s="72">
        <v>557</v>
      </c>
      <c r="F387" s="73"/>
      <c r="G387" s="71">
        <f t="shared" si="60"/>
        <v>-84</v>
      </c>
      <c r="H387" s="72">
        <f t="shared" si="61"/>
        <v>-196</v>
      </c>
      <c r="I387" s="37">
        <f t="shared" si="62"/>
        <v>-0.36842105263157893</v>
      </c>
      <c r="J387" s="38">
        <f t="shared" si="63"/>
        <v>-0.35188509874326751</v>
      </c>
    </row>
    <row r="388" spans="1:10" x14ac:dyDescent="0.2">
      <c r="A388" s="177"/>
      <c r="B388" s="143"/>
      <c r="C388" s="144"/>
      <c r="D388" s="143"/>
      <c r="E388" s="144"/>
      <c r="F388" s="145"/>
      <c r="G388" s="143"/>
      <c r="H388" s="144"/>
      <c r="I388" s="151"/>
      <c r="J388" s="152"/>
    </row>
    <row r="389" spans="1:10" s="139" customFormat="1" x14ac:dyDescent="0.2">
      <c r="A389" s="159" t="s">
        <v>77</v>
      </c>
      <c r="B389" s="65"/>
      <c r="C389" s="66"/>
      <c r="D389" s="65"/>
      <c r="E389" s="66"/>
      <c r="F389" s="67"/>
      <c r="G389" s="65"/>
      <c r="H389" s="66"/>
      <c r="I389" s="20"/>
      <c r="J389" s="21"/>
    </row>
    <row r="390" spans="1:10" x14ac:dyDescent="0.2">
      <c r="A390" s="158" t="s">
        <v>407</v>
      </c>
      <c r="B390" s="65">
        <v>123</v>
      </c>
      <c r="C390" s="66">
        <v>44</v>
      </c>
      <c r="D390" s="65">
        <v>302</v>
      </c>
      <c r="E390" s="66">
        <v>107</v>
      </c>
      <c r="F390" s="67"/>
      <c r="G390" s="65">
        <f>B390-C390</f>
        <v>79</v>
      </c>
      <c r="H390" s="66">
        <f>D390-E390</f>
        <v>195</v>
      </c>
      <c r="I390" s="20">
        <f>IF(C390=0, "-", IF(G390/C390&lt;10, G390/C390, "&gt;999%"))</f>
        <v>1.7954545454545454</v>
      </c>
      <c r="J390" s="21">
        <f>IF(E390=0, "-", IF(H390/E390&lt;10, H390/E390, "&gt;999%"))</f>
        <v>1.8224299065420562</v>
      </c>
    </row>
    <row r="391" spans="1:10" x14ac:dyDescent="0.2">
      <c r="A391" s="158" t="s">
        <v>204</v>
      </c>
      <c r="B391" s="65">
        <v>157</v>
      </c>
      <c r="C391" s="66">
        <v>108</v>
      </c>
      <c r="D391" s="65">
        <v>516</v>
      </c>
      <c r="E391" s="66">
        <v>321</v>
      </c>
      <c r="F391" s="67"/>
      <c r="G391" s="65">
        <f>B391-C391</f>
        <v>49</v>
      </c>
      <c r="H391" s="66">
        <f>D391-E391</f>
        <v>195</v>
      </c>
      <c r="I391" s="20">
        <f>IF(C391=0, "-", IF(G391/C391&lt;10, G391/C391, "&gt;999%"))</f>
        <v>0.45370370370370372</v>
      </c>
      <c r="J391" s="21">
        <f>IF(E391=0, "-", IF(H391/E391&lt;10, H391/E391, "&gt;999%"))</f>
        <v>0.60747663551401865</v>
      </c>
    </row>
    <row r="392" spans="1:10" x14ac:dyDescent="0.2">
      <c r="A392" s="158" t="s">
        <v>375</v>
      </c>
      <c r="B392" s="65">
        <v>227</v>
      </c>
      <c r="C392" s="66">
        <v>72</v>
      </c>
      <c r="D392" s="65">
        <v>776</v>
      </c>
      <c r="E392" s="66">
        <v>225</v>
      </c>
      <c r="F392" s="67"/>
      <c r="G392" s="65">
        <f>B392-C392</f>
        <v>155</v>
      </c>
      <c r="H392" s="66">
        <f>D392-E392</f>
        <v>551</v>
      </c>
      <c r="I392" s="20">
        <f>IF(C392=0, "-", IF(G392/C392&lt;10, G392/C392, "&gt;999%"))</f>
        <v>2.1527777777777777</v>
      </c>
      <c r="J392" s="21">
        <f>IF(E392=0, "-", IF(H392/E392&lt;10, H392/E392, "&gt;999%"))</f>
        <v>2.4488888888888889</v>
      </c>
    </row>
    <row r="393" spans="1:10" s="160" customFormat="1" x14ac:dyDescent="0.2">
      <c r="A393" s="178" t="s">
        <v>680</v>
      </c>
      <c r="B393" s="71">
        <v>507</v>
      </c>
      <c r="C393" s="72">
        <v>224</v>
      </c>
      <c r="D393" s="71">
        <v>1594</v>
      </c>
      <c r="E393" s="72">
        <v>653</v>
      </c>
      <c r="F393" s="73"/>
      <c r="G393" s="71">
        <f>B393-C393</f>
        <v>283</v>
      </c>
      <c r="H393" s="72">
        <f>D393-E393</f>
        <v>941</v>
      </c>
      <c r="I393" s="37">
        <f>IF(C393=0, "-", IF(G393/C393&lt;10, G393/C393, "&gt;999%"))</f>
        <v>1.2633928571428572</v>
      </c>
      <c r="J393" s="38">
        <f>IF(E393=0, "-", IF(H393/E393&lt;10, H393/E393, "&gt;999%"))</f>
        <v>1.44104134762634</v>
      </c>
    </row>
    <row r="394" spans="1:10" x14ac:dyDescent="0.2">
      <c r="A394" s="177"/>
      <c r="B394" s="143"/>
      <c r="C394" s="144"/>
      <c r="D394" s="143"/>
      <c r="E394" s="144"/>
      <c r="F394" s="145"/>
      <c r="G394" s="143"/>
      <c r="H394" s="144"/>
      <c r="I394" s="151"/>
      <c r="J394" s="152"/>
    </row>
    <row r="395" spans="1:10" s="139" customFormat="1" x14ac:dyDescent="0.2">
      <c r="A395" s="159" t="s">
        <v>78</v>
      </c>
      <c r="B395" s="65"/>
      <c r="C395" s="66"/>
      <c r="D395" s="65"/>
      <c r="E395" s="66"/>
      <c r="F395" s="67"/>
      <c r="G395" s="65"/>
      <c r="H395" s="66"/>
      <c r="I395" s="20"/>
      <c r="J395" s="21"/>
    </row>
    <row r="396" spans="1:10" x14ac:dyDescent="0.2">
      <c r="A396" s="158" t="s">
        <v>314</v>
      </c>
      <c r="B396" s="65">
        <v>4</v>
      </c>
      <c r="C396" s="66">
        <v>4</v>
      </c>
      <c r="D396" s="65">
        <v>8</v>
      </c>
      <c r="E396" s="66">
        <v>15</v>
      </c>
      <c r="F396" s="67"/>
      <c r="G396" s="65">
        <f>B396-C396</f>
        <v>0</v>
      </c>
      <c r="H396" s="66">
        <f>D396-E396</f>
        <v>-7</v>
      </c>
      <c r="I396" s="20">
        <f>IF(C396=0, "-", IF(G396/C396&lt;10, G396/C396, "&gt;999%"))</f>
        <v>0</v>
      </c>
      <c r="J396" s="21">
        <f>IF(E396=0, "-", IF(H396/E396&lt;10, H396/E396, "&gt;999%"))</f>
        <v>-0.46666666666666667</v>
      </c>
    </row>
    <row r="397" spans="1:10" x14ac:dyDescent="0.2">
      <c r="A397" s="158" t="s">
        <v>243</v>
      </c>
      <c r="B397" s="65">
        <v>4</v>
      </c>
      <c r="C397" s="66">
        <v>2</v>
      </c>
      <c r="D397" s="65">
        <v>21</v>
      </c>
      <c r="E397" s="66">
        <v>24</v>
      </c>
      <c r="F397" s="67"/>
      <c r="G397" s="65">
        <f>B397-C397</f>
        <v>2</v>
      </c>
      <c r="H397" s="66">
        <f>D397-E397</f>
        <v>-3</v>
      </c>
      <c r="I397" s="20">
        <f>IF(C397=0, "-", IF(G397/C397&lt;10, G397/C397, "&gt;999%"))</f>
        <v>1</v>
      </c>
      <c r="J397" s="21">
        <f>IF(E397=0, "-", IF(H397/E397&lt;10, H397/E397, "&gt;999%"))</f>
        <v>-0.125</v>
      </c>
    </row>
    <row r="398" spans="1:10" x14ac:dyDescent="0.2">
      <c r="A398" s="158" t="s">
        <v>396</v>
      </c>
      <c r="B398" s="65">
        <v>42</v>
      </c>
      <c r="C398" s="66">
        <v>13</v>
      </c>
      <c r="D398" s="65">
        <v>74</v>
      </c>
      <c r="E398" s="66">
        <v>80</v>
      </c>
      <c r="F398" s="67"/>
      <c r="G398" s="65">
        <f>B398-C398</f>
        <v>29</v>
      </c>
      <c r="H398" s="66">
        <f>D398-E398</f>
        <v>-6</v>
      </c>
      <c r="I398" s="20">
        <f>IF(C398=0, "-", IF(G398/C398&lt;10, G398/C398, "&gt;999%"))</f>
        <v>2.2307692307692308</v>
      </c>
      <c r="J398" s="21">
        <f>IF(E398=0, "-", IF(H398/E398&lt;10, H398/E398, "&gt;999%"))</f>
        <v>-7.4999999999999997E-2</v>
      </c>
    </row>
    <row r="399" spans="1:10" x14ac:dyDescent="0.2">
      <c r="A399" s="158" t="s">
        <v>214</v>
      </c>
      <c r="B399" s="65">
        <v>20</v>
      </c>
      <c r="C399" s="66">
        <v>11</v>
      </c>
      <c r="D399" s="65">
        <v>105</v>
      </c>
      <c r="E399" s="66">
        <v>97</v>
      </c>
      <c r="F399" s="67"/>
      <c r="G399" s="65">
        <f>B399-C399</f>
        <v>9</v>
      </c>
      <c r="H399" s="66">
        <f>D399-E399</f>
        <v>8</v>
      </c>
      <c r="I399" s="20">
        <f>IF(C399=0, "-", IF(G399/C399&lt;10, G399/C399, "&gt;999%"))</f>
        <v>0.81818181818181823</v>
      </c>
      <c r="J399" s="21">
        <f>IF(E399=0, "-", IF(H399/E399&lt;10, H399/E399, "&gt;999%"))</f>
        <v>8.247422680412371E-2</v>
      </c>
    </row>
    <row r="400" spans="1:10" s="160" customFormat="1" x14ac:dyDescent="0.2">
      <c r="A400" s="178" t="s">
        <v>681</v>
      </c>
      <c r="B400" s="71">
        <v>70</v>
      </c>
      <c r="C400" s="72">
        <v>30</v>
      </c>
      <c r="D400" s="71">
        <v>208</v>
      </c>
      <c r="E400" s="72">
        <v>216</v>
      </c>
      <c r="F400" s="73"/>
      <c r="G400" s="71">
        <f>B400-C400</f>
        <v>40</v>
      </c>
      <c r="H400" s="72">
        <f>D400-E400</f>
        <v>-8</v>
      </c>
      <c r="I400" s="37">
        <f>IF(C400=0, "-", IF(G400/C400&lt;10, G400/C400, "&gt;999%"))</f>
        <v>1.3333333333333333</v>
      </c>
      <c r="J400" s="38">
        <f>IF(E400=0, "-", IF(H400/E400&lt;10, H400/E400, "&gt;999%"))</f>
        <v>-3.7037037037037035E-2</v>
      </c>
    </row>
    <row r="401" spans="1:10" x14ac:dyDescent="0.2">
      <c r="A401" s="177"/>
      <c r="B401" s="143"/>
      <c r="C401" s="144"/>
      <c r="D401" s="143"/>
      <c r="E401" s="144"/>
      <c r="F401" s="145"/>
      <c r="G401" s="143"/>
      <c r="H401" s="144"/>
      <c r="I401" s="151"/>
      <c r="J401" s="152"/>
    </row>
    <row r="402" spans="1:10" s="139" customFormat="1" x14ac:dyDescent="0.2">
      <c r="A402" s="159" t="s">
        <v>79</v>
      </c>
      <c r="B402" s="65"/>
      <c r="C402" s="66"/>
      <c r="D402" s="65"/>
      <c r="E402" s="66"/>
      <c r="F402" s="67"/>
      <c r="G402" s="65"/>
      <c r="H402" s="66"/>
      <c r="I402" s="20"/>
      <c r="J402" s="21"/>
    </row>
    <row r="403" spans="1:10" x14ac:dyDescent="0.2">
      <c r="A403" s="158" t="s">
        <v>376</v>
      </c>
      <c r="B403" s="65">
        <v>160</v>
      </c>
      <c r="C403" s="66">
        <v>258</v>
      </c>
      <c r="D403" s="65">
        <v>824</v>
      </c>
      <c r="E403" s="66">
        <v>771</v>
      </c>
      <c r="F403" s="67"/>
      <c r="G403" s="65">
        <f t="shared" ref="G403:G412" si="64">B403-C403</f>
        <v>-98</v>
      </c>
      <c r="H403" s="66">
        <f t="shared" ref="H403:H412" si="65">D403-E403</f>
        <v>53</v>
      </c>
      <c r="I403" s="20">
        <f t="shared" ref="I403:I412" si="66">IF(C403=0, "-", IF(G403/C403&lt;10, G403/C403, "&gt;999%"))</f>
        <v>-0.37984496124031009</v>
      </c>
      <c r="J403" s="21">
        <f t="shared" ref="J403:J412" si="67">IF(E403=0, "-", IF(H403/E403&lt;10, H403/E403, "&gt;999%"))</f>
        <v>6.8741893644617386E-2</v>
      </c>
    </row>
    <row r="404" spans="1:10" x14ac:dyDescent="0.2">
      <c r="A404" s="158" t="s">
        <v>377</v>
      </c>
      <c r="B404" s="65">
        <v>120</v>
      </c>
      <c r="C404" s="66">
        <v>50</v>
      </c>
      <c r="D404" s="65">
        <v>477</v>
      </c>
      <c r="E404" s="66">
        <v>273</v>
      </c>
      <c r="F404" s="67"/>
      <c r="G404" s="65">
        <f t="shared" si="64"/>
        <v>70</v>
      </c>
      <c r="H404" s="66">
        <f t="shared" si="65"/>
        <v>204</v>
      </c>
      <c r="I404" s="20">
        <f t="shared" si="66"/>
        <v>1.4</v>
      </c>
      <c r="J404" s="21">
        <f t="shared" si="67"/>
        <v>0.74725274725274726</v>
      </c>
    </row>
    <row r="405" spans="1:10" x14ac:dyDescent="0.2">
      <c r="A405" s="158" t="s">
        <v>505</v>
      </c>
      <c r="B405" s="65">
        <v>26</v>
      </c>
      <c r="C405" s="66">
        <v>0</v>
      </c>
      <c r="D405" s="65">
        <v>55</v>
      </c>
      <c r="E405" s="66">
        <v>0</v>
      </c>
      <c r="F405" s="67"/>
      <c r="G405" s="65">
        <f t="shared" si="64"/>
        <v>26</v>
      </c>
      <c r="H405" s="66">
        <f t="shared" si="65"/>
        <v>55</v>
      </c>
      <c r="I405" s="20" t="str">
        <f t="shared" si="66"/>
        <v>-</v>
      </c>
      <c r="J405" s="21" t="str">
        <f t="shared" si="67"/>
        <v>-</v>
      </c>
    </row>
    <row r="406" spans="1:10" x14ac:dyDescent="0.2">
      <c r="A406" s="158" t="s">
        <v>197</v>
      </c>
      <c r="B406" s="65">
        <v>35</v>
      </c>
      <c r="C406" s="66">
        <v>2</v>
      </c>
      <c r="D406" s="65">
        <v>55</v>
      </c>
      <c r="E406" s="66">
        <v>16</v>
      </c>
      <c r="F406" s="67"/>
      <c r="G406" s="65">
        <f t="shared" si="64"/>
        <v>33</v>
      </c>
      <c r="H406" s="66">
        <f t="shared" si="65"/>
        <v>39</v>
      </c>
      <c r="I406" s="20" t="str">
        <f t="shared" si="66"/>
        <v>&gt;999%</v>
      </c>
      <c r="J406" s="21">
        <f t="shared" si="67"/>
        <v>2.4375</v>
      </c>
    </row>
    <row r="407" spans="1:10" x14ac:dyDescent="0.2">
      <c r="A407" s="158" t="s">
        <v>408</v>
      </c>
      <c r="B407" s="65">
        <v>169</v>
      </c>
      <c r="C407" s="66">
        <v>193</v>
      </c>
      <c r="D407" s="65">
        <v>642</v>
      </c>
      <c r="E407" s="66">
        <v>683</v>
      </c>
      <c r="F407" s="67"/>
      <c r="G407" s="65">
        <f t="shared" si="64"/>
        <v>-24</v>
      </c>
      <c r="H407" s="66">
        <f t="shared" si="65"/>
        <v>-41</v>
      </c>
      <c r="I407" s="20">
        <f t="shared" si="66"/>
        <v>-0.12435233160621761</v>
      </c>
      <c r="J407" s="21">
        <f t="shared" si="67"/>
        <v>-6.0029282576866766E-2</v>
      </c>
    </row>
    <row r="408" spans="1:10" x14ac:dyDescent="0.2">
      <c r="A408" s="158" t="s">
        <v>446</v>
      </c>
      <c r="B408" s="65">
        <v>57</v>
      </c>
      <c r="C408" s="66">
        <v>14</v>
      </c>
      <c r="D408" s="65">
        <v>157</v>
      </c>
      <c r="E408" s="66">
        <v>67</v>
      </c>
      <c r="F408" s="67"/>
      <c r="G408" s="65">
        <f t="shared" si="64"/>
        <v>43</v>
      </c>
      <c r="H408" s="66">
        <f t="shared" si="65"/>
        <v>90</v>
      </c>
      <c r="I408" s="20">
        <f t="shared" si="66"/>
        <v>3.0714285714285716</v>
      </c>
      <c r="J408" s="21">
        <f t="shared" si="67"/>
        <v>1.3432835820895523</v>
      </c>
    </row>
    <row r="409" spans="1:10" x14ac:dyDescent="0.2">
      <c r="A409" s="158" t="s">
        <v>447</v>
      </c>
      <c r="B409" s="65">
        <v>212</v>
      </c>
      <c r="C409" s="66">
        <v>114</v>
      </c>
      <c r="D409" s="65">
        <v>390</v>
      </c>
      <c r="E409" s="66">
        <v>262</v>
      </c>
      <c r="F409" s="67"/>
      <c r="G409" s="65">
        <f t="shared" si="64"/>
        <v>98</v>
      </c>
      <c r="H409" s="66">
        <f t="shared" si="65"/>
        <v>128</v>
      </c>
      <c r="I409" s="20">
        <f t="shared" si="66"/>
        <v>0.85964912280701755</v>
      </c>
      <c r="J409" s="21">
        <f t="shared" si="67"/>
        <v>0.48854961832061067</v>
      </c>
    </row>
    <row r="410" spans="1:10" x14ac:dyDescent="0.2">
      <c r="A410" s="158" t="s">
        <v>516</v>
      </c>
      <c r="B410" s="65">
        <v>83</v>
      </c>
      <c r="C410" s="66">
        <v>58</v>
      </c>
      <c r="D410" s="65">
        <v>170</v>
      </c>
      <c r="E410" s="66">
        <v>149</v>
      </c>
      <c r="F410" s="67"/>
      <c r="G410" s="65">
        <f t="shared" si="64"/>
        <v>25</v>
      </c>
      <c r="H410" s="66">
        <f t="shared" si="65"/>
        <v>21</v>
      </c>
      <c r="I410" s="20">
        <f t="shared" si="66"/>
        <v>0.43103448275862066</v>
      </c>
      <c r="J410" s="21">
        <f t="shared" si="67"/>
        <v>0.14093959731543623</v>
      </c>
    </row>
    <row r="411" spans="1:10" x14ac:dyDescent="0.2">
      <c r="A411" s="158" t="s">
        <v>531</v>
      </c>
      <c r="B411" s="65">
        <v>578</v>
      </c>
      <c r="C411" s="66">
        <v>246</v>
      </c>
      <c r="D411" s="65">
        <v>1260</v>
      </c>
      <c r="E411" s="66">
        <v>824</v>
      </c>
      <c r="F411" s="67"/>
      <c r="G411" s="65">
        <f t="shared" si="64"/>
        <v>332</v>
      </c>
      <c r="H411" s="66">
        <f t="shared" si="65"/>
        <v>436</v>
      </c>
      <c r="I411" s="20">
        <f t="shared" si="66"/>
        <v>1.3495934959349594</v>
      </c>
      <c r="J411" s="21">
        <f t="shared" si="67"/>
        <v>0.529126213592233</v>
      </c>
    </row>
    <row r="412" spans="1:10" s="160" customFormat="1" x14ac:dyDescent="0.2">
      <c r="A412" s="178" t="s">
        <v>682</v>
      </c>
      <c r="B412" s="71">
        <v>1440</v>
      </c>
      <c r="C412" s="72">
        <v>935</v>
      </c>
      <c r="D412" s="71">
        <v>4030</v>
      </c>
      <c r="E412" s="72">
        <v>3045</v>
      </c>
      <c r="F412" s="73"/>
      <c r="G412" s="71">
        <f t="shared" si="64"/>
        <v>505</v>
      </c>
      <c r="H412" s="72">
        <f t="shared" si="65"/>
        <v>985</v>
      </c>
      <c r="I412" s="37">
        <f t="shared" si="66"/>
        <v>0.5401069518716578</v>
      </c>
      <c r="J412" s="38">
        <f t="shared" si="67"/>
        <v>0.32348111658456485</v>
      </c>
    </row>
    <row r="413" spans="1:10" x14ac:dyDescent="0.2">
      <c r="A413" s="177"/>
      <c r="B413" s="143"/>
      <c r="C413" s="144"/>
      <c r="D413" s="143"/>
      <c r="E413" s="144"/>
      <c r="F413" s="145"/>
      <c r="G413" s="143"/>
      <c r="H413" s="144"/>
      <c r="I413" s="151"/>
      <c r="J413" s="152"/>
    </row>
    <row r="414" spans="1:10" s="139" customFormat="1" x14ac:dyDescent="0.2">
      <c r="A414" s="159" t="s">
        <v>80</v>
      </c>
      <c r="B414" s="65"/>
      <c r="C414" s="66"/>
      <c r="D414" s="65"/>
      <c r="E414" s="66"/>
      <c r="F414" s="67"/>
      <c r="G414" s="65"/>
      <c r="H414" s="66"/>
      <c r="I414" s="20"/>
      <c r="J414" s="21"/>
    </row>
    <row r="415" spans="1:10" x14ac:dyDescent="0.2">
      <c r="A415" s="158" t="s">
        <v>315</v>
      </c>
      <c r="B415" s="65">
        <v>3</v>
      </c>
      <c r="C415" s="66">
        <v>6</v>
      </c>
      <c r="D415" s="65">
        <v>6</v>
      </c>
      <c r="E415" s="66">
        <v>10</v>
      </c>
      <c r="F415" s="67"/>
      <c r="G415" s="65">
        <f t="shared" ref="G415:G425" si="68">B415-C415</f>
        <v>-3</v>
      </c>
      <c r="H415" s="66">
        <f t="shared" ref="H415:H425" si="69">D415-E415</f>
        <v>-4</v>
      </c>
      <c r="I415" s="20">
        <f t="shared" ref="I415:I425" si="70">IF(C415=0, "-", IF(G415/C415&lt;10, G415/C415, "&gt;999%"))</f>
        <v>-0.5</v>
      </c>
      <c r="J415" s="21">
        <f t="shared" ref="J415:J425" si="71">IF(E415=0, "-", IF(H415/E415&lt;10, H415/E415, "&gt;999%"))</f>
        <v>-0.4</v>
      </c>
    </row>
    <row r="416" spans="1:10" x14ac:dyDescent="0.2">
      <c r="A416" s="158" t="s">
        <v>348</v>
      </c>
      <c r="B416" s="65">
        <v>0</v>
      </c>
      <c r="C416" s="66">
        <v>0</v>
      </c>
      <c r="D416" s="65">
        <v>0</v>
      </c>
      <c r="E416" s="66">
        <v>2</v>
      </c>
      <c r="F416" s="67"/>
      <c r="G416" s="65">
        <f t="shared" si="68"/>
        <v>0</v>
      </c>
      <c r="H416" s="66">
        <f t="shared" si="69"/>
        <v>-2</v>
      </c>
      <c r="I416" s="20" t="str">
        <f t="shared" si="70"/>
        <v>-</v>
      </c>
      <c r="J416" s="21">
        <f t="shared" si="71"/>
        <v>-1</v>
      </c>
    </row>
    <row r="417" spans="1:10" x14ac:dyDescent="0.2">
      <c r="A417" s="158" t="s">
        <v>359</v>
      </c>
      <c r="B417" s="65">
        <v>115</v>
      </c>
      <c r="C417" s="66">
        <v>12</v>
      </c>
      <c r="D417" s="65">
        <v>408</v>
      </c>
      <c r="E417" s="66">
        <v>55</v>
      </c>
      <c r="F417" s="67"/>
      <c r="G417" s="65">
        <f t="shared" si="68"/>
        <v>103</v>
      </c>
      <c r="H417" s="66">
        <f t="shared" si="69"/>
        <v>353</v>
      </c>
      <c r="I417" s="20">
        <f t="shared" si="70"/>
        <v>8.5833333333333339</v>
      </c>
      <c r="J417" s="21">
        <f t="shared" si="71"/>
        <v>6.418181818181818</v>
      </c>
    </row>
    <row r="418" spans="1:10" x14ac:dyDescent="0.2">
      <c r="A418" s="158" t="s">
        <v>244</v>
      </c>
      <c r="B418" s="65">
        <v>19</v>
      </c>
      <c r="C418" s="66">
        <v>16</v>
      </c>
      <c r="D418" s="65">
        <v>54</v>
      </c>
      <c r="E418" s="66">
        <v>31</v>
      </c>
      <c r="F418" s="67"/>
      <c r="G418" s="65">
        <f t="shared" si="68"/>
        <v>3</v>
      </c>
      <c r="H418" s="66">
        <f t="shared" si="69"/>
        <v>23</v>
      </c>
      <c r="I418" s="20">
        <f t="shared" si="70"/>
        <v>0.1875</v>
      </c>
      <c r="J418" s="21">
        <f t="shared" si="71"/>
        <v>0.74193548387096775</v>
      </c>
    </row>
    <row r="419" spans="1:10" x14ac:dyDescent="0.2">
      <c r="A419" s="158" t="s">
        <v>517</v>
      </c>
      <c r="B419" s="65">
        <v>46</v>
      </c>
      <c r="C419" s="66">
        <v>78</v>
      </c>
      <c r="D419" s="65">
        <v>126</v>
      </c>
      <c r="E419" s="66">
        <v>234</v>
      </c>
      <c r="F419" s="67"/>
      <c r="G419" s="65">
        <f t="shared" si="68"/>
        <v>-32</v>
      </c>
      <c r="H419" s="66">
        <f t="shared" si="69"/>
        <v>-108</v>
      </c>
      <c r="I419" s="20">
        <f t="shared" si="70"/>
        <v>-0.41025641025641024</v>
      </c>
      <c r="J419" s="21">
        <f t="shared" si="71"/>
        <v>-0.46153846153846156</v>
      </c>
    </row>
    <row r="420" spans="1:10" x14ac:dyDescent="0.2">
      <c r="A420" s="158" t="s">
        <v>532</v>
      </c>
      <c r="B420" s="65">
        <v>182</v>
      </c>
      <c r="C420" s="66">
        <v>213</v>
      </c>
      <c r="D420" s="65">
        <v>539</v>
      </c>
      <c r="E420" s="66">
        <v>546</v>
      </c>
      <c r="F420" s="67"/>
      <c r="G420" s="65">
        <f t="shared" si="68"/>
        <v>-31</v>
      </c>
      <c r="H420" s="66">
        <f t="shared" si="69"/>
        <v>-7</v>
      </c>
      <c r="I420" s="20">
        <f t="shared" si="70"/>
        <v>-0.14553990610328638</v>
      </c>
      <c r="J420" s="21">
        <f t="shared" si="71"/>
        <v>-1.282051282051282E-2</v>
      </c>
    </row>
    <row r="421" spans="1:10" x14ac:dyDescent="0.2">
      <c r="A421" s="158" t="s">
        <v>448</v>
      </c>
      <c r="B421" s="65">
        <v>5</v>
      </c>
      <c r="C421" s="66">
        <v>39</v>
      </c>
      <c r="D421" s="65">
        <v>71</v>
      </c>
      <c r="E421" s="66">
        <v>224</v>
      </c>
      <c r="F421" s="67"/>
      <c r="G421" s="65">
        <f t="shared" si="68"/>
        <v>-34</v>
      </c>
      <c r="H421" s="66">
        <f t="shared" si="69"/>
        <v>-153</v>
      </c>
      <c r="I421" s="20">
        <f t="shared" si="70"/>
        <v>-0.87179487179487181</v>
      </c>
      <c r="J421" s="21">
        <f t="shared" si="71"/>
        <v>-0.6830357142857143</v>
      </c>
    </row>
    <row r="422" spans="1:10" x14ac:dyDescent="0.2">
      <c r="A422" s="158" t="s">
        <v>476</v>
      </c>
      <c r="B422" s="65">
        <v>76</v>
      </c>
      <c r="C422" s="66">
        <v>92</v>
      </c>
      <c r="D422" s="65">
        <v>234</v>
      </c>
      <c r="E422" s="66">
        <v>177</v>
      </c>
      <c r="F422" s="67"/>
      <c r="G422" s="65">
        <f t="shared" si="68"/>
        <v>-16</v>
      </c>
      <c r="H422" s="66">
        <f t="shared" si="69"/>
        <v>57</v>
      </c>
      <c r="I422" s="20">
        <f t="shared" si="70"/>
        <v>-0.17391304347826086</v>
      </c>
      <c r="J422" s="21">
        <f t="shared" si="71"/>
        <v>0.32203389830508472</v>
      </c>
    </row>
    <row r="423" spans="1:10" x14ac:dyDescent="0.2">
      <c r="A423" s="158" t="s">
        <v>378</v>
      </c>
      <c r="B423" s="65">
        <v>335</v>
      </c>
      <c r="C423" s="66">
        <v>236</v>
      </c>
      <c r="D423" s="65">
        <v>878</v>
      </c>
      <c r="E423" s="66">
        <v>943</v>
      </c>
      <c r="F423" s="67"/>
      <c r="G423" s="65">
        <f t="shared" si="68"/>
        <v>99</v>
      </c>
      <c r="H423" s="66">
        <f t="shared" si="69"/>
        <v>-65</v>
      </c>
      <c r="I423" s="20">
        <f t="shared" si="70"/>
        <v>0.41949152542372881</v>
      </c>
      <c r="J423" s="21">
        <f t="shared" si="71"/>
        <v>-6.8928950159066804E-2</v>
      </c>
    </row>
    <row r="424" spans="1:10" x14ac:dyDescent="0.2">
      <c r="A424" s="158" t="s">
        <v>409</v>
      </c>
      <c r="B424" s="65">
        <v>716</v>
      </c>
      <c r="C424" s="66">
        <v>409</v>
      </c>
      <c r="D424" s="65">
        <v>1720</v>
      </c>
      <c r="E424" s="66">
        <v>1354</v>
      </c>
      <c r="F424" s="67"/>
      <c r="G424" s="65">
        <f t="shared" si="68"/>
        <v>307</v>
      </c>
      <c r="H424" s="66">
        <f t="shared" si="69"/>
        <v>366</v>
      </c>
      <c r="I424" s="20">
        <f t="shared" si="70"/>
        <v>0.75061124694376524</v>
      </c>
      <c r="J424" s="21">
        <f t="shared" si="71"/>
        <v>0.27031019202363366</v>
      </c>
    </row>
    <row r="425" spans="1:10" s="160" customFormat="1" x14ac:dyDescent="0.2">
      <c r="A425" s="178" t="s">
        <v>683</v>
      </c>
      <c r="B425" s="71">
        <v>1497</v>
      </c>
      <c r="C425" s="72">
        <v>1101</v>
      </c>
      <c r="D425" s="71">
        <v>4036</v>
      </c>
      <c r="E425" s="72">
        <v>3576</v>
      </c>
      <c r="F425" s="73"/>
      <c r="G425" s="71">
        <f t="shared" si="68"/>
        <v>396</v>
      </c>
      <c r="H425" s="72">
        <f t="shared" si="69"/>
        <v>460</v>
      </c>
      <c r="I425" s="37">
        <f t="shared" si="70"/>
        <v>0.35967302452316074</v>
      </c>
      <c r="J425" s="38">
        <f t="shared" si="71"/>
        <v>0.12863534675615212</v>
      </c>
    </row>
    <row r="426" spans="1:10" x14ac:dyDescent="0.2">
      <c r="A426" s="177"/>
      <c r="B426" s="143"/>
      <c r="C426" s="144"/>
      <c r="D426" s="143"/>
      <c r="E426" s="144"/>
      <c r="F426" s="145"/>
      <c r="G426" s="143"/>
      <c r="H426" s="144"/>
      <c r="I426" s="151"/>
      <c r="J426" s="152"/>
    </row>
    <row r="427" spans="1:10" s="139" customFormat="1" x14ac:dyDescent="0.2">
      <c r="A427" s="159" t="s">
        <v>81</v>
      </c>
      <c r="B427" s="65"/>
      <c r="C427" s="66"/>
      <c r="D427" s="65"/>
      <c r="E427" s="66"/>
      <c r="F427" s="67"/>
      <c r="G427" s="65"/>
      <c r="H427" s="66"/>
      <c r="I427" s="20"/>
      <c r="J427" s="21"/>
    </row>
    <row r="428" spans="1:10" x14ac:dyDescent="0.2">
      <c r="A428" s="158" t="s">
        <v>379</v>
      </c>
      <c r="B428" s="65">
        <v>20</v>
      </c>
      <c r="C428" s="66">
        <v>2</v>
      </c>
      <c r="D428" s="65">
        <v>45</v>
      </c>
      <c r="E428" s="66">
        <v>4</v>
      </c>
      <c r="F428" s="67"/>
      <c r="G428" s="65">
        <f t="shared" ref="G428:G436" si="72">B428-C428</f>
        <v>18</v>
      </c>
      <c r="H428" s="66">
        <f t="shared" ref="H428:H436" si="73">D428-E428</f>
        <v>41</v>
      </c>
      <c r="I428" s="20">
        <f t="shared" ref="I428:I436" si="74">IF(C428=0, "-", IF(G428/C428&lt;10, G428/C428, "&gt;999%"))</f>
        <v>9</v>
      </c>
      <c r="J428" s="21" t="str">
        <f t="shared" ref="J428:J436" si="75">IF(E428=0, "-", IF(H428/E428&lt;10, H428/E428, "&gt;999%"))</f>
        <v>&gt;999%</v>
      </c>
    </row>
    <row r="429" spans="1:10" x14ac:dyDescent="0.2">
      <c r="A429" s="158" t="s">
        <v>410</v>
      </c>
      <c r="B429" s="65">
        <v>20</v>
      </c>
      <c r="C429" s="66">
        <v>27</v>
      </c>
      <c r="D429" s="65">
        <v>41</v>
      </c>
      <c r="E429" s="66">
        <v>81</v>
      </c>
      <c r="F429" s="67"/>
      <c r="G429" s="65">
        <f t="shared" si="72"/>
        <v>-7</v>
      </c>
      <c r="H429" s="66">
        <f t="shared" si="73"/>
        <v>-40</v>
      </c>
      <c r="I429" s="20">
        <f t="shared" si="74"/>
        <v>-0.25925925925925924</v>
      </c>
      <c r="J429" s="21">
        <f t="shared" si="75"/>
        <v>-0.49382716049382713</v>
      </c>
    </row>
    <row r="430" spans="1:10" x14ac:dyDescent="0.2">
      <c r="A430" s="158" t="s">
        <v>225</v>
      </c>
      <c r="B430" s="65">
        <v>0</v>
      </c>
      <c r="C430" s="66">
        <v>3</v>
      </c>
      <c r="D430" s="65">
        <v>8</v>
      </c>
      <c r="E430" s="66">
        <v>14</v>
      </c>
      <c r="F430" s="67"/>
      <c r="G430" s="65">
        <f t="shared" si="72"/>
        <v>-3</v>
      </c>
      <c r="H430" s="66">
        <f t="shared" si="73"/>
        <v>-6</v>
      </c>
      <c r="I430" s="20">
        <f t="shared" si="74"/>
        <v>-1</v>
      </c>
      <c r="J430" s="21">
        <f t="shared" si="75"/>
        <v>-0.42857142857142855</v>
      </c>
    </row>
    <row r="431" spans="1:10" x14ac:dyDescent="0.2">
      <c r="A431" s="158" t="s">
        <v>411</v>
      </c>
      <c r="B431" s="65">
        <v>4</v>
      </c>
      <c r="C431" s="66">
        <v>8</v>
      </c>
      <c r="D431" s="65">
        <v>14</v>
      </c>
      <c r="E431" s="66">
        <v>25</v>
      </c>
      <c r="F431" s="67"/>
      <c r="G431" s="65">
        <f t="shared" si="72"/>
        <v>-4</v>
      </c>
      <c r="H431" s="66">
        <f t="shared" si="73"/>
        <v>-11</v>
      </c>
      <c r="I431" s="20">
        <f t="shared" si="74"/>
        <v>-0.5</v>
      </c>
      <c r="J431" s="21">
        <f t="shared" si="75"/>
        <v>-0.44</v>
      </c>
    </row>
    <row r="432" spans="1:10" x14ac:dyDescent="0.2">
      <c r="A432" s="158" t="s">
        <v>249</v>
      </c>
      <c r="B432" s="65">
        <v>2</v>
      </c>
      <c r="C432" s="66">
        <v>8</v>
      </c>
      <c r="D432" s="65">
        <v>6</v>
      </c>
      <c r="E432" s="66">
        <v>26</v>
      </c>
      <c r="F432" s="67"/>
      <c r="G432" s="65">
        <f t="shared" si="72"/>
        <v>-6</v>
      </c>
      <c r="H432" s="66">
        <f t="shared" si="73"/>
        <v>-20</v>
      </c>
      <c r="I432" s="20">
        <f t="shared" si="74"/>
        <v>-0.75</v>
      </c>
      <c r="J432" s="21">
        <f t="shared" si="75"/>
        <v>-0.76923076923076927</v>
      </c>
    </row>
    <row r="433" spans="1:10" x14ac:dyDescent="0.2">
      <c r="A433" s="158" t="s">
        <v>550</v>
      </c>
      <c r="B433" s="65">
        <v>1</v>
      </c>
      <c r="C433" s="66">
        <v>1</v>
      </c>
      <c r="D433" s="65">
        <v>2</v>
      </c>
      <c r="E433" s="66">
        <v>1</v>
      </c>
      <c r="F433" s="67"/>
      <c r="G433" s="65">
        <f t="shared" si="72"/>
        <v>0</v>
      </c>
      <c r="H433" s="66">
        <f t="shared" si="73"/>
        <v>1</v>
      </c>
      <c r="I433" s="20">
        <f t="shared" si="74"/>
        <v>0</v>
      </c>
      <c r="J433" s="21">
        <f t="shared" si="75"/>
        <v>1</v>
      </c>
    </row>
    <row r="434" spans="1:10" x14ac:dyDescent="0.2">
      <c r="A434" s="158" t="s">
        <v>506</v>
      </c>
      <c r="B434" s="65">
        <v>6</v>
      </c>
      <c r="C434" s="66">
        <v>4</v>
      </c>
      <c r="D434" s="65">
        <v>11</v>
      </c>
      <c r="E434" s="66">
        <v>9</v>
      </c>
      <c r="F434" s="67"/>
      <c r="G434" s="65">
        <f t="shared" si="72"/>
        <v>2</v>
      </c>
      <c r="H434" s="66">
        <f t="shared" si="73"/>
        <v>2</v>
      </c>
      <c r="I434" s="20">
        <f t="shared" si="74"/>
        <v>0.5</v>
      </c>
      <c r="J434" s="21">
        <f t="shared" si="75"/>
        <v>0.22222222222222221</v>
      </c>
    </row>
    <row r="435" spans="1:10" x14ac:dyDescent="0.2">
      <c r="A435" s="158" t="s">
        <v>497</v>
      </c>
      <c r="B435" s="65">
        <v>8</v>
      </c>
      <c r="C435" s="66">
        <v>2</v>
      </c>
      <c r="D435" s="65">
        <v>19</v>
      </c>
      <c r="E435" s="66">
        <v>7</v>
      </c>
      <c r="F435" s="67"/>
      <c r="G435" s="65">
        <f t="shared" si="72"/>
        <v>6</v>
      </c>
      <c r="H435" s="66">
        <f t="shared" si="73"/>
        <v>12</v>
      </c>
      <c r="I435" s="20">
        <f t="shared" si="74"/>
        <v>3</v>
      </c>
      <c r="J435" s="21">
        <f t="shared" si="75"/>
        <v>1.7142857142857142</v>
      </c>
    </row>
    <row r="436" spans="1:10" s="160" customFormat="1" x14ac:dyDescent="0.2">
      <c r="A436" s="178" t="s">
        <v>684</v>
      </c>
      <c r="B436" s="71">
        <v>61</v>
      </c>
      <c r="C436" s="72">
        <v>55</v>
      </c>
      <c r="D436" s="71">
        <v>146</v>
      </c>
      <c r="E436" s="72">
        <v>167</v>
      </c>
      <c r="F436" s="73"/>
      <c r="G436" s="71">
        <f t="shared" si="72"/>
        <v>6</v>
      </c>
      <c r="H436" s="72">
        <f t="shared" si="73"/>
        <v>-21</v>
      </c>
      <c r="I436" s="37">
        <f t="shared" si="74"/>
        <v>0.10909090909090909</v>
      </c>
      <c r="J436" s="38">
        <f t="shared" si="75"/>
        <v>-0.12574850299401197</v>
      </c>
    </row>
    <row r="437" spans="1:10" x14ac:dyDescent="0.2">
      <c r="A437" s="177"/>
      <c r="B437" s="143"/>
      <c r="C437" s="144"/>
      <c r="D437" s="143"/>
      <c r="E437" s="144"/>
      <c r="F437" s="145"/>
      <c r="G437" s="143"/>
      <c r="H437" s="144"/>
      <c r="I437" s="151"/>
      <c r="J437" s="152"/>
    </row>
    <row r="438" spans="1:10" s="139" customFormat="1" x14ac:dyDescent="0.2">
      <c r="A438" s="159" t="s">
        <v>82</v>
      </c>
      <c r="B438" s="65"/>
      <c r="C438" s="66"/>
      <c r="D438" s="65"/>
      <c r="E438" s="66"/>
      <c r="F438" s="67"/>
      <c r="G438" s="65"/>
      <c r="H438" s="66"/>
      <c r="I438" s="20"/>
      <c r="J438" s="21"/>
    </row>
    <row r="439" spans="1:10" x14ac:dyDescent="0.2">
      <c r="A439" s="158" t="s">
        <v>349</v>
      </c>
      <c r="B439" s="65">
        <v>8</v>
      </c>
      <c r="C439" s="66">
        <v>10</v>
      </c>
      <c r="D439" s="65">
        <v>29</v>
      </c>
      <c r="E439" s="66">
        <v>49</v>
      </c>
      <c r="F439" s="67"/>
      <c r="G439" s="65">
        <f t="shared" ref="G439:G447" si="76">B439-C439</f>
        <v>-2</v>
      </c>
      <c r="H439" s="66">
        <f t="shared" ref="H439:H447" si="77">D439-E439</f>
        <v>-20</v>
      </c>
      <c r="I439" s="20">
        <f t="shared" ref="I439:I447" si="78">IF(C439=0, "-", IF(G439/C439&lt;10, G439/C439, "&gt;999%"))</f>
        <v>-0.2</v>
      </c>
      <c r="J439" s="21">
        <f t="shared" ref="J439:J447" si="79">IF(E439=0, "-", IF(H439/E439&lt;10, H439/E439, "&gt;999%"))</f>
        <v>-0.40816326530612246</v>
      </c>
    </row>
    <row r="440" spans="1:10" x14ac:dyDescent="0.2">
      <c r="A440" s="158" t="s">
        <v>333</v>
      </c>
      <c r="B440" s="65">
        <v>4</v>
      </c>
      <c r="C440" s="66">
        <v>3</v>
      </c>
      <c r="D440" s="65">
        <v>12</v>
      </c>
      <c r="E440" s="66">
        <v>10</v>
      </c>
      <c r="F440" s="67"/>
      <c r="G440" s="65">
        <f t="shared" si="76"/>
        <v>1</v>
      </c>
      <c r="H440" s="66">
        <f t="shared" si="77"/>
        <v>2</v>
      </c>
      <c r="I440" s="20">
        <f t="shared" si="78"/>
        <v>0.33333333333333331</v>
      </c>
      <c r="J440" s="21">
        <f t="shared" si="79"/>
        <v>0.2</v>
      </c>
    </row>
    <row r="441" spans="1:10" x14ac:dyDescent="0.2">
      <c r="A441" s="158" t="s">
        <v>472</v>
      </c>
      <c r="B441" s="65">
        <v>17</v>
      </c>
      <c r="C441" s="66">
        <v>13</v>
      </c>
      <c r="D441" s="65">
        <v>52</v>
      </c>
      <c r="E441" s="66">
        <v>52</v>
      </c>
      <c r="F441" s="67"/>
      <c r="G441" s="65">
        <f t="shared" si="76"/>
        <v>4</v>
      </c>
      <c r="H441" s="66">
        <f t="shared" si="77"/>
        <v>0</v>
      </c>
      <c r="I441" s="20">
        <f t="shared" si="78"/>
        <v>0.30769230769230771</v>
      </c>
      <c r="J441" s="21">
        <f t="shared" si="79"/>
        <v>0</v>
      </c>
    </row>
    <row r="442" spans="1:10" x14ac:dyDescent="0.2">
      <c r="A442" s="158" t="s">
        <v>473</v>
      </c>
      <c r="B442" s="65">
        <v>18</v>
      </c>
      <c r="C442" s="66">
        <v>21</v>
      </c>
      <c r="D442" s="65">
        <v>56</v>
      </c>
      <c r="E442" s="66">
        <v>91</v>
      </c>
      <c r="F442" s="67"/>
      <c r="G442" s="65">
        <f t="shared" si="76"/>
        <v>-3</v>
      </c>
      <c r="H442" s="66">
        <f t="shared" si="77"/>
        <v>-35</v>
      </c>
      <c r="I442" s="20">
        <f t="shared" si="78"/>
        <v>-0.14285714285714285</v>
      </c>
      <c r="J442" s="21">
        <f t="shared" si="79"/>
        <v>-0.38461538461538464</v>
      </c>
    </row>
    <row r="443" spans="1:10" x14ac:dyDescent="0.2">
      <c r="A443" s="158" t="s">
        <v>334</v>
      </c>
      <c r="B443" s="65">
        <v>4</v>
      </c>
      <c r="C443" s="66">
        <v>3</v>
      </c>
      <c r="D443" s="65">
        <v>15</v>
      </c>
      <c r="E443" s="66">
        <v>19</v>
      </c>
      <c r="F443" s="67"/>
      <c r="G443" s="65">
        <f t="shared" si="76"/>
        <v>1</v>
      </c>
      <c r="H443" s="66">
        <f t="shared" si="77"/>
        <v>-4</v>
      </c>
      <c r="I443" s="20">
        <f t="shared" si="78"/>
        <v>0.33333333333333331</v>
      </c>
      <c r="J443" s="21">
        <f t="shared" si="79"/>
        <v>-0.21052631578947367</v>
      </c>
    </row>
    <row r="444" spans="1:10" x14ac:dyDescent="0.2">
      <c r="A444" s="158" t="s">
        <v>430</v>
      </c>
      <c r="B444" s="65">
        <v>65</v>
      </c>
      <c r="C444" s="66">
        <v>64</v>
      </c>
      <c r="D444" s="65">
        <v>207</v>
      </c>
      <c r="E444" s="66">
        <v>201</v>
      </c>
      <c r="F444" s="67"/>
      <c r="G444" s="65">
        <f t="shared" si="76"/>
        <v>1</v>
      </c>
      <c r="H444" s="66">
        <f t="shared" si="77"/>
        <v>6</v>
      </c>
      <c r="I444" s="20">
        <f t="shared" si="78"/>
        <v>1.5625E-2</v>
      </c>
      <c r="J444" s="21">
        <f t="shared" si="79"/>
        <v>2.9850746268656716E-2</v>
      </c>
    </row>
    <row r="445" spans="1:10" x14ac:dyDescent="0.2">
      <c r="A445" s="158" t="s">
        <v>294</v>
      </c>
      <c r="B445" s="65">
        <v>0</v>
      </c>
      <c r="C445" s="66">
        <v>1</v>
      </c>
      <c r="D445" s="65">
        <v>6</v>
      </c>
      <c r="E445" s="66">
        <v>4</v>
      </c>
      <c r="F445" s="67"/>
      <c r="G445" s="65">
        <f t="shared" si="76"/>
        <v>-1</v>
      </c>
      <c r="H445" s="66">
        <f t="shared" si="77"/>
        <v>2</v>
      </c>
      <c r="I445" s="20">
        <f t="shared" si="78"/>
        <v>-1</v>
      </c>
      <c r="J445" s="21">
        <f t="shared" si="79"/>
        <v>0.5</v>
      </c>
    </row>
    <row r="446" spans="1:10" x14ac:dyDescent="0.2">
      <c r="A446" s="158" t="s">
        <v>282</v>
      </c>
      <c r="B446" s="65">
        <v>41</v>
      </c>
      <c r="C446" s="66">
        <v>0</v>
      </c>
      <c r="D446" s="65">
        <v>73</v>
      </c>
      <c r="E446" s="66">
        <v>0</v>
      </c>
      <c r="F446" s="67"/>
      <c r="G446" s="65">
        <f t="shared" si="76"/>
        <v>41</v>
      </c>
      <c r="H446" s="66">
        <f t="shared" si="77"/>
        <v>73</v>
      </c>
      <c r="I446" s="20" t="str">
        <f t="shared" si="78"/>
        <v>-</v>
      </c>
      <c r="J446" s="21" t="str">
        <f t="shared" si="79"/>
        <v>-</v>
      </c>
    </row>
    <row r="447" spans="1:10" s="160" customFormat="1" x14ac:dyDescent="0.2">
      <c r="A447" s="178" t="s">
        <v>685</v>
      </c>
      <c r="B447" s="71">
        <v>157</v>
      </c>
      <c r="C447" s="72">
        <v>115</v>
      </c>
      <c r="D447" s="71">
        <v>450</v>
      </c>
      <c r="E447" s="72">
        <v>426</v>
      </c>
      <c r="F447" s="73"/>
      <c r="G447" s="71">
        <f t="shared" si="76"/>
        <v>42</v>
      </c>
      <c r="H447" s="72">
        <f t="shared" si="77"/>
        <v>24</v>
      </c>
      <c r="I447" s="37">
        <f t="shared" si="78"/>
        <v>0.36521739130434783</v>
      </c>
      <c r="J447" s="38">
        <f t="shared" si="79"/>
        <v>5.6338028169014086E-2</v>
      </c>
    </row>
    <row r="448" spans="1:10" x14ac:dyDescent="0.2">
      <c r="A448" s="177"/>
      <c r="B448" s="143"/>
      <c r="C448" s="144"/>
      <c r="D448" s="143"/>
      <c r="E448" s="144"/>
      <c r="F448" s="145"/>
      <c r="G448" s="143"/>
      <c r="H448" s="144"/>
      <c r="I448" s="151"/>
      <c r="J448" s="152"/>
    </row>
    <row r="449" spans="1:10" s="139" customFormat="1" x14ac:dyDescent="0.2">
      <c r="A449" s="159" t="s">
        <v>83</v>
      </c>
      <c r="B449" s="65"/>
      <c r="C449" s="66"/>
      <c r="D449" s="65"/>
      <c r="E449" s="66"/>
      <c r="F449" s="67"/>
      <c r="G449" s="65"/>
      <c r="H449" s="66"/>
      <c r="I449" s="20"/>
      <c r="J449" s="21"/>
    </row>
    <row r="450" spans="1:10" x14ac:dyDescent="0.2">
      <c r="A450" s="158" t="s">
        <v>533</v>
      </c>
      <c r="B450" s="65">
        <v>86</v>
      </c>
      <c r="C450" s="66">
        <v>48</v>
      </c>
      <c r="D450" s="65">
        <v>186</v>
      </c>
      <c r="E450" s="66">
        <v>134</v>
      </c>
      <c r="F450" s="67"/>
      <c r="G450" s="65">
        <f>B450-C450</f>
        <v>38</v>
      </c>
      <c r="H450" s="66">
        <f>D450-E450</f>
        <v>52</v>
      </c>
      <c r="I450" s="20">
        <f>IF(C450=0, "-", IF(G450/C450&lt;10, G450/C450, "&gt;999%"))</f>
        <v>0.79166666666666663</v>
      </c>
      <c r="J450" s="21">
        <f>IF(E450=0, "-", IF(H450/E450&lt;10, H450/E450, "&gt;999%"))</f>
        <v>0.38805970149253732</v>
      </c>
    </row>
    <row r="451" spans="1:10" x14ac:dyDescent="0.2">
      <c r="A451" s="158" t="s">
        <v>534</v>
      </c>
      <c r="B451" s="65">
        <v>0</v>
      </c>
      <c r="C451" s="66">
        <v>0</v>
      </c>
      <c r="D451" s="65">
        <v>0</v>
      </c>
      <c r="E451" s="66">
        <v>2</v>
      </c>
      <c r="F451" s="67"/>
      <c r="G451" s="65">
        <f>B451-C451</f>
        <v>0</v>
      </c>
      <c r="H451" s="66">
        <f>D451-E451</f>
        <v>-2</v>
      </c>
      <c r="I451" s="20" t="str">
        <f>IF(C451=0, "-", IF(G451/C451&lt;10, G451/C451, "&gt;999%"))</f>
        <v>-</v>
      </c>
      <c r="J451" s="21">
        <f>IF(E451=0, "-", IF(H451/E451&lt;10, H451/E451, "&gt;999%"))</f>
        <v>-1</v>
      </c>
    </row>
    <row r="452" spans="1:10" x14ac:dyDescent="0.2">
      <c r="A452" s="158" t="s">
        <v>535</v>
      </c>
      <c r="B452" s="65">
        <v>0</v>
      </c>
      <c r="C452" s="66">
        <v>1</v>
      </c>
      <c r="D452" s="65">
        <v>0</v>
      </c>
      <c r="E452" s="66">
        <v>1</v>
      </c>
      <c r="F452" s="67"/>
      <c r="G452" s="65">
        <f>B452-C452</f>
        <v>-1</v>
      </c>
      <c r="H452" s="66">
        <f>D452-E452</f>
        <v>-1</v>
      </c>
      <c r="I452" s="20">
        <f>IF(C452=0, "-", IF(G452/C452&lt;10, G452/C452, "&gt;999%"))</f>
        <v>-1</v>
      </c>
      <c r="J452" s="21">
        <f>IF(E452=0, "-", IF(H452/E452&lt;10, H452/E452, "&gt;999%"))</f>
        <v>-1</v>
      </c>
    </row>
    <row r="453" spans="1:10" s="160" customFormat="1" x14ac:dyDescent="0.2">
      <c r="A453" s="178" t="s">
        <v>686</v>
      </c>
      <c r="B453" s="71">
        <v>86</v>
      </c>
      <c r="C453" s="72">
        <v>49</v>
      </c>
      <c r="D453" s="71">
        <v>186</v>
      </c>
      <c r="E453" s="72">
        <v>137</v>
      </c>
      <c r="F453" s="73"/>
      <c r="G453" s="71">
        <f>B453-C453</f>
        <v>37</v>
      </c>
      <c r="H453" s="72">
        <f>D453-E453</f>
        <v>49</v>
      </c>
      <c r="I453" s="37">
        <f>IF(C453=0, "-", IF(G453/C453&lt;10, G453/C453, "&gt;999%"))</f>
        <v>0.75510204081632648</v>
      </c>
      <c r="J453" s="38">
        <f>IF(E453=0, "-", IF(H453/E453&lt;10, H453/E453, "&gt;999%"))</f>
        <v>0.35766423357664234</v>
      </c>
    </row>
    <row r="454" spans="1:10" x14ac:dyDescent="0.2">
      <c r="A454" s="177"/>
      <c r="B454" s="143"/>
      <c r="C454" s="144"/>
      <c r="D454" s="143"/>
      <c r="E454" s="144"/>
      <c r="F454" s="145"/>
      <c r="G454" s="143"/>
      <c r="H454" s="144"/>
      <c r="I454" s="151"/>
      <c r="J454" s="152"/>
    </row>
    <row r="455" spans="1:10" s="139" customFormat="1" x14ac:dyDescent="0.2">
      <c r="A455" s="159" t="s">
        <v>84</v>
      </c>
      <c r="B455" s="65"/>
      <c r="C455" s="66"/>
      <c r="D455" s="65"/>
      <c r="E455" s="66"/>
      <c r="F455" s="67"/>
      <c r="G455" s="65"/>
      <c r="H455" s="66"/>
      <c r="I455" s="20"/>
      <c r="J455" s="21"/>
    </row>
    <row r="456" spans="1:10" x14ac:dyDescent="0.2">
      <c r="A456" s="158" t="s">
        <v>360</v>
      </c>
      <c r="B456" s="65">
        <v>1</v>
      </c>
      <c r="C456" s="66">
        <v>0</v>
      </c>
      <c r="D456" s="65">
        <v>4</v>
      </c>
      <c r="E456" s="66">
        <v>2</v>
      </c>
      <c r="F456" s="67"/>
      <c r="G456" s="65">
        <f t="shared" ref="G456:G466" si="80">B456-C456</f>
        <v>1</v>
      </c>
      <c r="H456" s="66">
        <f t="shared" ref="H456:H466" si="81">D456-E456</f>
        <v>2</v>
      </c>
      <c r="I456" s="20" t="str">
        <f t="shared" ref="I456:I466" si="82">IF(C456=0, "-", IF(G456/C456&lt;10, G456/C456, "&gt;999%"))</f>
        <v>-</v>
      </c>
      <c r="J456" s="21">
        <f t="shared" ref="J456:J466" si="83">IF(E456=0, "-", IF(H456/E456&lt;10, H456/E456, "&gt;999%"))</f>
        <v>1</v>
      </c>
    </row>
    <row r="457" spans="1:10" x14ac:dyDescent="0.2">
      <c r="A457" s="158" t="s">
        <v>205</v>
      </c>
      <c r="B457" s="65">
        <v>0</v>
      </c>
      <c r="C457" s="66">
        <v>0</v>
      </c>
      <c r="D457" s="65">
        <v>0</v>
      </c>
      <c r="E457" s="66">
        <v>6</v>
      </c>
      <c r="F457" s="67"/>
      <c r="G457" s="65">
        <f t="shared" si="80"/>
        <v>0</v>
      </c>
      <c r="H457" s="66">
        <f t="shared" si="81"/>
        <v>-6</v>
      </c>
      <c r="I457" s="20" t="str">
        <f t="shared" si="82"/>
        <v>-</v>
      </c>
      <c r="J457" s="21">
        <f t="shared" si="83"/>
        <v>-1</v>
      </c>
    </row>
    <row r="458" spans="1:10" x14ac:dyDescent="0.2">
      <c r="A458" s="158" t="s">
        <v>380</v>
      </c>
      <c r="B458" s="65">
        <v>0</v>
      </c>
      <c r="C458" s="66">
        <v>11</v>
      </c>
      <c r="D458" s="65">
        <v>0</v>
      </c>
      <c r="E458" s="66">
        <v>45</v>
      </c>
      <c r="F458" s="67"/>
      <c r="G458" s="65">
        <f t="shared" si="80"/>
        <v>-11</v>
      </c>
      <c r="H458" s="66">
        <f t="shared" si="81"/>
        <v>-45</v>
      </c>
      <c r="I458" s="20">
        <f t="shared" si="82"/>
        <v>-1</v>
      </c>
      <c r="J458" s="21">
        <f t="shared" si="83"/>
        <v>-1</v>
      </c>
    </row>
    <row r="459" spans="1:10" x14ac:dyDescent="0.2">
      <c r="A459" s="158" t="s">
        <v>498</v>
      </c>
      <c r="B459" s="65">
        <v>15</v>
      </c>
      <c r="C459" s="66">
        <v>2</v>
      </c>
      <c r="D459" s="65">
        <v>49</v>
      </c>
      <c r="E459" s="66">
        <v>33</v>
      </c>
      <c r="F459" s="67"/>
      <c r="G459" s="65">
        <f t="shared" si="80"/>
        <v>13</v>
      </c>
      <c r="H459" s="66">
        <f t="shared" si="81"/>
        <v>16</v>
      </c>
      <c r="I459" s="20">
        <f t="shared" si="82"/>
        <v>6.5</v>
      </c>
      <c r="J459" s="21">
        <f t="shared" si="83"/>
        <v>0.48484848484848486</v>
      </c>
    </row>
    <row r="460" spans="1:10" x14ac:dyDescent="0.2">
      <c r="A460" s="158" t="s">
        <v>412</v>
      </c>
      <c r="B460" s="65">
        <v>98</v>
      </c>
      <c r="C460" s="66">
        <v>40</v>
      </c>
      <c r="D460" s="65">
        <v>110</v>
      </c>
      <c r="E460" s="66">
        <v>148</v>
      </c>
      <c r="F460" s="67"/>
      <c r="G460" s="65">
        <f t="shared" si="80"/>
        <v>58</v>
      </c>
      <c r="H460" s="66">
        <f t="shared" si="81"/>
        <v>-38</v>
      </c>
      <c r="I460" s="20">
        <f t="shared" si="82"/>
        <v>1.45</v>
      </c>
      <c r="J460" s="21">
        <f t="shared" si="83"/>
        <v>-0.25675675675675674</v>
      </c>
    </row>
    <row r="461" spans="1:10" x14ac:dyDescent="0.2">
      <c r="A461" s="158" t="s">
        <v>551</v>
      </c>
      <c r="B461" s="65">
        <v>51</v>
      </c>
      <c r="C461" s="66">
        <v>21</v>
      </c>
      <c r="D461" s="65">
        <v>71</v>
      </c>
      <c r="E461" s="66">
        <v>100</v>
      </c>
      <c r="F461" s="67"/>
      <c r="G461" s="65">
        <f t="shared" si="80"/>
        <v>30</v>
      </c>
      <c r="H461" s="66">
        <f t="shared" si="81"/>
        <v>-29</v>
      </c>
      <c r="I461" s="20">
        <f t="shared" si="82"/>
        <v>1.4285714285714286</v>
      </c>
      <c r="J461" s="21">
        <f t="shared" si="83"/>
        <v>-0.28999999999999998</v>
      </c>
    </row>
    <row r="462" spans="1:10" x14ac:dyDescent="0.2">
      <c r="A462" s="158" t="s">
        <v>492</v>
      </c>
      <c r="B462" s="65">
        <v>17</v>
      </c>
      <c r="C462" s="66">
        <v>3</v>
      </c>
      <c r="D462" s="65">
        <v>20</v>
      </c>
      <c r="E462" s="66">
        <v>13</v>
      </c>
      <c r="F462" s="67"/>
      <c r="G462" s="65">
        <f t="shared" si="80"/>
        <v>14</v>
      </c>
      <c r="H462" s="66">
        <f t="shared" si="81"/>
        <v>7</v>
      </c>
      <c r="I462" s="20">
        <f t="shared" si="82"/>
        <v>4.666666666666667</v>
      </c>
      <c r="J462" s="21">
        <f t="shared" si="83"/>
        <v>0.53846153846153844</v>
      </c>
    </row>
    <row r="463" spans="1:10" x14ac:dyDescent="0.2">
      <c r="A463" s="158" t="s">
        <v>226</v>
      </c>
      <c r="B463" s="65">
        <v>2</v>
      </c>
      <c r="C463" s="66">
        <v>16</v>
      </c>
      <c r="D463" s="65">
        <v>2</v>
      </c>
      <c r="E463" s="66">
        <v>54</v>
      </c>
      <c r="F463" s="67"/>
      <c r="G463" s="65">
        <f t="shared" si="80"/>
        <v>-14</v>
      </c>
      <c r="H463" s="66">
        <f t="shared" si="81"/>
        <v>-52</v>
      </c>
      <c r="I463" s="20">
        <f t="shared" si="82"/>
        <v>-0.875</v>
      </c>
      <c r="J463" s="21">
        <f t="shared" si="83"/>
        <v>-0.96296296296296291</v>
      </c>
    </row>
    <row r="464" spans="1:10" x14ac:dyDescent="0.2">
      <c r="A464" s="158" t="s">
        <v>507</v>
      </c>
      <c r="B464" s="65">
        <v>144</v>
      </c>
      <c r="C464" s="66">
        <v>47</v>
      </c>
      <c r="D464" s="65">
        <v>242</v>
      </c>
      <c r="E464" s="66">
        <v>122</v>
      </c>
      <c r="F464" s="67"/>
      <c r="G464" s="65">
        <f t="shared" si="80"/>
        <v>97</v>
      </c>
      <c r="H464" s="66">
        <f t="shared" si="81"/>
        <v>120</v>
      </c>
      <c r="I464" s="20">
        <f t="shared" si="82"/>
        <v>2.0638297872340425</v>
      </c>
      <c r="J464" s="21">
        <f t="shared" si="83"/>
        <v>0.98360655737704916</v>
      </c>
    </row>
    <row r="465" spans="1:10" x14ac:dyDescent="0.2">
      <c r="A465" s="158" t="s">
        <v>215</v>
      </c>
      <c r="B465" s="65">
        <v>0</v>
      </c>
      <c r="C465" s="66">
        <v>0</v>
      </c>
      <c r="D465" s="65">
        <v>0</v>
      </c>
      <c r="E465" s="66">
        <v>2</v>
      </c>
      <c r="F465" s="67"/>
      <c r="G465" s="65">
        <f t="shared" si="80"/>
        <v>0</v>
      </c>
      <c r="H465" s="66">
        <f t="shared" si="81"/>
        <v>-2</v>
      </c>
      <c r="I465" s="20" t="str">
        <f t="shared" si="82"/>
        <v>-</v>
      </c>
      <c r="J465" s="21">
        <f t="shared" si="83"/>
        <v>-1</v>
      </c>
    </row>
    <row r="466" spans="1:10" s="160" customFormat="1" x14ac:dyDescent="0.2">
      <c r="A466" s="178" t="s">
        <v>687</v>
      </c>
      <c r="B466" s="71">
        <v>328</v>
      </c>
      <c r="C466" s="72">
        <v>140</v>
      </c>
      <c r="D466" s="71">
        <v>498</v>
      </c>
      <c r="E466" s="72">
        <v>525</v>
      </c>
      <c r="F466" s="73"/>
      <c r="G466" s="71">
        <f t="shared" si="80"/>
        <v>188</v>
      </c>
      <c r="H466" s="72">
        <f t="shared" si="81"/>
        <v>-27</v>
      </c>
      <c r="I466" s="37">
        <f t="shared" si="82"/>
        <v>1.3428571428571427</v>
      </c>
      <c r="J466" s="38">
        <f t="shared" si="83"/>
        <v>-5.1428571428571428E-2</v>
      </c>
    </row>
    <row r="467" spans="1:10" x14ac:dyDescent="0.2">
      <c r="A467" s="177"/>
      <c r="B467" s="143"/>
      <c r="C467" s="144"/>
      <c r="D467" s="143"/>
      <c r="E467" s="144"/>
      <c r="F467" s="145"/>
      <c r="G467" s="143"/>
      <c r="H467" s="144"/>
      <c r="I467" s="151"/>
      <c r="J467" s="152"/>
    </row>
    <row r="468" spans="1:10" s="139" customFormat="1" x14ac:dyDescent="0.2">
      <c r="A468" s="159" t="s">
        <v>85</v>
      </c>
      <c r="B468" s="65"/>
      <c r="C468" s="66"/>
      <c r="D468" s="65"/>
      <c r="E468" s="66"/>
      <c r="F468" s="67"/>
      <c r="G468" s="65"/>
      <c r="H468" s="66"/>
      <c r="I468" s="20"/>
      <c r="J468" s="21"/>
    </row>
    <row r="469" spans="1:10" x14ac:dyDescent="0.2">
      <c r="A469" s="158" t="s">
        <v>350</v>
      </c>
      <c r="B469" s="65">
        <v>0</v>
      </c>
      <c r="C469" s="66">
        <v>0</v>
      </c>
      <c r="D469" s="65">
        <v>1</v>
      </c>
      <c r="E469" s="66">
        <v>0</v>
      </c>
      <c r="F469" s="67"/>
      <c r="G469" s="65">
        <f>B469-C469</f>
        <v>0</v>
      </c>
      <c r="H469" s="66">
        <f>D469-E469</f>
        <v>1</v>
      </c>
      <c r="I469" s="20" t="str">
        <f>IF(C469=0, "-", IF(G469/C469&lt;10, G469/C469, "&gt;999%"))</f>
        <v>-</v>
      </c>
      <c r="J469" s="21" t="str">
        <f>IF(E469=0, "-", IF(H469/E469&lt;10, H469/E469, "&gt;999%"))</f>
        <v>-</v>
      </c>
    </row>
    <row r="470" spans="1:10" x14ac:dyDescent="0.2">
      <c r="A470" s="158" t="s">
        <v>489</v>
      </c>
      <c r="B470" s="65">
        <v>0</v>
      </c>
      <c r="C470" s="66">
        <v>2</v>
      </c>
      <c r="D470" s="65">
        <v>0</v>
      </c>
      <c r="E470" s="66">
        <v>2</v>
      </c>
      <c r="F470" s="67"/>
      <c r="G470" s="65">
        <f>B470-C470</f>
        <v>-2</v>
      </c>
      <c r="H470" s="66">
        <f>D470-E470</f>
        <v>-2</v>
      </c>
      <c r="I470" s="20">
        <f>IF(C470=0, "-", IF(G470/C470&lt;10, G470/C470, "&gt;999%"))</f>
        <v>-1</v>
      </c>
      <c r="J470" s="21">
        <f>IF(E470=0, "-", IF(H470/E470&lt;10, H470/E470, "&gt;999%"))</f>
        <v>-1</v>
      </c>
    </row>
    <row r="471" spans="1:10" s="160" customFormat="1" x14ac:dyDescent="0.2">
      <c r="A471" s="178" t="s">
        <v>688</v>
      </c>
      <c r="B471" s="71">
        <v>0</v>
      </c>
      <c r="C471" s="72">
        <v>2</v>
      </c>
      <c r="D471" s="71">
        <v>1</v>
      </c>
      <c r="E471" s="72">
        <v>2</v>
      </c>
      <c r="F471" s="73"/>
      <c r="G471" s="71">
        <f>B471-C471</f>
        <v>-2</v>
      </c>
      <c r="H471" s="72">
        <f>D471-E471</f>
        <v>-1</v>
      </c>
      <c r="I471" s="37">
        <f>IF(C471=0, "-", IF(G471/C471&lt;10, G471/C471, "&gt;999%"))</f>
        <v>-1</v>
      </c>
      <c r="J471" s="38">
        <f>IF(E471=0, "-", IF(H471/E471&lt;10, H471/E471, "&gt;999%"))</f>
        <v>-0.5</v>
      </c>
    </row>
    <row r="472" spans="1:10" x14ac:dyDescent="0.2">
      <c r="A472" s="177"/>
      <c r="B472" s="143"/>
      <c r="C472" s="144"/>
      <c r="D472" s="143"/>
      <c r="E472" s="144"/>
      <c r="F472" s="145"/>
      <c r="G472" s="143"/>
      <c r="H472" s="144"/>
      <c r="I472" s="151"/>
      <c r="J472" s="152"/>
    </row>
    <row r="473" spans="1:10" s="139" customFormat="1" x14ac:dyDescent="0.2">
      <c r="A473" s="159" t="s">
        <v>86</v>
      </c>
      <c r="B473" s="65"/>
      <c r="C473" s="66"/>
      <c r="D473" s="65"/>
      <c r="E473" s="66"/>
      <c r="F473" s="67"/>
      <c r="G473" s="65"/>
      <c r="H473" s="66"/>
      <c r="I473" s="20"/>
      <c r="J473" s="21"/>
    </row>
    <row r="474" spans="1:10" x14ac:dyDescent="0.2">
      <c r="A474" s="158" t="s">
        <v>573</v>
      </c>
      <c r="B474" s="65">
        <v>31</v>
      </c>
      <c r="C474" s="66">
        <v>15</v>
      </c>
      <c r="D474" s="65">
        <v>69</v>
      </c>
      <c r="E474" s="66">
        <v>58</v>
      </c>
      <c r="F474" s="67"/>
      <c r="G474" s="65">
        <f>B474-C474</f>
        <v>16</v>
      </c>
      <c r="H474" s="66">
        <f>D474-E474</f>
        <v>11</v>
      </c>
      <c r="I474" s="20">
        <f>IF(C474=0, "-", IF(G474/C474&lt;10, G474/C474, "&gt;999%"))</f>
        <v>1.0666666666666667</v>
      </c>
      <c r="J474" s="21">
        <f>IF(E474=0, "-", IF(H474/E474&lt;10, H474/E474, "&gt;999%"))</f>
        <v>0.18965517241379309</v>
      </c>
    </row>
    <row r="475" spans="1:10" s="160" customFormat="1" x14ac:dyDescent="0.2">
      <c r="A475" s="178" t="s">
        <v>689</v>
      </c>
      <c r="B475" s="71">
        <v>31</v>
      </c>
      <c r="C475" s="72">
        <v>15</v>
      </c>
      <c r="D475" s="71">
        <v>69</v>
      </c>
      <c r="E475" s="72">
        <v>58</v>
      </c>
      <c r="F475" s="73"/>
      <c r="G475" s="71">
        <f>B475-C475</f>
        <v>16</v>
      </c>
      <c r="H475" s="72">
        <f>D475-E475</f>
        <v>11</v>
      </c>
      <c r="I475" s="37">
        <f>IF(C475=0, "-", IF(G475/C475&lt;10, G475/C475, "&gt;999%"))</f>
        <v>1.0666666666666667</v>
      </c>
      <c r="J475" s="38">
        <f>IF(E475=0, "-", IF(H475/E475&lt;10, H475/E475, "&gt;999%"))</f>
        <v>0.18965517241379309</v>
      </c>
    </row>
    <row r="476" spans="1:10" x14ac:dyDescent="0.2">
      <c r="A476" s="177"/>
      <c r="B476" s="143"/>
      <c r="C476" s="144"/>
      <c r="D476" s="143"/>
      <c r="E476" s="144"/>
      <c r="F476" s="145"/>
      <c r="G476" s="143"/>
      <c r="H476" s="144"/>
      <c r="I476" s="151"/>
      <c r="J476" s="152"/>
    </row>
    <row r="477" spans="1:10" s="139" customFormat="1" x14ac:dyDescent="0.2">
      <c r="A477" s="159" t="s">
        <v>87</v>
      </c>
      <c r="B477" s="65"/>
      <c r="C477" s="66"/>
      <c r="D477" s="65"/>
      <c r="E477" s="66"/>
      <c r="F477" s="67"/>
      <c r="G477" s="65"/>
      <c r="H477" s="66"/>
      <c r="I477" s="20"/>
      <c r="J477" s="21"/>
    </row>
    <row r="478" spans="1:10" x14ac:dyDescent="0.2">
      <c r="A478" s="158" t="s">
        <v>206</v>
      </c>
      <c r="B478" s="65">
        <v>31</v>
      </c>
      <c r="C478" s="66">
        <v>9</v>
      </c>
      <c r="D478" s="65">
        <v>62</v>
      </c>
      <c r="E478" s="66">
        <v>34</v>
      </c>
      <c r="F478" s="67"/>
      <c r="G478" s="65">
        <f t="shared" ref="G478:G486" si="84">B478-C478</f>
        <v>22</v>
      </c>
      <c r="H478" s="66">
        <f t="shared" ref="H478:H486" si="85">D478-E478</f>
        <v>28</v>
      </c>
      <c r="I478" s="20">
        <f t="shared" ref="I478:I486" si="86">IF(C478=0, "-", IF(G478/C478&lt;10, G478/C478, "&gt;999%"))</f>
        <v>2.4444444444444446</v>
      </c>
      <c r="J478" s="21">
        <f t="shared" ref="J478:J486" si="87">IF(E478=0, "-", IF(H478/E478&lt;10, H478/E478, "&gt;999%"))</f>
        <v>0.82352941176470584</v>
      </c>
    </row>
    <row r="479" spans="1:10" x14ac:dyDescent="0.2">
      <c r="A479" s="158" t="s">
        <v>381</v>
      </c>
      <c r="B479" s="65">
        <v>45</v>
      </c>
      <c r="C479" s="66">
        <v>0</v>
      </c>
      <c r="D479" s="65">
        <v>216</v>
      </c>
      <c r="E479" s="66">
        <v>0</v>
      </c>
      <c r="F479" s="67"/>
      <c r="G479" s="65">
        <f t="shared" si="84"/>
        <v>45</v>
      </c>
      <c r="H479" s="66">
        <f t="shared" si="85"/>
        <v>216</v>
      </c>
      <c r="I479" s="20" t="str">
        <f t="shared" si="86"/>
        <v>-</v>
      </c>
      <c r="J479" s="21" t="str">
        <f t="shared" si="87"/>
        <v>-</v>
      </c>
    </row>
    <row r="480" spans="1:10" x14ac:dyDescent="0.2">
      <c r="A480" s="158" t="s">
        <v>413</v>
      </c>
      <c r="B480" s="65">
        <v>61</v>
      </c>
      <c r="C480" s="66">
        <v>16</v>
      </c>
      <c r="D480" s="65">
        <v>154</v>
      </c>
      <c r="E480" s="66">
        <v>79</v>
      </c>
      <c r="F480" s="67"/>
      <c r="G480" s="65">
        <f t="shared" si="84"/>
        <v>45</v>
      </c>
      <c r="H480" s="66">
        <f t="shared" si="85"/>
        <v>75</v>
      </c>
      <c r="I480" s="20">
        <f t="shared" si="86"/>
        <v>2.8125</v>
      </c>
      <c r="J480" s="21">
        <f t="shared" si="87"/>
        <v>0.94936708860759489</v>
      </c>
    </row>
    <row r="481" spans="1:10" x14ac:dyDescent="0.2">
      <c r="A481" s="158" t="s">
        <v>449</v>
      </c>
      <c r="B481" s="65">
        <v>95</v>
      </c>
      <c r="C481" s="66">
        <v>30</v>
      </c>
      <c r="D481" s="65">
        <v>197</v>
      </c>
      <c r="E481" s="66">
        <v>119</v>
      </c>
      <c r="F481" s="67"/>
      <c r="G481" s="65">
        <f t="shared" si="84"/>
        <v>65</v>
      </c>
      <c r="H481" s="66">
        <f t="shared" si="85"/>
        <v>78</v>
      </c>
      <c r="I481" s="20">
        <f t="shared" si="86"/>
        <v>2.1666666666666665</v>
      </c>
      <c r="J481" s="21">
        <f t="shared" si="87"/>
        <v>0.65546218487394958</v>
      </c>
    </row>
    <row r="482" spans="1:10" x14ac:dyDescent="0.2">
      <c r="A482" s="158" t="s">
        <v>250</v>
      </c>
      <c r="B482" s="65">
        <v>31</v>
      </c>
      <c r="C482" s="66">
        <v>38</v>
      </c>
      <c r="D482" s="65">
        <v>112</v>
      </c>
      <c r="E482" s="66">
        <v>154</v>
      </c>
      <c r="F482" s="67"/>
      <c r="G482" s="65">
        <f t="shared" si="84"/>
        <v>-7</v>
      </c>
      <c r="H482" s="66">
        <f t="shared" si="85"/>
        <v>-42</v>
      </c>
      <c r="I482" s="20">
        <f t="shared" si="86"/>
        <v>-0.18421052631578946</v>
      </c>
      <c r="J482" s="21">
        <f t="shared" si="87"/>
        <v>-0.27272727272727271</v>
      </c>
    </row>
    <row r="483" spans="1:10" x14ac:dyDescent="0.2">
      <c r="A483" s="158" t="s">
        <v>227</v>
      </c>
      <c r="B483" s="65">
        <v>0</v>
      </c>
      <c r="C483" s="66">
        <v>2</v>
      </c>
      <c r="D483" s="65">
        <v>0</v>
      </c>
      <c r="E483" s="66">
        <v>25</v>
      </c>
      <c r="F483" s="67"/>
      <c r="G483" s="65">
        <f t="shared" si="84"/>
        <v>-2</v>
      </c>
      <c r="H483" s="66">
        <f t="shared" si="85"/>
        <v>-25</v>
      </c>
      <c r="I483" s="20">
        <f t="shared" si="86"/>
        <v>-1</v>
      </c>
      <c r="J483" s="21">
        <f t="shared" si="87"/>
        <v>-1</v>
      </c>
    </row>
    <row r="484" spans="1:10" x14ac:dyDescent="0.2">
      <c r="A484" s="158" t="s">
        <v>228</v>
      </c>
      <c r="B484" s="65">
        <v>34</v>
      </c>
      <c r="C484" s="66">
        <v>0</v>
      </c>
      <c r="D484" s="65">
        <v>92</v>
      </c>
      <c r="E484" s="66">
        <v>0</v>
      </c>
      <c r="F484" s="67"/>
      <c r="G484" s="65">
        <f t="shared" si="84"/>
        <v>34</v>
      </c>
      <c r="H484" s="66">
        <f t="shared" si="85"/>
        <v>92</v>
      </c>
      <c r="I484" s="20" t="str">
        <f t="shared" si="86"/>
        <v>-</v>
      </c>
      <c r="J484" s="21" t="str">
        <f t="shared" si="87"/>
        <v>-</v>
      </c>
    </row>
    <row r="485" spans="1:10" x14ac:dyDescent="0.2">
      <c r="A485" s="158" t="s">
        <v>272</v>
      </c>
      <c r="B485" s="65">
        <v>19</v>
      </c>
      <c r="C485" s="66">
        <v>4</v>
      </c>
      <c r="D485" s="65">
        <v>45</v>
      </c>
      <c r="E485" s="66">
        <v>11</v>
      </c>
      <c r="F485" s="67"/>
      <c r="G485" s="65">
        <f t="shared" si="84"/>
        <v>15</v>
      </c>
      <c r="H485" s="66">
        <f t="shared" si="85"/>
        <v>34</v>
      </c>
      <c r="I485" s="20">
        <f t="shared" si="86"/>
        <v>3.75</v>
      </c>
      <c r="J485" s="21">
        <f t="shared" si="87"/>
        <v>3.0909090909090908</v>
      </c>
    </row>
    <row r="486" spans="1:10" s="160" customFormat="1" x14ac:dyDescent="0.2">
      <c r="A486" s="178" t="s">
        <v>690</v>
      </c>
      <c r="B486" s="71">
        <v>316</v>
      </c>
      <c r="C486" s="72">
        <v>99</v>
      </c>
      <c r="D486" s="71">
        <v>878</v>
      </c>
      <c r="E486" s="72">
        <v>422</v>
      </c>
      <c r="F486" s="73"/>
      <c r="G486" s="71">
        <f t="shared" si="84"/>
        <v>217</v>
      </c>
      <c r="H486" s="72">
        <f t="shared" si="85"/>
        <v>456</v>
      </c>
      <c r="I486" s="37">
        <f t="shared" si="86"/>
        <v>2.191919191919192</v>
      </c>
      <c r="J486" s="38">
        <f t="shared" si="87"/>
        <v>1.080568720379147</v>
      </c>
    </row>
    <row r="487" spans="1:10" x14ac:dyDescent="0.2">
      <c r="A487" s="177"/>
      <c r="B487" s="143"/>
      <c r="C487" s="144"/>
      <c r="D487" s="143"/>
      <c r="E487" s="144"/>
      <c r="F487" s="145"/>
      <c r="G487" s="143"/>
      <c r="H487" s="144"/>
      <c r="I487" s="151"/>
      <c r="J487" s="152"/>
    </row>
    <row r="488" spans="1:10" s="139" customFormat="1" x14ac:dyDescent="0.2">
      <c r="A488" s="159" t="s">
        <v>88</v>
      </c>
      <c r="B488" s="65"/>
      <c r="C488" s="66"/>
      <c r="D488" s="65"/>
      <c r="E488" s="66"/>
      <c r="F488" s="67"/>
      <c r="G488" s="65"/>
      <c r="H488" s="66"/>
      <c r="I488" s="20"/>
      <c r="J488" s="21"/>
    </row>
    <row r="489" spans="1:10" x14ac:dyDescent="0.2">
      <c r="A489" s="158" t="s">
        <v>414</v>
      </c>
      <c r="B489" s="65">
        <v>10</v>
      </c>
      <c r="C489" s="66">
        <v>1</v>
      </c>
      <c r="D489" s="65">
        <v>27</v>
      </c>
      <c r="E489" s="66">
        <v>12</v>
      </c>
      <c r="F489" s="67"/>
      <c r="G489" s="65">
        <f t="shared" ref="G489:G494" si="88">B489-C489</f>
        <v>9</v>
      </c>
      <c r="H489" s="66">
        <f t="shared" ref="H489:H494" si="89">D489-E489</f>
        <v>15</v>
      </c>
      <c r="I489" s="20">
        <f t="shared" ref="I489:I494" si="90">IF(C489=0, "-", IF(G489/C489&lt;10, G489/C489, "&gt;999%"))</f>
        <v>9</v>
      </c>
      <c r="J489" s="21">
        <f t="shared" ref="J489:J494" si="91">IF(E489=0, "-", IF(H489/E489&lt;10, H489/E489, "&gt;999%"))</f>
        <v>1.25</v>
      </c>
    </row>
    <row r="490" spans="1:10" x14ac:dyDescent="0.2">
      <c r="A490" s="158" t="s">
        <v>536</v>
      </c>
      <c r="B490" s="65">
        <v>73</v>
      </c>
      <c r="C490" s="66">
        <v>19</v>
      </c>
      <c r="D490" s="65">
        <v>144</v>
      </c>
      <c r="E490" s="66">
        <v>52</v>
      </c>
      <c r="F490" s="67"/>
      <c r="G490" s="65">
        <f t="shared" si="88"/>
        <v>54</v>
      </c>
      <c r="H490" s="66">
        <f t="shared" si="89"/>
        <v>92</v>
      </c>
      <c r="I490" s="20">
        <f t="shared" si="90"/>
        <v>2.8421052631578947</v>
      </c>
      <c r="J490" s="21">
        <f t="shared" si="91"/>
        <v>1.7692307692307692</v>
      </c>
    </row>
    <row r="491" spans="1:10" x14ac:dyDescent="0.2">
      <c r="A491" s="158" t="s">
        <v>450</v>
      </c>
      <c r="B491" s="65">
        <v>14</v>
      </c>
      <c r="C491" s="66">
        <v>6</v>
      </c>
      <c r="D491" s="65">
        <v>27</v>
      </c>
      <c r="E491" s="66">
        <v>24</v>
      </c>
      <c r="F491" s="67"/>
      <c r="G491" s="65">
        <f t="shared" si="88"/>
        <v>8</v>
      </c>
      <c r="H491" s="66">
        <f t="shared" si="89"/>
        <v>3</v>
      </c>
      <c r="I491" s="20">
        <f t="shared" si="90"/>
        <v>1.3333333333333333</v>
      </c>
      <c r="J491" s="21">
        <f t="shared" si="91"/>
        <v>0.125</v>
      </c>
    </row>
    <row r="492" spans="1:10" x14ac:dyDescent="0.2">
      <c r="A492" s="158" t="s">
        <v>361</v>
      </c>
      <c r="B492" s="65">
        <v>0</v>
      </c>
      <c r="C492" s="66">
        <v>4</v>
      </c>
      <c r="D492" s="65">
        <v>0</v>
      </c>
      <c r="E492" s="66">
        <v>7</v>
      </c>
      <c r="F492" s="67"/>
      <c r="G492" s="65">
        <f t="shared" si="88"/>
        <v>-4</v>
      </c>
      <c r="H492" s="66">
        <f t="shared" si="89"/>
        <v>-7</v>
      </c>
      <c r="I492" s="20">
        <f t="shared" si="90"/>
        <v>-1</v>
      </c>
      <c r="J492" s="21">
        <f t="shared" si="91"/>
        <v>-1</v>
      </c>
    </row>
    <row r="493" spans="1:10" x14ac:dyDescent="0.2">
      <c r="A493" s="158" t="s">
        <v>382</v>
      </c>
      <c r="B493" s="65">
        <v>0</v>
      </c>
      <c r="C493" s="66">
        <v>4</v>
      </c>
      <c r="D493" s="65">
        <v>0</v>
      </c>
      <c r="E493" s="66">
        <v>7</v>
      </c>
      <c r="F493" s="67"/>
      <c r="G493" s="65">
        <f t="shared" si="88"/>
        <v>-4</v>
      </c>
      <c r="H493" s="66">
        <f t="shared" si="89"/>
        <v>-7</v>
      </c>
      <c r="I493" s="20">
        <f t="shared" si="90"/>
        <v>-1</v>
      </c>
      <c r="J493" s="21">
        <f t="shared" si="91"/>
        <v>-1</v>
      </c>
    </row>
    <row r="494" spans="1:10" s="160" customFormat="1" x14ac:dyDescent="0.2">
      <c r="A494" s="178" t="s">
        <v>691</v>
      </c>
      <c r="B494" s="71">
        <v>97</v>
      </c>
      <c r="C494" s="72">
        <v>34</v>
      </c>
      <c r="D494" s="71">
        <v>198</v>
      </c>
      <c r="E494" s="72">
        <v>102</v>
      </c>
      <c r="F494" s="73"/>
      <c r="G494" s="71">
        <f t="shared" si="88"/>
        <v>63</v>
      </c>
      <c r="H494" s="72">
        <f t="shared" si="89"/>
        <v>96</v>
      </c>
      <c r="I494" s="37">
        <f t="shared" si="90"/>
        <v>1.8529411764705883</v>
      </c>
      <c r="J494" s="38">
        <f t="shared" si="91"/>
        <v>0.94117647058823528</v>
      </c>
    </row>
    <row r="495" spans="1:10" x14ac:dyDescent="0.2">
      <c r="A495" s="177"/>
      <c r="B495" s="143"/>
      <c r="C495" s="144"/>
      <c r="D495" s="143"/>
      <c r="E495" s="144"/>
      <c r="F495" s="145"/>
      <c r="G495" s="143"/>
      <c r="H495" s="144"/>
      <c r="I495" s="151"/>
      <c r="J495" s="152"/>
    </row>
    <row r="496" spans="1:10" s="139" customFormat="1" x14ac:dyDescent="0.2">
      <c r="A496" s="159" t="s">
        <v>89</v>
      </c>
      <c r="B496" s="65"/>
      <c r="C496" s="66"/>
      <c r="D496" s="65"/>
      <c r="E496" s="66"/>
      <c r="F496" s="67"/>
      <c r="G496" s="65"/>
      <c r="H496" s="66"/>
      <c r="I496" s="20"/>
      <c r="J496" s="21"/>
    </row>
    <row r="497" spans="1:10" x14ac:dyDescent="0.2">
      <c r="A497" s="158" t="s">
        <v>316</v>
      </c>
      <c r="B497" s="65">
        <v>6</v>
      </c>
      <c r="C497" s="66">
        <v>7</v>
      </c>
      <c r="D497" s="65">
        <v>18</v>
      </c>
      <c r="E497" s="66">
        <v>12</v>
      </c>
      <c r="F497" s="67"/>
      <c r="G497" s="65">
        <f t="shared" ref="G497:G505" si="92">B497-C497</f>
        <v>-1</v>
      </c>
      <c r="H497" s="66">
        <f t="shared" ref="H497:H505" si="93">D497-E497</f>
        <v>6</v>
      </c>
      <c r="I497" s="20">
        <f t="shared" ref="I497:I505" si="94">IF(C497=0, "-", IF(G497/C497&lt;10, G497/C497, "&gt;999%"))</f>
        <v>-0.14285714285714285</v>
      </c>
      <c r="J497" s="21">
        <f t="shared" ref="J497:J505" si="95">IF(E497=0, "-", IF(H497/E497&lt;10, H497/E497, "&gt;999%"))</f>
        <v>0.5</v>
      </c>
    </row>
    <row r="498" spans="1:10" x14ac:dyDescent="0.2">
      <c r="A498" s="158" t="s">
        <v>415</v>
      </c>
      <c r="B498" s="65">
        <v>395</v>
      </c>
      <c r="C498" s="66">
        <v>231</v>
      </c>
      <c r="D498" s="65">
        <v>1000</v>
      </c>
      <c r="E498" s="66">
        <v>609</v>
      </c>
      <c r="F498" s="67"/>
      <c r="G498" s="65">
        <f t="shared" si="92"/>
        <v>164</v>
      </c>
      <c r="H498" s="66">
        <f t="shared" si="93"/>
        <v>391</v>
      </c>
      <c r="I498" s="20">
        <f t="shared" si="94"/>
        <v>0.70995670995671001</v>
      </c>
      <c r="J498" s="21">
        <f t="shared" si="95"/>
        <v>0.64203612479474548</v>
      </c>
    </row>
    <row r="499" spans="1:10" x14ac:dyDescent="0.2">
      <c r="A499" s="158" t="s">
        <v>229</v>
      </c>
      <c r="B499" s="65">
        <v>95</v>
      </c>
      <c r="C499" s="66">
        <v>35</v>
      </c>
      <c r="D499" s="65">
        <v>197</v>
      </c>
      <c r="E499" s="66">
        <v>114</v>
      </c>
      <c r="F499" s="67"/>
      <c r="G499" s="65">
        <f t="shared" si="92"/>
        <v>60</v>
      </c>
      <c r="H499" s="66">
        <f t="shared" si="93"/>
        <v>83</v>
      </c>
      <c r="I499" s="20">
        <f t="shared" si="94"/>
        <v>1.7142857142857142</v>
      </c>
      <c r="J499" s="21">
        <f t="shared" si="95"/>
        <v>0.72807017543859653</v>
      </c>
    </row>
    <row r="500" spans="1:10" x14ac:dyDescent="0.2">
      <c r="A500" s="158" t="s">
        <v>251</v>
      </c>
      <c r="B500" s="65">
        <v>0</v>
      </c>
      <c r="C500" s="66">
        <v>3</v>
      </c>
      <c r="D500" s="65">
        <v>0</v>
      </c>
      <c r="E500" s="66">
        <v>21</v>
      </c>
      <c r="F500" s="67"/>
      <c r="G500" s="65">
        <f t="shared" si="92"/>
        <v>-3</v>
      </c>
      <c r="H500" s="66">
        <f t="shared" si="93"/>
        <v>-21</v>
      </c>
      <c r="I500" s="20">
        <f t="shared" si="94"/>
        <v>-1</v>
      </c>
      <c r="J500" s="21">
        <f t="shared" si="95"/>
        <v>-1</v>
      </c>
    </row>
    <row r="501" spans="1:10" x14ac:dyDescent="0.2">
      <c r="A501" s="158" t="s">
        <v>252</v>
      </c>
      <c r="B501" s="65">
        <v>2</v>
      </c>
      <c r="C501" s="66">
        <v>12</v>
      </c>
      <c r="D501" s="65">
        <v>37</v>
      </c>
      <c r="E501" s="66">
        <v>33</v>
      </c>
      <c r="F501" s="67"/>
      <c r="G501" s="65">
        <f t="shared" si="92"/>
        <v>-10</v>
      </c>
      <c r="H501" s="66">
        <f t="shared" si="93"/>
        <v>4</v>
      </c>
      <c r="I501" s="20">
        <f t="shared" si="94"/>
        <v>-0.83333333333333337</v>
      </c>
      <c r="J501" s="21">
        <f t="shared" si="95"/>
        <v>0.12121212121212122</v>
      </c>
    </row>
    <row r="502" spans="1:10" x14ac:dyDescent="0.2">
      <c r="A502" s="158" t="s">
        <v>451</v>
      </c>
      <c r="B502" s="65">
        <v>233</v>
      </c>
      <c r="C502" s="66">
        <v>107</v>
      </c>
      <c r="D502" s="65">
        <v>463</v>
      </c>
      <c r="E502" s="66">
        <v>276</v>
      </c>
      <c r="F502" s="67"/>
      <c r="G502" s="65">
        <f t="shared" si="92"/>
        <v>126</v>
      </c>
      <c r="H502" s="66">
        <f t="shared" si="93"/>
        <v>187</v>
      </c>
      <c r="I502" s="20">
        <f t="shared" si="94"/>
        <v>1.1775700934579438</v>
      </c>
      <c r="J502" s="21">
        <f t="shared" si="95"/>
        <v>0.67753623188405798</v>
      </c>
    </row>
    <row r="503" spans="1:10" x14ac:dyDescent="0.2">
      <c r="A503" s="158" t="s">
        <v>230</v>
      </c>
      <c r="B503" s="65">
        <v>23</v>
      </c>
      <c r="C503" s="66">
        <v>20</v>
      </c>
      <c r="D503" s="65">
        <v>67</v>
      </c>
      <c r="E503" s="66">
        <v>58</v>
      </c>
      <c r="F503" s="67"/>
      <c r="G503" s="65">
        <f t="shared" si="92"/>
        <v>3</v>
      </c>
      <c r="H503" s="66">
        <f t="shared" si="93"/>
        <v>9</v>
      </c>
      <c r="I503" s="20">
        <f t="shared" si="94"/>
        <v>0.15</v>
      </c>
      <c r="J503" s="21">
        <f t="shared" si="95"/>
        <v>0.15517241379310345</v>
      </c>
    </row>
    <row r="504" spans="1:10" x14ac:dyDescent="0.2">
      <c r="A504" s="158" t="s">
        <v>383</v>
      </c>
      <c r="B504" s="65">
        <v>217</v>
      </c>
      <c r="C504" s="66">
        <v>159</v>
      </c>
      <c r="D504" s="65">
        <v>457</v>
      </c>
      <c r="E504" s="66">
        <v>353</v>
      </c>
      <c r="F504" s="67"/>
      <c r="G504" s="65">
        <f t="shared" si="92"/>
        <v>58</v>
      </c>
      <c r="H504" s="66">
        <f t="shared" si="93"/>
        <v>104</v>
      </c>
      <c r="I504" s="20">
        <f t="shared" si="94"/>
        <v>0.36477987421383645</v>
      </c>
      <c r="J504" s="21">
        <f t="shared" si="95"/>
        <v>0.29461756373937675</v>
      </c>
    </row>
    <row r="505" spans="1:10" s="160" customFormat="1" x14ac:dyDescent="0.2">
      <c r="A505" s="178" t="s">
        <v>692</v>
      </c>
      <c r="B505" s="71">
        <v>971</v>
      </c>
      <c r="C505" s="72">
        <v>574</v>
      </c>
      <c r="D505" s="71">
        <v>2239</v>
      </c>
      <c r="E505" s="72">
        <v>1476</v>
      </c>
      <c r="F505" s="73"/>
      <c r="G505" s="71">
        <f t="shared" si="92"/>
        <v>397</v>
      </c>
      <c r="H505" s="72">
        <f t="shared" si="93"/>
        <v>763</v>
      </c>
      <c r="I505" s="37">
        <f t="shared" si="94"/>
        <v>0.69163763066202089</v>
      </c>
      <c r="J505" s="38">
        <f t="shared" si="95"/>
        <v>0.51693766937669372</v>
      </c>
    </row>
    <row r="506" spans="1:10" x14ac:dyDescent="0.2">
      <c r="A506" s="177"/>
      <c r="B506" s="143"/>
      <c r="C506" s="144"/>
      <c r="D506" s="143"/>
      <c r="E506" s="144"/>
      <c r="F506" s="145"/>
      <c r="G506" s="143"/>
      <c r="H506" s="144"/>
      <c r="I506" s="151"/>
      <c r="J506" s="152"/>
    </row>
    <row r="507" spans="1:10" s="139" customFormat="1" x14ac:dyDescent="0.2">
      <c r="A507" s="159" t="s">
        <v>90</v>
      </c>
      <c r="B507" s="65"/>
      <c r="C507" s="66"/>
      <c r="D507" s="65"/>
      <c r="E507" s="66"/>
      <c r="F507" s="67"/>
      <c r="G507" s="65"/>
      <c r="H507" s="66"/>
      <c r="I507" s="20"/>
      <c r="J507" s="21"/>
    </row>
    <row r="508" spans="1:10" x14ac:dyDescent="0.2">
      <c r="A508" s="158" t="s">
        <v>207</v>
      </c>
      <c r="B508" s="65">
        <v>125</v>
      </c>
      <c r="C508" s="66">
        <v>90</v>
      </c>
      <c r="D508" s="65">
        <v>383</v>
      </c>
      <c r="E508" s="66">
        <v>319</v>
      </c>
      <c r="F508" s="67"/>
      <c r="G508" s="65">
        <f t="shared" ref="G508:G514" si="96">B508-C508</f>
        <v>35</v>
      </c>
      <c r="H508" s="66">
        <f t="shared" ref="H508:H514" si="97">D508-E508</f>
        <v>64</v>
      </c>
      <c r="I508" s="20">
        <f t="shared" ref="I508:I514" si="98">IF(C508=0, "-", IF(G508/C508&lt;10, G508/C508, "&gt;999%"))</f>
        <v>0.3888888888888889</v>
      </c>
      <c r="J508" s="21">
        <f t="shared" ref="J508:J514" si="99">IF(E508=0, "-", IF(H508/E508&lt;10, H508/E508, "&gt;999%"))</f>
        <v>0.20062695924764889</v>
      </c>
    </row>
    <row r="509" spans="1:10" x14ac:dyDescent="0.2">
      <c r="A509" s="158" t="s">
        <v>362</v>
      </c>
      <c r="B509" s="65">
        <v>25</v>
      </c>
      <c r="C509" s="66">
        <v>6</v>
      </c>
      <c r="D509" s="65">
        <v>67</v>
      </c>
      <c r="E509" s="66">
        <v>20</v>
      </c>
      <c r="F509" s="67"/>
      <c r="G509" s="65">
        <f t="shared" si="96"/>
        <v>19</v>
      </c>
      <c r="H509" s="66">
        <f t="shared" si="97"/>
        <v>47</v>
      </c>
      <c r="I509" s="20">
        <f t="shared" si="98"/>
        <v>3.1666666666666665</v>
      </c>
      <c r="J509" s="21">
        <f t="shared" si="99"/>
        <v>2.35</v>
      </c>
    </row>
    <row r="510" spans="1:10" x14ac:dyDescent="0.2">
      <c r="A510" s="158" t="s">
        <v>363</v>
      </c>
      <c r="B510" s="65">
        <v>16</v>
      </c>
      <c r="C510" s="66">
        <v>10</v>
      </c>
      <c r="D510" s="65">
        <v>81</v>
      </c>
      <c r="E510" s="66">
        <v>58</v>
      </c>
      <c r="F510" s="67"/>
      <c r="G510" s="65">
        <f t="shared" si="96"/>
        <v>6</v>
      </c>
      <c r="H510" s="66">
        <f t="shared" si="97"/>
        <v>23</v>
      </c>
      <c r="I510" s="20">
        <f t="shared" si="98"/>
        <v>0.6</v>
      </c>
      <c r="J510" s="21">
        <f t="shared" si="99"/>
        <v>0.39655172413793105</v>
      </c>
    </row>
    <row r="511" spans="1:10" x14ac:dyDescent="0.2">
      <c r="A511" s="158" t="s">
        <v>384</v>
      </c>
      <c r="B511" s="65">
        <v>4</v>
      </c>
      <c r="C511" s="66">
        <v>6</v>
      </c>
      <c r="D511" s="65">
        <v>33</v>
      </c>
      <c r="E511" s="66">
        <v>24</v>
      </c>
      <c r="F511" s="67"/>
      <c r="G511" s="65">
        <f t="shared" si="96"/>
        <v>-2</v>
      </c>
      <c r="H511" s="66">
        <f t="shared" si="97"/>
        <v>9</v>
      </c>
      <c r="I511" s="20">
        <f t="shared" si="98"/>
        <v>-0.33333333333333331</v>
      </c>
      <c r="J511" s="21">
        <f t="shared" si="99"/>
        <v>0.375</v>
      </c>
    </row>
    <row r="512" spans="1:10" x14ac:dyDescent="0.2">
      <c r="A512" s="158" t="s">
        <v>208</v>
      </c>
      <c r="B512" s="65">
        <v>104</v>
      </c>
      <c r="C512" s="66">
        <v>83</v>
      </c>
      <c r="D512" s="65">
        <v>346</v>
      </c>
      <c r="E512" s="66">
        <v>288</v>
      </c>
      <c r="F512" s="67"/>
      <c r="G512" s="65">
        <f t="shared" si="96"/>
        <v>21</v>
      </c>
      <c r="H512" s="66">
        <f t="shared" si="97"/>
        <v>58</v>
      </c>
      <c r="I512" s="20">
        <f t="shared" si="98"/>
        <v>0.25301204819277107</v>
      </c>
      <c r="J512" s="21">
        <f t="shared" si="99"/>
        <v>0.2013888888888889</v>
      </c>
    </row>
    <row r="513" spans="1:10" x14ac:dyDescent="0.2">
      <c r="A513" s="158" t="s">
        <v>385</v>
      </c>
      <c r="B513" s="65">
        <v>75</v>
      </c>
      <c r="C513" s="66">
        <v>66</v>
      </c>
      <c r="D513" s="65">
        <v>144</v>
      </c>
      <c r="E513" s="66">
        <v>230</v>
      </c>
      <c r="F513" s="67"/>
      <c r="G513" s="65">
        <f t="shared" si="96"/>
        <v>9</v>
      </c>
      <c r="H513" s="66">
        <f t="shared" si="97"/>
        <v>-86</v>
      </c>
      <c r="I513" s="20">
        <f t="shared" si="98"/>
        <v>0.13636363636363635</v>
      </c>
      <c r="J513" s="21">
        <f t="shared" si="99"/>
        <v>-0.37391304347826088</v>
      </c>
    </row>
    <row r="514" spans="1:10" s="160" customFormat="1" x14ac:dyDescent="0.2">
      <c r="A514" s="178" t="s">
        <v>693</v>
      </c>
      <c r="B514" s="71">
        <v>349</v>
      </c>
      <c r="C514" s="72">
        <v>261</v>
      </c>
      <c r="D514" s="71">
        <v>1054</v>
      </c>
      <c r="E514" s="72">
        <v>939</v>
      </c>
      <c r="F514" s="73"/>
      <c r="G514" s="71">
        <f t="shared" si="96"/>
        <v>88</v>
      </c>
      <c r="H514" s="72">
        <f t="shared" si="97"/>
        <v>115</v>
      </c>
      <c r="I514" s="37">
        <f t="shared" si="98"/>
        <v>0.33716475095785442</v>
      </c>
      <c r="J514" s="38">
        <f t="shared" si="99"/>
        <v>0.12247071352502663</v>
      </c>
    </row>
    <row r="515" spans="1:10" x14ac:dyDescent="0.2">
      <c r="A515" s="177"/>
      <c r="B515" s="143"/>
      <c r="C515" s="144"/>
      <c r="D515" s="143"/>
      <c r="E515" s="144"/>
      <c r="F515" s="145"/>
      <c r="G515" s="143"/>
      <c r="H515" s="144"/>
      <c r="I515" s="151"/>
      <c r="J515" s="152"/>
    </row>
    <row r="516" spans="1:10" s="139" customFormat="1" x14ac:dyDescent="0.2">
      <c r="A516" s="159" t="s">
        <v>91</v>
      </c>
      <c r="B516" s="65"/>
      <c r="C516" s="66"/>
      <c r="D516" s="65"/>
      <c r="E516" s="66"/>
      <c r="F516" s="67"/>
      <c r="G516" s="65"/>
      <c r="H516" s="66"/>
      <c r="I516" s="20"/>
      <c r="J516" s="21"/>
    </row>
    <row r="517" spans="1:10" x14ac:dyDescent="0.2">
      <c r="A517" s="158" t="s">
        <v>317</v>
      </c>
      <c r="B517" s="65">
        <v>17</v>
      </c>
      <c r="C517" s="66">
        <v>10</v>
      </c>
      <c r="D517" s="65">
        <v>34</v>
      </c>
      <c r="E517" s="66">
        <v>27</v>
      </c>
      <c r="F517" s="67"/>
      <c r="G517" s="65">
        <f t="shared" ref="G517:G540" si="100">B517-C517</f>
        <v>7</v>
      </c>
      <c r="H517" s="66">
        <f t="shared" ref="H517:H540" si="101">D517-E517</f>
        <v>7</v>
      </c>
      <c r="I517" s="20">
        <f t="shared" ref="I517:I540" si="102">IF(C517=0, "-", IF(G517/C517&lt;10, G517/C517, "&gt;999%"))</f>
        <v>0.7</v>
      </c>
      <c r="J517" s="21">
        <f t="shared" ref="J517:J540" si="103">IF(E517=0, "-", IF(H517/E517&lt;10, H517/E517, "&gt;999%"))</f>
        <v>0.25925925925925924</v>
      </c>
    </row>
    <row r="518" spans="1:10" x14ac:dyDescent="0.2">
      <c r="A518" s="158" t="s">
        <v>253</v>
      </c>
      <c r="B518" s="65">
        <v>145</v>
      </c>
      <c r="C518" s="66">
        <v>352</v>
      </c>
      <c r="D518" s="65">
        <v>667</v>
      </c>
      <c r="E518" s="66">
        <v>999</v>
      </c>
      <c r="F518" s="67"/>
      <c r="G518" s="65">
        <f t="shared" si="100"/>
        <v>-207</v>
      </c>
      <c r="H518" s="66">
        <f t="shared" si="101"/>
        <v>-332</v>
      </c>
      <c r="I518" s="20">
        <f t="shared" si="102"/>
        <v>-0.58806818181818177</v>
      </c>
      <c r="J518" s="21">
        <f t="shared" si="103"/>
        <v>-0.33233233233233234</v>
      </c>
    </row>
    <row r="519" spans="1:10" x14ac:dyDescent="0.2">
      <c r="A519" s="158" t="s">
        <v>386</v>
      </c>
      <c r="B519" s="65">
        <v>187</v>
      </c>
      <c r="C519" s="66">
        <v>186</v>
      </c>
      <c r="D519" s="65">
        <v>564</v>
      </c>
      <c r="E519" s="66">
        <v>517</v>
      </c>
      <c r="F519" s="67"/>
      <c r="G519" s="65">
        <f t="shared" si="100"/>
        <v>1</v>
      </c>
      <c r="H519" s="66">
        <f t="shared" si="101"/>
        <v>47</v>
      </c>
      <c r="I519" s="20">
        <f t="shared" si="102"/>
        <v>5.3763440860215058E-3</v>
      </c>
      <c r="J519" s="21">
        <f t="shared" si="103"/>
        <v>9.0909090909090912E-2</v>
      </c>
    </row>
    <row r="520" spans="1:10" x14ac:dyDescent="0.2">
      <c r="A520" s="158" t="s">
        <v>495</v>
      </c>
      <c r="B520" s="65">
        <v>1</v>
      </c>
      <c r="C520" s="66">
        <v>4</v>
      </c>
      <c r="D520" s="65">
        <v>7</v>
      </c>
      <c r="E520" s="66">
        <v>11</v>
      </c>
      <c r="F520" s="67"/>
      <c r="G520" s="65">
        <f t="shared" si="100"/>
        <v>-3</v>
      </c>
      <c r="H520" s="66">
        <f t="shared" si="101"/>
        <v>-4</v>
      </c>
      <c r="I520" s="20">
        <f t="shared" si="102"/>
        <v>-0.75</v>
      </c>
      <c r="J520" s="21">
        <f t="shared" si="103"/>
        <v>-0.36363636363636365</v>
      </c>
    </row>
    <row r="521" spans="1:10" x14ac:dyDescent="0.2">
      <c r="A521" s="158" t="s">
        <v>231</v>
      </c>
      <c r="B521" s="65">
        <v>626</v>
      </c>
      <c r="C521" s="66">
        <v>609</v>
      </c>
      <c r="D521" s="65">
        <v>1507</v>
      </c>
      <c r="E521" s="66">
        <v>1772</v>
      </c>
      <c r="F521" s="67"/>
      <c r="G521" s="65">
        <f t="shared" si="100"/>
        <v>17</v>
      </c>
      <c r="H521" s="66">
        <f t="shared" si="101"/>
        <v>-265</v>
      </c>
      <c r="I521" s="20">
        <f t="shared" si="102"/>
        <v>2.7914614121510674E-2</v>
      </c>
      <c r="J521" s="21">
        <f t="shared" si="103"/>
        <v>-0.14954853273137697</v>
      </c>
    </row>
    <row r="522" spans="1:10" x14ac:dyDescent="0.2">
      <c r="A522" s="158" t="s">
        <v>452</v>
      </c>
      <c r="B522" s="65">
        <v>35</v>
      </c>
      <c r="C522" s="66">
        <v>39</v>
      </c>
      <c r="D522" s="65">
        <v>104</v>
      </c>
      <c r="E522" s="66">
        <v>114</v>
      </c>
      <c r="F522" s="67"/>
      <c r="G522" s="65">
        <f t="shared" si="100"/>
        <v>-4</v>
      </c>
      <c r="H522" s="66">
        <f t="shared" si="101"/>
        <v>-10</v>
      </c>
      <c r="I522" s="20">
        <f t="shared" si="102"/>
        <v>-0.10256410256410256</v>
      </c>
      <c r="J522" s="21">
        <f t="shared" si="103"/>
        <v>-8.771929824561403E-2</v>
      </c>
    </row>
    <row r="523" spans="1:10" x14ac:dyDescent="0.2">
      <c r="A523" s="158" t="s">
        <v>306</v>
      </c>
      <c r="B523" s="65">
        <v>6</v>
      </c>
      <c r="C523" s="66">
        <v>5</v>
      </c>
      <c r="D523" s="65">
        <v>28</v>
      </c>
      <c r="E523" s="66">
        <v>17</v>
      </c>
      <c r="F523" s="67"/>
      <c r="G523" s="65">
        <f t="shared" si="100"/>
        <v>1</v>
      </c>
      <c r="H523" s="66">
        <f t="shared" si="101"/>
        <v>11</v>
      </c>
      <c r="I523" s="20">
        <f t="shared" si="102"/>
        <v>0.2</v>
      </c>
      <c r="J523" s="21">
        <f t="shared" si="103"/>
        <v>0.6470588235294118</v>
      </c>
    </row>
    <row r="524" spans="1:10" x14ac:dyDescent="0.2">
      <c r="A524" s="158" t="s">
        <v>493</v>
      </c>
      <c r="B524" s="65">
        <v>28</v>
      </c>
      <c r="C524" s="66">
        <v>44</v>
      </c>
      <c r="D524" s="65">
        <v>61</v>
      </c>
      <c r="E524" s="66">
        <v>104</v>
      </c>
      <c r="F524" s="67"/>
      <c r="G524" s="65">
        <f t="shared" si="100"/>
        <v>-16</v>
      </c>
      <c r="H524" s="66">
        <f t="shared" si="101"/>
        <v>-43</v>
      </c>
      <c r="I524" s="20">
        <f t="shared" si="102"/>
        <v>-0.36363636363636365</v>
      </c>
      <c r="J524" s="21">
        <f t="shared" si="103"/>
        <v>-0.41346153846153844</v>
      </c>
    </row>
    <row r="525" spans="1:10" x14ac:dyDescent="0.2">
      <c r="A525" s="158" t="s">
        <v>508</v>
      </c>
      <c r="B525" s="65">
        <v>244</v>
      </c>
      <c r="C525" s="66">
        <v>138</v>
      </c>
      <c r="D525" s="65">
        <v>620</v>
      </c>
      <c r="E525" s="66">
        <v>333</v>
      </c>
      <c r="F525" s="67"/>
      <c r="G525" s="65">
        <f t="shared" si="100"/>
        <v>106</v>
      </c>
      <c r="H525" s="66">
        <f t="shared" si="101"/>
        <v>287</v>
      </c>
      <c r="I525" s="20">
        <f t="shared" si="102"/>
        <v>0.76811594202898548</v>
      </c>
      <c r="J525" s="21">
        <f t="shared" si="103"/>
        <v>0.86186186186186187</v>
      </c>
    </row>
    <row r="526" spans="1:10" x14ac:dyDescent="0.2">
      <c r="A526" s="158" t="s">
        <v>518</v>
      </c>
      <c r="B526" s="65">
        <v>205</v>
      </c>
      <c r="C526" s="66">
        <v>135</v>
      </c>
      <c r="D526" s="65">
        <v>526</v>
      </c>
      <c r="E526" s="66">
        <v>414</v>
      </c>
      <c r="F526" s="67"/>
      <c r="G526" s="65">
        <f t="shared" si="100"/>
        <v>70</v>
      </c>
      <c r="H526" s="66">
        <f t="shared" si="101"/>
        <v>112</v>
      </c>
      <c r="I526" s="20">
        <f t="shared" si="102"/>
        <v>0.51851851851851849</v>
      </c>
      <c r="J526" s="21">
        <f t="shared" si="103"/>
        <v>0.27053140096618356</v>
      </c>
    </row>
    <row r="527" spans="1:10" x14ac:dyDescent="0.2">
      <c r="A527" s="158" t="s">
        <v>537</v>
      </c>
      <c r="B527" s="65">
        <v>686</v>
      </c>
      <c r="C527" s="66">
        <v>523</v>
      </c>
      <c r="D527" s="65">
        <v>1916</v>
      </c>
      <c r="E527" s="66">
        <v>1526</v>
      </c>
      <c r="F527" s="67"/>
      <c r="G527" s="65">
        <f t="shared" si="100"/>
        <v>163</v>
      </c>
      <c r="H527" s="66">
        <f t="shared" si="101"/>
        <v>390</v>
      </c>
      <c r="I527" s="20">
        <f t="shared" si="102"/>
        <v>0.31166347992351817</v>
      </c>
      <c r="J527" s="21">
        <f t="shared" si="103"/>
        <v>0.25557011795543905</v>
      </c>
    </row>
    <row r="528" spans="1:10" x14ac:dyDescent="0.2">
      <c r="A528" s="158" t="s">
        <v>453</v>
      </c>
      <c r="B528" s="65">
        <v>85</v>
      </c>
      <c r="C528" s="66">
        <v>292</v>
      </c>
      <c r="D528" s="65">
        <v>329</v>
      </c>
      <c r="E528" s="66">
        <v>948</v>
      </c>
      <c r="F528" s="67"/>
      <c r="G528" s="65">
        <f t="shared" si="100"/>
        <v>-207</v>
      </c>
      <c r="H528" s="66">
        <f t="shared" si="101"/>
        <v>-619</v>
      </c>
      <c r="I528" s="20">
        <f t="shared" si="102"/>
        <v>-0.70890410958904104</v>
      </c>
      <c r="J528" s="21">
        <f t="shared" si="103"/>
        <v>-0.65295358649789026</v>
      </c>
    </row>
    <row r="529" spans="1:10" x14ac:dyDescent="0.2">
      <c r="A529" s="158" t="s">
        <v>538</v>
      </c>
      <c r="B529" s="65">
        <v>169</v>
      </c>
      <c r="C529" s="66">
        <v>118</v>
      </c>
      <c r="D529" s="65">
        <v>529</v>
      </c>
      <c r="E529" s="66">
        <v>296</v>
      </c>
      <c r="F529" s="67"/>
      <c r="G529" s="65">
        <f t="shared" si="100"/>
        <v>51</v>
      </c>
      <c r="H529" s="66">
        <f t="shared" si="101"/>
        <v>233</v>
      </c>
      <c r="I529" s="20">
        <f t="shared" si="102"/>
        <v>0.43220338983050849</v>
      </c>
      <c r="J529" s="21">
        <f t="shared" si="103"/>
        <v>0.78716216216216217</v>
      </c>
    </row>
    <row r="530" spans="1:10" x14ac:dyDescent="0.2">
      <c r="A530" s="158" t="s">
        <v>477</v>
      </c>
      <c r="B530" s="65">
        <v>477</v>
      </c>
      <c r="C530" s="66">
        <v>257</v>
      </c>
      <c r="D530" s="65">
        <v>1102</v>
      </c>
      <c r="E530" s="66">
        <v>643</v>
      </c>
      <c r="F530" s="67"/>
      <c r="G530" s="65">
        <f t="shared" si="100"/>
        <v>220</v>
      </c>
      <c r="H530" s="66">
        <f t="shared" si="101"/>
        <v>459</v>
      </c>
      <c r="I530" s="20">
        <f t="shared" si="102"/>
        <v>0.85603112840466922</v>
      </c>
      <c r="J530" s="21">
        <f t="shared" si="103"/>
        <v>0.713841368584759</v>
      </c>
    </row>
    <row r="531" spans="1:10" x14ac:dyDescent="0.2">
      <c r="A531" s="158" t="s">
        <v>454</v>
      </c>
      <c r="B531" s="65">
        <v>255</v>
      </c>
      <c r="C531" s="66">
        <v>261</v>
      </c>
      <c r="D531" s="65">
        <v>773</v>
      </c>
      <c r="E531" s="66">
        <v>781</v>
      </c>
      <c r="F531" s="67"/>
      <c r="G531" s="65">
        <f t="shared" si="100"/>
        <v>-6</v>
      </c>
      <c r="H531" s="66">
        <f t="shared" si="101"/>
        <v>-8</v>
      </c>
      <c r="I531" s="20">
        <f t="shared" si="102"/>
        <v>-2.2988505747126436E-2</v>
      </c>
      <c r="J531" s="21">
        <f t="shared" si="103"/>
        <v>-1.0243277848911651E-2</v>
      </c>
    </row>
    <row r="532" spans="1:10" x14ac:dyDescent="0.2">
      <c r="A532" s="158" t="s">
        <v>232</v>
      </c>
      <c r="B532" s="65">
        <v>1</v>
      </c>
      <c r="C532" s="66">
        <v>5</v>
      </c>
      <c r="D532" s="65">
        <v>4</v>
      </c>
      <c r="E532" s="66">
        <v>12</v>
      </c>
      <c r="F532" s="67"/>
      <c r="G532" s="65">
        <f t="shared" si="100"/>
        <v>-4</v>
      </c>
      <c r="H532" s="66">
        <f t="shared" si="101"/>
        <v>-8</v>
      </c>
      <c r="I532" s="20">
        <f t="shared" si="102"/>
        <v>-0.8</v>
      </c>
      <c r="J532" s="21">
        <f t="shared" si="103"/>
        <v>-0.66666666666666663</v>
      </c>
    </row>
    <row r="533" spans="1:10" x14ac:dyDescent="0.2">
      <c r="A533" s="158" t="s">
        <v>209</v>
      </c>
      <c r="B533" s="65">
        <v>0</v>
      </c>
      <c r="C533" s="66">
        <v>2</v>
      </c>
      <c r="D533" s="65">
        <v>1</v>
      </c>
      <c r="E533" s="66">
        <v>6</v>
      </c>
      <c r="F533" s="67"/>
      <c r="G533" s="65">
        <f t="shared" si="100"/>
        <v>-2</v>
      </c>
      <c r="H533" s="66">
        <f t="shared" si="101"/>
        <v>-5</v>
      </c>
      <c r="I533" s="20">
        <f t="shared" si="102"/>
        <v>-1</v>
      </c>
      <c r="J533" s="21">
        <f t="shared" si="103"/>
        <v>-0.83333333333333337</v>
      </c>
    </row>
    <row r="534" spans="1:10" x14ac:dyDescent="0.2">
      <c r="A534" s="158" t="s">
        <v>233</v>
      </c>
      <c r="B534" s="65">
        <v>2</v>
      </c>
      <c r="C534" s="66">
        <v>7</v>
      </c>
      <c r="D534" s="65">
        <v>8</v>
      </c>
      <c r="E534" s="66">
        <v>22</v>
      </c>
      <c r="F534" s="67"/>
      <c r="G534" s="65">
        <f t="shared" si="100"/>
        <v>-5</v>
      </c>
      <c r="H534" s="66">
        <f t="shared" si="101"/>
        <v>-14</v>
      </c>
      <c r="I534" s="20">
        <f t="shared" si="102"/>
        <v>-0.7142857142857143</v>
      </c>
      <c r="J534" s="21">
        <f t="shared" si="103"/>
        <v>-0.63636363636363635</v>
      </c>
    </row>
    <row r="535" spans="1:10" x14ac:dyDescent="0.2">
      <c r="A535" s="158" t="s">
        <v>416</v>
      </c>
      <c r="B535" s="65">
        <v>799</v>
      </c>
      <c r="C535" s="66">
        <v>772</v>
      </c>
      <c r="D535" s="65">
        <v>1891</v>
      </c>
      <c r="E535" s="66">
        <v>2355</v>
      </c>
      <c r="F535" s="67"/>
      <c r="G535" s="65">
        <f t="shared" si="100"/>
        <v>27</v>
      </c>
      <c r="H535" s="66">
        <f t="shared" si="101"/>
        <v>-464</v>
      </c>
      <c r="I535" s="20">
        <f t="shared" si="102"/>
        <v>3.4974093264248704E-2</v>
      </c>
      <c r="J535" s="21">
        <f t="shared" si="103"/>
        <v>-0.19702760084925691</v>
      </c>
    </row>
    <row r="536" spans="1:10" x14ac:dyDescent="0.2">
      <c r="A536" s="158" t="s">
        <v>335</v>
      </c>
      <c r="B536" s="65">
        <v>2</v>
      </c>
      <c r="C536" s="66">
        <v>3</v>
      </c>
      <c r="D536" s="65">
        <v>6</v>
      </c>
      <c r="E536" s="66">
        <v>7</v>
      </c>
      <c r="F536" s="67"/>
      <c r="G536" s="65">
        <f t="shared" si="100"/>
        <v>-1</v>
      </c>
      <c r="H536" s="66">
        <f t="shared" si="101"/>
        <v>-1</v>
      </c>
      <c r="I536" s="20">
        <f t="shared" si="102"/>
        <v>-0.33333333333333331</v>
      </c>
      <c r="J536" s="21">
        <f t="shared" si="103"/>
        <v>-0.14285714285714285</v>
      </c>
    </row>
    <row r="537" spans="1:10" x14ac:dyDescent="0.2">
      <c r="A537" s="158" t="s">
        <v>299</v>
      </c>
      <c r="B537" s="65">
        <v>2</v>
      </c>
      <c r="C537" s="66">
        <v>2</v>
      </c>
      <c r="D537" s="65">
        <v>2</v>
      </c>
      <c r="E537" s="66">
        <v>9</v>
      </c>
      <c r="F537" s="67"/>
      <c r="G537" s="65">
        <f t="shared" si="100"/>
        <v>0</v>
      </c>
      <c r="H537" s="66">
        <f t="shared" si="101"/>
        <v>-7</v>
      </c>
      <c r="I537" s="20">
        <f t="shared" si="102"/>
        <v>0</v>
      </c>
      <c r="J537" s="21">
        <f t="shared" si="103"/>
        <v>-0.77777777777777779</v>
      </c>
    </row>
    <row r="538" spans="1:10" x14ac:dyDescent="0.2">
      <c r="A538" s="158" t="s">
        <v>210</v>
      </c>
      <c r="B538" s="65">
        <v>141</v>
      </c>
      <c r="C538" s="66">
        <v>154</v>
      </c>
      <c r="D538" s="65">
        <v>341</v>
      </c>
      <c r="E538" s="66">
        <v>711</v>
      </c>
      <c r="F538" s="67"/>
      <c r="G538" s="65">
        <f t="shared" si="100"/>
        <v>-13</v>
      </c>
      <c r="H538" s="66">
        <f t="shared" si="101"/>
        <v>-370</v>
      </c>
      <c r="I538" s="20">
        <f t="shared" si="102"/>
        <v>-8.4415584415584416E-2</v>
      </c>
      <c r="J538" s="21">
        <f t="shared" si="103"/>
        <v>-0.52039381153305209</v>
      </c>
    </row>
    <row r="539" spans="1:10" x14ac:dyDescent="0.2">
      <c r="A539" s="158" t="s">
        <v>364</v>
      </c>
      <c r="B539" s="65">
        <v>162</v>
      </c>
      <c r="C539" s="66">
        <v>0</v>
      </c>
      <c r="D539" s="65">
        <v>458</v>
      </c>
      <c r="E539" s="66">
        <v>0</v>
      </c>
      <c r="F539" s="67"/>
      <c r="G539" s="65">
        <f t="shared" si="100"/>
        <v>162</v>
      </c>
      <c r="H539" s="66">
        <f t="shared" si="101"/>
        <v>458</v>
      </c>
      <c r="I539" s="20" t="str">
        <f t="shared" si="102"/>
        <v>-</v>
      </c>
      <c r="J539" s="21" t="str">
        <f t="shared" si="103"/>
        <v>-</v>
      </c>
    </row>
    <row r="540" spans="1:10" s="160" customFormat="1" x14ac:dyDescent="0.2">
      <c r="A540" s="178" t="s">
        <v>694</v>
      </c>
      <c r="B540" s="71">
        <v>4275</v>
      </c>
      <c r="C540" s="72">
        <v>3918</v>
      </c>
      <c r="D540" s="71">
        <v>11478</v>
      </c>
      <c r="E540" s="72">
        <v>11624</v>
      </c>
      <c r="F540" s="73"/>
      <c r="G540" s="71">
        <f t="shared" si="100"/>
        <v>357</v>
      </c>
      <c r="H540" s="72">
        <f t="shared" si="101"/>
        <v>-146</v>
      </c>
      <c r="I540" s="37">
        <f t="shared" si="102"/>
        <v>9.1117917304747317E-2</v>
      </c>
      <c r="J540" s="38">
        <f t="shared" si="103"/>
        <v>-1.2560220233998623E-2</v>
      </c>
    </row>
    <row r="541" spans="1:10" x14ac:dyDescent="0.2">
      <c r="A541" s="177"/>
      <c r="B541" s="143"/>
      <c r="C541" s="144"/>
      <c r="D541" s="143"/>
      <c r="E541" s="144"/>
      <c r="F541" s="145"/>
      <c r="G541" s="143"/>
      <c r="H541" s="144"/>
      <c r="I541" s="151"/>
      <c r="J541" s="152"/>
    </row>
    <row r="542" spans="1:10" s="139" customFormat="1" x14ac:dyDescent="0.2">
      <c r="A542" s="159" t="s">
        <v>92</v>
      </c>
      <c r="B542" s="65"/>
      <c r="C542" s="66"/>
      <c r="D542" s="65"/>
      <c r="E542" s="66"/>
      <c r="F542" s="67"/>
      <c r="G542" s="65"/>
      <c r="H542" s="66"/>
      <c r="I542" s="20"/>
      <c r="J542" s="21"/>
    </row>
    <row r="543" spans="1:10" x14ac:dyDescent="0.2">
      <c r="A543" s="158" t="s">
        <v>574</v>
      </c>
      <c r="B543" s="65">
        <v>17</v>
      </c>
      <c r="C543" s="66">
        <v>10</v>
      </c>
      <c r="D543" s="65">
        <v>49</v>
      </c>
      <c r="E543" s="66">
        <v>31</v>
      </c>
      <c r="F543" s="67"/>
      <c r="G543" s="65">
        <f>B543-C543</f>
        <v>7</v>
      </c>
      <c r="H543" s="66">
        <f>D543-E543</f>
        <v>18</v>
      </c>
      <c r="I543" s="20">
        <f>IF(C543=0, "-", IF(G543/C543&lt;10, G543/C543, "&gt;999%"))</f>
        <v>0.7</v>
      </c>
      <c r="J543" s="21">
        <f>IF(E543=0, "-", IF(H543/E543&lt;10, H543/E543, "&gt;999%"))</f>
        <v>0.58064516129032262</v>
      </c>
    </row>
    <row r="544" spans="1:10" x14ac:dyDescent="0.2">
      <c r="A544" s="158" t="s">
        <v>561</v>
      </c>
      <c r="B544" s="65">
        <v>2</v>
      </c>
      <c r="C544" s="66">
        <v>3</v>
      </c>
      <c r="D544" s="65">
        <v>10</v>
      </c>
      <c r="E544" s="66">
        <v>7</v>
      </c>
      <c r="F544" s="67"/>
      <c r="G544" s="65">
        <f>B544-C544</f>
        <v>-1</v>
      </c>
      <c r="H544" s="66">
        <f>D544-E544</f>
        <v>3</v>
      </c>
      <c r="I544" s="20">
        <f>IF(C544=0, "-", IF(G544/C544&lt;10, G544/C544, "&gt;999%"))</f>
        <v>-0.33333333333333331</v>
      </c>
      <c r="J544" s="21">
        <f>IF(E544=0, "-", IF(H544/E544&lt;10, H544/E544, "&gt;999%"))</f>
        <v>0.42857142857142855</v>
      </c>
    </row>
    <row r="545" spans="1:10" s="160" customFormat="1" x14ac:dyDescent="0.2">
      <c r="A545" s="178" t="s">
        <v>695</v>
      </c>
      <c r="B545" s="71">
        <v>19</v>
      </c>
      <c r="C545" s="72">
        <v>13</v>
      </c>
      <c r="D545" s="71">
        <v>59</v>
      </c>
      <c r="E545" s="72">
        <v>38</v>
      </c>
      <c r="F545" s="73"/>
      <c r="G545" s="71">
        <f>B545-C545</f>
        <v>6</v>
      </c>
      <c r="H545" s="72">
        <f>D545-E545</f>
        <v>21</v>
      </c>
      <c r="I545" s="37">
        <f>IF(C545=0, "-", IF(G545/C545&lt;10, G545/C545, "&gt;999%"))</f>
        <v>0.46153846153846156</v>
      </c>
      <c r="J545" s="38">
        <f>IF(E545=0, "-", IF(H545/E545&lt;10, H545/E545, "&gt;999%"))</f>
        <v>0.55263157894736847</v>
      </c>
    </row>
    <row r="546" spans="1:10" x14ac:dyDescent="0.2">
      <c r="A546" s="177"/>
      <c r="B546" s="143"/>
      <c r="C546" s="144"/>
      <c r="D546" s="143"/>
      <c r="E546" s="144"/>
      <c r="F546" s="145"/>
      <c r="G546" s="143"/>
      <c r="H546" s="144"/>
      <c r="I546" s="151"/>
      <c r="J546" s="152"/>
    </row>
    <row r="547" spans="1:10" s="139" customFormat="1" x14ac:dyDescent="0.2">
      <c r="A547" s="159" t="s">
        <v>93</v>
      </c>
      <c r="B547" s="65"/>
      <c r="C547" s="66"/>
      <c r="D547" s="65"/>
      <c r="E547" s="66"/>
      <c r="F547" s="67"/>
      <c r="G547" s="65"/>
      <c r="H547" s="66"/>
      <c r="I547" s="20"/>
      <c r="J547" s="21"/>
    </row>
    <row r="548" spans="1:10" x14ac:dyDescent="0.2">
      <c r="A548" s="158" t="s">
        <v>519</v>
      </c>
      <c r="B548" s="65">
        <v>0</v>
      </c>
      <c r="C548" s="66">
        <v>0</v>
      </c>
      <c r="D548" s="65">
        <v>0</v>
      </c>
      <c r="E548" s="66">
        <v>1</v>
      </c>
      <c r="F548" s="67"/>
      <c r="G548" s="65">
        <f t="shared" ref="G548:G569" si="104">B548-C548</f>
        <v>0</v>
      </c>
      <c r="H548" s="66">
        <f t="shared" ref="H548:H569" si="105">D548-E548</f>
        <v>-1</v>
      </c>
      <c r="I548" s="20" t="str">
        <f t="shared" ref="I548:I569" si="106">IF(C548=0, "-", IF(G548/C548&lt;10, G548/C548, "&gt;999%"))</f>
        <v>-</v>
      </c>
      <c r="J548" s="21">
        <f t="shared" ref="J548:J569" si="107">IF(E548=0, "-", IF(H548/E548&lt;10, H548/E548, "&gt;999%"))</f>
        <v>-1</v>
      </c>
    </row>
    <row r="549" spans="1:10" x14ac:dyDescent="0.2">
      <c r="A549" s="158" t="s">
        <v>539</v>
      </c>
      <c r="B549" s="65">
        <v>150</v>
      </c>
      <c r="C549" s="66">
        <v>87</v>
      </c>
      <c r="D549" s="65">
        <v>394</v>
      </c>
      <c r="E549" s="66">
        <v>323</v>
      </c>
      <c r="F549" s="67"/>
      <c r="G549" s="65">
        <f t="shared" si="104"/>
        <v>63</v>
      </c>
      <c r="H549" s="66">
        <f t="shared" si="105"/>
        <v>71</v>
      </c>
      <c r="I549" s="20">
        <f t="shared" si="106"/>
        <v>0.72413793103448276</v>
      </c>
      <c r="J549" s="21">
        <f t="shared" si="107"/>
        <v>0.21981424148606812</v>
      </c>
    </row>
    <row r="550" spans="1:10" x14ac:dyDescent="0.2">
      <c r="A550" s="158" t="s">
        <v>267</v>
      </c>
      <c r="B550" s="65">
        <v>0</v>
      </c>
      <c r="C550" s="66">
        <v>0</v>
      </c>
      <c r="D550" s="65">
        <v>0</v>
      </c>
      <c r="E550" s="66">
        <v>14</v>
      </c>
      <c r="F550" s="67"/>
      <c r="G550" s="65">
        <f t="shared" si="104"/>
        <v>0</v>
      </c>
      <c r="H550" s="66">
        <f t="shared" si="105"/>
        <v>-14</v>
      </c>
      <c r="I550" s="20" t="str">
        <f t="shared" si="106"/>
        <v>-</v>
      </c>
      <c r="J550" s="21">
        <f t="shared" si="107"/>
        <v>-1</v>
      </c>
    </row>
    <row r="551" spans="1:10" x14ac:dyDescent="0.2">
      <c r="A551" s="158" t="s">
        <v>300</v>
      </c>
      <c r="B551" s="65">
        <v>4</v>
      </c>
      <c r="C551" s="66">
        <v>4</v>
      </c>
      <c r="D551" s="65">
        <v>21</v>
      </c>
      <c r="E551" s="66">
        <v>11</v>
      </c>
      <c r="F551" s="67"/>
      <c r="G551" s="65">
        <f t="shared" si="104"/>
        <v>0</v>
      </c>
      <c r="H551" s="66">
        <f t="shared" si="105"/>
        <v>10</v>
      </c>
      <c r="I551" s="20">
        <f t="shared" si="106"/>
        <v>0</v>
      </c>
      <c r="J551" s="21">
        <f t="shared" si="107"/>
        <v>0.90909090909090906</v>
      </c>
    </row>
    <row r="552" spans="1:10" x14ac:dyDescent="0.2">
      <c r="A552" s="158" t="s">
        <v>499</v>
      </c>
      <c r="B552" s="65">
        <v>13</v>
      </c>
      <c r="C552" s="66">
        <v>29</v>
      </c>
      <c r="D552" s="65">
        <v>87</v>
      </c>
      <c r="E552" s="66">
        <v>96</v>
      </c>
      <c r="F552" s="67"/>
      <c r="G552" s="65">
        <f t="shared" si="104"/>
        <v>-16</v>
      </c>
      <c r="H552" s="66">
        <f t="shared" si="105"/>
        <v>-9</v>
      </c>
      <c r="I552" s="20">
        <f t="shared" si="106"/>
        <v>-0.55172413793103448</v>
      </c>
      <c r="J552" s="21">
        <f t="shared" si="107"/>
        <v>-9.375E-2</v>
      </c>
    </row>
    <row r="553" spans="1:10" x14ac:dyDescent="0.2">
      <c r="A553" s="158" t="s">
        <v>307</v>
      </c>
      <c r="B553" s="65">
        <v>9</v>
      </c>
      <c r="C553" s="66">
        <v>0</v>
      </c>
      <c r="D553" s="65">
        <v>13</v>
      </c>
      <c r="E553" s="66">
        <v>0</v>
      </c>
      <c r="F553" s="67"/>
      <c r="G553" s="65">
        <f t="shared" si="104"/>
        <v>9</v>
      </c>
      <c r="H553" s="66">
        <f t="shared" si="105"/>
        <v>13</v>
      </c>
      <c r="I553" s="20" t="str">
        <f t="shared" si="106"/>
        <v>-</v>
      </c>
      <c r="J553" s="21" t="str">
        <f t="shared" si="107"/>
        <v>-</v>
      </c>
    </row>
    <row r="554" spans="1:10" x14ac:dyDescent="0.2">
      <c r="A554" s="158" t="s">
        <v>301</v>
      </c>
      <c r="B554" s="65">
        <v>0</v>
      </c>
      <c r="C554" s="66">
        <v>0</v>
      </c>
      <c r="D554" s="65">
        <v>0</v>
      </c>
      <c r="E554" s="66">
        <v>1</v>
      </c>
      <c r="F554" s="67"/>
      <c r="G554" s="65">
        <f t="shared" si="104"/>
        <v>0</v>
      </c>
      <c r="H554" s="66">
        <f t="shared" si="105"/>
        <v>-1</v>
      </c>
      <c r="I554" s="20" t="str">
        <f t="shared" si="106"/>
        <v>-</v>
      </c>
      <c r="J554" s="21">
        <f t="shared" si="107"/>
        <v>-1</v>
      </c>
    </row>
    <row r="555" spans="1:10" x14ac:dyDescent="0.2">
      <c r="A555" s="158" t="s">
        <v>552</v>
      </c>
      <c r="B555" s="65">
        <v>32</v>
      </c>
      <c r="C555" s="66">
        <v>13</v>
      </c>
      <c r="D555" s="65">
        <v>65</v>
      </c>
      <c r="E555" s="66">
        <v>50</v>
      </c>
      <c r="F555" s="67"/>
      <c r="G555" s="65">
        <f t="shared" si="104"/>
        <v>19</v>
      </c>
      <c r="H555" s="66">
        <f t="shared" si="105"/>
        <v>15</v>
      </c>
      <c r="I555" s="20">
        <f t="shared" si="106"/>
        <v>1.4615384615384615</v>
      </c>
      <c r="J555" s="21">
        <f t="shared" si="107"/>
        <v>0.3</v>
      </c>
    </row>
    <row r="556" spans="1:10" x14ac:dyDescent="0.2">
      <c r="A556" s="158" t="s">
        <v>494</v>
      </c>
      <c r="B556" s="65">
        <v>0</v>
      </c>
      <c r="C556" s="66">
        <v>0</v>
      </c>
      <c r="D556" s="65">
        <v>1</v>
      </c>
      <c r="E556" s="66">
        <v>0</v>
      </c>
      <c r="F556" s="67"/>
      <c r="G556" s="65">
        <f t="shared" si="104"/>
        <v>0</v>
      </c>
      <c r="H556" s="66">
        <f t="shared" si="105"/>
        <v>1</v>
      </c>
      <c r="I556" s="20" t="str">
        <f t="shared" si="106"/>
        <v>-</v>
      </c>
      <c r="J556" s="21" t="str">
        <f t="shared" si="107"/>
        <v>-</v>
      </c>
    </row>
    <row r="557" spans="1:10" x14ac:dyDescent="0.2">
      <c r="A557" s="158" t="s">
        <v>234</v>
      </c>
      <c r="B557" s="65">
        <v>2</v>
      </c>
      <c r="C557" s="66">
        <v>254</v>
      </c>
      <c r="D557" s="65">
        <v>5</v>
      </c>
      <c r="E557" s="66">
        <v>998</v>
      </c>
      <c r="F557" s="67"/>
      <c r="G557" s="65">
        <f t="shared" si="104"/>
        <v>-252</v>
      </c>
      <c r="H557" s="66">
        <f t="shared" si="105"/>
        <v>-993</v>
      </c>
      <c r="I557" s="20">
        <f t="shared" si="106"/>
        <v>-0.99212598425196852</v>
      </c>
      <c r="J557" s="21">
        <f t="shared" si="107"/>
        <v>-0.99498997995991989</v>
      </c>
    </row>
    <row r="558" spans="1:10" x14ac:dyDescent="0.2">
      <c r="A558" s="158" t="s">
        <v>417</v>
      </c>
      <c r="B558" s="65">
        <v>0</v>
      </c>
      <c r="C558" s="66">
        <v>12</v>
      </c>
      <c r="D558" s="65">
        <v>1</v>
      </c>
      <c r="E558" s="66">
        <v>40</v>
      </c>
      <c r="F558" s="67"/>
      <c r="G558" s="65">
        <f t="shared" si="104"/>
        <v>-12</v>
      </c>
      <c r="H558" s="66">
        <f t="shared" si="105"/>
        <v>-39</v>
      </c>
      <c r="I558" s="20">
        <f t="shared" si="106"/>
        <v>-1</v>
      </c>
      <c r="J558" s="21">
        <f t="shared" si="107"/>
        <v>-0.97499999999999998</v>
      </c>
    </row>
    <row r="559" spans="1:10" x14ac:dyDescent="0.2">
      <c r="A559" s="158" t="s">
        <v>302</v>
      </c>
      <c r="B559" s="65">
        <v>20</v>
      </c>
      <c r="C559" s="66">
        <v>10</v>
      </c>
      <c r="D559" s="65">
        <v>49</v>
      </c>
      <c r="E559" s="66">
        <v>52</v>
      </c>
      <c r="F559" s="67"/>
      <c r="G559" s="65">
        <f t="shared" si="104"/>
        <v>10</v>
      </c>
      <c r="H559" s="66">
        <f t="shared" si="105"/>
        <v>-3</v>
      </c>
      <c r="I559" s="20">
        <f t="shared" si="106"/>
        <v>1</v>
      </c>
      <c r="J559" s="21">
        <f t="shared" si="107"/>
        <v>-5.7692307692307696E-2</v>
      </c>
    </row>
    <row r="560" spans="1:10" x14ac:dyDescent="0.2">
      <c r="A560" s="158" t="s">
        <v>254</v>
      </c>
      <c r="B560" s="65">
        <v>9</v>
      </c>
      <c r="C560" s="66">
        <v>54</v>
      </c>
      <c r="D560" s="65">
        <v>33</v>
      </c>
      <c r="E560" s="66">
        <v>126</v>
      </c>
      <c r="F560" s="67"/>
      <c r="G560" s="65">
        <f t="shared" si="104"/>
        <v>-45</v>
      </c>
      <c r="H560" s="66">
        <f t="shared" si="105"/>
        <v>-93</v>
      </c>
      <c r="I560" s="20">
        <f t="shared" si="106"/>
        <v>-0.83333333333333337</v>
      </c>
      <c r="J560" s="21">
        <f t="shared" si="107"/>
        <v>-0.73809523809523814</v>
      </c>
    </row>
    <row r="561" spans="1:10" x14ac:dyDescent="0.2">
      <c r="A561" s="158" t="s">
        <v>455</v>
      </c>
      <c r="B561" s="65">
        <v>1</v>
      </c>
      <c r="C561" s="66">
        <v>0</v>
      </c>
      <c r="D561" s="65">
        <v>1</v>
      </c>
      <c r="E561" s="66">
        <v>0</v>
      </c>
      <c r="F561" s="67"/>
      <c r="G561" s="65">
        <f t="shared" si="104"/>
        <v>1</v>
      </c>
      <c r="H561" s="66">
        <f t="shared" si="105"/>
        <v>1</v>
      </c>
      <c r="I561" s="20" t="str">
        <f t="shared" si="106"/>
        <v>-</v>
      </c>
      <c r="J561" s="21" t="str">
        <f t="shared" si="107"/>
        <v>-</v>
      </c>
    </row>
    <row r="562" spans="1:10" x14ac:dyDescent="0.2">
      <c r="A562" s="158" t="s">
        <v>211</v>
      </c>
      <c r="B562" s="65">
        <v>79</v>
      </c>
      <c r="C562" s="66">
        <v>61</v>
      </c>
      <c r="D562" s="65">
        <v>339</v>
      </c>
      <c r="E562" s="66">
        <v>208</v>
      </c>
      <c r="F562" s="67"/>
      <c r="G562" s="65">
        <f t="shared" si="104"/>
        <v>18</v>
      </c>
      <c r="H562" s="66">
        <f t="shared" si="105"/>
        <v>131</v>
      </c>
      <c r="I562" s="20">
        <f t="shared" si="106"/>
        <v>0.29508196721311475</v>
      </c>
      <c r="J562" s="21">
        <f t="shared" si="107"/>
        <v>0.62980769230769229</v>
      </c>
    </row>
    <row r="563" spans="1:10" x14ac:dyDescent="0.2">
      <c r="A563" s="158" t="s">
        <v>365</v>
      </c>
      <c r="B563" s="65">
        <v>174</v>
      </c>
      <c r="C563" s="66">
        <v>0</v>
      </c>
      <c r="D563" s="65">
        <v>458</v>
      </c>
      <c r="E563" s="66">
        <v>0</v>
      </c>
      <c r="F563" s="67"/>
      <c r="G563" s="65">
        <f t="shared" si="104"/>
        <v>174</v>
      </c>
      <c r="H563" s="66">
        <f t="shared" si="105"/>
        <v>458</v>
      </c>
      <c r="I563" s="20" t="str">
        <f t="shared" si="106"/>
        <v>-</v>
      </c>
      <c r="J563" s="21" t="str">
        <f t="shared" si="107"/>
        <v>-</v>
      </c>
    </row>
    <row r="564" spans="1:10" x14ac:dyDescent="0.2">
      <c r="A564" s="158" t="s">
        <v>418</v>
      </c>
      <c r="B564" s="65">
        <v>70</v>
      </c>
      <c r="C564" s="66">
        <v>91</v>
      </c>
      <c r="D564" s="65">
        <v>235</v>
      </c>
      <c r="E564" s="66">
        <v>392</v>
      </c>
      <c r="F564" s="67"/>
      <c r="G564" s="65">
        <f t="shared" si="104"/>
        <v>-21</v>
      </c>
      <c r="H564" s="66">
        <f t="shared" si="105"/>
        <v>-157</v>
      </c>
      <c r="I564" s="20">
        <f t="shared" si="106"/>
        <v>-0.23076923076923078</v>
      </c>
      <c r="J564" s="21">
        <f t="shared" si="107"/>
        <v>-0.40051020408163263</v>
      </c>
    </row>
    <row r="565" spans="1:10" x14ac:dyDescent="0.2">
      <c r="A565" s="158" t="s">
        <v>456</v>
      </c>
      <c r="B565" s="65">
        <v>156</v>
      </c>
      <c r="C565" s="66">
        <v>87</v>
      </c>
      <c r="D565" s="65">
        <v>394</v>
      </c>
      <c r="E565" s="66">
        <v>285</v>
      </c>
      <c r="F565" s="67"/>
      <c r="G565" s="65">
        <f t="shared" si="104"/>
        <v>69</v>
      </c>
      <c r="H565" s="66">
        <f t="shared" si="105"/>
        <v>109</v>
      </c>
      <c r="I565" s="20">
        <f t="shared" si="106"/>
        <v>0.7931034482758621</v>
      </c>
      <c r="J565" s="21">
        <f t="shared" si="107"/>
        <v>0.38245614035087722</v>
      </c>
    </row>
    <row r="566" spans="1:10" x14ac:dyDescent="0.2">
      <c r="A566" s="158" t="s">
        <v>474</v>
      </c>
      <c r="B566" s="65">
        <v>44</v>
      </c>
      <c r="C566" s="66">
        <v>23</v>
      </c>
      <c r="D566" s="65">
        <v>118</v>
      </c>
      <c r="E566" s="66">
        <v>99</v>
      </c>
      <c r="F566" s="67"/>
      <c r="G566" s="65">
        <f t="shared" si="104"/>
        <v>21</v>
      </c>
      <c r="H566" s="66">
        <f t="shared" si="105"/>
        <v>19</v>
      </c>
      <c r="I566" s="20">
        <f t="shared" si="106"/>
        <v>0.91304347826086951</v>
      </c>
      <c r="J566" s="21">
        <f t="shared" si="107"/>
        <v>0.19191919191919191</v>
      </c>
    </row>
    <row r="567" spans="1:10" x14ac:dyDescent="0.2">
      <c r="A567" s="158" t="s">
        <v>509</v>
      </c>
      <c r="B567" s="65">
        <v>61</v>
      </c>
      <c r="C567" s="66">
        <v>22</v>
      </c>
      <c r="D567" s="65">
        <v>105</v>
      </c>
      <c r="E567" s="66">
        <v>82</v>
      </c>
      <c r="F567" s="67"/>
      <c r="G567" s="65">
        <f t="shared" si="104"/>
        <v>39</v>
      </c>
      <c r="H567" s="66">
        <f t="shared" si="105"/>
        <v>23</v>
      </c>
      <c r="I567" s="20">
        <f t="shared" si="106"/>
        <v>1.7727272727272727</v>
      </c>
      <c r="J567" s="21">
        <f t="shared" si="107"/>
        <v>0.28048780487804881</v>
      </c>
    </row>
    <row r="568" spans="1:10" x14ac:dyDescent="0.2">
      <c r="A568" s="158" t="s">
        <v>387</v>
      </c>
      <c r="B568" s="65">
        <v>51</v>
      </c>
      <c r="C568" s="66">
        <v>0</v>
      </c>
      <c r="D568" s="65">
        <v>178</v>
      </c>
      <c r="E568" s="66">
        <v>0</v>
      </c>
      <c r="F568" s="67"/>
      <c r="G568" s="65">
        <f t="shared" si="104"/>
        <v>51</v>
      </c>
      <c r="H568" s="66">
        <f t="shared" si="105"/>
        <v>178</v>
      </c>
      <c r="I568" s="20" t="str">
        <f t="shared" si="106"/>
        <v>-</v>
      </c>
      <c r="J568" s="21" t="str">
        <f t="shared" si="107"/>
        <v>-</v>
      </c>
    </row>
    <row r="569" spans="1:10" s="160" customFormat="1" x14ac:dyDescent="0.2">
      <c r="A569" s="178" t="s">
        <v>696</v>
      </c>
      <c r="B569" s="71">
        <v>875</v>
      </c>
      <c r="C569" s="72">
        <v>747</v>
      </c>
      <c r="D569" s="71">
        <v>2497</v>
      </c>
      <c r="E569" s="72">
        <v>2778</v>
      </c>
      <c r="F569" s="73"/>
      <c r="G569" s="71">
        <f t="shared" si="104"/>
        <v>128</v>
      </c>
      <c r="H569" s="72">
        <f t="shared" si="105"/>
        <v>-281</v>
      </c>
      <c r="I569" s="37">
        <f t="shared" si="106"/>
        <v>0.17135207496653279</v>
      </c>
      <c r="J569" s="38">
        <f t="shared" si="107"/>
        <v>-0.10115190784737221</v>
      </c>
    </row>
    <row r="570" spans="1:10" x14ac:dyDescent="0.2">
      <c r="A570" s="177"/>
      <c r="B570" s="143"/>
      <c r="C570" s="144"/>
      <c r="D570" s="143"/>
      <c r="E570" s="144"/>
      <c r="F570" s="145"/>
      <c r="G570" s="143"/>
      <c r="H570" s="144"/>
      <c r="I570" s="151"/>
      <c r="J570" s="152"/>
    </row>
    <row r="571" spans="1:10" s="139" customFormat="1" x14ac:dyDescent="0.2">
      <c r="A571" s="159" t="s">
        <v>94</v>
      </c>
      <c r="B571" s="65"/>
      <c r="C571" s="66"/>
      <c r="D571" s="65"/>
      <c r="E571" s="66"/>
      <c r="F571" s="67"/>
      <c r="G571" s="65"/>
      <c r="H571" s="66"/>
      <c r="I571" s="20"/>
      <c r="J571" s="21"/>
    </row>
    <row r="572" spans="1:10" x14ac:dyDescent="0.2">
      <c r="A572" s="158" t="s">
        <v>268</v>
      </c>
      <c r="B572" s="65">
        <v>0</v>
      </c>
      <c r="C572" s="66">
        <v>6</v>
      </c>
      <c r="D572" s="65">
        <v>3</v>
      </c>
      <c r="E572" s="66">
        <v>9</v>
      </c>
      <c r="F572" s="67"/>
      <c r="G572" s="65">
        <f t="shared" ref="G572:G578" si="108">B572-C572</f>
        <v>-6</v>
      </c>
      <c r="H572" s="66">
        <f t="shared" ref="H572:H578" si="109">D572-E572</f>
        <v>-6</v>
      </c>
      <c r="I572" s="20">
        <f t="shared" ref="I572:I578" si="110">IF(C572=0, "-", IF(G572/C572&lt;10, G572/C572, "&gt;999%"))</f>
        <v>-1</v>
      </c>
      <c r="J572" s="21">
        <f t="shared" ref="J572:J578" si="111">IF(E572=0, "-", IF(H572/E572&lt;10, H572/E572, "&gt;999%"))</f>
        <v>-0.66666666666666663</v>
      </c>
    </row>
    <row r="573" spans="1:10" x14ac:dyDescent="0.2">
      <c r="A573" s="158" t="s">
        <v>269</v>
      </c>
      <c r="B573" s="65">
        <v>7</v>
      </c>
      <c r="C573" s="66">
        <v>0</v>
      </c>
      <c r="D573" s="65">
        <v>8</v>
      </c>
      <c r="E573" s="66">
        <v>6</v>
      </c>
      <c r="F573" s="67"/>
      <c r="G573" s="65">
        <f t="shared" si="108"/>
        <v>7</v>
      </c>
      <c r="H573" s="66">
        <f t="shared" si="109"/>
        <v>2</v>
      </c>
      <c r="I573" s="20" t="str">
        <f t="shared" si="110"/>
        <v>-</v>
      </c>
      <c r="J573" s="21">
        <f t="shared" si="111"/>
        <v>0.33333333333333331</v>
      </c>
    </row>
    <row r="574" spans="1:10" x14ac:dyDescent="0.2">
      <c r="A574" s="158" t="s">
        <v>283</v>
      </c>
      <c r="B574" s="65">
        <v>0</v>
      </c>
      <c r="C574" s="66">
        <v>0</v>
      </c>
      <c r="D574" s="65">
        <v>0</v>
      </c>
      <c r="E574" s="66">
        <v>7</v>
      </c>
      <c r="F574" s="67"/>
      <c r="G574" s="65">
        <f t="shared" si="108"/>
        <v>0</v>
      </c>
      <c r="H574" s="66">
        <f t="shared" si="109"/>
        <v>-7</v>
      </c>
      <c r="I574" s="20" t="str">
        <f t="shared" si="110"/>
        <v>-</v>
      </c>
      <c r="J574" s="21">
        <f t="shared" si="111"/>
        <v>-1</v>
      </c>
    </row>
    <row r="575" spans="1:10" x14ac:dyDescent="0.2">
      <c r="A575" s="158" t="s">
        <v>397</v>
      </c>
      <c r="B575" s="65">
        <v>95</v>
      </c>
      <c r="C575" s="66">
        <v>48</v>
      </c>
      <c r="D575" s="65">
        <v>302</v>
      </c>
      <c r="E575" s="66">
        <v>187</v>
      </c>
      <c r="F575" s="67"/>
      <c r="G575" s="65">
        <f t="shared" si="108"/>
        <v>47</v>
      </c>
      <c r="H575" s="66">
        <f t="shared" si="109"/>
        <v>115</v>
      </c>
      <c r="I575" s="20">
        <f t="shared" si="110"/>
        <v>0.97916666666666663</v>
      </c>
      <c r="J575" s="21">
        <f t="shared" si="111"/>
        <v>0.61497326203208558</v>
      </c>
    </row>
    <row r="576" spans="1:10" x14ac:dyDescent="0.2">
      <c r="A576" s="158" t="s">
        <v>431</v>
      </c>
      <c r="B576" s="65">
        <v>138</v>
      </c>
      <c r="C576" s="66">
        <v>40</v>
      </c>
      <c r="D576" s="65">
        <v>315</v>
      </c>
      <c r="E576" s="66">
        <v>183</v>
      </c>
      <c r="F576" s="67"/>
      <c r="G576" s="65">
        <f t="shared" si="108"/>
        <v>98</v>
      </c>
      <c r="H576" s="66">
        <f t="shared" si="109"/>
        <v>132</v>
      </c>
      <c r="I576" s="20">
        <f t="shared" si="110"/>
        <v>2.4500000000000002</v>
      </c>
      <c r="J576" s="21">
        <f t="shared" si="111"/>
        <v>0.72131147540983609</v>
      </c>
    </row>
    <row r="577" spans="1:10" x14ac:dyDescent="0.2">
      <c r="A577" s="158" t="s">
        <v>475</v>
      </c>
      <c r="B577" s="65">
        <v>54</v>
      </c>
      <c r="C577" s="66">
        <v>15</v>
      </c>
      <c r="D577" s="65">
        <v>126</v>
      </c>
      <c r="E577" s="66">
        <v>70</v>
      </c>
      <c r="F577" s="67"/>
      <c r="G577" s="65">
        <f t="shared" si="108"/>
        <v>39</v>
      </c>
      <c r="H577" s="66">
        <f t="shared" si="109"/>
        <v>56</v>
      </c>
      <c r="I577" s="20">
        <f t="shared" si="110"/>
        <v>2.6</v>
      </c>
      <c r="J577" s="21">
        <f t="shared" si="111"/>
        <v>0.8</v>
      </c>
    </row>
    <row r="578" spans="1:10" s="160" customFormat="1" x14ac:dyDescent="0.2">
      <c r="A578" s="178" t="s">
        <v>697</v>
      </c>
      <c r="B578" s="71">
        <v>294</v>
      </c>
      <c r="C578" s="72">
        <v>109</v>
      </c>
      <c r="D578" s="71">
        <v>754</v>
      </c>
      <c r="E578" s="72">
        <v>462</v>
      </c>
      <c r="F578" s="73"/>
      <c r="G578" s="71">
        <f t="shared" si="108"/>
        <v>185</v>
      </c>
      <c r="H578" s="72">
        <f t="shared" si="109"/>
        <v>292</v>
      </c>
      <c r="I578" s="37">
        <f t="shared" si="110"/>
        <v>1.6972477064220184</v>
      </c>
      <c r="J578" s="38">
        <f t="shared" si="111"/>
        <v>0.63203463203463206</v>
      </c>
    </row>
    <row r="579" spans="1:10" x14ac:dyDescent="0.2">
      <c r="A579" s="177"/>
      <c r="B579" s="143"/>
      <c r="C579" s="144"/>
      <c r="D579" s="143"/>
      <c r="E579" s="144"/>
      <c r="F579" s="145"/>
      <c r="G579" s="143"/>
      <c r="H579" s="144"/>
      <c r="I579" s="151"/>
      <c r="J579" s="152"/>
    </row>
    <row r="580" spans="1:10" s="139" customFormat="1" x14ac:dyDescent="0.2">
      <c r="A580" s="159" t="s">
        <v>95</v>
      </c>
      <c r="B580" s="65"/>
      <c r="C580" s="66"/>
      <c r="D580" s="65"/>
      <c r="E580" s="66"/>
      <c r="F580" s="67"/>
      <c r="G580" s="65"/>
      <c r="H580" s="66"/>
      <c r="I580" s="20"/>
      <c r="J580" s="21"/>
    </row>
    <row r="581" spans="1:10" x14ac:dyDescent="0.2">
      <c r="A581" s="158" t="s">
        <v>575</v>
      </c>
      <c r="B581" s="65">
        <v>49</v>
      </c>
      <c r="C581" s="66">
        <v>49</v>
      </c>
      <c r="D581" s="65">
        <v>119</v>
      </c>
      <c r="E581" s="66">
        <v>116</v>
      </c>
      <c r="F581" s="67"/>
      <c r="G581" s="65">
        <f>B581-C581</f>
        <v>0</v>
      </c>
      <c r="H581" s="66">
        <f>D581-E581</f>
        <v>3</v>
      </c>
      <c r="I581" s="20">
        <f>IF(C581=0, "-", IF(G581/C581&lt;10, G581/C581, "&gt;999%"))</f>
        <v>0</v>
      </c>
      <c r="J581" s="21">
        <f>IF(E581=0, "-", IF(H581/E581&lt;10, H581/E581, "&gt;999%"))</f>
        <v>2.5862068965517241E-2</v>
      </c>
    </row>
    <row r="582" spans="1:10" x14ac:dyDescent="0.2">
      <c r="A582" s="158" t="s">
        <v>562</v>
      </c>
      <c r="B582" s="65">
        <v>2</v>
      </c>
      <c r="C582" s="66">
        <v>1</v>
      </c>
      <c r="D582" s="65">
        <v>2</v>
      </c>
      <c r="E582" s="66">
        <v>3</v>
      </c>
      <c r="F582" s="67"/>
      <c r="G582" s="65">
        <f>B582-C582</f>
        <v>1</v>
      </c>
      <c r="H582" s="66">
        <f>D582-E582</f>
        <v>-1</v>
      </c>
      <c r="I582" s="20">
        <f>IF(C582=0, "-", IF(G582/C582&lt;10, G582/C582, "&gt;999%"))</f>
        <v>1</v>
      </c>
      <c r="J582" s="21">
        <f>IF(E582=0, "-", IF(H582/E582&lt;10, H582/E582, "&gt;999%"))</f>
        <v>-0.33333333333333331</v>
      </c>
    </row>
    <row r="583" spans="1:10" s="160" customFormat="1" x14ac:dyDescent="0.2">
      <c r="A583" s="178" t="s">
        <v>698</v>
      </c>
      <c r="B583" s="71">
        <v>51</v>
      </c>
      <c r="C583" s="72">
        <v>50</v>
      </c>
      <c r="D583" s="71">
        <v>121</v>
      </c>
      <c r="E583" s="72">
        <v>119</v>
      </c>
      <c r="F583" s="73"/>
      <c r="G583" s="71">
        <f>B583-C583</f>
        <v>1</v>
      </c>
      <c r="H583" s="72">
        <f>D583-E583</f>
        <v>2</v>
      </c>
      <c r="I583" s="37">
        <f>IF(C583=0, "-", IF(G583/C583&lt;10, G583/C583, "&gt;999%"))</f>
        <v>0.02</v>
      </c>
      <c r="J583" s="38">
        <f>IF(E583=0, "-", IF(H583/E583&lt;10, H583/E583, "&gt;999%"))</f>
        <v>1.680672268907563E-2</v>
      </c>
    </row>
    <row r="584" spans="1:10" x14ac:dyDescent="0.2">
      <c r="A584" s="177"/>
      <c r="B584" s="143"/>
      <c r="C584" s="144"/>
      <c r="D584" s="143"/>
      <c r="E584" s="144"/>
      <c r="F584" s="145"/>
      <c r="G584" s="143"/>
      <c r="H584" s="144"/>
      <c r="I584" s="151"/>
      <c r="J584" s="152"/>
    </row>
    <row r="585" spans="1:10" s="139" customFormat="1" x14ac:dyDescent="0.2">
      <c r="A585" s="159" t="s">
        <v>96</v>
      </c>
      <c r="B585" s="65"/>
      <c r="C585" s="66"/>
      <c r="D585" s="65"/>
      <c r="E585" s="66"/>
      <c r="F585" s="67"/>
      <c r="G585" s="65"/>
      <c r="H585" s="66"/>
      <c r="I585" s="20"/>
      <c r="J585" s="21"/>
    </row>
    <row r="586" spans="1:10" x14ac:dyDescent="0.2">
      <c r="A586" s="158" t="s">
        <v>576</v>
      </c>
      <c r="B586" s="65">
        <v>3</v>
      </c>
      <c r="C586" s="66">
        <v>0</v>
      </c>
      <c r="D586" s="65">
        <v>9</v>
      </c>
      <c r="E586" s="66">
        <v>6</v>
      </c>
      <c r="F586" s="67"/>
      <c r="G586" s="65">
        <f>B586-C586</f>
        <v>3</v>
      </c>
      <c r="H586" s="66">
        <f>D586-E586</f>
        <v>3</v>
      </c>
      <c r="I586" s="20" t="str">
        <f>IF(C586=0, "-", IF(G586/C586&lt;10, G586/C586, "&gt;999%"))</f>
        <v>-</v>
      </c>
      <c r="J586" s="21">
        <f>IF(E586=0, "-", IF(H586/E586&lt;10, H586/E586, "&gt;999%"))</f>
        <v>0.5</v>
      </c>
    </row>
    <row r="587" spans="1:10" s="160" customFormat="1" x14ac:dyDescent="0.2">
      <c r="A587" s="165" t="s">
        <v>699</v>
      </c>
      <c r="B587" s="166">
        <v>3</v>
      </c>
      <c r="C587" s="167">
        <v>0</v>
      </c>
      <c r="D587" s="166">
        <v>9</v>
      </c>
      <c r="E587" s="167">
        <v>6</v>
      </c>
      <c r="F587" s="168"/>
      <c r="G587" s="166">
        <f>B587-C587</f>
        <v>3</v>
      </c>
      <c r="H587" s="167">
        <f>D587-E587</f>
        <v>3</v>
      </c>
      <c r="I587" s="169" t="str">
        <f>IF(C587=0, "-", IF(G587/C587&lt;10, G587/C587, "&gt;999%"))</f>
        <v>-</v>
      </c>
      <c r="J587" s="170">
        <f>IF(E587=0, "-", IF(H587/E587&lt;10, H587/E587, "&gt;999%"))</f>
        <v>0.5</v>
      </c>
    </row>
    <row r="588" spans="1:10" x14ac:dyDescent="0.2">
      <c r="A588" s="171"/>
      <c r="B588" s="172"/>
      <c r="C588" s="173"/>
      <c r="D588" s="172"/>
      <c r="E588" s="173"/>
      <c r="F588" s="174"/>
      <c r="G588" s="172"/>
      <c r="H588" s="173"/>
      <c r="I588" s="175"/>
      <c r="J588" s="176"/>
    </row>
    <row r="589" spans="1:10" x14ac:dyDescent="0.2">
      <c r="A589" s="27" t="s">
        <v>16</v>
      </c>
      <c r="B589" s="71">
        <f>SUM(B7:B588)/2</f>
        <v>25800</v>
      </c>
      <c r="C589" s="77">
        <f>SUM(C7:C588)/2</f>
        <v>21662</v>
      </c>
      <c r="D589" s="71">
        <f>SUM(D7:D588)/2</f>
        <v>67549</v>
      </c>
      <c r="E589" s="77">
        <f>SUM(E7:E588)/2</f>
        <v>65027</v>
      </c>
      <c r="F589" s="73"/>
      <c r="G589" s="71">
        <f>B589-C589</f>
        <v>4138</v>
      </c>
      <c r="H589" s="72">
        <f>D589-E589</f>
        <v>2522</v>
      </c>
      <c r="I589" s="37">
        <f>IF(C589=0, 0, G589/C589)</f>
        <v>0.19102575939433108</v>
      </c>
      <c r="J589" s="38">
        <f>IF(E589=0, 0, H589/E589)</f>
        <v>3.8783889768865237E-2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8" max="16383" man="1"/>
    <brk id="161" max="16383" man="1"/>
    <brk id="218" max="16383" man="1"/>
    <brk id="271" max="16383" man="1"/>
    <brk id="325" max="16383" man="1"/>
    <brk id="387" max="16383" man="1"/>
    <brk id="447" max="16383" man="1"/>
    <brk id="505" max="16383" man="1"/>
    <brk id="54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109</v>
      </c>
      <c r="B7" s="65">
        <v>5384</v>
      </c>
      <c r="C7" s="66">
        <v>6174</v>
      </c>
      <c r="D7" s="65">
        <v>15595</v>
      </c>
      <c r="E7" s="66">
        <v>18761</v>
      </c>
      <c r="F7" s="67"/>
      <c r="G7" s="65">
        <f>B7-C7</f>
        <v>-790</v>
      </c>
      <c r="H7" s="66">
        <f>D7-E7</f>
        <v>-3166</v>
      </c>
      <c r="I7" s="28">
        <f>IF(C7=0, "-", IF(G7/C7&lt;10, G7/C7*100, "&gt;999"))</f>
        <v>-12.795594428247488</v>
      </c>
      <c r="J7" s="29">
        <f>IF(E7=0, "-", IF(H7/E7&lt;10, H7/E7*100, "&gt;999"))</f>
        <v>-16.875433079260169</v>
      </c>
    </row>
    <row r="8" spans="1:10" x14ac:dyDescent="0.2">
      <c r="A8" s="7" t="s">
        <v>118</v>
      </c>
      <c r="B8" s="65">
        <v>13833</v>
      </c>
      <c r="C8" s="66">
        <v>10438</v>
      </c>
      <c r="D8" s="65">
        <v>35972</v>
      </c>
      <c r="E8" s="66">
        <v>32734</v>
      </c>
      <c r="F8" s="67"/>
      <c r="G8" s="65">
        <f>B8-C8</f>
        <v>3395</v>
      </c>
      <c r="H8" s="66">
        <f>D8-E8</f>
        <v>3238</v>
      </c>
      <c r="I8" s="28">
        <f>IF(C8=0, "-", IF(G8/C8&lt;10, G8/C8*100, "&gt;999"))</f>
        <v>32.525388005365016</v>
      </c>
      <c r="J8" s="29">
        <f>IF(E8=0, "-", IF(H8/E8&lt;10, H8/E8*100, "&gt;999"))</f>
        <v>9.8918555630231566</v>
      </c>
    </row>
    <row r="9" spans="1:10" x14ac:dyDescent="0.2">
      <c r="A9" s="7" t="s">
        <v>124</v>
      </c>
      <c r="B9" s="65">
        <v>5602</v>
      </c>
      <c r="C9" s="66">
        <v>4406</v>
      </c>
      <c r="D9" s="65">
        <v>13663</v>
      </c>
      <c r="E9" s="66">
        <v>11662</v>
      </c>
      <c r="F9" s="67"/>
      <c r="G9" s="65">
        <f>B9-C9</f>
        <v>1196</v>
      </c>
      <c r="H9" s="66">
        <f>D9-E9</f>
        <v>2001</v>
      </c>
      <c r="I9" s="28">
        <f>IF(C9=0, "-", IF(G9/C9&lt;10, G9/C9*100, "&gt;999"))</f>
        <v>27.144802541988199</v>
      </c>
      <c r="J9" s="29">
        <f>IF(E9=0, "-", IF(H9/E9&lt;10, H9/E9*100, "&gt;999"))</f>
        <v>17.158291888183843</v>
      </c>
    </row>
    <row r="10" spans="1:10" x14ac:dyDescent="0.2">
      <c r="A10" s="7" t="s">
        <v>125</v>
      </c>
      <c r="B10" s="65">
        <v>981</v>
      </c>
      <c r="C10" s="66">
        <v>644</v>
      </c>
      <c r="D10" s="65">
        <v>2319</v>
      </c>
      <c r="E10" s="66">
        <v>1870</v>
      </c>
      <c r="F10" s="67"/>
      <c r="G10" s="65">
        <f>B10-C10</f>
        <v>337</v>
      </c>
      <c r="H10" s="66">
        <f>D10-E10</f>
        <v>449</v>
      </c>
      <c r="I10" s="28">
        <f>IF(C10=0, "-", IF(G10/C10&lt;10, G10/C10*100, "&gt;999"))</f>
        <v>52.329192546583847</v>
      </c>
      <c r="J10" s="29">
        <f>IF(E10=0, "-", IF(H10/E10&lt;10, H10/E10*100, "&gt;999"))</f>
        <v>24.010695187165776</v>
      </c>
    </row>
    <row r="11" spans="1:10" s="43" customFormat="1" x14ac:dyDescent="0.2">
      <c r="A11" s="27" t="s">
        <v>0</v>
      </c>
      <c r="B11" s="71">
        <f>SUM(B7:B10)</f>
        <v>25800</v>
      </c>
      <c r="C11" s="72">
        <f>SUM(C7:C10)</f>
        <v>21662</v>
      </c>
      <c r="D11" s="71">
        <f>SUM(D7:D10)</f>
        <v>67549</v>
      </c>
      <c r="E11" s="72">
        <f>SUM(E7:E10)</f>
        <v>65027</v>
      </c>
      <c r="F11" s="73"/>
      <c r="G11" s="71">
        <f>B11-C11</f>
        <v>4138</v>
      </c>
      <c r="H11" s="72">
        <f>D11-E11</f>
        <v>2522</v>
      </c>
      <c r="I11" s="44">
        <f>IF(C11=0, 0, G11/C11*100)</f>
        <v>19.102575939433109</v>
      </c>
      <c r="J11" s="45">
        <f>IF(E11=0, 0, H11/E11*100)</f>
        <v>3.8783889768865238</v>
      </c>
    </row>
    <row r="13" spans="1:10" x14ac:dyDescent="0.2">
      <c r="A13" s="3"/>
      <c r="B13" s="196" t="s">
        <v>1</v>
      </c>
      <c r="C13" s="197"/>
      <c r="D13" s="196" t="s">
        <v>2</v>
      </c>
      <c r="E13" s="197"/>
      <c r="F13" s="59"/>
      <c r="G13" s="196" t="s">
        <v>3</v>
      </c>
      <c r="H13" s="200"/>
      <c r="I13" s="200"/>
      <c r="J13" s="197"/>
    </row>
    <row r="14" spans="1:10" x14ac:dyDescent="0.2">
      <c r="A14" s="7" t="s">
        <v>110</v>
      </c>
      <c r="B14" s="65">
        <v>204</v>
      </c>
      <c r="C14" s="66">
        <v>121</v>
      </c>
      <c r="D14" s="65">
        <v>525</v>
      </c>
      <c r="E14" s="66">
        <v>342</v>
      </c>
      <c r="F14" s="67"/>
      <c r="G14" s="65">
        <f t="shared" ref="G14:G34" si="0">B14-C14</f>
        <v>83</v>
      </c>
      <c r="H14" s="66">
        <f t="shared" ref="H14:H34" si="1">D14-E14</f>
        <v>183</v>
      </c>
      <c r="I14" s="28">
        <f t="shared" ref="I14:I33" si="2">IF(C14=0, "-", IF(G14/C14&lt;10, G14/C14*100, "&gt;999"))</f>
        <v>68.59504132231406</v>
      </c>
      <c r="J14" s="29">
        <f t="shared" ref="J14:J33" si="3">IF(E14=0, "-", IF(H14/E14&lt;10, H14/E14*100, "&gt;999"))</f>
        <v>53.508771929824562</v>
      </c>
    </row>
    <row r="15" spans="1:10" x14ac:dyDescent="0.2">
      <c r="A15" s="7" t="s">
        <v>111</v>
      </c>
      <c r="B15" s="65">
        <v>876</v>
      </c>
      <c r="C15" s="66">
        <v>887</v>
      </c>
      <c r="D15" s="65">
        <v>2906</v>
      </c>
      <c r="E15" s="66">
        <v>3034</v>
      </c>
      <c r="F15" s="67"/>
      <c r="G15" s="65">
        <f t="shared" si="0"/>
        <v>-11</v>
      </c>
      <c r="H15" s="66">
        <f t="shared" si="1"/>
        <v>-128</v>
      </c>
      <c r="I15" s="28">
        <f t="shared" si="2"/>
        <v>-1.2401352874859075</v>
      </c>
      <c r="J15" s="29">
        <f t="shared" si="3"/>
        <v>-4.2188529993408039</v>
      </c>
    </row>
    <row r="16" spans="1:10" x14ac:dyDescent="0.2">
      <c r="A16" s="7" t="s">
        <v>112</v>
      </c>
      <c r="B16" s="65">
        <v>2776</v>
      </c>
      <c r="C16" s="66">
        <v>3483</v>
      </c>
      <c r="D16" s="65">
        <v>7694</v>
      </c>
      <c r="E16" s="66">
        <v>10197</v>
      </c>
      <c r="F16" s="67"/>
      <c r="G16" s="65">
        <f t="shared" si="0"/>
        <v>-707</v>
      </c>
      <c r="H16" s="66">
        <f t="shared" si="1"/>
        <v>-2503</v>
      </c>
      <c r="I16" s="28">
        <f t="shared" si="2"/>
        <v>-20.298593166810221</v>
      </c>
      <c r="J16" s="29">
        <f t="shared" si="3"/>
        <v>-24.546435226046874</v>
      </c>
    </row>
    <row r="17" spans="1:10" x14ac:dyDescent="0.2">
      <c r="A17" s="7" t="s">
        <v>113</v>
      </c>
      <c r="B17" s="65">
        <v>748</v>
      </c>
      <c r="C17" s="66">
        <v>882</v>
      </c>
      <c r="D17" s="65">
        <v>2193</v>
      </c>
      <c r="E17" s="66">
        <v>2678</v>
      </c>
      <c r="F17" s="67"/>
      <c r="G17" s="65">
        <f t="shared" si="0"/>
        <v>-134</v>
      </c>
      <c r="H17" s="66">
        <f t="shared" si="1"/>
        <v>-485</v>
      </c>
      <c r="I17" s="28">
        <f t="shared" si="2"/>
        <v>-15.192743764172336</v>
      </c>
      <c r="J17" s="29">
        <f t="shared" si="3"/>
        <v>-18.110530246452576</v>
      </c>
    </row>
    <row r="18" spans="1:10" x14ac:dyDescent="0.2">
      <c r="A18" s="7" t="s">
        <v>114</v>
      </c>
      <c r="B18" s="65">
        <v>192</v>
      </c>
      <c r="C18" s="66">
        <v>137</v>
      </c>
      <c r="D18" s="65">
        <v>461</v>
      </c>
      <c r="E18" s="66">
        <v>600</v>
      </c>
      <c r="F18" s="67"/>
      <c r="G18" s="65">
        <f t="shared" si="0"/>
        <v>55</v>
      </c>
      <c r="H18" s="66">
        <f t="shared" si="1"/>
        <v>-139</v>
      </c>
      <c r="I18" s="28">
        <f t="shared" si="2"/>
        <v>40.145985401459853</v>
      </c>
      <c r="J18" s="29">
        <f t="shared" si="3"/>
        <v>-23.166666666666664</v>
      </c>
    </row>
    <row r="19" spans="1:10" x14ac:dyDescent="0.2">
      <c r="A19" s="7" t="s">
        <v>115</v>
      </c>
      <c r="B19" s="65">
        <v>34</v>
      </c>
      <c r="C19" s="66">
        <v>57</v>
      </c>
      <c r="D19" s="65">
        <v>85</v>
      </c>
      <c r="E19" s="66">
        <v>147</v>
      </c>
      <c r="F19" s="67"/>
      <c r="G19" s="65">
        <f t="shared" si="0"/>
        <v>-23</v>
      </c>
      <c r="H19" s="66">
        <f t="shared" si="1"/>
        <v>-62</v>
      </c>
      <c r="I19" s="28">
        <f t="shared" si="2"/>
        <v>-40.350877192982452</v>
      </c>
      <c r="J19" s="29">
        <f t="shared" si="3"/>
        <v>-42.176870748299322</v>
      </c>
    </row>
    <row r="20" spans="1:10" x14ac:dyDescent="0.2">
      <c r="A20" s="7" t="s">
        <v>116</v>
      </c>
      <c r="B20" s="65">
        <v>285</v>
      </c>
      <c r="C20" s="66">
        <v>317</v>
      </c>
      <c r="D20" s="65">
        <v>777</v>
      </c>
      <c r="E20" s="66">
        <v>778</v>
      </c>
      <c r="F20" s="67"/>
      <c r="G20" s="65">
        <f t="shared" si="0"/>
        <v>-32</v>
      </c>
      <c r="H20" s="66">
        <f t="shared" si="1"/>
        <v>-1</v>
      </c>
      <c r="I20" s="28">
        <f t="shared" si="2"/>
        <v>-10.094637223974763</v>
      </c>
      <c r="J20" s="29">
        <f t="shared" si="3"/>
        <v>-0.12853470437017994</v>
      </c>
    </row>
    <row r="21" spans="1:10" x14ac:dyDescent="0.2">
      <c r="A21" s="7" t="s">
        <v>117</v>
      </c>
      <c r="B21" s="65">
        <v>269</v>
      </c>
      <c r="C21" s="66">
        <v>290</v>
      </c>
      <c r="D21" s="65">
        <v>954</v>
      </c>
      <c r="E21" s="66">
        <v>985</v>
      </c>
      <c r="F21" s="67"/>
      <c r="G21" s="65">
        <f t="shared" si="0"/>
        <v>-21</v>
      </c>
      <c r="H21" s="66">
        <f t="shared" si="1"/>
        <v>-31</v>
      </c>
      <c r="I21" s="28">
        <f t="shared" si="2"/>
        <v>-7.2413793103448283</v>
      </c>
      <c r="J21" s="29">
        <f t="shared" si="3"/>
        <v>-3.1472081218274113</v>
      </c>
    </row>
    <row r="22" spans="1:10" x14ac:dyDescent="0.2">
      <c r="A22" s="142" t="s">
        <v>119</v>
      </c>
      <c r="B22" s="143">
        <v>1487</v>
      </c>
      <c r="C22" s="144">
        <v>616</v>
      </c>
      <c r="D22" s="143">
        <v>3626</v>
      </c>
      <c r="E22" s="144">
        <v>2006</v>
      </c>
      <c r="F22" s="145"/>
      <c r="G22" s="143">
        <f t="shared" si="0"/>
        <v>871</v>
      </c>
      <c r="H22" s="144">
        <f t="shared" si="1"/>
        <v>1620</v>
      </c>
      <c r="I22" s="146">
        <f t="shared" si="2"/>
        <v>141.39610389610388</v>
      </c>
      <c r="J22" s="147">
        <f t="shared" si="3"/>
        <v>80.757726819541375</v>
      </c>
    </row>
    <row r="23" spans="1:10" x14ac:dyDescent="0.2">
      <c r="A23" s="7" t="s">
        <v>120</v>
      </c>
      <c r="B23" s="65">
        <v>3393</v>
      </c>
      <c r="C23" s="66">
        <v>2527</v>
      </c>
      <c r="D23" s="65">
        <v>9505</v>
      </c>
      <c r="E23" s="66">
        <v>8008</v>
      </c>
      <c r="F23" s="67"/>
      <c r="G23" s="65">
        <f t="shared" si="0"/>
        <v>866</v>
      </c>
      <c r="H23" s="66">
        <f t="shared" si="1"/>
        <v>1497</v>
      </c>
      <c r="I23" s="28">
        <f t="shared" si="2"/>
        <v>34.269885239414329</v>
      </c>
      <c r="J23" s="29">
        <f t="shared" si="3"/>
        <v>18.693806193806196</v>
      </c>
    </row>
    <row r="24" spans="1:10" x14ac:dyDescent="0.2">
      <c r="A24" s="7" t="s">
        <v>121</v>
      </c>
      <c r="B24" s="65">
        <v>5233</v>
      </c>
      <c r="C24" s="66">
        <v>4381</v>
      </c>
      <c r="D24" s="65">
        <v>13126</v>
      </c>
      <c r="E24" s="66">
        <v>13736</v>
      </c>
      <c r="F24" s="67"/>
      <c r="G24" s="65">
        <f t="shared" si="0"/>
        <v>852</v>
      </c>
      <c r="H24" s="66">
        <f t="shared" si="1"/>
        <v>-610</v>
      </c>
      <c r="I24" s="28">
        <f t="shared" si="2"/>
        <v>19.447614699840219</v>
      </c>
      <c r="J24" s="29">
        <f t="shared" si="3"/>
        <v>-4.440885264997088</v>
      </c>
    </row>
    <row r="25" spans="1:10" x14ac:dyDescent="0.2">
      <c r="A25" s="7" t="s">
        <v>122</v>
      </c>
      <c r="B25" s="65">
        <v>3062</v>
      </c>
      <c r="C25" s="66">
        <v>2454</v>
      </c>
      <c r="D25" s="65">
        <v>8097</v>
      </c>
      <c r="E25" s="66">
        <v>7851</v>
      </c>
      <c r="F25" s="67"/>
      <c r="G25" s="65">
        <f t="shared" si="0"/>
        <v>608</v>
      </c>
      <c r="H25" s="66">
        <f t="shared" si="1"/>
        <v>246</v>
      </c>
      <c r="I25" s="28">
        <f t="shared" si="2"/>
        <v>24.775876120619397</v>
      </c>
      <c r="J25" s="29">
        <f t="shared" si="3"/>
        <v>3.1333588077951857</v>
      </c>
    </row>
    <row r="26" spans="1:10" x14ac:dyDescent="0.2">
      <c r="A26" s="7" t="s">
        <v>123</v>
      </c>
      <c r="B26" s="65">
        <v>658</v>
      </c>
      <c r="C26" s="66">
        <v>460</v>
      </c>
      <c r="D26" s="65">
        <v>1618</v>
      </c>
      <c r="E26" s="66">
        <v>1133</v>
      </c>
      <c r="F26" s="67"/>
      <c r="G26" s="65">
        <f t="shared" si="0"/>
        <v>198</v>
      </c>
      <c r="H26" s="66">
        <f t="shared" si="1"/>
        <v>485</v>
      </c>
      <c r="I26" s="28">
        <f t="shared" si="2"/>
        <v>43.04347826086957</v>
      </c>
      <c r="J26" s="29">
        <f t="shared" si="3"/>
        <v>42.806707855251545</v>
      </c>
    </row>
    <row r="27" spans="1:10" x14ac:dyDescent="0.2">
      <c r="A27" s="142" t="s">
        <v>126</v>
      </c>
      <c r="B27" s="143">
        <v>47</v>
      </c>
      <c r="C27" s="144">
        <v>54</v>
      </c>
      <c r="D27" s="143">
        <v>92</v>
      </c>
      <c r="E27" s="144">
        <v>136</v>
      </c>
      <c r="F27" s="145"/>
      <c r="G27" s="143">
        <f t="shared" si="0"/>
        <v>-7</v>
      </c>
      <c r="H27" s="144">
        <f t="shared" si="1"/>
        <v>-44</v>
      </c>
      <c r="I27" s="146">
        <f t="shared" si="2"/>
        <v>-12.962962962962962</v>
      </c>
      <c r="J27" s="147">
        <f t="shared" si="3"/>
        <v>-32.352941176470587</v>
      </c>
    </row>
    <row r="28" spans="1:10" x14ac:dyDescent="0.2">
      <c r="A28" s="7" t="s">
        <v>127</v>
      </c>
      <c r="B28" s="65">
        <v>1</v>
      </c>
      <c r="C28" s="66">
        <v>4</v>
      </c>
      <c r="D28" s="65">
        <v>7</v>
      </c>
      <c r="E28" s="66">
        <v>11</v>
      </c>
      <c r="F28" s="67"/>
      <c r="G28" s="65">
        <f t="shared" si="0"/>
        <v>-3</v>
      </c>
      <c r="H28" s="66">
        <f t="shared" si="1"/>
        <v>-4</v>
      </c>
      <c r="I28" s="28">
        <f t="shared" si="2"/>
        <v>-75</v>
      </c>
      <c r="J28" s="29">
        <f t="shared" si="3"/>
        <v>-36.363636363636367</v>
      </c>
    </row>
    <row r="29" spans="1:10" x14ac:dyDescent="0.2">
      <c r="A29" s="7" t="s">
        <v>128</v>
      </c>
      <c r="B29" s="65">
        <v>36</v>
      </c>
      <c r="C29" s="66">
        <v>33</v>
      </c>
      <c r="D29" s="65">
        <v>155</v>
      </c>
      <c r="E29" s="66">
        <v>137</v>
      </c>
      <c r="F29" s="67"/>
      <c r="G29" s="65">
        <f t="shared" si="0"/>
        <v>3</v>
      </c>
      <c r="H29" s="66">
        <f t="shared" si="1"/>
        <v>18</v>
      </c>
      <c r="I29" s="28">
        <f t="shared" si="2"/>
        <v>9.0909090909090917</v>
      </c>
      <c r="J29" s="29">
        <f t="shared" si="3"/>
        <v>13.138686131386862</v>
      </c>
    </row>
    <row r="30" spans="1:10" x14ac:dyDescent="0.2">
      <c r="A30" s="7" t="s">
        <v>129</v>
      </c>
      <c r="B30" s="65">
        <v>810</v>
      </c>
      <c r="C30" s="66">
        <v>413</v>
      </c>
      <c r="D30" s="65">
        <v>1949</v>
      </c>
      <c r="E30" s="66">
        <v>1111</v>
      </c>
      <c r="F30" s="67"/>
      <c r="G30" s="65">
        <f t="shared" si="0"/>
        <v>397</v>
      </c>
      <c r="H30" s="66">
        <f t="shared" si="1"/>
        <v>838</v>
      </c>
      <c r="I30" s="28">
        <f t="shared" si="2"/>
        <v>96.125907990314772</v>
      </c>
      <c r="J30" s="29">
        <f t="shared" si="3"/>
        <v>75.427542754275422</v>
      </c>
    </row>
    <row r="31" spans="1:10" x14ac:dyDescent="0.2">
      <c r="A31" s="7" t="s">
        <v>130</v>
      </c>
      <c r="B31" s="65">
        <v>686</v>
      </c>
      <c r="C31" s="66">
        <v>596</v>
      </c>
      <c r="D31" s="65">
        <v>1681</v>
      </c>
      <c r="E31" s="66">
        <v>1599</v>
      </c>
      <c r="F31" s="67"/>
      <c r="G31" s="65">
        <f t="shared" si="0"/>
        <v>90</v>
      </c>
      <c r="H31" s="66">
        <f t="shared" si="1"/>
        <v>82</v>
      </c>
      <c r="I31" s="28">
        <f t="shared" si="2"/>
        <v>15.100671140939598</v>
      </c>
      <c r="J31" s="29">
        <f t="shared" si="3"/>
        <v>5.1282051282051277</v>
      </c>
    </row>
    <row r="32" spans="1:10" x14ac:dyDescent="0.2">
      <c r="A32" s="7" t="s">
        <v>131</v>
      </c>
      <c r="B32" s="65">
        <v>4022</v>
      </c>
      <c r="C32" s="66">
        <v>3306</v>
      </c>
      <c r="D32" s="65">
        <v>9779</v>
      </c>
      <c r="E32" s="66">
        <v>8668</v>
      </c>
      <c r="F32" s="67"/>
      <c r="G32" s="65">
        <f t="shared" si="0"/>
        <v>716</v>
      </c>
      <c r="H32" s="66">
        <f t="shared" si="1"/>
        <v>1111</v>
      </c>
      <c r="I32" s="28">
        <f t="shared" si="2"/>
        <v>21.657592256503328</v>
      </c>
      <c r="J32" s="29">
        <f t="shared" si="3"/>
        <v>12.81725888324873</v>
      </c>
    </row>
    <row r="33" spans="1:10" x14ac:dyDescent="0.2">
      <c r="A33" s="142" t="s">
        <v>125</v>
      </c>
      <c r="B33" s="143">
        <v>981</v>
      </c>
      <c r="C33" s="144">
        <v>644</v>
      </c>
      <c r="D33" s="143">
        <v>2319</v>
      </c>
      <c r="E33" s="144">
        <v>1870</v>
      </c>
      <c r="F33" s="145"/>
      <c r="G33" s="143">
        <f t="shared" si="0"/>
        <v>337</v>
      </c>
      <c r="H33" s="144">
        <f t="shared" si="1"/>
        <v>449</v>
      </c>
      <c r="I33" s="146">
        <f t="shared" si="2"/>
        <v>52.329192546583847</v>
      </c>
      <c r="J33" s="147">
        <f t="shared" si="3"/>
        <v>24.010695187165776</v>
      </c>
    </row>
    <row r="34" spans="1:10" s="43" customFormat="1" x14ac:dyDescent="0.2">
      <c r="A34" s="27" t="s">
        <v>0</v>
      </c>
      <c r="B34" s="71">
        <f>SUM(B14:B33)</f>
        <v>25800</v>
      </c>
      <c r="C34" s="72">
        <f>SUM(C14:C33)</f>
        <v>21662</v>
      </c>
      <c r="D34" s="71">
        <f>SUM(D14:D33)</f>
        <v>67549</v>
      </c>
      <c r="E34" s="72">
        <f>SUM(E14:E33)</f>
        <v>65027</v>
      </c>
      <c r="F34" s="73"/>
      <c r="G34" s="71">
        <f t="shared" si="0"/>
        <v>4138</v>
      </c>
      <c r="H34" s="72">
        <f t="shared" si="1"/>
        <v>2522</v>
      </c>
      <c r="I34" s="44">
        <f>IF(C34=0, 0, G34/C34*100)</f>
        <v>19.102575939433109</v>
      </c>
      <c r="J34" s="45">
        <f>IF(E34=0, 0, H34/E34*100)</f>
        <v>3.8783889768865238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109</v>
      </c>
      <c r="B39" s="30">
        <f>$B$7/$B$11*100</f>
        <v>20.868217054263567</v>
      </c>
      <c r="C39" s="31">
        <f>$C$7/$C$11*100</f>
        <v>28.501523405041084</v>
      </c>
      <c r="D39" s="30">
        <f>$D$7/$D$11*100</f>
        <v>23.086944292291523</v>
      </c>
      <c r="E39" s="31">
        <f>$E$7/$E$11*100</f>
        <v>28.851092623064268</v>
      </c>
      <c r="F39" s="32"/>
      <c r="G39" s="30">
        <f>B39-C39</f>
        <v>-7.6333063507775165</v>
      </c>
      <c r="H39" s="31">
        <f>D39-E39</f>
        <v>-5.7641483307727448</v>
      </c>
    </row>
    <row r="40" spans="1:10" x14ac:dyDescent="0.2">
      <c r="A40" s="7" t="s">
        <v>118</v>
      </c>
      <c r="B40" s="30">
        <f>$B$8/$B$11*100</f>
        <v>53.616279069767444</v>
      </c>
      <c r="C40" s="31">
        <f>$C$8/$C$11*100</f>
        <v>48.185763087434218</v>
      </c>
      <c r="D40" s="30">
        <f>$D$8/$D$11*100</f>
        <v>53.253193977705074</v>
      </c>
      <c r="E40" s="31">
        <f>$E$8/$E$11*100</f>
        <v>50.339089916496228</v>
      </c>
      <c r="F40" s="32"/>
      <c r="G40" s="30">
        <f>B40-C40</f>
        <v>5.4305159823332261</v>
      </c>
      <c r="H40" s="31">
        <f>D40-E40</f>
        <v>2.914104061208846</v>
      </c>
    </row>
    <row r="41" spans="1:10" x14ac:dyDescent="0.2">
      <c r="A41" s="7" t="s">
        <v>124</v>
      </c>
      <c r="B41" s="30">
        <f>$B$9/$B$11*100</f>
        <v>21.713178294573645</v>
      </c>
      <c r="C41" s="31">
        <f>$C$9/$C$11*100</f>
        <v>20.339765487951251</v>
      </c>
      <c r="D41" s="30">
        <f>$D$9/$D$11*100</f>
        <v>20.226798324179484</v>
      </c>
      <c r="E41" s="31">
        <f>$E$9/$E$11*100</f>
        <v>17.934088916911435</v>
      </c>
      <c r="F41" s="32"/>
      <c r="G41" s="30">
        <f>B41-C41</f>
        <v>1.3734128066223938</v>
      </c>
      <c r="H41" s="31">
        <f>D41-E41</f>
        <v>2.2927094072680489</v>
      </c>
    </row>
    <row r="42" spans="1:10" x14ac:dyDescent="0.2">
      <c r="A42" s="7" t="s">
        <v>125</v>
      </c>
      <c r="B42" s="30">
        <f>$B$10/$B$11*100</f>
        <v>3.8023255813953485</v>
      </c>
      <c r="C42" s="31">
        <f>$C$10/$C$11*100</f>
        <v>2.9729480195734466</v>
      </c>
      <c r="D42" s="30">
        <f>$D$10/$D$11*100</f>
        <v>3.4330634058239204</v>
      </c>
      <c r="E42" s="31">
        <f>$E$10/$E$11*100</f>
        <v>2.8757285435280728</v>
      </c>
      <c r="F42" s="32"/>
      <c r="G42" s="30">
        <f>B42-C42</f>
        <v>0.82937756182190192</v>
      </c>
      <c r="H42" s="31">
        <f>D42-E42</f>
        <v>0.55733486229584761</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110</v>
      </c>
      <c r="B46" s="30">
        <f>$B$14/$B$34*100</f>
        <v>0.79069767441860461</v>
      </c>
      <c r="C46" s="31">
        <f>$C$14/$C$34*100</f>
        <v>0.55858184839811653</v>
      </c>
      <c r="D46" s="30">
        <f>$D$14/$D$34*100</f>
        <v>0.77721357829131443</v>
      </c>
      <c r="E46" s="31">
        <f>$E$14/$E$34*100</f>
        <v>0.52593538068802193</v>
      </c>
      <c r="F46" s="32"/>
      <c r="G46" s="30">
        <f t="shared" ref="G46:G66" si="4">B46-C46</f>
        <v>0.23211582602048808</v>
      </c>
      <c r="H46" s="31">
        <f t="shared" ref="H46:H66" si="5">D46-E46</f>
        <v>0.25127819760329251</v>
      </c>
    </row>
    <row r="47" spans="1:10" x14ac:dyDescent="0.2">
      <c r="A47" s="7" t="s">
        <v>111</v>
      </c>
      <c r="B47" s="30">
        <f>$B$15/$B$34*100</f>
        <v>3.3953488372093021</v>
      </c>
      <c r="C47" s="31">
        <f>$C$15/$C$34*100</f>
        <v>4.0947280952820613</v>
      </c>
      <c r="D47" s="30">
        <f>$D$15/$D$34*100</f>
        <v>4.3020622066943996</v>
      </c>
      <c r="E47" s="31">
        <f>$E$15/$E$34*100</f>
        <v>4.6657542251680066</v>
      </c>
      <c r="F47" s="32"/>
      <c r="G47" s="30">
        <f t="shared" si="4"/>
        <v>-0.69937925807275914</v>
      </c>
      <c r="H47" s="31">
        <f t="shared" si="5"/>
        <v>-0.36369201847360699</v>
      </c>
    </row>
    <row r="48" spans="1:10" x14ac:dyDescent="0.2">
      <c r="A48" s="7" t="s">
        <v>112</v>
      </c>
      <c r="B48" s="30">
        <f>$B$16/$B$34*100</f>
        <v>10.75968992248062</v>
      </c>
      <c r="C48" s="31">
        <f>$C$16/$C$34*100</f>
        <v>16.078847751823471</v>
      </c>
      <c r="D48" s="30">
        <f>$D$16/$D$34*100</f>
        <v>11.390250040711187</v>
      </c>
      <c r="E48" s="31">
        <f>$E$16/$E$34*100</f>
        <v>15.681178587356021</v>
      </c>
      <c r="F48" s="32"/>
      <c r="G48" s="30">
        <f t="shared" si="4"/>
        <v>-5.319157829342851</v>
      </c>
      <c r="H48" s="31">
        <f t="shared" si="5"/>
        <v>-4.2909285466448335</v>
      </c>
    </row>
    <row r="49" spans="1:8" x14ac:dyDescent="0.2">
      <c r="A49" s="7" t="s">
        <v>113</v>
      </c>
      <c r="B49" s="30">
        <f>$B$17/$B$34*100</f>
        <v>2.8992248062015507</v>
      </c>
      <c r="C49" s="31">
        <f>$C$17/$C$34*100</f>
        <v>4.0716462007201555</v>
      </c>
      <c r="D49" s="30">
        <f>$D$17/$D$34*100</f>
        <v>3.2465321470340052</v>
      </c>
      <c r="E49" s="31">
        <f>$E$17/$E$34*100</f>
        <v>4.118289325972289</v>
      </c>
      <c r="F49" s="32"/>
      <c r="G49" s="30">
        <f t="shared" si="4"/>
        <v>-1.1724213945186048</v>
      </c>
      <c r="H49" s="31">
        <f t="shared" si="5"/>
        <v>-0.87175717893828386</v>
      </c>
    </row>
    <row r="50" spans="1:8" x14ac:dyDescent="0.2">
      <c r="A50" s="7" t="s">
        <v>114</v>
      </c>
      <c r="B50" s="30">
        <f>$B$18/$B$34*100</f>
        <v>0.7441860465116279</v>
      </c>
      <c r="C50" s="31">
        <f>$C$18/$C$34*100</f>
        <v>0.63244391099621455</v>
      </c>
      <c r="D50" s="30">
        <f>$D$18/$D$34*100</f>
        <v>0.6824675420805637</v>
      </c>
      <c r="E50" s="31">
        <f>$E$18/$E$34*100</f>
        <v>0.92269365032986306</v>
      </c>
      <c r="F50" s="32"/>
      <c r="G50" s="30">
        <f t="shared" si="4"/>
        <v>0.11174213551541334</v>
      </c>
      <c r="H50" s="31">
        <f t="shared" si="5"/>
        <v>-0.24022610824929935</v>
      </c>
    </row>
    <row r="51" spans="1:8" x14ac:dyDescent="0.2">
      <c r="A51" s="7" t="s">
        <v>115</v>
      </c>
      <c r="B51" s="30">
        <f>$B$19/$B$34*100</f>
        <v>0.13178294573643409</v>
      </c>
      <c r="C51" s="31">
        <f>$C$19/$C$34*100</f>
        <v>0.26313359800572433</v>
      </c>
      <c r="D51" s="30">
        <f>$D$19/$D$34*100</f>
        <v>0.1258345793424033</v>
      </c>
      <c r="E51" s="31">
        <f>$E$19/$E$34*100</f>
        <v>0.22605994433081644</v>
      </c>
      <c r="F51" s="32"/>
      <c r="G51" s="30">
        <f t="shared" si="4"/>
        <v>-0.13135065226929024</v>
      </c>
      <c r="H51" s="31">
        <f t="shared" si="5"/>
        <v>-0.10022536498841314</v>
      </c>
    </row>
    <row r="52" spans="1:8" x14ac:dyDescent="0.2">
      <c r="A52" s="7" t="s">
        <v>116</v>
      </c>
      <c r="B52" s="30">
        <f>$B$20/$B$34*100</f>
        <v>1.1046511627906976</v>
      </c>
      <c r="C52" s="31">
        <f>$C$20/$C$34*100</f>
        <v>1.4633921152248177</v>
      </c>
      <c r="D52" s="30">
        <f>$D$20/$D$34*100</f>
        <v>1.1502760958711455</v>
      </c>
      <c r="E52" s="31">
        <f>$E$20/$E$34*100</f>
        <v>1.1964260999277223</v>
      </c>
      <c r="F52" s="32"/>
      <c r="G52" s="30">
        <f t="shared" si="4"/>
        <v>-0.35874095243412008</v>
      </c>
      <c r="H52" s="31">
        <f t="shared" si="5"/>
        <v>-4.6150004056576766E-2</v>
      </c>
    </row>
    <row r="53" spans="1:8" x14ac:dyDescent="0.2">
      <c r="A53" s="7" t="s">
        <v>117</v>
      </c>
      <c r="B53" s="30">
        <f>$B$21/$B$34*100</f>
        <v>1.0426356589147285</v>
      </c>
      <c r="C53" s="31">
        <f>$C$21/$C$34*100</f>
        <v>1.3387498845905272</v>
      </c>
      <c r="D53" s="30">
        <f>$D$21/$D$34*100</f>
        <v>1.4123081022665029</v>
      </c>
      <c r="E53" s="31">
        <f>$E$21/$E$34*100</f>
        <v>1.514755409291525</v>
      </c>
      <c r="F53" s="32"/>
      <c r="G53" s="30">
        <f t="shared" si="4"/>
        <v>-0.2961142256757987</v>
      </c>
      <c r="H53" s="31">
        <f t="shared" si="5"/>
        <v>-0.10244730702502203</v>
      </c>
    </row>
    <row r="54" spans="1:8" x14ac:dyDescent="0.2">
      <c r="A54" s="142" t="s">
        <v>119</v>
      </c>
      <c r="B54" s="148">
        <f>$B$22/$B$34*100</f>
        <v>5.7635658914728678</v>
      </c>
      <c r="C54" s="149">
        <f>$C$22/$C$34*100</f>
        <v>2.8436894100267751</v>
      </c>
      <c r="D54" s="148">
        <f>$D$22/$D$34*100</f>
        <v>5.367955114065345</v>
      </c>
      <c r="E54" s="149">
        <f>$E$22/$E$34*100</f>
        <v>3.0848724376028418</v>
      </c>
      <c r="F54" s="150"/>
      <c r="G54" s="148">
        <f t="shared" si="4"/>
        <v>2.9198764814460927</v>
      </c>
      <c r="H54" s="149">
        <f t="shared" si="5"/>
        <v>2.2830826764625032</v>
      </c>
    </row>
    <row r="55" spans="1:8" x14ac:dyDescent="0.2">
      <c r="A55" s="7" t="s">
        <v>120</v>
      </c>
      <c r="B55" s="30">
        <f>$B$23/$B$34*100</f>
        <v>13.151162790697674</v>
      </c>
      <c r="C55" s="31">
        <f>$C$23/$C$34*100</f>
        <v>11.665589511587111</v>
      </c>
      <c r="D55" s="30">
        <f>$D$23/$D$34*100</f>
        <v>14.071266784112273</v>
      </c>
      <c r="E55" s="31">
        <f>$E$23/$E$34*100</f>
        <v>12.314884586402572</v>
      </c>
      <c r="F55" s="32"/>
      <c r="G55" s="30">
        <f t="shared" si="4"/>
        <v>1.4855732791105627</v>
      </c>
      <c r="H55" s="31">
        <f t="shared" si="5"/>
        <v>1.7563821977097014</v>
      </c>
    </row>
    <row r="56" spans="1:8" x14ac:dyDescent="0.2">
      <c r="A56" s="7" t="s">
        <v>121</v>
      </c>
      <c r="B56" s="30">
        <f>$B$24/$B$34*100</f>
        <v>20.282945736434108</v>
      </c>
      <c r="C56" s="31">
        <f>$C$24/$C$34*100</f>
        <v>20.224356015141723</v>
      </c>
      <c r="D56" s="30">
        <f>$D$24/$D$34*100</f>
        <v>19.431819864098653</v>
      </c>
      <c r="E56" s="31">
        <f>$E$24/$E$34*100</f>
        <v>21.123533301551664</v>
      </c>
      <c r="F56" s="32"/>
      <c r="G56" s="30">
        <f t="shared" si="4"/>
        <v>5.8589721292385377E-2</v>
      </c>
      <c r="H56" s="31">
        <f t="shared" si="5"/>
        <v>-1.6917134374530107</v>
      </c>
    </row>
    <row r="57" spans="1:8" x14ac:dyDescent="0.2">
      <c r="A57" s="7" t="s">
        <v>122</v>
      </c>
      <c r="B57" s="30">
        <f>$B$25/$B$34*100</f>
        <v>11.868217054263566</v>
      </c>
      <c r="C57" s="31">
        <f>$C$25/$C$34*100</f>
        <v>11.328593850983289</v>
      </c>
      <c r="D57" s="30">
        <f>$D$25/$D$34*100</f>
        <v>11.986853987475758</v>
      </c>
      <c r="E57" s="31">
        <f>$E$25/$E$34*100</f>
        <v>12.073446414566256</v>
      </c>
      <c r="F57" s="32"/>
      <c r="G57" s="30">
        <f t="shared" si="4"/>
        <v>0.5396232032802768</v>
      </c>
      <c r="H57" s="31">
        <f t="shared" si="5"/>
        <v>-8.6592427090497637E-2</v>
      </c>
    </row>
    <row r="58" spans="1:8" x14ac:dyDescent="0.2">
      <c r="A58" s="7" t="s">
        <v>123</v>
      </c>
      <c r="B58" s="30">
        <f>$B$26/$B$34*100</f>
        <v>2.5503875968992249</v>
      </c>
      <c r="C58" s="31">
        <f>$C$26/$C$34*100</f>
        <v>2.123534299695319</v>
      </c>
      <c r="D58" s="30">
        <f>$D$26/$D$34*100</f>
        <v>2.3952982279530413</v>
      </c>
      <c r="E58" s="31">
        <f>$E$26/$E$34*100</f>
        <v>1.7423531763728912</v>
      </c>
      <c r="F58" s="32"/>
      <c r="G58" s="30">
        <f t="shared" si="4"/>
        <v>0.42685329720390586</v>
      </c>
      <c r="H58" s="31">
        <f t="shared" si="5"/>
        <v>0.65294505158015004</v>
      </c>
    </row>
    <row r="59" spans="1:8" x14ac:dyDescent="0.2">
      <c r="A59" s="142" t="s">
        <v>126</v>
      </c>
      <c r="B59" s="148">
        <f>$B$27/$B$34*100</f>
        <v>0.18217054263565893</v>
      </c>
      <c r="C59" s="149">
        <f>$C$27/$C$34*100</f>
        <v>0.24928446126858095</v>
      </c>
      <c r="D59" s="148">
        <f>$D$27/$D$34*100</f>
        <v>0.13619742705295415</v>
      </c>
      <c r="E59" s="149">
        <f>$E$27/$E$34*100</f>
        <v>0.20914389407476897</v>
      </c>
      <c r="F59" s="150"/>
      <c r="G59" s="148">
        <f t="shared" si="4"/>
        <v>-6.7113918632922015E-2</v>
      </c>
      <c r="H59" s="149">
        <f t="shared" si="5"/>
        <v>-7.2946467021814815E-2</v>
      </c>
    </row>
    <row r="60" spans="1:8" x14ac:dyDescent="0.2">
      <c r="A60" s="7" t="s">
        <v>127</v>
      </c>
      <c r="B60" s="30">
        <f>$B$28/$B$34*100</f>
        <v>3.8759689922480624E-3</v>
      </c>
      <c r="C60" s="31">
        <f>$C$28/$C$34*100</f>
        <v>1.8465515649524512E-2</v>
      </c>
      <c r="D60" s="30">
        <f>$D$28/$D$34*100</f>
        <v>1.0362847710550859E-2</v>
      </c>
      <c r="E60" s="31">
        <f>$E$28/$E$34*100</f>
        <v>1.6916050256047487E-2</v>
      </c>
      <c r="F60" s="32"/>
      <c r="G60" s="30">
        <f t="shared" si="4"/>
        <v>-1.458954665727645E-2</v>
      </c>
      <c r="H60" s="31">
        <f t="shared" si="5"/>
        <v>-6.5532025454966281E-3</v>
      </c>
    </row>
    <row r="61" spans="1:8" x14ac:dyDescent="0.2">
      <c r="A61" s="7" t="s">
        <v>128</v>
      </c>
      <c r="B61" s="30">
        <f>$B$29/$B$34*100</f>
        <v>0.13953488372093023</v>
      </c>
      <c r="C61" s="31">
        <f>$C$29/$C$34*100</f>
        <v>0.15234050410857725</v>
      </c>
      <c r="D61" s="30">
        <f>$D$29/$D$34*100</f>
        <v>0.2294630564479119</v>
      </c>
      <c r="E61" s="31">
        <f>$E$29/$E$34*100</f>
        <v>0.21068171682531869</v>
      </c>
      <c r="F61" s="32"/>
      <c r="G61" s="30">
        <f t="shared" si="4"/>
        <v>-1.2805620387647015E-2</v>
      </c>
      <c r="H61" s="31">
        <f t="shared" si="5"/>
        <v>1.8781339622593207E-2</v>
      </c>
    </row>
    <row r="62" spans="1:8" x14ac:dyDescent="0.2">
      <c r="A62" s="7" t="s">
        <v>129</v>
      </c>
      <c r="B62" s="30">
        <f>$B$30/$B$34*100</f>
        <v>3.1395348837209305</v>
      </c>
      <c r="C62" s="31">
        <f>$C$30/$C$34*100</f>
        <v>1.9065644908134061</v>
      </c>
      <c r="D62" s="30">
        <f>$D$30/$D$34*100</f>
        <v>2.885312883980518</v>
      </c>
      <c r="E62" s="31">
        <f>$E$30/$E$34*100</f>
        <v>1.708521075860796</v>
      </c>
      <c r="F62" s="32"/>
      <c r="G62" s="30">
        <f t="shared" si="4"/>
        <v>1.2329703929075244</v>
      </c>
      <c r="H62" s="31">
        <f t="shared" si="5"/>
        <v>1.1767918081197219</v>
      </c>
    </row>
    <row r="63" spans="1:8" x14ac:dyDescent="0.2">
      <c r="A63" s="7" t="s">
        <v>130</v>
      </c>
      <c r="B63" s="30">
        <f>$B$31/$B$34*100</f>
        <v>2.6589147286821704</v>
      </c>
      <c r="C63" s="31">
        <f>$C$31/$C$34*100</f>
        <v>2.7513618317791524</v>
      </c>
      <c r="D63" s="30">
        <f>$D$31/$D$34*100</f>
        <v>2.4885638573479989</v>
      </c>
      <c r="E63" s="31">
        <f>$E$31/$E$34*100</f>
        <v>2.4589785781290847</v>
      </c>
      <c r="F63" s="32"/>
      <c r="G63" s="30">
        <f t="shared" si="4"/>
        <v>-9.2447103096982008E-2</v>
      </c>
      <c r="H63" s="31">
        <f t="shared" si="5"/>
        <v>2.9585279218914184E-2</v>
      </c>
    </row>
    <row r="64" spans="1:8" x14ac:dyDescent="0.2">
      <c r="A64" s="7" t="s">
        <v>131</v>
      </c>
      <c r="B64" s="30">
        <f>$B$32/$B$34*100</f>
        <v>15.589147286821706</v>
      </c>
      <c r="C64" s="31">
        <f>$C$32/$C$34*100</f>
        <v>15.26174868433201</v>
      </c>
      <c r="D64" s="30">
        <f>$D$32/$D$34*100</f>
        <v>14.47689825163955</v>
      </c>
      <c r="E64" s="31">
        <f>$E$32/$E$34*100</f>
        <v>13.329847601765421</v>
      </c>
      <c r="F64" s="32"/>
      <c r="G64" s="30">
        <f t="shared" si="4"/>
        <v>0.32739860248969599</v>
      </c>
      <c r="H64" s="31">
        <f t="shared" si="5"/>
        <v>1.1470506498741297</v>
      </c>
    </row>
    <row r="65" spans="1:8" x14ac:dyDescent="0.2">
      <c r="A65" s="142" t="s">
        <v>125</v>
      </c>
      <c r="B65" s="148">
        <f>$B$33/$B$34*100</f>
        <v>3.8023255813953485</v>
      </c>
      <c r="C65" s="149">
        <f>$C$33/$C$34*100</f>
        <v>2.9729480195734466</v>
      </c>
      <c r="D65" s="148">
        <f>$D$33/$D$34*100</f>
        <v>3.4330634058239204</v>
      </c>
      <c r="E65" s="149">
        <f>$E$33/$E$34*100</f>
        <v>2.8757285435280728</v>
      </c>
      <c r="F65" s="150"/>
      <c r="G65" s="148">
        <f t="shared" si="4"/>
        <v>0.82937756182190192</v>
      </c>
      <c r="H65" s="149">
        <f t="shared" si="5"/>
        <v>0.55733486229584761</v>
      </c>
    </row>
    <row r="66" spans="1:8" s="43" customFormat="1" x14ac:dyDescent="0.2">
      <c r="A66" s="27" t="s">
        <v>0</v>
      </c>
      <c r="B66" s="46">
        <f>SUM(B46:B65)</f>
        <v>100.00000000000001</v>
      </c>
      <c r="C66" s="47">
        <f>SUM(C46:C65)</f>
        <v>100.00000000000001</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3"/>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45</v>
      </c>
      <c r="C6" s="66">
        <v>28</v>
      </c>
      <c r="D6" s="65">
        <v>82</v>
      </c>
      <c r="E6" s="66">
        <v>109</v>
      </c>
      <c r="F6" s="67"/>
      <c r="G6" s="65">
        <f t="shared" ref="G6:G37" si="0">B6-C6</f>
        <v>17</v>
      </c>
      <c r="H6" s="66">
        <f t="shared" ref="H6:H37" si="1">D6-E6</f>
        <v>-27</v>
      </c>
      <c r="I6" s="20">
        <f t="shared" ref="I6:I37" si="2">IF(C6=0, "-", IF(G6/C6&lt;10, G6/C6, "&gt;999%"))</f>
        <v>0.6071428571428571</v>
      </c>
      <c r="J6" s="21">
        <f t="shared" ref="J6:J37" si="3">IF(E6=0, "-", IF(H6/E6&lt;10, H6/E6, "&gt;999%"))</f>
        <v>-0.24770642201834864</v>
      </c>
    </row>
    <row r="7" spans="1:10" x14ac:dyDescent="0.2">
      <c r="A7" s="7" t="s">
        <v>32</v>
      </c>
      <c r="B7" s="65">
        <v>0</v>
      </c>
      <c r="C7" s="66">
        <v>0</v>
      </c>
      <c r="D7" s="65">
        <v>1</v>
      </c>
      <c r="E7" s="66">
        <v>0</v>
      </c>
      <c r="F7" s="67"/>
      <c r="G7" s="65">
        <f t="shared" si="0"/>
        <v>0</v>
      </c>
      <c r="H7" s="66">
        <f t="shared" si="1"/>
        <v>1</v>
      </c>
      <c r="I7" s="20" t="str">
        <f t="shared" si="2"/>
        <v>-</v>
      </c>
      <c r="J7" s="21" t="str">
        <f t="shared" si="3"/>
        <v>-</v>
      </c>
    </row>
    <row r="8" spans="1:10" x14ac:dyDescent="0.2">
      <c r="A8" s="7" t="s">
        <v>33</v>
      </c>
      <c r="B8" s="65">
        <v>3</v>
      </c>
      <c r="C8" s="66">
        <v>2</v>
      </c>
      <c r="D8" s="65">
        <v>10</v>
      </c>
      <c r="E8" s="66">
        <v>8</v>
      </c>
      <c r="F8" s="67"/>
      <c r="G8" s="65">
        <f t="shared" si="0"/>
        <v>1</v>
      </c>
      <c r="H8" s="66">
        <f t="shared" si="1"/>
        <v>2</v>
      </c>
      <c r="I8" s="20">
        <f t="shared" si="2"/>
        <v>0.5</v>
      </c>
      <c r="J8" s="21">
        <f t="shared" si="3"/>
        <v>0.25</v>
      </c>
    </row>
    <row r="9" spans="1:10" x14ac:dyDescent="0.2">
      <c r="A9" s="7" t="s">
        <v>34</v>
      </c>
      <c r="B9" s="65">
        <v>414</v>
      </c>
      <c r="C9" s="66">
        <v>189</v>
      </c>
      <c r="D9" s="65">
        <v>1000</v>
      </c>
      <c r="E9" s="66">
        <v>992</v>
      </c>
      <c r="F9" s="67"/>
      <c r="G9" s="65">
        <f t="shared" si="0"/>
        <v>225</v>
      </c>
      <c r="H9" s="66">
        <f t="shared" si="1"/>
        <v>8</v>
      </c>
      <c r="I9" s="20">
        <f t="shared" si="2"/>
        <v>1.1904761904761905</v>
      </c>
      <c r="J9" s="21">
        <f t="shared" si="3"/>
        <v>8.0645161290322578E-3</v>
      </c>
    </row>
    <row r="10" spans="1:10" x14ac:dyDescent="0.2">
      <c r="A10" s="7" t="s">
        <v>35</v>
      </c>
      <c r="B10" s="65">
        <v>3</v>
      </c>
      <c r="C10" s="66">
        <v>5</v>
      </c>
      <c r="D10" s="65">
        <v>13</v>
      </c>
      <c r="E10" s="66">
        <v>15</v>
      </c>
      <c r="F10" s="67"/>
      <c r="G10" s="65">
        <f t="shared" si="0"/>
        <v>-2</v>
      </c>
      <c r="H10" s="66">
        <f t="shared" si="1"/>
        <v>-2</v>
      </c>
      <c r="I10" s="20">
        <f t="shared" si="2"/>
        <v>-0.4</v>
      </c>
      <c r="J10" s="21">
        <f t="shared" si="3"/>
        <v>-0.13333333333333333</v>
      </c>
    </row>
    <row r="11" spans="1:10" x14ac:dyDescent="0.2">
      <c r="A11" s="7" t="s">
        <v>36</v>
      </c>
      <c r="B11" s="65">
        <v>874</v>
      </c>
      <c r="C11" s="66">
        <v>698</v>
      </c>
      <c r="D11" s="65">
        <v>2312</v>
      </c>
      <c r="E11" s="66">
        <v>2372</v>
      </c>
      <c r="F11" s="67"/>
      <c r="G11" s="65">
        <f t="shared" si="0"/>
        <v>176</v>
      </c>
      <c r="H11" s="66">
        <f t="shared" si="1"/>
        <v>-60</v>
      </c>
      <c r="I11" s="20">
        <f t="shared" si="2"/>
        <v>0.25214899713467048</v>
      </c>
      <c r="J11" s="21">
        <f t="shared" si="3"/>
        <v>-2.5295109612141653E-2</v>
      </c>
    </row>
    <row r="12" spans="1:10" x14ac:dyDescent="0.2">
      <c r="A12" s="7" t="s">
        <v>37</v>
      </c>
      <c r="B12" s="65">
        <v>55</v>
      </c>
      <c r="C12" s="66">
        <v>0</v>
      </c>
      <c r="D12" s="65">
        <v>102</v>
      </c>
      <c r="E12" s="66">
        <v>0</v>
      </c>
      <c r="F12" s="67"/>
      <c r="G12" s="65">
        <f t="shared" si="0"/>
        <v>55</v>
      </c>
      <c r="H12" s="66">
        <f t="shared" si="1"/>
        <v>102</v>
      </c>
      <c r="I12" s="20" t="str">
        <f t="shared" si="2"/>
        <v>-</v>
      </c>
      <c r="J12" s="21" t="str">
        <f t="shared" si="3"/>
        <v>-</v>
      </c>
    </row>
    <row r="13" spans="1:10" x14ac:dyDescent="0.2">
      <c r="A13" s="7" t="s">
        <v>38</v>
      </c>
      <c r="B13" s="65">
        <v>1</v>
      </c>
      <c r="C13" s="66">
        <v>3</v>
      </c>
      <c r="D13" s="65">
        <v>12</v>
      </c>
      <c r="E13" s="66">
        <v>17</v>
      </c>
      <c r="F13" s="67"/>
      <c r="G13" s="65">
        <f t="shared" si="0"/>
        <v>-2</v>
      </c>
      <c r="H13" s="66">
        <f t="shared" si="1"/>
        <v>-5</v>
      </c>
      <c r="I13" s="20">
        <f t="shared" si="2"/>
        <v>-0.66666666666666663</v>
      </c>
      <c r="J13" s="21">
        <f t="shared" si="3"/>
        <v>-0.29411764705882354</v>
      </c>
    </row>
    <row r="14" spans="1:10" x14ac:dyDescent="0.2">
      <c r="A14" s="7" t="s">
        <v>39</v>
      </c>
      <c r="B14" s="65">
        <v>7</v>
      </c>
      <c r="C14" s="66">
        <v>3</v>
      </c>
      <c r="D14" s="65">
        <v>16</v>
      </c>
      <c r="E14" s="66">
        <v>11</v>
      </c>
      <c r="F14" s="67"/>
      <c r="G14" s="65">
        <f t="shared" si="0"/>
        <v>4</v>
      </c>
      <c r="H14" s="66">
        <f t="shared" si="1"/>
        <v>5</v>
      </c>
      <c r="I14" s="20">
        <f t="shared" si="2"/>
        <v>1.3333333333333333</v>
      </c>
      <c r="J14" s="21">
        <f t="shared" si="3"/>
        <v>0.45454545454545453</v>
      </c>
    </row>
    <row r="15" spans="1:10" x14ac:dyDescent="0.2">
      <c r="A15" s="7" t="s">
        <v>42</v>
      </c>
      <c r="B15" s="65">
        <v>3</v>
      </c>
      <c r="C15" s="66">
        <v>6</v>
      </c>
      <c r="D15" s="65">
        <v>11</v>
      </c>
      <c r="E15" s="66">
        <v>20</v>
      </c>
      <c r="F15" s="67"/>
      <c r="G15" s="65">
        <f t="shared" si="0"/>
        <v>-3</v>
      </c>
      <c r="H15" s="66">
        <f t="shared" si="1"/>
        <v>-9</v>
      </c>
      <c r="I15" s="20">
        <f t="shared" si="2"/>
        <v>-0.5</v>
      </c>
      <c r="J15" s="21">
        <f t="shared" si="3"/>
        <v>-0.45</v>
      </c>
    </row>
    <row r="16" spans="1:10" x14ac:dyDescent="0.2">
      <c r="A16" s="7" t="s">
        <v>43</v>
      </c>
      <c r="B16" s="65">
        <v>12</v>
      </c>
      <c r="C16" s="66">
        <v>20</v>
      </c>
      <c r="D16" s="65">
        <v>37</v>
      </c>
      <c r="E16" s="66">
        <v>77</v>
      </c>
      <c r="F16" s="67"/>
      <c r="G16" s="65">
        <f t="shared" si="0"/>
        <v>-8</v>
      </c>
      <c r="H16" s="66">
        <f t="shared" si="1"/>
        <v>-40</v>
      </c>
      <c r="I16" s="20">
        <f t="shared" si="2"/>
        <v>-0.4</v>
      </c>
      <c r="J16" s="21">
        <f t="shared" si="3"/>
        <v>-0.51948051948051943</v>
      </c>
    </row>
    <row r="17" spans="1:10" x14ac:dyDescent="0.2">
      <c r="A17" s="7" t="s">
        <v>44</v>
      </c>
      <c r="B17" s="65">
        <v>24</v>
      </c>
      <c r="C17" s="66">
        <v>18</v>
      </c>
      <c r="D17" s="65">
        <v>57</v>
      </c>
      <c r="E17" s="66">
        <v>47</v>
      </c>
      <c r="F17" s="67"/>
      <c r="G17" s="65">
        <f t="shared" si="0"/>
        <v>6</v>
      </c>
      <c r="H17" s="66">
        <f t="shared" si="1"/>
        <v>10</v>
      </c>
      <c r="I17" s="20">
        <f t="shared" si="2"/>
        <v>0.33333333333333331</v>
      </c>
      <c r="J17" s="21">
        <f t="shared" si="3"/>
        <v>0.21276595744680851</v>
      </c>
    </row>
    <row r="18" spans="1:10" x14ac:dyDescent="0.2">
      <c r="A18" s="7" t="s">
        <v>45</v>
      </c>
      <c r="B18" s="65">
        <v>2087</v>
      </c>
      <c r="C18" s="66">
        <v>1881</v>
      </c>
      <c r="D18" s="65">
        <v>5361</v>
      </c>
      <c r="E18" s="66">
        <v>5037</v>
      </c>
      <c r="F18" s="67"/>
      <c r="G18" s="65">
        <f t="shared" si="0"/>
        <v>206</v>
      </c>
      <c r="H18" s="66">
        <f t="shared" si="1"/>
        <v>324</v>
      </c>
      <c r="I18" s="20">
        <f t="shared" si="2"/>
        <v>0.10951621477937268</v>
      </c>
      <c r="J18" s="21">
        <f t="shared" si="3"/>
        <v>6.432400238237046E-2</v>
      </c>
    </row>
    <row r="19" spans="1:10" x14ac:dyDescent="0.2">
      <c r="A19" s="7" t="s">
        <v>48</v>
      </c>
      <c r="B19" s="65">
        <v>2</v>
      </c>
      <c r="C19" s="66">
        <v>1</v>
      </c>
      <c r="D19" s="65">
        <v>5</v>
      </c>
      <c r="E19" s="66">
        <v>5</v>
      </c>
      <c r="F19" s="67"/>
      <c r="G19" s="65">
        <f t="shared" si="0"/>
        <v>1</v>
      </c>
      <c r="H19" s="66">
        <f t="shared" si="1"/>
        <v>0</v>
      </c>
      <c r="I19" s="20">
        <f t="shared" si="2"/>
        <v>1</v>
      </c>
      <c r="J19" s="21">
        <f t="shared" si="3"/>
        <v>0</v>
      </c>
    </row>
    <row r="20" spans="1:10" x14ac:dyDescent="0.2">
      <c r="A20" s="7" t="s">
        <v>49</v>
      </c>
      <c r="B20" s="65">
        <v>164</v>
      </c>
      <c r="C20" s="66">
        <v>74</v>
      </c>
      <c r="D20" s="65">
        <v>482</v>
      </c>
      <c r="E20" s="66">
        <v>206</v>
      </c>
      <c r="F20" s="67"/>
      <c r="G20" s="65">
        <f t="shared" si="0"/>
        <v>90</v>
      </c>
      <c r="H20" s="66">
        <f t="shared" si="1"/>
        <v>276</v>
      </c>
      <c r="I20" s="20">
        <f t="shared" si="2"/>
        <v>1.2162162162162162</v>
      </c>
      <c r="J20" s="21">
        <f t="shared" si="3"/>
        <v>1.3398058252427185</v>
      </c>
    </row>
    <row r="21" spans="1:10" x14ac:dyDescent="0.2">
      <c r="A21" s="7" t="s">
        <v>51</v>
      </c>
      <c r="B21" s="65">
        <v>0</v>
      </c>
      <c r="C21" s="66">
        <v>1471</v>
      </c>
      <c r="D21" s="65">
        <v>0</v>
      </c>
      <c r="E21" s="66">
        <v>3059</v>
      </c>
      <c r="F21" s="67"/>
      <c r="G21" s="65">
        <f t="shared" si="0"/>
        <v>-1471</v>
      </c>
      <c r="H21" s="66">
        <f t="shared" si="1"/>
        <v>-3059</v>
      </c>
      <c r="I21" s="20">
        <f t="shared" si="2"/>
        <v>-1</v>
      </c>
      <c r="J21" s="21">
        <f t="shared" si="3"/>
        <v>-1</v>
      </c>
    </row>
    <row r="22" spans="1:10" x14ac:dyDescent="0.2">
      <c r="A22" s="7" t="s">
        <v>52</v>
      </c>
      <c r="B22" s="65">
        <v>643</v>
      </c>
      <c r="C22" s="66">
        <v>944</v>
      </c>
      <c r="D22" s="65">
        <v>1878</v>
      </c>
      <c r="E22" s="66">
        <v>3082</v>
      </c>
      <c r="F22" s="67"/>
      <c r="G22" s="65">
        <f t="shared" si="0"/>
        <v>-301</v>
      </c>
      <c r="H22" s="66">
        <f t="shared" si="1"/>
        <v>-1204</v>
      </c>
      <c r="I22" s="20">
        <f t="shared" si="2"/>
        <v>-0.31885593220338981</v>
      </c>
      <c r="J22" s="21">
        <f t="shared" si="3"/>
        <v>-0.39065541855937702</v>
      </c>
    </row>
    <row r="23" spans="1:10" x14ac:dyDescent="0.2">
      <c r="A23" s="7" t="s">
        <v>53</v>
      </c>
      <c r="B23" s="65">
        <v>1664</v>
      </c>
      <c r="C23" s="66">
        <v>1373</v>
      </c>
      <c r="D23" s="65">
        <v>4417</v>
      </c>
      <c r="E23" s="66">
        <v>4541</v>
      </c>
      <c r="F23" s="67"/>
      <c r="G23" s="65">
        <f t="shared" si="0"/>
        <v>291</v>
      </c>
      <c r="H23" s="66">
        <f t="shared" si="1"/>
        <v>-124</v>
      </c>
      <c r="I23" s="20">
        <f t="shared" si="2"/>
        <v>0.21194464675892208</v>
      </c>
      <c r="J23" s="21">
        <f t="shared" si="3"/>
        <v>-2.7306760625412905E-2</v>
      </c>
    </row>
    <row r="24" spans="1:10" x14ac:dyDescent="0.2">
      <c r="A24" s="7" t="s">
        <v>55</v>
      </c>
      <c r="B24" s="65">
        <v>0</v>
      </c>
      <c r="C24" s="66">
        <v>132</v>
      </c>
      <c r="D24" s="65">
        <v>0</v>
      </c>
      <c r="E24" s="66">
        <v>156</v>
      </c>
      <c r="F24" s="67"/>
      <c r="G24" s="65">
        <f t="shared" si="0"/>
        <v>-132</v>
      </c>
      <c r="H24" s="66">
        <f t="shared" si="1"/>
        <v>-156</v>
      </c>
      <c r="I24" s="20">
        <f t="shared" si="2"/>
        <v>-1</v>
      </c>
      <c r="J24" s="21">
        <f t="shared" si="3"/>
        <v>-1</v>
      </c>
    </row>
    <row r="25" spans="1:10" x14ac:dyDescent="0.2">
      <c r="A25" s="7" t="s">
        <v>58</v>
      </c>
      <c r="B25" s="65">
        <v>677</v>
      </c>
      <c r="C25" s="66">
        <v>370</v>
      </c>
      <c r="D25" s="65">
        <v>1533</v>
      </c>
      <c r="E25" s="66">
        <v>891</v>
      </c>
      <c r="F25" s="67"/>
      <c r="G25" s="65">
        <f t="shared" si="0"/>
        <v>307</v>
      </c>
      <c r="H25" s="66">
        <f t="shared" si="1"/>
        <v>642</v>
      </c>
      <c r="I25" s="20">
        <f t="shared" si="2"/>
        <v>0.82972972972972969</v>
      </c>
      <c r="J25" s="21">
        <f t="shared" si="3"/>
        <v>0.72053872053872059</v>
      </c>
    </row>
    <row r="26" spans="1:10" x14ac:dyDescent="0.2">
      <c r="A26" s="7" t="s">
        <v>60</v>
      </c>
      <c r="B26" s="65">
        <v>14</v>
      </c>
      <c r="C26" s="66">
        <v>37</v>
      </c>
      <c r="D26" s="65">
        <v>48</v>
      </c>
      <c r="E26" s="66">
        <v>108</v>
      </c>
      <c r="F26" s="67"/>
      <c r="G26" s="65">
        <f t="shared" si="0"/>
        <v>-23</v>
      </c>
      <c r="H26" s="66">
        <f t="shared" si="1"/>
        <v>-60</v>
      </c>
      <c r="I26" s="20">
        <f t="shared" si="2"/>
        <v>-0.6216216216216216</v>
      </c>
      <c r="J26" s="21">
        <f t="shared" si="3"/>
        <v>-0.55555555555555558</v>
      </c>
    </row>
    <row r="27" spans="1:10" x14ac:dyDescent="0.2">
      <c r="A27" s="7" t="s">
        <v>61</v>
      </c>
      <c r="B27" s="65">
        <v>253</v>
      </c>
      <c r="C27" s="66">
        <v>84</v>
      </c>
      <c r="D27" s="65">
        <v>578</v>
      </c>
      <c r="E27" s="66">
        <v>411</v>
      </c>
      <c r="F27" s="67"/>
      <c r="G27" s="65">
        <f t="shared" si="0"/>
        <v>169</v>
      </c>
      <c r="H27" s="66">
        <f t="shared" si="1"/>
        <v>167</v>
      </c>
      <c r="I27" s="20">
        <f t="shared" si="2"/>
        <v>2.0119047619047619</v>
      </c>
      <c r="J27" s="21">
        <f t="shared" si="3"/>
        <v>0.40632603406326034</v>
      </c>
    </row>
    <row r="28" spans="1:10" x14ac:dyDescent="0.2">
      <c r="A28" s="7" t="s">
        <v>63</v>
      </c>
      <c r="B28" s="65">
        <v>1734</v>
      </c>
      <c r="C28" s="66">
        <v>1981</v>
      </c>
      <c r="D28" s="65">
        <v>5169</v>
      </c>
      <c r="E28" s="66">
        <v>4953</v>
      </c>
      <c r="F28" s="67"/>
      <c r="G28" s="65">
        <f t="shared" si="0"/>
        <v>-247</v>
      </c>
      <c r="H28" s="66">
        <f t="shared" si="1"/>
        <v>216</v>
      </c>
      <c r="I28" s="20">
        <f t="shared" si="2"/>
        <v>-0.12468450277637556</v>
      </c>
      <c r="J28" s="21">
        <f t="shared" si="3"/>
        <v>4.3609933373712904E-2</v>
      </c>
    </row>
    <row r="29" spans="1:10" x14ac:dyDescent="0.2">
      <c r="A29" s="7" t="s">
        <v>64</v>
      </c>
      <c r="B29" s="65">
        <v>4</v>
      </c>
      <c r="C29" s="66">
        <v>6</v>
      </c>
      <c r="D29" s="65">
        <v>16</v>
      </c>
      <c r="E29" s="66">
        <v>15</v>
      </c>
      <c r="F29" s="67"/>
      <c r="G29" s="65">
        <f t="shared" si="0"/>
        <v>-2</v>
      </c>
      <c r="H29" s="66">
        <f t="shared" si="1"/>
        <v>1</v>
      </c>
      <c r="I29" s="20">
        <f t="shared" si="2"/>
        <v>-0.33333333333333331</v>
      </c>
      <c r="J29" s="21">
        <f t="shared" si="3"/>
        <v>6.6666666666666666E-2</v>
      </c>
    </row>
    <row r="30" spans="1:10" x14ac:dyDescent="0.2">
      <c r="A30" s="7" t="s">
        <v>65</v>
      </c>
      <c r="B30" s="65">
        <v>170</v>
      </c>
      <c r="C30" s="66">
        <v>187</v>
      </c>
      <c r="D30" s="65">
        <v>480</v>
      </c>
      <c r="E30" s="66">
        <v>561</v>
      </c>
      <c r="F30" s="67"/>
      <c r="G30" s="65">
        <f t="shared" si="0"/>
        <v>-17</v>
      </c>
      <c r="H30" s="66">
        <f t="shared" si="1"/>
        <v>-81</v>
      </c>
      <c r="I30" s="20">
        <f t="shared" si="2"/>
        <v>-9.0909090909090912E-2</v>
      </c>
      <c r="J30" s="21">
        <f t="shared" si="3"/>
        <v>-0.14438502673796791</v>
      </c>
    </row>
    <row r="31" spans="1:10" x14ac:dyDescent="0.2">
      <c r="A31" s="7" t="s">
        <v>66</v>
      </c>
      <c r="B31" s="65">
        <v>334</v>
      </c>
      <c r="C31" s="66">
        <v>114</v>
      </c>
      <c r="D31" s="65">
        <v>594</v>
      </c>
      <c r="E31" s="66">
        <v>326</v>
      </c>
      <c r="F31" s="67"/>
      <c r="G31" s="65">
        <f t="shared" si="0"/>
        <v>220</v>
      </c>
      <c r="H31" s="66">
        <f t="shared" si="1"/>
        <v>268</v>
      </c>
      <c r="I31" s="20">
        <f t="shared" si="2"/>
        <v>1.9298245614035088</v>
      </c>
      <c r="J31" s="21">
        <f t="shared" si="3"/>
        <v>0.82208588957055218</v>
      </c>
    </row>
    <row r="32" spans="1:10" x14ac:dyDescent="0.2">
      <c r="A32" s="7" t="s">
        <v>67</v>
      </c>
      <c r="B32" s="65">
        <v>281</v>
      </c>
      <c r="C32" s="66">
        <v>183</v>
      </c>
      <c r="D32" s="65">
        <v>638</v>
      </c>
      <c r="E32" s="66">
        <v>661</v>
      </c>
      <c r="F32" s="67"/>
      <c r="G32" s="65">
        <f t="shared" si="0"/>
        <v>98</v>
      </c>
      <c r="H32" s="66">
        <f t="shared" si="1"/>
        <v>-23</v>
      </c>
      <c r="I32" s="20">
        <f t="shared" si="2"/>
        <v>0.53551912568306015</v>
      </c>
      <c r="J32" s="21">
        <f t="shared" si="3"/>
        <v>-3.4795763993948563E-2</v>
      </c>
    </row>
    <row r="33" spans="1:10" x14ac:dyDescent="0.2">
      <c r="A33" s="7" t="s">
        <v>68</v>
      </c>
      <c r="B33" s="65">
        <v>3</v>
      </c>
      <c r="C33" s="66">
        <v>0</v>
      </c>
      <c r="D33" s="65">
        <v>6</v>
      </c>
      <c r="E33" s="66">
        <v>1</v>
      </c>
      <c r="F33" s="67"/>
      <c r="G33" s="65">
        <f t="shared" si="0"/>
        <v>3</v>
      </c>
      <c r="H33" s="66">
        <f t="shared" si="1"/>
        <v>5</v>
      </c>
      <c r="I33" s="20" t="str">
        <f t="shared" si="2"/>
        <v>-</v>
      </c>
      <c r="J33" s="21">
        <f t="shared" si="3"/>
        <v>5</v>
      </c>
    </row>
    <row r="34" spans="1:10" x14ac:dyDescent="0.2">
      <c r="A34" s="7" t="s">
        <v>71</v>
      </c>
      <c r="B34" s="65">
        <v>18</v>
      </c>
      <c r="C34" s="66">
        <v>4</v>
      </c>
      <c r="D34" s="65">
        <v>39</v>
      </c>
      <c r="E34" s="66">
        <v>38</v>
      </c>
      <c r="F34" s="67"/>
      <c r="G34" s="65">
        <f t="shared" si="0"/>
        <v>14</v>
      </c>
      <c r="H34" s="66">
        <f t="shared" si="1"/>
        <v>1</v>
      </c>
      <c r="I34" s="20">
        <f t="shared" si="2"/>
        <v>3.5</v>
      </c>
      <c r="J34" s="21">
        <f t="shared" si="3"/>
        <v>2.6315789473684209E-2</v>
      </c>
    </row>
    <row r="35" spans="1:10" x14ac:dyDescent="0.2">
      <c r="A35" s="7" t="s">
        <v>72</v>
      </c>
      <c r="B35" s="65">
        <v>2932</v>
      </c>
      <c r="C35" s="66">
        <v>1787</v>
      </c>
      <c r="D35" s="65">
        <v>6879</v>
      </c>
      <c r="E35" s="66">
        <v>5815</v>
      </c>
      <c r="F35" s="67"/>
      <c r="G35" s="65">
        <f t="shared" si="0"/>
        <v>1145</v>
      </c>
      <c r="H35" s="66">
        <f t="shared" si="1"/>
        <v>1064</v>
      </c>
      <c r="I35" s="20">
        <f t="shared" si="2"/>
        <v>0.64073866815892555</v>
      </c>
      <c r="J35" s="21">
        <f t="shared" si="3"/>
        <v>0.1829750644883921</v>
      </c>
    </row>
    <row r="36" spans="1:10" x14ac:dyDescent="0.2">
      <c r="A36" s="7" t="s">
        <v>73</v>
      </c>
      <c r="B36" s="65">
        <v>1</v>
      </c>
      <c r="C36" s="66">
        <v>2</v>
      </c>
      <c r="D36" s="65">
        <v>5</v>
      </c>
      <c r="E36" s="66">
        <v>3</v>
      </c>
      <c r="F36" s="67"/>
      <c r="G36" s="65">
        <f t="shared" si="0"/>
        <v>-1</v>
      </c>
      <c r="H36" s="66">
        <f t="shared" si="1"/>
        <v>2</v>
      </c>
      <c r="I36" s="20">
        <f t="shared" si="2"/>
        <v>-0.5</v>
      </c>
      <c r="J36" s="21">
        <f t="shared" si="3"/>
        <v>0.66666666666666663</v>
      </c>
    </row>
    <row r="37" spans="1:10" x14ac:dyDescent="0.2">
      <c r="A37" s="7" t="s">
        <v>74</v>
      </c>
      <c r="B37" s="65">
        <v>1214</v>
      </c>
      <c r="C37" s="66">
        <v>963</v>
      </c>
      <c r="D37" s="65">
        <v>3445</v>
      </c>
      <c r="E37" s="66">
        <v>3016</v>
      </c>
      <c r="F37" s="67"/>
      <c r="G37" s="65">
        <f t="shared" si="0"/>
        <v>251</v>
      </c>
      <c r="H37" s="66">
        <f t="shared" si="1"/>
        <v>429</v>
      </c>
      <c r="I37" s="20">
        <f t="shared" si="2"/>
        <v>0.26064382139148495</v>
      </c>
      <c r="J37" s="21">
        <f t="shared" si="3"/>
        <v>0.14224137931034483</v>
      </c>
    </row>
    <row r="38" spans="1:10" x14ac:dyDescent="0.2">
      <c r="A38" s="7" t="s">
        <v>76</v>
      </c>
      <c r="B38" s="65">
        <v>144</v>
      </c>
      <c r="C38" s="66">
        <v>228</v>
      </c>
      <c r="D38" s="65">
        <v>361</v>
      </c>
      <c r="E38" s="66">
        <v>557</v>
      </c>
      <c r="F38" s="67"/>
      <c r="G38" s="65">
        <f t="shared" ref="G38:G71" si="4">B38-C38</f>
        <v>-84</v>
      </c>
      <c r="H38" s="66">
        <f t="shared" ref="H38:H71" si="5">D38-E38</f>
        <v>-196</v>
      </c>
      <c r="I38" s="20">
        <f t="shared" ref="I38:I71" si="6">IF(C38=0, "-", IF(G38/C38&lt;10, G38/C38, "&gt;999%"))</f>
        <v>-0.36842105263157893</v>
      </c>
      <c r="J38" s="21">
        <f t="shared" ref="J38:J71" si="7">IF(E38=0, "-", IF(H38/E38&lt;10, H38/E38, "&gt;999%"))</f>
        <v>-0.35188509874326751</v>
      </c>
    </row>
    <row r="39" spans="1:10" x14ac:dyDescent="0.2">
      <c r="A39" s="7" t="s">
        <v>77</v>
      </c>
      <c r="B39" s="65">
        <v>507</v>
      </c>
      <c r="C39" s="66">
        <v>224</v>
      </c>
      <c r="D39" s="65">
        <v>1594</v>
      </c>
      <c r="E39" s="66">
        <v>653</v>
      </c>
      <c r="F39" s="67"/>
      <c r="G39" s="65">
        <f t="shared" si="4"/>
        <v>283</v>
      </c>
      <c r="H39" s="66">
        <f t="shared" si="5"/>
        <v>941</v>
      </c>
      <c r="I39" s="20">
        <f t="shared" si="6"/>
        <v>1.2633928571428572</v>
      </c>
      <c r="J39" s="21">
        <f t="shared" si="7"/>
        <v>1.44104134762634</v>
      </c>
    </row>
    <row r="40" spans="1:10" x14ac:dyDescent="0.2">
      <c r="A40" s="7" t="s">
        <v>78</v>
      </c>
      <c r="B40" s="65">
        <v>70</v>
      </c>
      <c r="C40" s="66">
        <v>30</v>
      </c>
      <c r="D40" s="65">
        <v>208</v>
      </c>
      <c r="E40" s="66">
        <v>216</v>
      </c>
      <c r="F40" s="67"/>
      <c r="G40" s="65">
        <f t="shared" si="4"/>
        <v>40</v>
      </c>
      <c r="H40" s="66">
        <f t="shared" si="5"/>
        <v>-8</v>
      </c>
      <c r="I40" s="20">
        <f t="shared" si="6"/>
        <v>1.3333333333333333</v>
      </c>
      <c r="J40" s="21">
        <f t="shared" si="7"/>
        <v>-3.7037037037037035E-2</v>
      </c>
    </row>
    <row r="41" spans="1:10" x14ac:dyDescent="0.2">
      <c r="A41" s="7" t="s">
        <v>79</v>
      </c>
      <c r="B41" s="65">
        <v>1440</v>
      </c>
      <c r="C41" s="66">
        <v>935</v>
      </c>
      <c r="D41" s="65">
        <v>4030</v>
      </c>
      <c r="E41" s="66">
        <v>3045</v>
      </c>
      <c r="F41" s="67"/>
      <c r="G41" s="65">
        <f t="shared" si="4"/>
        <v>505</v>
      </c>
      <c r="H41" s="66">
        <f t="shared" si="5"/>
        <v>985</v>
      </c>
      <c r="I41" s="20">
        <f t="shared" si="6"/>
        <v>0.5401069518716578</v>
      </c>
      <c r="J41" s="21">
        <f t="shared" si="7"/>
        <v>0.32348111658456485</v>
      </c>
    </row>
    <row r="42" spans="1:10" x14ac:dyDescent="0.2">
      <c r="A42" s="7" t="s">
        <v>80</v>
      </c>
      <c r="B42" s="65">
        <v>1497</v>
      </c>
      <c r="C42" s="66">
        <v>1101</v>
      </c>
      <c r="D42" s="65">
        <v>4036</v>
      </c>
      <c r="E42" s="66">
        <v>3576</v>
      </c>
      <c r="F42" s="67"/>
      <c r="G42" s="65">
        <f t="shared" si="4"/>
        <v>396</v>
      </c>
      <c r="H42" s="66">
        <f t="shared" si="5"/>
        <v>460</v>
      </c>
      <c r="I42" s="20">
        <f t="shared" si="6"/>
        <v>0.35967302452316074</v>
      </c>
      <c r="J42" s="21">
        <f t="shared" si="7"/>
        <v>0.12863534675615212</v>
      </c>
    </row>
    <row r="43" spans="1:10" x14ac:dyDescent="0.2">
      <c r="A43" s="7" t="s">
        <v>81</v>
      </c>
      <c r="B43" s="65">
        <v>61</v>
      </c>
      <c r="C43" s="66">
        <v>55</v>
      </c>
      <c r="D43" s="65">
        <v>146</v>
      </c>
      <c r="E43" s="66">
        <v>167</v>
      </c>
      <c r="F43" s="67"/>
      <c r="G43" s="65">
        <f t="shared" si="4"/>
        <v>6</v>
      </c>
      <c r="H43" s="66">
        <f t="shared" si="5"/>
        <v>-21</v>
      </c>
      <c r="I43" s="20">
        <f t="shared" si="6"/>
        <v>0.10909090909090909</v>
      </c>
      <c r="J43" s="21">
        <f t="shared" si="7"/>
        <v>-0.12574850299401197</v>
      </c>
    </row>
    <row r="44" spans="1:10" x14ac:dyDescent="0.2">
      <c r="A44" s="7" t="s">
        <v>82</v>
      </c>
      <c r="B44" s="65">
        <v>157</v>
      </c>
      <c r="C44" s="66">
        <v>115</v>
      </c>
      <c r="D44" s="65">
        <v>450</v>
      </c>
      <c r="E44" s="66">
        <v>426</v>
      </c>
      <c r="F44" s="67"/>
      <c r="G44" s="65">
        <f t="shared" si="4"/>
        <v>42</v>
      </c>
      <c r="H44" s="66">
        <f t="shared" si="5"/>
        <v>24</v>
      </c>
      <c r="I44" s="20">
        <f t="shared" si="6"/>
        <v>0.36521739130434783</v>
      </c>
      <c r="J44" s="21">
        <f t="shared" si="7"/>
        <v>5.6338028169014086E-2</v>
      </c>
    </row>
    <row r="45" spans="1:10" x14ac:dyDescent="0.2">
      <c r="A45" s="7" t="s">
        <v>83</v>
      </c>
      <c r="B45" s="65">
        <v>86</v>
      </c>
      <c r="C45" s="66">
        <v>49</v>
      </c>
      <c r="D45" s="65">
        <v>186</v>
      </c>
      <c r="E45" s="66">
        <v>137</v>
      </c>
      <c r="F45" s="67"/>
      <c r="G45" s="65">
        <f t="shared" si="4"/>
        <v>37</v>
      </c>
      <c r="H45" s="66">
        <f t="shared" si="5"/>
        <v>49</v>
      </c>
      <c r="I45" s="20">
        <f t="shared" si="6"/>
        <v>0.75510204081632648</v>
      </c>
      <c r="J45" s="21">
        <f t="shared" si="7"/>
        <v>0.35766423357664234</v>
      </c>
    </row>
    <row r="46" spans="1:10" x14ac:dyDescent="0.2">
      <c r="A46" s="7" t="s">
        <v>84</v>
      </c>
      <c r="B46" s="65">
        <v>328</v>
      </c>
      <c r="C46" s="66">
        <v>140</v>
      </c>
      <c r="D46" s="65">
        <v>498</v>
      </c>
      <c r="E46" s="66">
        <v>525</v>
      </c>
      <c r="F46" s="67"/>
      <c r="G46" s="65">
        <f t="shared" si="4"/>
        <v>188</v>
      </c>
      <c r="H46" s="66">
        <f t="shared" si="5"/>
        <v>-27</v>
      </c>
      <c r="I46" s="20">
        <f t="shared" si="6"/>
        <v>1.3428571428571427</v>
      </c>
      <c r="J46" s="21">
        <f t="shared" si="7"/>
        <v>-5.1428571428571428E-2</v>
      </c>
    </row>
    <row r="47" spans="1:10" x14ac:dyDescent="0.2">
      <c r="A47" s="7" t="s">
        <v>85</v>
      </c>
      <c r="B47" s="65">
        <v>0</v>
      </c>
      <c r="C47" s="66">
        <v>2</v>
      </c>
      <c r="D47" s="65">
        <v>1</v>
      </c>
      <c r="E47" s="66">
        <v>2</v>
      </c>
      <c r="F47" s="67"/>
      <c r="G47" s="65">
        <f t="shared" si="4"/>
        <v>-2</v>
      </c>
      <c r="H47" s="66">
        <f t="shared" si="5"/>
        <v>-1</v>
      </c>
      <c r="I47" s="20">
        <f t="shared" si="6"/>
        <v>-1</v>
      </c>
      <c r="J47" s="21">
        <f t="shared" si="7"/>
        <v>-0.5</v>
      </c>
    </row>
    <row r="48" spans="1:10" x14ac:dyDescent="0.2">
      <c r="A48" s="7" t="s">
        <v>87</v>
      </c>
      <c r="B48" s="65">
        <v>316</v>
      </c>
      <c r="C48" s="66">
        <v>99</v>
      </c>
      <c r="D48" s="65">
        <v>878</v>
      </c>
      <c r="E48" s="66">
        <v>422</v>
      </c>
      <c r="F48" s="67"/>
      <c r="G48" s="65">
        <f t="shared" si="4"/>
        <v>217</v>
      </c>
      <c r="H48" s="66">
        <f t="shared" si="5"/>
        <v>456</v>
      </c>
      <c r="I48" s="20">
        <f t="shared" si="6"/>
        <v>2.191919191919192</v>
      </c>
      <c r="J48" s="21">
        <f t="shared" si="7"/>
        <v>1.080568720379147</v>
      </c>
    </row>
    <row r="49" spans="1:10" x14ac:dyDescent="0.2">
      <c r="A49" s="7" t="s">
        <v>88</v>
      </c>
      <c r="B49" s="65">
        <v>97</v>
      </c>
      <c r="C49" s="66">
        <v>34</v>
      </c>
      <c r="D49" s="65">
        <v>198</v>
      </c>
      <c r="E49" s="66">
        <v>102</v>
      </c>
      <c r="F49" s="67"/>
      <c r="G49" s="65">
        <f t="shared" si="4"/>
        <v>63</v>
      </c>
      <c r="H49" s="66">
        <f t="shared" si="5"/>
        <v>96</v>
      </c>
      <c r="I49" s="20">
        <f t="shared" si="6"/>
        <v>1.8529411764705883</v>
      </c>
      <c r="J49" s="21">
        <f t="shared" si="7"/>
        <v>0.94117647058823528</v>
      </c>
    </row>
    <row r="50" spans="1:10" x14ac:dyDescent="0.2">
      <c r="A50" s="7" t="s">
        <v>89</v>
      </c>
      <c r="B50" s="65">
        <v>971</v>
      </c>
      <c r="C50" s="66">
        <v>574</v>
      </c>
      <c r="D50" s="65">
        <v>2239</v>
      </c>
      <c r="E50" s="66">
        <v>1476</v>
      </c>
      <c r="F50" s="67"/>
      <c r="G50" s="65">
        <f t="shared" si="4"/>
        <v>397</v>
      </c>
      <c r="H50" s="66">
        <f t="shared" si="5"/>
        <v>763</v>
      </c>
      <c r="I50" s="20">
        <f t="shared" si="6"/>
        <v>0.69163763066202089</v>
      </c>
      <c r="J50" s="21">
        <f t="shared" si="7"/>
        <v>0.51693766937669372</v>
      </c>
    </row>
    <row r="51" spans="1:10" x14ac:dyDescent="0.2">
      <c r="A51" s="7" t="s">
        <v>90</v>
      </c>
      <c r="B51" s="65">
        <v>349</v>
      </c>
      <c r="C51" s="66">
        <v>261</v>
      </c>
      <c r="D51" s="65">
        <v>1054</v>
      </c>
      <c r="E51" s="66">
        <v>939</v>
      </c>
      <c r="F51" s="67"/>
      <c r="G51" s="65">
        <f t="shared" si="4"/>
        <v>88</v>
      </c>
      <c r="H51" s="66">
        <f t="shared" si="5"/>
        <v>115</v>
      </c>
      <c r="I51" s="20">
        <f t="shared" si="6"/>
        <v>0.33716475095785442</v>
      </c>
      <c r="J51" s="21">
        <f t="shared" si="7"/>
        <v>0.12247071352502663</v>
      </c>
    </row>
    <row r="52" spans="1:10" x14ac:dyDescent="0.2">
      <c r="A52" s="7" t="s">
        <v>91</v>
      </c>
      <c r="B52" s="65">
        <v>4275</v>
      </c>
      <c r="C52" s="66">
        <v>3918</v>
      </c>
      <c r="D52" s="65">
        <v>11478</v>
      </c>
      <c r="E52" s="66">
        <v>11624</v>
      </c>
      <c r="F52" s="67"/>
      <c r="G52" s="65">
        <f t="shared" si="4"/>
        <v>357</v>
      </c>
      <c r="H52" s="66">
        <f t="shared" si="5"/>
        <v>-146</v>
      </c>
      <c r="I52" s="20">
        <f t="shared" si="6"/>
        <v>9.1117917304747317E-2</v>
      </c>
      <c r="J52" s="21">
        <f t="shared" si="7"/>
        <v>-1.2560220233998623E-2</v>
      </c>
    </row>
    <row r="53" spans="1:10" x14ac:dyDescent="0.2">
      <c r="A53" s="7" t="s">
        <v>93</v>
      </c>
      <c r="B53" s="65">
        <v>875</v>
      </c>
      <c r="C53" s="66">
        <v>747</v>
      </c>
      <c r="D53" s="65">
        <v>2497</v>
      </c>
      <c r="E53" s="66">
        <v>2778</v>
      </c>
      <c r="F53" s="67"/>
      <c r="G53" s="65">
        <f t="shared" si="4"/>
        <v>128</v>
      </c>
      <c r="H53" s="66">
        <f t="shared" si="5"/>
        <v>-281</v>
      </c>
      <c r="I53" s="20">
        <f t="shared" si="6"/>
        <v>0.17135207496653279</v>
      </c>
      <c r="J53" s="21">
        <f t="shared" si="7"/>
        <v>-0.10115190784737221</v>
      </c>
    </row>
    <row r="54" spans="1:10" x14ac:dyDescent="0.2">
      <c r="A54" s="7" t="s">
        <v>94</v>
      </c>
      <c r="B54" s="65">
        <v>294</v>
      </c>
      <c r="C54" s="66">
        <v>109</v>
      </c>
      <c r="D54" s="65">
        <v>754</v>
      </c>
      <c r="E54" s="66">
        <v>462</v>
      </c>
      <c r="F54" s="67"/>
      <c r="G54" s="65">
        <f t="shared" si="4"/>
        <v>185</v>
      </c>
      <c r="H54" s="66">
        <f t="shared" si="5"/>
        <v>292</v>
      </c>
      <c r="I54" s="20">
        <f t="shared" si="6"/>
        <v>1.6972477064220184</v>
      </c>
      <c r="J54" s="21">
        <f t="shared" si="7"/>
        <v>0.63203463203463206</v>
      </c>
    </row>
    <row r="55" spans="1:10" x14ac:dyDescent="0.2">
      <c r="A55" s="142" t="s">
        <v>40</v>
      </c>
      <c r="B55" s="143">
        <v>21</v>
      </c>
      <c r="C55" s="144">
        <v>10</v>
      </c>
      <c r="D55" s="143">
        <v>32</v>
      </c>
      <c r="E55" s="144">
        <v>33</v>
      </c>
      <c r="F55" s="145"/>
      <c r="G55" s="143">
        <f t="shared" si="4"/>
        <v>11</v>
      </c>
      <c r="H55" s="144">
        <f t="shared" si="5"/>
        <v>-1</v>
      </c>
      <c r="I55" s="151">
        <f t="shared" si="6"/>
        <v>1.1000000000000001</v>
      </c>
      <c r="J55" s="152">
        <f t="shared" si="7"/>
        <v>-3.0303030303030304E-2</v>
      </c>
    </row>
    <row r="56" spans="1:10" x14ac:dyDescent="0.2">
      <c r="A56" s="7" t="s">
        <v>41</v>
      </c>
      <c r="B56" s="65">
        <v>1</v>
      </c>
      <c r="C56" s="66">
        <v>0</v>
      </c>
      <c r="D56" s="65">
        <v>1</v>
      </c>
      <c r="E56" s="66">
        <v>8</v>
      </c>
      <c r="F56" s="67"/>
      <c r="G56" s="65">
        <f t="shared" si="4"/>
        <v>1</v>
      </c>
      <c r="H56" s="66">
        <f t="shared" si="5"/>
        <v>-7</v>
      </c>
      <c r="I56" s="20" t="str">
        <f t="shared" si="6"/>
        <v>-</v>
      </c>
      <c r="J56" s="21">
        <f t="shared" si="7"/>
        <v>-0.875</v>
      </c>
    </row>
    <row r="57" spans="1:10" x14ac:dyDescent="0.2">
      <c r="A57" s="7" t="s">
        <v>46</v>
      </c>
      <c r="B57" s="65">
        <v>14</v>
      </c>
      <c r="C57" s="66">
        <v>7</v>
      </c>
      <c r="D57" s="65">
        <v>27</v>
      </c>
      <c r="E57" s="66">
        <v>16</v>
      </c>
      <c r="F57" s="67"/>
      <c r="G57" s="65">
        <f t="shared" si="4"/>
        <v>7</v>
      </c>
      <c r="H57" s="66">
        <f t="shared" si="5"/>
        <v>11</v>
      </c>
      <c r="I57" s="20">
        <f t="shared" si="6"/>
        <v>1</v>
      </c>
      <c r="J57" s="21">
        <f t="shared" si="7"/>
        <v>0.6875</v>
      </c>
    </row>
    <row r="58" spans="1:10" x14ac:dyDescent="0.2">
      <c r="A58" s="7" t="s">
        <v>47</v>
      </c>
      <c r="B58" s="65">
        <v>95</v>
      </c>
      <c r="C58" s="66">
        <v>49</v>
      </c>
      <c r="D58" s="65">
        <v>221</v>
      </c>
      <c r="E58" s="66">
        <v>154</v>
      </c>
      <c r="F58" s="67"/>
      <c r="G58" s="65">
        <f t="shared" si="4"/>
        <v>46</v>
      </c>
      <c r="H58" s="66">
        <f t="shared" si="5"/>
        <v>67</v>
      </c>
      <c r="I58" s="20">
        <f t="shared" si="6"/>
        <v>0.93877551020408168</v>
      </c>
      <c r="J58" s="21">
        <f t="shared" si="7"/>
        <v>0.43506493506493504</v>
      </c>
    </row>
    <row r="59" spans="1:10" x14ac:dyDescent="0.2">
      <c r="A59" s="7" t="s">
        <v>50</v>
      </c>
      <c r="B59" s="65">
        <v>129</v>
      </c>
      <c r="C59" s="66">
        <v>87</v>
      </c>
      <c r="D59" s="65">
        <v>307</v>
      </c>
      <c r="E59" s="66">
        <v>234</v>
      </c>
      <c r="F59" s="67"/>
      <c r="G59" s="65">
        <f t="shared" si="4"/>
        <v>42</v>
      </c>
      <c r="H59" s="66">
        <f t="shared" si="5"/>
        <v>73</v>
      </c>
      <c r="I59" s="20">
        <f t="shared" si="6"/>
        <v>0.48275862068965519</v>
      </c>
      <c r="J59" s="21">
        <f t="shared" si="7"/>
        <v>0.31196581196581197</v>
      </c>
    </row>
    <row r="60" spans="1:10" x14ac:dyDescent="0.2">
      <c r="A60" s="7" t="s">
        <v>54</v>
      </c>
      <c r="B60" s="65">
        <v>1</v>
      </c>
      <c r="C60" s="66">
        <v>1</v>
      </c>
      <c r="D60" s="65">
        <v>1</v>
      </c>
      <c r="E60" s="66">
        <v>1</v>
      </c>
      <c r="F60" s="67"/>
      <c r="G60" s="65">
        <f t="shared" si="4"/>
        <v>0</v>
      </c>
      <c r="H60" s="66">
        <f t="shared" si="5"/>
        <v>0</v>
      </c>
      <c r="I60" s="20">
        <f t="shared" si="6"/>
        <v>0</v>
      </c>
      <c r="J60" s="21">
        <f t="shared" si="7"/>
        <v>0</v>
      </c>
    </row>
    <row r="61" spans="1:10" x14ac:dyDescent="0.2">
      <c r="A61" s="7" t="s">
        <v>56</v>
      </c>
      <c r="B61" s="65">
        <v>0</v>
      </c>
      <c r="C61" s="66">
        <v>6</v>
      </c>
      <c r="D61" s="65">
        <v>1</v>
      </c>
      <c r="E61" s="66">
        <v>7</v>
      </c>
      <c r="F61" s="67"/>
      <c r="G61" s="65">
        <f t="shared" si="4"/>
        <v>-6</v>
      </c>
      <c r="H61" s="66">
        <f t="shared" si="5"/>
        <v>-6</v>
      </c>
      <c r="I61" s="20">
        <f t="shared" si="6"/>
        <v>-1</v>
      </c>
      <c r="J61" s="21">
        <f t="shared" si="7"/>
        <v>-0.8571428571428571</v>
      </c>
    </row>
    <row r="62" spans="1:10" x14ac:dyDescent="0.2">
      <c r="A62" s="7" t="s">
        <v>57</v>
      </c>
      <c r="B62" s="65">
        <v>190</v>
      </c>
      <c r="C62" s="66">
        <v>119</v>
      </c>
      <c r="D62" s="65">
        <v>443</v>
      </c>
      <c r="E62" s="66">
        <v>338</v>
      </c>
      <c r="F62" s="67"/>
      <c r="G62" s="65">
        <f t="shared" si="4"/>
        <v>71</v>
      </c>
      <c r="H62" s="66">
        <f t="shared" si="5"/>
        <v>105</v>
      </c>
      <c r="I62" s="20">
        <f t="shared" si="6"/>
        <v>0.59663865546218486</v>
      </c>
      <c r="J62" s="21">
        <f t="shared" si="7"/>
        <v>0.31065088757396447</v>
      </c>
    </row>
    <row r="63" spans="1:10" x14ac:dyDescent="0.2">
      <c r="A63" s="7" t="s">
        <v>59</v>
      </c>
      <c r="B63" s="65">
        <v>39</v>
      </c>
      <c r="C63" s="66">
        <v>18</v>
      </c>
      <c r="D63" s="65">
        <v>133</v>
      </c>
      <c r="E63" s="66">
        <v>106</v>
      </c>
      <c r="F63" s="67"/>
      <c r="G63" s="65">
        <f t="shared" si="4"/>
        <v>21</v>
      </c>
      <c r="H63" s="66">
        <f t="shared" si="5"/>
        <v>27</v>
      </c>
      <c r="I63" s="20">
        <f t="shared" si="6"/>
        <v>1.1666666666666667</v>
      </c>
      <c r="J63" s="21">
        <f t="shared" si="7"/>
        <v>0.25471698113207547</v>
      </c>
    </row>
    <row r="64" spans="1:10" x14ac:dyDescent="0.2">
      <c r="A64" s="7" t="s">
        <v>62</v>
      </c>
      <c r="B64" s="65">
        <v>53</v>
      </c>
      <c r="C64" s="66">
        <v>47</v>
      </c>
      <c r="D64" s="65">
        <v>131</v>
      </c>
      <c r="E64" s="66">
        <v>121</v>
      </c>
      <c r="F64" s="67"/>
      <c r="G64" s="65">
        <f t="shared" si="4"/>
        <v>6</v>
      </c>
      <c r="H64" s="66">
        <f t="shared" si="5"/>
        <v>10</v>
      </c>
      <c r="I64" s="20">
        <f t="shared" si="6"/>
        <v>0.1276595744680851</v>
      </c>
      <c r="J64" s="21">
        <f t="shared" si="7"/>
        <v>8.2644628099173556E-2</v>
      </c>
    </row>
    <row r="65" spans="1:10" x14ac:dyDescent="0.2">
      <c r="A65" s="7" t="s">
        <v>69</v>
      </c>
      <c r="B65" s="65">
        <v>12</v>
      </c>
      <c r="C65" s="66">
        <v>15</v>
      </c>
      <c r="D65" s="65">
        <v>27</v>
      </c>
      <c r="E65" s="66">
        <v>44</v>
      </c>
      <c r="F65" s="67"/>
      <c r="G65" s="65">
        <f t="shared" si="4"/>
        <v>-3</v>
      </c>
      <c r="H65" s="66">
        <f t="shared" si="5"/>
        <v>-17</v>
      </c>
      <c r="I65" s="20">
        <f t="shared" si="6"/>
        <v>-0.2</v>
      </c>
      <c r="J65" s="21">
        <f t="shared" si="7"/>
        <v>-0.38636363636363635</v>
      </c>
    </row>
    <row r="66" spans="1:10" x14ac:dyDescent="0.2">
      <c r="A66" s="7" t="s">
        <v>70</v>
      </c>
      <c r="B66" s="65">
        <v>1</v>
      </c>
      <c r="C66" s="66">
        <v>3</v>
      </c>
      <c r="D66" s="65">
        <v>8</v>
      </c>
      <c r="E66" s="66">
        <v>6</v>
      </c>
      <c r="F66" s="67"/>
      <c r="G66" s="65">
        <f t="shared" si="4"/>
        <v>-2</v>
      </c>
      <c r="H66" s="66">
        <f t="shared" si="5"/>
        <v>2</v>
      </c>
      <c r="I66" s="20">
        <f t="shared" si="6"/>
        <v>-0.66666666666666663</v>
      </c>
      <c r="J66" s="21">
        <f t="shared" si="7"/>
        <v>0.33333333333333331</v>
      </c>
    </row>
    <row r="67" spans="1:10" x14ac:dyDescent="0.2">
      <c r="A67" s="7" t="s">
        <v>75</v>
      </c>
      <c r="B67" s="65">
        <v>37</v>
      </c>
      <c r="C67" s="66">
        <v>35</v>
      </c>
      <c r="D67" s="65">
        <v>125</v>
      </c>
      <c r="E67" s="66">
        <v>78</v>
      </c>
      <c r="F67" s="67"/>
      <c r="G67" s="65">
        <f t="shared" si="4"/>
        <v>2</v>
      </c>
      <c r="H67" s="66">
        <f t="shared" si="5"/>
        <v>47</v>
      </c>
      <c r="I67" s="20">
        <f t="shared" si="6"/>
        <v>5.7142857142857141E-2</v>
      </c>
      <c r="J67" s="21">
        <f t="shared" si="7"/>
        <v>0.60256410256410253</v>
      </c>
    </row>
    <row r="68" spans="1:10" x14ac:dyDescent="0.2">
      <c r="A68" s="7" t="s">
        <v>86</v>
      </c>
      <c r="B68" s="65">
        <v>31</v>
      </c>
      <c r="C68" s="66">
        <v>15</v>
      </c>
      <c r="D68" s="65">
        <v>69</v>
      </c>
      <c r="E68" s="66">
        <v>58</v>
      </c>
      <c r="F68" s="67"/>
      <c r="G68" s="65">
        <f t="shared" si="4"/>
        <v>16</v>
      </c>
      <c r="H68" s="66">
        <f t="shared" si="5"/>
        <v>11</v>
      </c>
      <c r="I68" s="20">
        <f t="shared" si="6"/>
        <v>1.0666666666666667</v>
      </c>
      <c r="J68" s="21">
        <f t="shared" si="7"/>
        <v>0.18965517241379309</v>
      </c>
    </row>
    <row r="69" spans="1:10" x14ac:dyDescent="0.2">
      <c r="A69" s="7" t="s">
        <v>92</v>
      </c>
      <c r="B69" s="65">
        <v>19</v>
      </c>
      <c r="C69" s="66">
        <v>13</v>
      </c>
      <c r="D69" s="65">
        <v>59</v>
      </c>
      <c r="E69" s="66">
        <v>38</v>
      </c>
      <c r="F69" s="67"/>
      <c r="G69" s="65">
        <f t="shared" si="4"/>
        <v>6</v>
      </c>
      <c r="H69" s="66">
        <f t="shared" si="5"/>
        <v>21</v>
      </c>
      <c r="I69" s="20">
        <f t="shared" si="6"/>
        <v>0.46153846153846156</v>
      </c>
      <c r="J69" s="21">
        <f t="shared" si="7"/>
        <v>0.55263157894736847</v>
      </c>
    </row>
    <row r="70" spans="1:10" x14ac:dyDescent="0.2">
      <c r="A70" s="7" t="s">
        <v>95</v>
      </c>
      <c r="B70" s="65">
        <v>51</v>
      </c>
      <c r="C70" s="66">
        <v>50</v>
      </c>
      <c r="D70" s="65">
        <v>121</v>
      </c>
      <c r="E70" s="66">
        <v>119</v>
      </c>
      <c r="F70" s="67"/>
      <c r="G70" s="65">
        <f t="shared" si="4"/>
        <v>1</v>
      </c>
      <c r="H70" s="66">
        <f t="shared" si="5"/>
        <v>2</v>
      </c>
      <c r="I70" s="20">
        <f t="shared" si="6"/>
        <v>0.02</v>
      </c>
      <c r="J70" s="21">
        <f t="shared" si="7"/>
        <v>1.680672268907563E-2</v>
      </c>
    </row>
    <row r="71" spans="1:10" x14ac:dyDescent="0.2">
      <c r="A71" s="7" t="s">
        <v>96</v>
      </c>
      <c r="B71" s="65">
        <v>3</v>
      </c>
      <c r="C71" s="66">
        <v>0</v>
      </c>
      <c r="D71" s="65">
        <v>9</v>
      </c>
      <c r="E71" s="66">
        <v>6</v>
      </c>
      <c r="F71" s="67"/>
      <c r="G71" s="65">
        <f t="shared" si="4"/>
        <v>3</v>
      </c>
      <c r="H71" s="66">
        <f t="shared" si="5"/>
        <v>3</v>
      </c>
      <c r="I71" s="20" t="str">
        <f t="shared" si="6"/>
        <v>-</v>
      </c>
      <c r="J71" s="21">
        <f t="shared" si="7"/>
        <v>0.5</v>
      </c>
    </row>
    <row r="72" spans="1:10" x14ac:dyDescent="0.2">
      <c r="A72" s="1"/>
      <c r="B72" s="68"/>
      <c r="C72" s="69"/>
      <c r="D72" s="68"/>
      <c r="E72" s="69"/>
      <c r="F72" s="70"/>
      <c r="G72" s="68"/>
      <c r="H72" s="69"/>
      <c r="I72" s="5"/>
      <c r="J72" s="6"/>
    </row>
    <row r="73" spans="1:10" s="43" customFormat="1" x14ac:dyDescent="0.2">
      <c r="A73" s="27" t="s">
        <v>5</v>
      </c>
      <c r="B73" s="71">
        <f>SUM(B6:B72)</f>
        <v>25800</v>
      </c>
      <c r="C73" s="72">
        <f>SUM(C6:C72)</f>
        <v>21662</v>
      </c>
      <c r="D73" s="71">
        <f>SUM(D6:D72)</f>
        <v>67549</v>
      </c>
      <c r="E73" s="72">
        <f>SUM(E6:E72)</f>
        <v>65027</v>
      </c>
      <c r="F73" s="73"/>
      <c r="G73" s="71">
        <f>SUM(G6:G72)</f>
        <v>4138</v>
      </c>
      <c r="H73" s="72">
        <f>SUM(H6:H72)</f>
        <v>2522</v>
      </c>
      <c r="I73" s="37">
        <f>IF(C73=0, 0, G73/C73)</f>
        <v>0.19102575939433108</v>
      </c>
      <c r="J73" s="38">
        <f>IF(E73=0, 0, H73/E73)</f>
        <v>3.8783889768865237E-2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3"/>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108</v>
      </c>
      <c r="B2" s="202" t="s">
        <v>98</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0.17441860465116302</v>
      </c>
      <c r="C6" s="17">
        <v>0.12925860954667198</v>
      </c>
      <c r="D6" s="16">
        <v>0.12139335889502401</v>
      </c>
      <c r="E6" s="17">
        <v>0.16762267980992498</v>
      </c>
      <c r="F6" s="12"/>
      <c r="G6" s="10">
        <f t="shared" ref="G6:G37" si="0">B6-C6</f>
        <v>4.5159995104491035E-2</v>
      </c>
      <c r="H6" s="11">
        <f t="shared" ref="H6:H37" si="1">D6-E6</f>
        <v>-4.6229320914900979E-2</v>
      </c>
    </row>
    <row r="7" spans="1:8" x14ac:dyDescent="0.2">
      <c r="A7" s="7" t="s">
        <v>32</v>
      </c>
      <c r="B7" s="16">
        <v>0</v>
      </c>
      <c r="C7" s="17">
        <v>0</v>
      </c>
      <c r="D7" s="16">
        <v>1.4804068157929799E-3</v>
      </c>
      <c r="E7" s="17">
        <v>0</v>
      </c>
      <c r="F7" s="12"/>
      <c r="G7" s="10">
        <f t="shared" si="0"/>
        <v>0</v>
      </c>
      <c r="H7" s="11">
        <f t="shared" si="1"/>
        <v>1.4804068157929799E-3</v>
      </c>
    </row>
    <row r="8" spans="1:8" x14ac:dyDescent="0.2">
      <c r="A8" s="7" t="s">
        <v>33</v>
      </c>
      <c r="B8" s="16">
        <v>1.16279069767442E-2</v>
      </c>
      <c r="C8" s="17">
        <v>9.2327578247622596E-3</v>
      </c>
      <c r="D8" s="16">
        <v>1.48040681579298E-2</v>
      </c>
      <c r="E8" s="17">
        <v>1.2302582004398198E-2</v>
      </c>
      <c r="F8" s="12"/>
      <c r="G8" s="10">
        <f t="shared" si="0"/>
        <v>2.3951491519819401E-3</v>
      </c>
      <c r="H8" s="11">
        <f t="shared" si="1"/>
        <v>2.5014861535316013E-3</v>
      </c>
    </row>
    <row r="9" spans="1:8" x14ac:dyDescent="0.2">
      <c r="A9" s="7" t="s">
        <v>34</v>
      </c>
      <c r="B9" s="16">
        <v>1.6046511627907001</v>
      </c>
      <c r="C9" s="17">
        <v>0.87249561444003287</v>
      </c>
      <c r="D9" s="16">
        <v>1.4804068157929799</v>
      </c>
      <c r="E9" s="17">
        <v>1.5255201685453701</v>
      </c>
      <c r="F9" s="12"/>
      <c r="G9" s="10">
        <f t="shared" si="0"/>
        <v>0.73215554835066721</v>
      </c>
      <c r="H9" s="11">
        <f t="shared" si="1"/>
        <v>-4.5113352752390146E-2</v>
      </c>
    </row>
    <row r="10" spans="1:8" x14ac:dyDescent="0.2">
      <c r="A10" s="7" t="s">
        <v>35</v>
      </c>
      <c r="B10" s="16">
        <v>1.16279069767442E-2</v>
      </c>
      <c r="C10" s="17">
        <v>2.3081894561905601E-2</v>
      </c>
      <c r="D10" s="16">
        <v>1.9245288605308698E-2</v>
      </c>
      <c r="E10" s="17">
        <v>2.3067341258246599E-2</v>
      </c>
      <c r="F10" s="12"/>
      <c r="G10" s="10">
        <f t="shared" si="0"/>
        <v>-1.1453987585161401E-2</v>
      </c>
      <c r="H10" s="11">
        <f t="shared" si="1"/>
        <v>-3.8220526529379011E-3</v>
      </c>
    </row>
    <row r="11" spans="1:8" x14ac:dyDescent="0.2">
      <c r="A11" s="7" t="s">
        <v>36</v>
      </c>
      <c r="B11" s="16">
        <v>3.3875968992248104</v>
      </c>
      <c r="C11" s="17">
        <v>3.2222324808420302</v>
      </c>
      <c r="D11" s="16">
        <v>3.42270055811337</v>
      </c>
      <c r="E11" s="17">
        <v>3.6477155643040597</v>
      </c>
      <c r="F11" s="12"/>
      <c r="G11" s="10">
        <f t="shared" si="0"/>
        <v>0.16536441838278026</v>
      </c>
      <c r="H11" s="11">
        <f t="shared" si="1"/>
        <v>-0.2250150061906897</v>
      </c>
    </row>
    <row r="12" spans="1:8" x14ac:dyDescent="0.2">
      <c r="A12" s="7" t="s">
        <v>37</v>
      </c>
      <c r="B12" s="16">
        <v>0.21317829457364301</v>
      </c>
      <c r="C12" s="17">
        <v>0</v>
      </c>
      <c r="D12" s="16">
        <v>0.15100149521088399</v>
      </c>
      <c r="E12" s="17">
        <v>0</v>
      </c>
      <c r="F12" s="12"/>
      <c r="G12" s="10">
        <f t="shared" si="0"/>
        <v>0.21317829457364301</v>
      </c>
      <c r="H12" s="11">
        <f t="shared" si="1"/>
        <v>0.15100149521088399</v>
      </c>
    </row>
    <row r="13" spans="1:8" x14ac:dyDescent="0.2">
      <c r="A13" s="7" t="s">
        <v>38</v>
      </c>
      <c r="B13" s="16">
        <v>3.8759689922480602E-3</v>
      </c>
      <c r="C13" s="17">
        <v>1.38491367371434E-2</v>
      </c>
      <c r="D13" s="16">
        <v>1.77648817895158E-2</v>
      </c>
      <c r="E13" s="17">
        <v>2.6142986759346096E-2</v>
      </c>
      <c r="F13" s="12"/>
      <c r="G13" s="10">
        <f t="shared" si="0"/>
        <v>-9.9731677448953397E-3</v>
      </c>
      <c r="H13" s="11">
        <f t="shared" si="1"/>
        <v>-8.3781049698302967E-3</v>
      </c>
    </row>
    <row r="14" spans="1:8" x14ac:dyDescent="0.2">
      <c r="A14" s="7" t="s">
        <v>39</v>
      </c>
      <c r="B14" s="16">
        <v>2.7131782945736399E-2</v>
      </c>
      <c r="C14" s="17">
        <v>1.38491367371434E-2</v>
      </c>
      <c r="D14" s="16">
        <v>2.3686509052687703E-2</v>
      </c>
      <c r="E14" s="17">
        <v>1.6916050256047498E-2</v>
      </c>
      <c r="F14" s="12"/>
      <c r="G14" s="10">
        <f t="shared" si="0"/>
        <v>1.3282646208592999E-2</v>
      </c>
      <c r="H14" s="11">
        <f t="shared" si="1"/>
        <v>6.7704587966402052E-3</v>
      </c>
    </row>
    <row r="15" spans="1:8" x14ac:dyDescent="0.2">
      <c r="A15" s="7" t="s">
        <v>42</v>
      </c>
      <c r="B15" s="16">
        <v>1.16279069767442E-2</v>
      </c>
      <c r="C15" s="17">
        <v>2.76982734742868E-2</v>
      </c>
      <c r="D15" s="16">
        <v>1.62844749737228E-2</v>
      </c>
      <c r="E15" s="17">
        <v>3.0756455010995398E-2</v>
      </c>
      <c r="F15" s="12"/>
      <c r="G15" s="10">
        <f t="shared" si="0"/>
        <v>-1.60703664975426E-2</v>
      </c>
      <c r="H15" s="11">
        <f t="shared" si="1"/>
        <v>-1.4471980037272597E-2</v>
      </c>
    </row>
    <row r="16" spans="1:8" x14ac:dyDescent="0.2">
      <c r="A16" s="7" t="s">
        <v>43</v>
      </c>
      <c r="B16" s="16">
        <v>4.6511627906976695E-2</v>
      </c>
      <c r="C16" s="17">
        <v>9.232757824762261E-2</v>
      </c>
      <c r="D16" s="16">
        <v>5.4775052184340298E-2</v>
      </c>
      <c r="E16" s="17">
        <v>0.11841235179233199</v>
      </c>
      <c r="F16" s="12"/>
      <c r="G16" s="10">
        <f t="shared" si="0"/>
        <v>-4.5815950340645915E-2</v>
      </c>
      <c r="H16" s="11">
        <f t="shared" si="1"/>
        <v>-6.3637299607991693E-2</v>
      </c>
    </row>
    <row r="17" spans="1:8" x14ac:dyDescent="0.2">
      <c r="A17" s="7" t="s">
        <v>44</v>
      </c>
      <c r="B17" s="16">
        <v>9.3023255813953501E-2</v>
      </c>
      <c r="C17" s="17">
        <v>8.3094820422860302E-2</v>
      </c>
      <c r="D17" s="16">
        <v>8.4383188500199893E-2</v>
      </c>
      <c r="E17" s="17">
        <v>7.2277669275839299E-2</v>
      </c>
      <c r="F17" s="12"/>
      <c r="G17" s="10">
        <f t="shared" si="0"/>
        <v>9.9284353910931988E-3</v>
      </c>
      <c r="H17" s="11">
        <f t="shared" si="1"/>
        <v>1.2105519224360595E-2</v>
      </c>
    </row>
    <row r="18" spans="1:8" x14ac:dyDescent="0.2">
      <c r="A18" s="7" t="s">
        <v>45</v>
      </c>
      <c r="B18" s="16">
        <v>8.08914728682171</v>
      </c>
      <c r="C18" s="17">
        <v>8.6834087341888999</v>
      </c>
      <c r="D18" s="16">
        <v>7.9364609394661692</v>
      </c>
      <c r="E18" s="17">
        <v>7.7460131945191995</v>
      </c>
      <c r="F18" s="12"/>
      <c r="G18" s="10">
        <f t="shared" si="0"/>
        <v>-0.59426144736718989</v>
      </c>
      <c r="H18" s="11">
        <f t="shared" si="1"/>
        <v>0.1904477449469697</v>
      </c>
    </row>
    <row r="19" spans="1:8" x14ac:dyDescent="0.2">
      <c r="A19" s="7" t="s">
        <v>48</v>
      </c>
      <c r="B19" s="16">
        <v>7.7519379844961205E-3</v>
      </c>
      <c r="C19" s="17">
        <v>4.6163789123811298E-3</v>
      </c>
      <c r="D19" s="16">
        <v>7.4020340789648998E-3</v>
      </c>
      <c r="E19" s="17">
        <v>7.6891137527488607E-3</v>
      </c>
      <c r="F19" s="12"/>
      <c r="G19" s="10">
        <f t="shared" si="0"/>
        <v>3.1355590721149906E-3</v>
      </c>
      <c r="H19" s="11">
        <f t="shared" si="1"/>
        <v>-2.870796737839609E-4</v>
      </c>
    </row>
    <row r="20" spans="1:8" x14ac:dyDescent="0.2">
      <c r="A20" s="7" t="s">
        <v>49</v>
      </c>
      <c r="B20" s="16">
        <v>0.63565891472868197</v>
      </c>
      <c r="C20" s="17">
        <v>0.341612039516203</v>
      </c>
      <c r="D20" s="16">
        <v>0.71355608521221603</v>
      </c>
      <c r="E20" s="17">
        <v>0.31679148661325296</v>
      </c>
      <c r="F20" s="12"/>
      <c r="G20" s="10">
        <f t="shared" si="0"/>
        <v>0.29404687521247896</v>
      </c>
      <c r="H20" s="11">
        <f t="shared" si="1"/>
        <v>0.39676459859896307</v>
      </c>
    </row>
    <row r="21" spans="1:8" x14ac:dyDescent="0.2">
      <c r="A21" s="7" t="s">
        <v>51</v>
      </c>
      <c r="B21" s="16">
        <v>0</v>
      </c>
      <c r="C21" s="17">
        <v>6.7906933801126401</v>
      </c>
      <c r="D21" s="16">
        <v>0</v>
      </c>
      <c r="E21" s="17">
        <v>4.7041997939317497</v>
      </c>
      <c r="F21" s="12"/>
      <c r="G21" s="10">
        <f t="shared" si="0"/>
        <v>-6.7906933801126401</v>
      </c>
      <c r="H21" s="11">
        <f t="shared" si="1"/>
        <v>-4.7041997939317497</v>
      </c>
    </row>
    <row r="22" spans="1:8" x14ac:dyDescent="0.2">
      <c r="A22" s="7" t="s">
        <v>52</v>
      </c>
      <c r="B22" s="16">
        <v>2.4922480620154999</v>
      </c>
      <c r="C22" s="17">
        <v>4.3578616932877896</v>
      </c>
      <c r="D22" s="16">
        <v>2.7802040000592201</v>
      </c>
      <c r="E22" s="17">
        <v>4.7395697171944002</v>
      </c>
      <c r="F22" s="12"/>
      <c r="G22" s="10">
        <f t="shared" si="0"/>
        <v>-1.8656136312722897</v>
      </c>
      <c r="H22" s="11">
        <f t="shared" si="1"/>
        <v>-1.9593657171351802</v>
      </c>
    </row>
    <row r="23" spans="1:8" x14ac:dyDescent="0.2">
      <c r="A23" s="7" t="s">
        <v>53</v>
      </c>
      <c r="B23" s="16">
        <v>6.4496124031007795</v>
      </c>
      <c r="C23" s="17">
        <v>6.3382882466992907</v>
      </c>
      <c r="D23" s="16">
        <v>6.5389569053575904</v>
      </c>
      <c r="E23" s="17">
        <v>6.9832531102465092</v>
      </c>
      <c r="F23" s="12"/>
      <c r="G23" s="10">
        <f t="shared" si="0"/>
        <v>0.11132415640148885</v>
      </c>
      <c r="H23" s="11">
        <f t="shared" si="1"/>
        <v>-0.44429620488891874</v>
      </c>
    </row>
    <row r="24" spans="1:8" x14ac:dyDescent="0.2">
      <c r="A24" s="7" t="s">
        <v>55</v>
      </c>
      <c r="B24" s="16">
        <v>0</v>
      </c>
      <c r="C24" s="17">
        <v>0.60936201643430898</v>
      </c>
      <c r="D24" s="16">
        <v>0</v>
      </c>
      <c r="E24" s="17">
        <v>0.23990034908576399</v>
      </c>
      <c r="F24" s="12"/>
      <c r="G24" s="10">
        <f t="shared" si="0"/>
        <v>-0.60936201643430898</v>
      </c>
      <c r="H24" s="11">
        <f t="shared" si="1"/>
        <v>-0.23990034908576399</v>
      </c>
    </row>
    <row r="25" spans="1:8" x14ac:dyDescent="0.2">
      <c r="A25" s="7" t="s">
        <v>58</v>
      </c>
      <c r="B25" s="16">
        <v>2.62403100775194</v>
      </c>
      <c r="C25" s="17">
        <v>1.7080601975810201</v>
      </c>
      <c r="D25" s="16">
        <v>2.2694636486106399</v>
      </c>
      <c r="E25" s="17">
        <v>1.3702000707398501</v>
      </c>
      <c r="F25" s="12"/>
      <c r="G25" s="10">
        <f t="shared" si="0"/>
        <v>0.91597081017091986</v>
      </c>
      <c r="H25" s="11">
        <f t="shared" si="1"/>
        <v>0.89926357787078981</v>
      </c>
    </row>
    <row r="26" spans="1:8" x14ac:dyDescent="0.2">
      <c r="A26" s="7" t="s">
        <v>60</v>
      </c>
      <c r="B26" s="16">
        <v>5.4263565891472895E-2</v>
      </c>
      <c r="C26" s="17">
        <v>0.170806019758102</v>
      </c>
      <c r="D26" s="16">
        <v>7.1059527158063004E-2</v>
      </c>
      <c r="E26" s="17">
        <v>0.16608485705937498</v>
      </c>
      <c r="F26" s="12"/>
      <c r="G26" s="10">
        <f t="shared" si="0"/>
        <v>-0.11654245386662911</v>
      </c>
      <c r="H26" s="11">
        <f t="shared" si="1"/>
        <v>-9.5025329901311975E-2</v>
      </c>
    </row>
    <row r="27" spans="1:8" x14ac:dyDescent="0.2">
      <c r="A27" s="7" t="s">
        <v>61</v>
      </c>
      <c r="B27" s="16">
        <v>0.9806201550387601</v>
      </c>
      <c r="C27" s="17">
        <v>0.38777582864001497</v>
      </c>
      <c r="D27" s="16">
        <v>0.85567513952834207</v>
      </c>
      <c r="E27" s="17">
        <v>0.632045150475956</v>
      </c>
      <c r="F27" s="12"/>
      <c r="G27" s="10">
        <f t="shared" si="0"/>
        <v>0.59284432639874507</v>
      </c>
      <c r="H27" s="11">
        <f t="shared" si="1"/>
        <v>0.22362998905238607</v>
      </c>
    </row>
    <row r="28" spans="1:8" x14ac:dyDescent="0.2">
      <c r="A28" s="7" t="s">
        <v>63</v>
      </c>
      <c r="B28" s="16">
        <v>6.720930232558139</v>
      </c>
      <c r="C28" s="17">
        <v>9.1450466254270193</v>
      </c>
      <c r="D28" s="16">
        <v>7.6522228308339102</v>
      </c>
      <c r="E28" s="17">
        <v>7.6168360834730207</v>
      </c>
      <c r="F28" s="12"/>
      <c r="G28" s="10">
        <f t="shared" si="0"/>
        <v>-2.4241163928688803</v>
      </c>
      <c r="H28" s="11">
        <f t="shared" si="1"/>
        <v>3.5386747360889537E-2</v>
      </c>
    </row>
    <row r="29" spans="1:8" x14ac:dyDescent="0.2">
      <c r="A29" s="7" t="s">
        <v>64</v>
      </c>
      <c r="B29" s="16">
        <v>1.5503875968992199E-2</v>
      </c>
      <c r="C29" s="17">
        <v>2.76982734742868E-2</v>
      </c>
      <c r="D29" s="16">
        <v>2.3686509052687703E-2</v>
      </c>
      <c r="E29" s="17">
        <v>2.3067341258246599E-2</v>
      </c>
      <c r="F29" s="12"/>
      <c r="G29" s="10">
        <f t="shared" si="0"/>
        <v>-1.21943975052946E-2</v>
      </c>
      <c r="H29" s="11">
        <f t="shared" si="1"/>
        <v>6.1916779444110351E-4</v>
      </c>
    </row>
    <row r="30" spans="1:8" x14ac:dyDescent="0.2">
      <c r="A30" s="7" t="s">
        <v>65</v>
      </c>
      <c r="B30" s="16">
        <v>0.65891472868217094</v>
      </c>
      <c r="C30" s="17">
        <v>0.86326285661527091</v>
      </c>
      <c r="D30" s="16">
        <v>0.71059527158062996</v>
      </c>
      <c r="E30" s="17">
        <v>0.86271856305842198</v>
      </c>
      <c r="F30" s="12"/>
      <c r="G30" s="10">
        <f t="shared" si="0"/>
        <v>-0.20434812793309998</v>
      </c>
      <c r="H30" s="11">
        <f t="shared" si="1"/>
        <v>-0.15212329147779202</v>
      </c>
    </row>
    <row r="31" spans="1:8" x14ac:dyDescent="0.2">
      <c r="A31" s="7" t="s">
        <v>66</v>
      </c>
      <c r="B31" s="16">
        <v>1.2945736434108501</v>
      </c>
      <c r="C31" s="17">
        <v>0.526267196011449</v>
      </c>
      <c r="D31" s="16">
        <v>0.87936164858103005</v>
      </c>
      <c r="E31" s="17">
        <v>0.50133021667922606</v>
      </c>
      <c r="F31" s="12"/>
      <c r="G31" s="10">
        <f t="shared" si="0"/>
        <v>0.76830644739940113</v>
      </c>
      <c r="H31" s="11">
        <f t="shared" si="1"/>
        <v>0.37803143190180399</v>
      </c>
    </row>
    <row r="32" spans="1:8" x14ac:dyDescent="0.2">
      <c r="A32" s="7" t="s">
        <v>67</v>
      </c>
      <c r="B32" s="16">
        <v>1.08914728682171</v>
      </c>
      <c r="C32" s="17">
        <v>0.84479734096574699</v>
      </c>
      <c r="D32" s="16">
        <v>0.94449954847592099</v>
      </c>
      <c r="E32" s="17">
        <v>1.0165008381134</v>
      </c>
      <c r="F32" s="12"/>
      <c r="G32" s="10">
        <f t="shared" si="0"/>
        <v>0.24434994585596304</v>
      </c>
      <c r="H32" s="11">
        <f t="shared" si="1"/>
        <v>-7.2001289637478982E-2</v>
      </c>
    </row>
    <row r="33" spans="1:8" x14ac:dyDescent="0.2">
      <c r="A33" s="7" t="s">
        <v>68</v>
      </c>
      <c r="B33" s="16">
        <v>1.16279069767442E-2</v>
      </c>
      <c r="C33" s="17">
        <v>0</v>
      </c>
      <c r="D33" s="16">
        <v>8.8824408947578808E-3</v>
      </c>
      <c r="E33" s="17">
        <v>1.53782275054977E-3</v>
      </c>
      <c r="F33" s="12"/>
      <c r="G33" s="10">
        <f t="shared" si="0"/>
        <v>1.16279069767442E-2</v>
      </c>
      <c r="H33" s="11">
        <f t="shared" si="1"/>
        <v>7.3446181442081105E-3</v>
      </c>
    </row>
    <row r="34" spans="1:8" x14ac:dyDescent="0.2">
      <c r="A34" s="7" t="s">
        <v>71</v>
      </c>
      <c r="B34" s="16">
        <v>6.9767441860465101E-2</v>
      </c>
      <c r="C34" s="17">
        <v>1.8465515649524498E-2</v>
      </c>
      <c r="D34" s="16">
        <v>5.7735865815926206E-2</v>
      </c>
      <c r="E34" s="17">
        <v>5.8437264520891298E-2</v>
      </c>
      <c r="F34" s="12"/>
      <c r="G34" s="10">
        <f t="shared" si="0"/>
        <v>5.1301926210940603E-2</v>
      </c>
      <c r="H34" s="11">
        <f t="shared" si="1"/>
        <v>-7.0139870496509216E-4</v>
      </c>
    </row>
    <row r="35" spans="1:8" x14ac:dyDescent="0.2">
      <c r="A35" s="7" t="s">
        <v>72</v>
      </c>
      <c r="B35" s="16">
        <v>11.364341085271299</v>
      </c>
      <c r="C35" s="17">
        <v>8.2494691164250806</v>
      </c>
      <c r="D35" s="16">
        <v>10.183718485839901</v>
      </c>
      <c r="E35" s="17">
        <v>8.9424392944469204</v>
      </c>
      <c r="F35" s="12"/>
      <c r="G35" s="10">
        <f t="shared" si="0"/>
        <v>3.1148719688462183</v>
      </c>
      <c r="H35" s="11">
        <f t="shared" si="1"/>
        <v>1.2412791913929802</v>
      </c>
    </row>
    <row r="36" spans="1:8" x14ac:dyDescent="0.2">
      <c r="A36" s="7" t="s">
        <v>73</v>
      </c>
      <c r="B36" s="16">
        <v>3.8759689922480602E-3</v>
      </c>
      <c r="C36" s="17">
        <v>9.2327578247622596E-3</v>
      </c>
      <c r="D36" s="16">
        <v>7.4020340789648998E-3</v>
      </c>
      <c r="E36" s="17">
        <v>4.6134682516493098E-3</v>
      </c>
      <c r="F36" s="12"/>
      <c r="G36" s="10">
        <f t="shared" si="0"/>
        <v>-5.3567888325141994E-3</v>
      </c>
      <c r="H36" s="11">
        <f t="shared" si="1"/>
        <v>2.78856582731559E-3</v>
      </c>
    </row>
    <row r="37" spans="1:8" x14ac:dyDescent="0.2">
      <c r="A37" s="7" t="s">
        <v>74</v>
      </c>
      <c r="B37" s="16">
        <v>4.7054263565891503</v>
      </c>
      <c r="C37" s="17">
        <v>4.44557289262303</v>
      </c>
      <c r="D37" s="16">
        <v>5.1000014804068199</v>
      </c>
      <c r="E37" s="17">
        <v>4.63807341565811</v>
      </c>
      <c r="F37" s="12"/>
      <c r="G37" s="10">
        <f t="shared" si="0"/>
        <v>0.2598534639661203</v>
      </c>
      <c r="H37" s="11">
        <f t="shared" si="1"/>
        <v>0.46192806474870984</v>
      </c>
    </row>
    <row r="38" spans="1:8" x14ac:dyDescent="0.2">
      <c r="A38" s="7" t="s">
        <v>76</v>
      </c>
      <c r="B38" s="16">
        <v>0.55813953488372103</v>
      </c>
      <c r="C38" s="17">
        <v>1.0525343920229</v>
      </c>
      <c r="D38" s="16">
        <v>0.53442686050126598</v>
      </c>
      <c r="E38" s="17">
        <v>0.85656727205622296</v>
      </c>
      <c r="F38" s="12"/>
      <c r="G38" s="10">
        <f t="shared" ref="G38:G71" si="2">B38-C38</f>
        <v>-0.49439485713917897</v>
      </c>
      <c r="H38" s="11">
        <f t="shared" ref="H38:H71" si="3">D38-E38</f>
        <v>-0.32214041155495698</v>
      </c>
    </row>
    <row r="39" spans="1:8" x14ac:dyDescent="0.2">
      <c r="A39" s="7" t="s">
        <v>77</v>
      </c>
      <c r="B39" s="16">
        <v>1.96511627906977</v>
      </c>
      <c r="C39" s="17">
        <v>1.0340688763733701</v>
      </c>
      <c r="D39" s="16">
        <v>2.3597684643740102</v>
      </c>
      <c r="E39" s="17">
        <v>1.0041982561090002</v>
      </c>
      <c r="F39" s="12"/>
      <c r="G39" s="10">
        <f t="shared" si="2"/>
        <v>0.93104740269639996</v>
      </c>
      <c r="H39" s="11">
        <f t="shared" si="3"/>
        <v>1.3555702082650101</v>
      </c>
    </row>
    <row r="40" spans="1:8" x14ac:dyDescent="0.2">
      <c r="A40" s="7" t="s">
        <v>78</v>
      </c>
      <c r="B40" s="16">
        <v>0.27131782945736399</v>
      </c>
      <c r="C40" s="17">
        <v>0.138491367371434</v>
      </c>
      <c r="D40" s="16">
        <v>0.30792461768494001</v>
      </c>
      <c r="E40" s="17">
        <v>0.33216971411875096</v>
      </c>
      <c r="F40" s="12"/>
      <c r="G40" s="10">
        <f t="shared" si="2"/>
        <v>0.13282646208592999</v>
      </c>
      <c r="H40" s="11">
        <f t="shared" si="3"/>
        <v>-2.4245096433810953E-2</v>
      </c>
    </row>
    <row r="41" spans="1:8" x14ac:dyDescent="0.2">
      <c r="A41" s="7" t="s">
        <v>79</v>
      </c>
      <c r="B41" s="16">
        <v>5.5813953488372103</v>
      </c>
      <c r="C41" s="17">
        <v>4.3163142830763501</v>
      </c>
      <c r="D41" s="16">
        <v>5.96603946764571</v>
      </c>
      <c r="E41" s="17">
        <v>4.6826702754240497</v>
      </c>
      <c r="F41" s="12"/>
      <c r="G41" s="10">
        <f t="shared" si="2"/>
        <v>1.2650810657608602</v>
      </c>
      <c r="H41" s="11">
        <f t="shared" si="3"/>
        <v>1.2833691922216603</v>
      </c>
    </row>
    <row r="42" spans="1:8" x14ac:dyDescent="0.2">
      <c r="A42" s="7" t="s">
        <v>80</v>
      </c>
      <c r="B42" s="16">
        <v>5.8023255813953494</v>
      </c>
      <c r="C42" s="17">
        <v>5.0826331825316196</v>
      </c>
      <c r="D42" s="16">
        <v>5.9749219085404706</v>
      </c>
      <c r="E42" s="17">
        <v>5.4992541559659793</v>
      </c>
      <c r="F42" s="12"/>
      <c r="G42" s="10">
        <f t="shared" si="2"/>
        <v>0.71969239886372982</v>
      </c>
      <c r="H42" s="11">
        <f t="shared" si="3"/>
        <v>0.47566775257449123</v>
      </c>
    </row>
    <row r="43" spans="1:8" x14ac:dyDescent="0.2">
      <c r="A43" s="7" t="s">
        <v>81</v>
      </c>
      <c r="B43" s="16">
        <v>0.23643410852713198</v>
      </c>
      <c r="C43" s="17">
        <v>0.25390084018096198</v>
      </c>
      <c r="D43" s="16">
        <v>0.21613939510577501</v>
      </c>
      <c r="E43" s="17">
        <v>0.256816399341812</v>
      </c>
      <c r="F43" s="12"/>
      <c r="G43" s="10">
        <f t="shared" si="2"/>
        <v>-1.7466731653830003E-2</v>
      </c>
      <c r="H43" s="11">
        <f t="shared" si="3"/>
        <v>-4.0677004236036984E-2</v>
      </c>
    </row>
    <row r="44" spans="1:8" x14ac:dyDescent="0.2">
      <c r="A44" s="7" t="s">
        <v>82</v>
      </c>
      <c r="B44" s="16">
        <v>0.60852713178294604</v>
      </c>
      <c r="C44" s="17">
        <v>0.53088357492382998</v>
      </c>
      <c r="D44" s="16">
        <v>0.66618306710684094</v>
      </c>
      <c r="E44" s="17">
        <v>0.65511249173420294</v>
      </c>
      <c r="F44" s="12"/>
      <c r="G44" s="10">
        <f t="shared" si="2"/>
        <v>7.7643556859116059E-2</v>
      </c>
      <c r="H44" s="11">
        <f t="shared" si="3"/>
        <v>1.1070575372638003E-2</v>
      </c>
    </row>
    <row r="45" spans="1:8" x14ac:dyDescent="0.2">
      <c r="A45" s="7" t="s">
        <v>83</v>
      </c>
      <c r="B45" s="16">
        <v>0.33333333333333298</v>
      </c>
      <c r="C45" s="17">
        <v>0.22620256670667499</v>
      </c>
      <c r="D45" s="16">
        <v>0.27535566773749398</v>
      </c>
      <c r="E45" s="17">
        <v>0.210681716825319</v>
      </c>
      <c r="F45" s="12"/>
      <c r="G45" s="10">
        <f t="shared" si="2"/>
        <v>0.10713076662665799</v>
      </c>
      <c r="H45" s="11">
        <f t="shared" si="3"/>
        <v>6.4673950912174982E-2</v>
      </c>
    </row>
    <row r="46" spans="1:8" x14ac:dyDescent="0.2">
      <c r="A46" s="7" t="s">
        <v>84</v>
      </c>
      <c r="B46" s="16">
        <v>1.2713178294573599</v>
      </c>
      <c r="C46" s="17">
        <v>0.64629304773335805</v>
      </c>
      <c r="D46" s="16">
        <v>0.73724259426490402</v>
      </c>
      <c r="E46" s="17">
        <v>0.8073569440386299</v>
      </c>
      <c r="F46" s="12"/>
      <c r="G46" s="10">
        <f t="shared" si="2"/>
        <v>0.62502478172400189</v>
      </c>
      <c r="H46" s="11">
        <f t="shared" si="3"/>
        <v>-7.0114349773725881E-2</v>
      </c>
    </row>
    <row r="47" spans="1:8" x14ac:dyDescent="0.2">
      <c r="A47" s="7" t="s">
        <v>85</v>
      </c>
      <c r="B47" s="16">
        <v>0</v>
      </c>
      <c r="C47" s="17">
        <v>9.2327578247622596E-3</v>
      </c>
      <c r="D47" s="16">
        <v>1.4804068157929799E-3</v>
      </c>
      <c r="E47" s="17">
        <v>3.07564550109954E-3</v>
      </c>
      <c r="F47" s="12"/>
      <c r="G47" s="10">
        <f t="shared" si="2"/>
        <v>-9.2327578247622596E-3</v>
      </c>
      <c r="H47" s="11">
        <f t="shared" si="3"/>
        <v>-1.5952386853065601E-3</v>
      </c>
    </row>
    <row r="48" spans="1:8" x14ac:dyDescent="0.2">
      <c r="A48" s="7" t="s">
        <v>87</v>
      </c>
      <c r="B48" s="16">
        <v>1.22480620155039</v>
      </c>
      <c r="C48" s="17">
        <v>0.45702151232573202</v>
      </c>
      <c r="D48" s="16">
        <v>1.2997971842662401</v>
      </c>
      <c r="E48" s="17">
        <v>0.64896120073200403</v>
      </c>
      <c r="F48" s="12"/>
      <c r="G48" s="10">
        <f t="shared" si="2"/>
        <v>0.76778468922465803</v>
      </c>
      <c r="H48" s="11">
        <f t="shared" si="3"/>
        <v>0.65083598353423611</v>
      </c>
    </row>
    <row r="49" spans="1:8" x14ac:dyDescent="0.2">
      <c r="A49" s="7" t="s">
        <v>88</v>
      </c>
      <c r="B49" s="16">
        <v>0.37596899224806202</v>
      </c>
      <c r="C49" s="17">
        <v>0.156956883020958</v>
      </c>
      <c r="D49" s="16">
        <v>0.29312054952701</v>
      </c>
      <c r="E49" s="17">
        <v>0.156857920556077</v>
      </c>
      <c r="F49" s="12"/>
      <c r="G49" s="10">
        <f t="shared" si="2"/>
        <v>0.21901210922710401</v>
      </c>
      <c r="H49" s="11">
        <f t="shared" si="3"/>
        <v>0.136262628970933</v>
      </c>
    </row>
    <row r="50" spans="1:8" x14ac:dyDescent="0.2">
      <c r="A50" s="7" t="s">
        <v>89</v>
      </c>
      <c r="B50" s="16">
        <v>3.7635658914728696</v>
      </c>
      <c r="C50" s="17">
        <v>2.6498014957067699</v>
      </c>
      <c r="D50" s="16">
        <v>3.31463086056048</v>
      </c>
      <c r="E50" s="17">
        <v>2.2698263798114597</v>
      </c>
      <c r="F50" s="12"/>
      <c r="G50" s="10">
        <f t="shared" si="2"/>
        <v>1.1137643957660996</v>
      </c>
      <c r="H50" s="11">
        <f t="shared" si="3"/>
        <v>1.0448044807490202</v>
      </c>
    </row>
    <row r="51" spans="1:8" x14ac:dyDescent="0.2">
      <c r="A51" s="7" t="s">
        <v>90</v>
      </c>
      <c r="B51" s="16">
        <v>1.3527131782945701</v>
      </c>
      <c r="C51" s="17">
        <v>1.2048748961314699</v>
      </c>
      <c r="D51" s="16">
        <v>1.5603487838458001</v>
      </c>
      <c r="E51" s="17">
        <v>1.4440155627662399</v>
      </c>
      <c r="F51" s="12"/>
      <c r="G51" s="10">
        <f t="shared" si="2"/>
        <v>0.14783828216310013</v>
      </c>
      <c r="H51" s="11">
        <f t="shared" si="3"/>
        <v>0.11633322107956023</v>
      </c>
    </row>
    <row r="52" spans="1:8" x14ac:dyDescent="0.2">
      <c r="A52" s="7" t="s">
        <v>91</v>
      </c>
      <c r="B52" s="16">
        <v>16.569767441860499</v>
      </c>
      <c r="C52" s="17">
        <v>18.0869725787093</v>
      </c>
      <c r="D52" s="16">
        <v>16.9921094316718</v>
      </c>
      <c r="E52" s="17">
        <v>17.875651652390502</v>
      </c>
      <c r="F52" s="12"/>
      <c r="G52" s="10">
        <f t="shared" si="2"/>
        <v>-1.5172051368488013</v>
      </c>
      <c r="H52" s="11">
        <f t="shared" si="3"/>
        <v>-0.88354222071870225</v>
      </c>
    </row>
    <row r="53" spans="1:8" x14ac:dyDescent="0.2">
      <c r="A53" s="7" t="s">
        <v>93</v>
      </c>
      <c r="B53" s="16">
        <v>3.3914728682170501</v>
      </c>
      <c r="C53" s="17">
        <v>3.4484350475487</v>
      </c>
      <c r="D53" s="16">
        <v>3.6965758190350702</v>
      </c>
      <c r="E53" s="17">
        <v>4.2720716010272701</v>
      </c>
      <c r="F53" s="12"/>
      <c r="G53" s="10">
        <f t="shared" si="2"/>
        <v>-5.6962179331649931E-2</v>
      </c>
      <c r="H53" s="11">
        <f t="shared" si="3"/>
        <v>-0.57549578199219997</v>
      </c>
    </row>
    <row r="54" spans="1:8" x14ac:dyDescent="0.2">
      <c r="A54" s="7" t="s">
        <v>94</v>
      </c>
      <c r="B54" s="16">
        <v>1.13953488372093</v>
      </c>
      <c r="C54" s="17">
        <v>0.50318530144954299</v>
      </c>
      <c r="D54" s="16">
        <v>1.1162267391079099</v>
      </c>
      <c r="E54" s="17">
        <v>0.71047411075399503</v>
      </c>
      <c r="F54" s="12"/>
      <c r="G54" s="10">
        <f t="shared" si="2"/>
        <v>0.63634958227138705</v>
      </c>
      <c r="H54" s="11">
        <f t="shared" si="3"/>
        <v>0.4057526283539149</v>
      </c>
    </row>
    <row r="55" spans="1:8" x14ac:dyDescent="0.2">
      <c r="A55" s="142" t="s">
        <v>40</v>
      </c>
      <c r="B55" s="153">
        <v>8.1395348837209294E-2</v>
      </c>
      <c r="C55" s="154">
        <v>4.6163789123811305E-2</v>
      </c>
      <c r="D55" s="153">
        <v>4.7373018105375406E-2</v>
      </c>
      <c r="E55" s="154">
        <v>5.0748150768142493E-2</v>
      </c>
      <c r="F55" s="155"/>
      <c r="G55" s="156">
        <f t="shared" si="2"/>
        <v>3.5231559713397989E-2</v>
      </c>
      <c r="H55" s="157">
        <f t="shared" si="3"/>
        <v>-3.3751326627670872E-3</v>
      </c>
    </row>
    <row r="56" spans="1:8" x14ac:dyDescent="0.2">
      <c r="A56" s="7" t="s">
        <v>41</v>
      </c>
      <c r="B56" s="16">
        <v>3.8759689922480602E-3</v>
      </c>
      <c r="C56" s="17">
        <v>0</v>
      </c>
      <c r="D56" s="16">
        <v>1.4804068157929799E-3</v>
      </c>
      <c r="E56" s="17">
        <v>1.2302582004398198E-2</v>
      </c>
      <c r="F56" s="12"/>
      <c r="G56" s="10">
        <f t="shared" si="2"/>
        <v>3.8759689922480602E-3</v>
      </c>
      <c r="H56" s="11">
        <f t="shared" si="3"/>
        <v>-1.0822175188605218E-2</v>
      </c>
    </row>
    <row r="57" spans="1:8" x14ac:dyDescent="0.2">
      <c r="A57" s="7" t="s">
        <v>46</v>
      </c>
      <c r="B57" s="16">
        <v>5.4263565891472895E-2</v>
      </c>
      <c r="C57" s="17">
        <v>3.2314652386667898E-2</v>
      </c>
      <c r="D57" s="16">
        <v>3.99709840264105E-2</v>
      </c>
      <c r="E57" s="17">
        <v>2.4605164008796299E-2</v>
      </c>
      <c r="F57" s="12"/>
      <c r="G57" s="10">
        <f t="shared" si="2"/>
        <v>2.1948913504804997E-2</v>
      </c>
      <c r="H57" s="11">
        <f t="shared" si="3"/>
        <v>1.5365820017614201E-2</v>
      </c>
    </row>
    <row r="58" spans="1:8" x14ac:dyDescent="0.2">
      <c r="A58" s="7" t="s">
        <v>47</v>
      </c>
      <c r="B58" s="16">
        <v>0.36821705426356599</v>
      </c>
      <c r="C58" s="17">
        <v>0.22620256670667499</v>
      </c>
      <c r="D58" s="16">
        <v>0.327169906290249</v>
      </c>
      <c r="E58" s="17">
        <v>0.23682470358466498</v>
      </c>
      <c r="F58" s="12"/>
      <c r="G58" s="10">
        <f t="shared" si="2"/>
        <v>0.142014487556891</v>
      </c>
      <c r="H58" s="11">
        <f t="shared" si="3"/>
        <v>9.0345202705584021E-2</v>
      </c>
    </row>
    <row r="59" spans="1:8" x14ac:dyDescent="0.2">
      <c r="A59" s="7" t="s">
        <v>50</v>
      </c>
      <c r="B59" s="16">
        <v>0.5</v>
      </c>
      <c r="C59" s="17">
        <v>0.40162496537715797</v>
      </c>
      <c r="D59" s="16">
        <v>0.45448489244844498</v>
      </c>
      <c r="E59" s="17">
        <v>0.359850523628647</v>
      </c>
      <c r="F59" s="12"/>
      <c r="G59" s="10">
        <f t="shared" si="2"/>
        <v>9.8375034622842028E-2</v>
      </c>
      <c r="H59" s="11">
        <f t="shared" si="3"/>
        <v>9.4634368819797976E-2</v>
      </c>
    </row>
    <row r="60" spans="1:8" x14ac:dyDescent="0.2">
      <c r="A60" s="7" t="s">
        <v>54</v>
      </c>
      <c r="B60" s="16">
        <v>3.8759689922480602E-3</v>
      </c>
      <c r="C60" s="17">
        <v>4.6163789123811298E-3</v>
      </c>
      <c r="D60" s="16">
        <v>1.4804068157929799E-3</v>
      </c>
      <c r="E60" s="17">
        <v>1.53782275054977E-3</v>
      </c>
      <c r="F60" s="12"/>
      <c r="G60" s="10">
        <f t="shared" si="2"/>
        <v>-7.404099201330696E-4</v>
      </c>
      <c r="H60" s="11">
        <f t="shared" si="3"/>
        <v>-5.7415934756790098E-5</v>
      </c>
    </row>
    <row r="61" spans="1:8" x14ac:dyDescent="0.2">
      <c r="A61" s="7" t="s">
        <v>56</v>
      </c>
      <c r="B61" s="16">
        <v>0</v>
      </c>
      <c r="C61" s="17">
        <v>2.76982734742868E-2</v>
      </c>
      <c r="D61" s="16">
        <v>1.4804068157929799E-3</v>
      </c>
      <c r="E61" s="17">
        <v>1.0764759253848399E-2</v>
      </c>
      <c r="F61" s="12"/>
      <c r="G61" s="10">
        <f t="shared" si="2"/>
        <v>-2.76982734742868E-2</v>
      </c>
      <c r="H61" s="11">
        <f t="shared" si="3"/>
        <v>-9.2843524380554193E-3</v>
      </c>
    </row>
    <row r="62" spans="1:8" x14ac:dyDescent="0.2">
      <c r="A62" s="7" t="s">
        <v>57</v>
      </c>
      <c r="B62" s="16">
        <v>0.73643410852713198</v>
      </c>
      <c r="C62" s="17">
        <v>0.54934909057335402</v>
      </c>
      <c r="D62" s="16">
        <v>0.65582021939629009</v>
      </c>
      <c r="E62" s="17">
        <v>0.51978408968582301</v>
      </c>
      <c r="F62" s="12"/>
      <c r="G62" s="10">
        <f t="shared" si="2"/>
        <v>0.18708501795377797</v>
      </c>
      <c r="H62" s="11">
        <f t="shared" si="3"/>
        <v>0.13603612971046708</v>
      </c>
    </row>
    <row r="63" spans="1:8" x14ac:dyDescent="0.2">
      <c r="A63" s="7" t="s">
        <v>59</v>
      </c>
      <c r="B63" s="16">
        <v>0.15116279069767399</v>
      </c>
      <c r="C63" s="17">
        <v>8.3094820422860302E-2</v>
      </c>
      <c r="D63" s="16">
        <v>0.19689410650046602</v>
      </c>
      <c r="E63" s="17">
        <v>0.163009211558276</v>
      </c>
      <c r="F63" s="12"/>
      <c r="G63" s="10">
        <f t="shared" si="2"/>
        <v>6.8067970274813691E-2</v>
      </c>
      <c r="H63" s="11">
        <f t="shared" si="3"/>
        <v>3.3884894942190019E-2</v>
      </c>
    </row>
    <row r="64" spans="1:8" x14ac:dyDescent="0.2">
      <c r="A64" s="7" t="s">
        <v>62</v>
      </c>
      <c r="B64" s="16">
        <v>0.20542635658914701</v>
      </c>
      <c r="C64" s="17">
        <v>0.21696980888191297</v>
      </c>
      <c r="D64" s="16">
        <v>0.19393329286888</v>
      </c>
      <c r="E64" s="17">
        <v>0.186076552816522</v>
      </c>
      <c r="F64" s="12"/>
      <c r="G64" s="10">
        <f t="shared" si="2"/>
        <v>-1.154345229276596E-2</v>
      </c>
      <c r="H64" s="11">
        <f t="shared" si="3"/>
        <v>7.8567400523580078E-3</v>
      </c>
    </row>
    <row r="65" spans="1:8" x14ac:dyDescent="0.2">
      <c r="A65" s="7" t="s">
        <v>69</v>
      </c>
      <c r="B65" s="16">
        <v>4.6511627906976695E-2</v>
      </c>
      <c r="C65" s="17">
        <v>6.9245683685716902E-2</v>
      </c>
      <c r="D65" s="16">
        <v>3.99709840264105E-2</v>
      </c>
      <c r="E65" s="17">
        <v>6.766420102418999E-2</v>
      </c>
      <c r="F65" s="12"/>
      <c r="G65" s="10">
        <f t="shared" si="2"/>
        <v>-2.2734055778740207E-2</v>
      </c>
      <c r="H65" s="11">
        <f t="shared" si="3"/>
        <v>-2.7693216997779491E-2</v>
      </c>
    </row>
    <row r="66" spans="1:8" x14ac:dyDescent="0.2">
      <c r="A66" s="7" t="s">
        <v>70</v>
      </c>
      <c r="B66" s="16">
        <v>3.8759689922480602E-3</v>
      </c>
      <c r="C66" s="17">
        <v>1.38491367371434E-2</v>
      </c>
      <c r="D66" s="16">
        <v>1.1843254526343801E-2</v>
      </c>
      <c r="E66" s="17">
        <v>9.22693650329863E-3</v>
      </c>
      <c r="F66" s="12"/>
      <c r="G66" s="10">
        <f t="shared" si="2"/>
        <v>-9.9731677448953397E-3</v>
      </c>
      <c r="H66" s="11">
        <f t="shared" si="3"/>
        <v>2.6163180230451711E-3</v>
      </c>
    </row>
    <row r="67" spans="1:8" x14ac:dyDescent="0.2">
      <c r="A67" s="7" t="s">
        <v>75</v>
      </c>
      <c r="B67" s="16">
        <v>0.14341085271317799</v>
      </c>
      <c r="C67" s="17">
        <v>0.16157326193333901</v>
      </c>
      <c r="D67" s="16">
        <v>0.18505085197412199</v>
      </c>
      <c r="E67" s="17">
        <v>0.119950174542882</v>
      </c>
      <c r="F67" s="12"/>
      <c r="G67" s="10">
        <f t="shared" si="2"/>
        <v>-1.8162409220161019E-2</v>
      </c>
      <c r="H67" s="11">
        <f t="shared" si="3"/>
        <v>6.5100677431239998E-2</v>
      </c>
    </row>
    <row r="68" spans="1:8" x14ac:dyDescent="0.2">
      <c r="A68" s="7" t="s">
        <v>86</v>
      </c>
      <c r="B68" s="16">
        <v>0.12015503875969</v>
      </c>
      <c r="C68" s="17">
        <v>6.9245683685716902E-2</v>
      </c>
      <c r="D68" s="16">
        <v>0.10214807028971599</v>
      </c>
      <c r="E68" s="17">
        <v>8.9193719531886803E-2</v>
      </c>
      <c r="F68" s="12"/>
      <c r="G68" s="10">
        <f t="shared" si="2"/>
        <v>5.0909355073973095E-2</v>
      </c>
      <c r="H68" s="11">
        <f t="shared" si="3"/>
        <v>1.2954350757829192E-2</v>
      </c>
    </row>
    <row r="69" spans="1:8" x14ac:dyDescent="0.2">
      <c r="A69" s="7" t="s">
        <v>92</v>
      </c>
      <c r="B69" s="16">
        <v>7.3643410852713198E-2</v>
      </c>
      <c r="C69" s="17">
        <v>6.0012925860954698E-2</v>
      </c>
      <c r="D69" s="16">
        <v>8.7344002131785808E-2</v>
      </c>
      <c r="E69" s="17">
        <v>5.8437264520891298E-2</v>
      </c>
      <c r="F69" s="12"/>
      <c r="G69" s="10">
        <f t="shared" si="2"/>
        <v>1.36304849917585E-2</v>
      </c>
      <c r="H69" s="11">
        <f t="shared" si="3"/>
        <v>2.890673761089451E-2</v>
      </c>
    </row>
    <row r="70" spans="1:8" x14ac:dyDescent="0.2">
      <c r="A70" s="7" t="s">
        <v>95</v>
      </c>
      <c r="B70" s="16">
        <v>0.19767441860465101</v>
      </c>
      <c r="C70" s="17">
        <v>0.23081894561905603</v>
      </c>
      <c r="D70" s="16">
        <v>0.179129224710951</v>
      </c>
      <c r="E70" s="17">
        <v>0.18300090731542298</v>
      </c>
      <c r="F70" s="12"/>
      <c r="G70" s="10">
        <f t="shared" si="2"/>
        <v>-3.3144527014405012E-2</v>
      </c>
      <c r="H70" s="11">
        <f t="shared" si="3"/>
        <v>-3.8716826044719876E-3</v>
      </c>
    </row>
    <row r="71" spans="1:8" x14ac:dyDescent="0.2">
      <c r="A71" s="7" t="s">
        <v>96</v>
      </c>
      <c r="B71" s="16">
        <v>1.16279069767442E-2</v>
      </c>
      <c r="C71" s="17">
        <v>0</v>
      </c>
      <c r="D71" s="16">
        <v>1.3323661342136799E-2</v>
      </c>
      <c r="E71" s="17">
        <v>9.22693650329863E-3</v>
      </c>
      <c r="F71" s="12"/>
      <c r="G71" s="10">
        <f t="shared" si="2"/>
        <v>1.16279069767442E-2</v>
      </c>
      <c r="H71" s="11">
        <f t="shared" si="3"/>
        <v>4.0967248388381686E-3</v>
      </c>
    </row>
    <row r="72" spans="1:8" x14ac:dyDescent="0.2">
      <c r="A72" s="1"/>
      <c r="B72" s="18"/>
      <c r="C72" s="19"/>
      <c r="D72" s="18"/>
      <c r="E72" s="19"/>
      <c r="F72" s="15"/>
      <c r="G72" s="13"/>
      <c r="H72" s="14"/>
    </row>
    <row r="73" spans="1:8" s="43" customFormat="1" x14ac:dyDescent="0.2">
      <c r="A73" s="27" t="s">
        <v>5</v>
      </c>
      <c r="B73" s="44">
        <f>SUM(B6:B72)</f>
        <v>100</v>
      </c>
      <c r="C73" s="45">
        <f>SUM(C6:C72)</f>
        <v>100.0000000000001</v>
      </c>
      <c r="D73" s="44">
        <f>SUM(D6:D72)</f>
        <v>99.999999999999943</v>
      </c>
      <c r="E73" s="45">
        <f>SUM(E6:E72)</f>
        <v>99.999999999999929</v>
      </c>
      <c r="F73" s="49"/>
      <c r="G73" s="50">
        <f>SUM(G6:G72)</f>
        <v>-2.1607715616767109E-14</v>
      </c>
      <c r="H73" s="51">
        <f>SUM(H6:H72)</f>
        <v>2.8838043064638441E-14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109</v>
      </c>
      <c r="B7" s="78">
        <f>SUM($B8:$B11)</f>
        <v>5384</v>
      </c>
      <c r="C7" s="79">
        <f>SUM($C8:$C11)</f>
        <v>6174</v>
      </c>
      <c r="D7" s="78">
        <f>SUM($D8:$D11)</f>
        <v>15595</v>
      </c>
      <c r="E7" s="79">
        <f>SUM($E8:$E11)</f>
        <v>18761</v>
      </c>
      <c r="F7" s="80"/>
      <c r="G7" s="78">
        <f>B7-C7</f>
        <v>-790</v>
      </c>
      <c r="H7" s="79">
        <f>D7-E7</f>
        <v>-3166</v>
      </c>
      <c r="I7" s="54">
        <f>IF(C7=0, "-", IF(G7/C7&lt;10, G7/C7, "&gt;999%"))</f>
        <v>-0.12795594428247489</v>
      </c>
      <c r="J7" s="55">
        <f>IF(E7=0, "-", IF(H7/E7&lt;10, H7/E7, "&gt;999%"))</f>
        <v>-0.16875433079260169</v>
      </c>
    </row>
    <row r="8" spans="1:10" x14ac:dyDescent="0.2">
      <c r="A8" s="158" t="s">
        <v>158</v>
      </c>
      <c r="B8" s="65">
        <v>3125</v>
      </c>
      <c r="C8" s="66">
        <v>3385</v>
      </c>
      <c r="D8" s="65">
        <v>8866</v>
      </c>
      <c r="E8" s="66">
        <v>9700</v>
      </c>
      <c r="F8" s="67"/>
      <c r="G8" s="65">
        <f>B8-C8</f>
        <v>-260</v>
      </c>
      <c r="H8" s="66">
        <f>D8-E8</f>
        <v>-834</v>
      </c>
      <c r="I8" s="8">
        <f>IF(C8=0, "-", IF(G8/C8&lt;10, G8/C8, "&gt;999%"))</f>
        <v>-7.6809453471196457E-2</v>
      </c>
      <c r="J8" s="9">
        <f>IF(E8=0, "-", IF(H8/E8&lt;10, H8/E8, "&gt;999%"))</f>
        <v>-8.5979381443298974E-2</v>
      </c>
    </row>
    <row r="9" spans="1:10" x14ac:dyDescent="0.2">
      <c r="A9" s="158" t="s">
        <v>159</v>
      </c>
      <c r="B9" s="65">
        <v>1681</v>
      </c>
      <c r="C9" s="66">
        <v>2023</v>
      </c>
      <c r="D9" s="65">
        <v>5195</v>
      </c>
      <c r="E9" s="66">
        <v>6699</v>
      </c>
      <c r="F9" s="67"/>
      <c r="G9" s="65">
        <f>B9-C9</f>
        <v>-342</v>
      </c>
      <c r="H9" s="66">
        <f>D9-E9</f>
        <v>-1504</v>
      </c>
      <c r="I9" s="8">
        <f>IF(C9=0, "-", IF(G9/C9&lt;10, G9/C9, "&gt;999%"))</f>
        <v>-0.16905585763717251</v>
      </c>
      <c r="J9" s="9">
        <f>IF(E9=0, "-", IF(H9/E9&lt;10, H9/E9, "&gt;999%"))</f>
        <v>-0.22451112106284521</v>
      </c>
    </row>
    <row r="10" spans="1:10" x14ac:dyDescent="0.2">
      <c r="A10" s="158" t="s">
        <v>160</v>
      </c>
      <c r="B10" s="65">
        <v>79</v>
      </c>
      <c r="C10" s="66">
        <v>227</v>
      </c>
      <c r="D10" s="65">
        <v>276</v>
      </c>
      <c r="E10" s="66">
        <v>610</v>
      </c>
      <c r="F10" s="67"/>
      <c r="G10" s="65">
        <f>B10-C10</f>
        <v>-148</v>
      </c>
      <c r="H10" s="66">
        <f>D10-E10</f>
        <v>-334</v>
      </c>
      <c r="I10" s="8">
        <f>IF(C10=0, "-", IF(G10/C10&lt;10, G10/C10, "&gt;999%"))</f>
        <v>-0.65198237885462551</v>
      </c>
      <c r="J10" s="9">
        <f>IF(E10=0, "-", IF(H10/E10&lt;10, H10/E10, "&gt;999%"))</f>
        <v>-0.54754098360655734</v>
      </c>
    </row>
    <row r="11" spans="1:10" x14ac:dyDescent="0.2">
      <c r="A11" s="158" t="s">
        <v>161</v>
      </c>
      <c r="B11" s="65">
        <v>499</v>
      </c>
      <c r="C11" s="66">
        <v>539</v>
      </c>
      <c r="D11" s="65">
        <v>1258</v>
      </c>
      <c r="E11" s="66">
        <v>1752</v>
      </c>
      <c r="F11" s="67"/>
      <c r="G11" s="65">
        <f>B11-C11</f>
        <v>-40</v>
      </c>
      <c r="H11" s="66">
        <f>D11-E11</f>
        <v>-494</v>
      </c>
      <c r="I11" s="8">
        <f>IF(C11=0, "-", IF(G11/C11&lt;10, G11/C11, "&gt;999%"))</f>
        <v>-7.4211502782931357E-2</v>
      </c>
      <c r="J11" s="9">
        <f>IF(E11=0, "-", IF(H11/E11&lt;10, H11/E11, "&gt;999%"))</f>
        <v>-0.2819634703196347</v>
      </c>
    </row>
    <row r="12" spans="1:10" x14ac:dyDescent="0.2">
      <c r="A12" s="7"/>
      <c r="B12" s="65"/>
      <c r="C12" s="66"/>
      <c r="D12" s="65"/>
      <c r="E12" s="66"/>
      <c r="F12" s="67"/>
      <c r="G12" s="65"/>
      <c r="H12" s="66"/>
      <c r="I12" s="8"/>
      <c r="J12" s="9"/>
    </row>
    <row r="13" spans="1:10" s="160" customFormat="1" x14ac:dyDescent="0.2">
      <c r="A13" s="159" t="s">
        <v>118</v>
      </c>
      <c r="B13" s="78">
        <f>SUM($B14:$B17)</f>
        <v>13833</v>
      </c>
      <c r="C13" s="79">
        <f>SUM($C14:$C17)</f>
        <v>10438</v>
      </c>
      <c r="D13" s="78">
        <f>SUM($D14:$D17)</f>
        <v>35972</v>
      </c>
      <c r="E13" s="79">
        <f>SUM($E14:$E17)</f>
        <v>32734</v>
      </c>
      <c r="F13" s="80"/>
      <c r="G13" s="78">
        <f>B13-C13</f>
        <v>3395</v>
      </c>
      <c r="H13" s="79">
        <f>D13-E13</f>
        <v>3238</v>
      </c>
      <c r="I13" s="54">
        <f>IF(C13=0, "-", IF(G13/C13&lt;10, G13/C13, "&gt;999%"))</f>
        <v>0.32525388005365014</v>
      </c>
      <c r="J13" s="55">
        <f>IF(E13=0, "-", IF(H13/E13&lt;10, H13/E13, "&gt;999%"))</f>
        <v>9.8918555630231567E-2</v>
      </c>
    </row>
    <row r="14" spans="1:10" x14ac:dyDescent="0.2">
      <c r="A14" s="158" t="s">
        <v>158</v>
      </c>
      <c r="B14" s="65">
        <v>7990</v>
      </c>
      <c r="C14" s="66">
        <v>5801</v>
      </c>
      <c r="D14" s="65">
        <v>20958</v>
      </c>
      <c r="E14" s="66">
        <v>17246</v>
      </c>
      <c r="F14" s="67"/>
      <c r="G14" s="65">
        <f>B14-C14</f>
        <v>2189</v>
      </c>
      <c r="H14" s="66">
        <f>D14-E14</f>
        <v>3712</v>
      </c>
      <c r="I14" s="8">
        <f>IF(C14=0, "-", IF(G14/C14&lt;10, G14/C14, "&gt;999%"))</f>
        <v>0.37734873297707294</v>
      </c>
      <c r="J14" s="9">
        <f>IF(E14=0, "-", IF(H14/E14&lt;10, H14/E14, "&gt;999%"))</f>
        <v>0.21523831613127681</v>
      </c>
    </row>
    <row r="15" spans="1:10" x14ac:dyDescent="0.2">
      <c r="A15" s="158" t="s">
        <v>159</v>
      </c>
      <c r="B15" s="65">
        <v>4441</v>
      </c>
      <c r="C15" s="66">
        <v>3653</v>
      </c>
      <c r="D15" s="65">
        <v>11876</v>
      </c>
      <c r="E15" s="66">
        <v>12397</v>
      </c>
      <c r="F15" s="67"/>
      <c r="G15" s="65">
        <f>B15-C15</f>
        <v>788</v>
      </c>
      <c r="H15" s="66">
        <f>D15-E15</f>
        <v>-521</v>
      </c>
      <c r="I15" s="8">
        <f>IF(C15=0, "-", IF(G15/C15&lt;10, G15/C15, "&gt;999%"))</f>
        <v>0.21571311251026554</v>
      </c>
      <c r="J15" s="9">
        <f>IF(E15=0, "-", IF(H15/E15&lt;10, H15/E15, "&gt;999%"))</f>
        <v>-4.2026296684681781E-2</v>
      </c>
    </row>
    <row r="16" spans="1:10" x14ac:dyDescent="0.2">
      <c r="A16" s="158" t="s">
        <v>160</v>
      </c>
      <c r="B16" s="65">
        <v>214</v>
      </c>
      <c r="C16" s="66">
        <v>276</v>
      </c>
      <c r="D16" s="65">
        <v>569</v>
      </c>
      <c r="E16" s="66">
        <v>809</v>
      </c>
      <c r="F16" s="67"/>
      <c r="G16" s="65">
        <f>B16-C16</f>
        <v>-62</v>
      </c>
      <c r="H16" s="66">
        <f>D16-E16</f>
        <v>-240</v>
      </c>
      <c r="I16" s="8">
        <f>IF(C16=0, "-", IF(G16/C16&lt;10, G16/C16, "&gt;999%"))</f>
        <v>-0.22463768115942029</v>
      </c>
      <c r="J16" s="9">
        <f>IF(E16=0, "-", IF(H16/E16&lt;10, H16/E16, "&gt;999%"))</f>
        <v>-0.29666254635352285</v>
      </c>
    </row>
    <row r="17" spans="1:10" x14ac:dyDescent="0.2">
      <c r="A17" s="158" t="s">
        <v>161</v>
      </c>
      <c r="B17" s="65">
        <v>1188</v>
      </c>
      <c r="C17" s="66">
        <v>708</v>
      </c>
      <c r="D17" s="65">
        <v>2569</v>
      </c>
      <c r="E17" s="66">
        <v>2282</v>
      </c>
      <c r="F17" s="67"/>
      <c r="G17" s="65">
        <f>B17-C17</f>
        <v>480</v>
      </c>
      <c r="H17" s="66">
        <f>D17-E17</f>
        <v>287</v>
      </c>
      <c r="I17" s="8">
        <f>IF(C17=0, "-", IF(G17/C17&lt;10, G17/C17, "&gt;999%"))</f>
        <v>0.67796610169491522</v>
      </c>
      <c r="J17" s="9">
        <f>IF(E17=0, "-", IF(H17/E17&lt;10, H17/E17, "&gt;999%"))</f>
        <v>0.12576687116564417</v>
      </c>
    </row>
    <row r="18" spans="1:10" x14ac:dyDescent="0.2">
      <c r="A18" s="22"/>
      <c r="B18" s="74"/>
      <c r="C18" s="75"/>
      <c r="D18" s="74"/>
      <c r="E18" s="75"/>
      <c r="F18" s="76"/>
      <c r="G18" s="74"/>
      <c r="H18" s="75"/>
      <c r="I18" s="23"/>
      <c r="J18" s="24"/>
    </row>
    <row r="19" spans="1:10" s="160" customFormat="1" x14ac:dyDescent="0.2">
      <c r="A19" s="159" t="s">
        <v>124</v>
      </c>
      <c r="B19" s="78">
        <f>SUM($B20:$B23)</f>
        <v>5602</v>
      </c>
      <c r="C19" s="79">
        <f>SUM($C20:$C23)</f>
        <v>4406</v>
      </c>
      <c r="D19" s="78">
        <f>SUM($D20:$D23)</f>
        <v>13663</v>
      </c>
      <c r="E19" s="79">
        <f>SUM($E20:$E23)</f>
        <v>11662</v>
      </c>
      <c r="F19" s="80"/>
      <c r="G19" s="78">
        <f>B19-C19</f>
        <v>1196</v>
      </c>
      <c r="H19" s="79">
        <f>D19-E19</f>
        <v>2001</v>
      </c>
      <c r="I19" s="54">
        <f>IF(C19=0, "-", IF(G19/C19&lt;10, G19/C19, "&gt;999%"))</f>
        <v>0.271448025419882</v>
      </c>
      <c r="J19" s="55">
        <f>IF(E19=0, "-", IF(H19/E19&lt;10, H19/E19, "&gt;999%"))</f>
        <v>0.17158291888183844</v>
      </c>
    </row>
    <row r="20" spans="1:10" x14ac:dyDescent="0.2">
      <c r="A20" s="158" t="s">
        <v>158</v>
      </c>
      <c r="B20" s="65">
        <v>1562</v>
      </c>
      <c r="C20" s="66">
        <v>1303</v>
      </c>
      <c r="D20" s="65">
        <v>3952</v>
      </c>
      <c r="E20" s="66">
        <v>3042</v>
      </c>
      <c r="F20" s="67"/>
      <c r="G20" s="65">
        <f>B20-C20</f>
        <v>259</v>
      </c>
      <c r="H20" s="66">
        <f>D20-E20</f>
        <v>910</v>
      </c>
      <c r="I20" s="8">
        <f>IF(C20=0, "-", IF(G20/C20&lt;10, G20/C20, "&gt;999%"))</f>
        <v>0.19877206446661549</v>
      </c>
      <c r="J20" s="9">
        <f>IF(E20=0, "-", IF(H20/E20&lt;10, H20/E20, "&gt;999%"))</f>
        <v>0.29914529914529914</v>
      </c>
    </row>
    <row r="21" spans="1:10" x14ac:dyDescent="0.2">
      <c r="A21" s="158" t="s">
        <v>159</v>
      </c>
      <c r="B21" s="65">
        <v>3610</v>
      </c>
      <c r="C21" s="66">
        <v>2774</v>
      </c>
      <c r="D21" s="65">
        <v>8713</v>
      </c>
      <c r="E21" s="66">
        <v>7785</v>
      </c>
      <c r="F21" s="67"/>
      <c r="G21" s="65">
        <f>B21-C21</f>
        <v>836</v>
      </c>
      <c r="H21" s="66">
        <f>D21-E21</f>
        <v>928</v>
      </c>
      <c r="I21" s="8">
        <f>IF(C21=0, "-", IF(G21/C21&lt;10, G21/C21, "&gt;999%"))</f>
        <v>0.30136986301369861</v>
      </c>
      <c r="J21" s="9">
        <f>IF(E21=0, "-", IF(H21/E21&lt;10, H21/E21, "&gt;999%"))</f>
        <v>0.11920359666024406</v>
      </c>
    </row>
    <row r="22" spans="1:10" x14ac:dyDescent="0.2">
      <c r="A22" s="158" t="s">
        <v>160</v>
      </c>
      <c r="B22" s="65">
        <v>252</v>
      </c>
      <c r="C22" s="66">
        <v>249</v>
      </c>
      <c r="D22" s="65">
        <v>619</v>
      </c>
      <c r="E22" s="66">
        <v>566</v>
      </c>
      <c r="F22" s="67"/>
      <c r="G22" s="65">
        <f>B22-C22</f>
        <v>3</v>
      </c>
      <c r="H22" s="66">
        <f>D22-E22</f>
        <v>53</v>
      </c>
      <c r="I22" s="8">
        <f>IF(C22=0, "-", IF(G22/C22&lt;10, G22/C22, "&gt;999%"))</f>
        <v>1.2048192771084338E-2</v>
      </c>
      <c r="J22" s="9">
        <f>IF(E22=0, "-", IF(H22/E22&lt;10, H22/E22, "&gt;999%"))</f>
        <v>9.3639575971731448E-2</v>
      </c>
    </row>
    <row r="23" spans="1:10" x14ac:dyDescent="0.2">
      <c r="A23" s="158" t="s">
        <v>161</v>
      </c>
      <c r="B23" s="65">
        <v>178</v>
      </c>
      <c r="C23" s="66">
        <v>80</v>
      </c>
      <c r="D23" s="65">
        <v>379</v>
      </c>
      <c r="E23" s="66">
        <v>269</v>
      </c>
      <c r="F23" s="67"/>
      <c r="G23" s="65">
        <f>B23-C23</f>
        <v>98</v>
      </c>
      <c r="H23" s="66">
        <f>D23-E23</f>
        <v>110</v>
      </c>
      <c r="I23" s="8">
        <f>IF(C23=0, "-", IF(G23/C23&lt;10, G23/C23, "&gt;999%"))</f>
        <v>1.2250000000000001</v>
      </c>
      <c r="J23" s="9">
        <f>IF(E23=0, "-", IF(H23/E23&lt;10, H23/E23, "&gt;999%"))</f>
        <v>0.40892193308550184</v>
      </c>
    </row>
    <row r="24" spans="1:10" x14ac:dyDescent="0.2">
      <c r="A24" s="7"/>
      <c r="B24" s="65"/>
      <c r="C24" s="66"/>
      <c r="D24" s="65"/>
      <c r="E24" s="66"/>
      <c r="F24" s="67"/>
      <c r="G24" s="65"/>
      <c r="H24" s="66"/>
      <c r="I24" s="8"/>
      <c r="J24" s="9"/>
    </row>
    <row r="25" spans="1:10" s="43" customFormat="1" x14ac:dyDescent="0.2">
      <c r="A25" s="53" t="s">
        <v>29</v>
      </c>
      <c r="B25" s="78">
        <f>SUM($B26:$B29)</f>
        <v>24819</v>
      </c>
      <c r="C25" s="79">
        <f>SUM($C26:$C29)</f>
        <v>21018</v>
      </c>
      <c r="D25" s="78">
        <f>SUM($D26:$D29)</f>
        <v>65230</v>
      </c>
      <c r="E25" s="79">
        <f>SUM($E26:$E29)</f>
        <v>63157</v>
      </c>
      <c r="F25" s="80"/>
      <c r="G25" s="78">
        <f>B25-C25</f>
        <v>3801</v>
      </c>
      <c r="H25" s="79">
        <f>D25-E25</f>
        <v>2073</v>
      </c>
      <c r="I25" s="54">
        <f>IF(C25=0, "-", IF(G25/C25&lt;10, G25/C25, "&gt;999%"))</f>
        <v>0.18084499000856408</v>
      </c>
      <c r="J25" s="55">
        <f>IF(E25=0, "-", IF(H25/E25&lt;10, H25/E25, "&gt;999%"))</f>
        <v>3.2822964992004051E-2</v>
      </c>
    </row>
    <row r="26" spans="1:10" x14ac:dyDescent="0.2">
      <c r="A26" s="158" t="s">
        <v>158</v>
      </c>
      <c r="B26" s="65">
        <v>12677</v>
      </c>
      <c r="C26" s="66">
        <v>10489</v>
      </c>
      <c r="D26" s="65">
        <v>33776</v>
      </c>
      <c r="E26" s="66">
        <v>29988</v>
      </c>
      <c r="F26" s="67"/>
      <c r="G26" s="65">
        <f>B26-C26</f>
        <v>2188</v>
      </c>
      <c r="H26" s="66">
        <f>D26-E26</f>
        <v>3788</v>
      </c>
      <c r="I26" s="8">
        <f>IF(C26=0, "-", IF(G26/C26&lt;10, G26/C26, "&gt;999%"))</f>
        <v>0.20859948517494517</v>
      </c>
      <c r="J26" s="9">
        <f>IF(E26=0, "-", IF(H26/E26&lt;10, H26/E26, "&gt;999%"))</f>
        <v>0.1263171935440843</v>
      </c>
    </row>
    <row r="27" spans="1:10" x14ac:dyDescent="0.2">
      <c r="A27" s="158" t="s">
        <v>159</v>
      </c>
      <c r="B27" s="65">
        <v>9732</v>
      </c>
      <c r="C27" s="66">
        <v>8450</v>
      </c>
      <c r="D27" s="65">
        <v>25784</v>
      </c>
      <c r="E27" s="66">
        <v>26881</v>
      </c>
      <c r="F27" s="67"/>
      <c r="G27" s="65">
        <f>B27-C27</f>
        <v>1282</v>
      </c>
      <c r="H27" s="66">
        <f>D27-E27</f>
        <v>-1097</v>
      </c>
      <c r="I27" s="8">
        <f>IF(C27=0, "-", IF(G27/C27&lt;10, G27/C27, "&gt;999%"))</f>
        <v>0.15171597633136094</v>
      </c>
      <c r="J27" s="9">
        <f>IF(E27=0, "-", IF(H27/E27&lt;10, H27/E27, "&gt;999%"))</f>
        <v>-4.0809493694431008E-2</v>
      </c>
    </row>
    <row r="28" spans="1:10" x14ac:dyDescent="0.2">
      <c r="A28" s="158" t="s">
        <v>160</v>
      </c>
      <c r="B28" s="65">
        <v>545</v>
      </c>
      <c r="C28" s="66">
        <v>752</v>
      </c>
      <c r="D28" s="65">
        <v>1464</v>
      </c>
      <c r="E28" s="66">
        <v>1985</v>
      </c>
      <c r="F28" s="67"/>
      <c r="G28" s="65">
        <f>B28-C28</f>
        <v>-207</v>
      </c>
      <c r="H28" s="66">
        <f>D28-E28</f>
        <v>-521</v>
      </c>
      <c r="I28" s="8">
        <f>IF(C28=0, "-", IF(G28/C28&lt;10, G28/C28, "&gt;999%"))</f>
        <v>-0.27526595744680848</v>
      </c>
      <c r="J28" s="9">
        <f>IF(E28=0, "-", IF(H28/E28&lt;10, H28/E28, "&gt;999%"))</f>
        <v>-0.2624685138539043</v>
      </c>
    </row>
    <row r="29" spans="1:10" x14ac:dyDescent="0.2">
      <c r="A29" s="158" t="s">
        <v>161</v>
      </c>
      <c r="B29" s="65">
        <v>1865</v>
      </c>
      <c r="C29" s="66">
        <v>1327</v>
      </c>
      <c r="D29" s="65">
        <v>4206</v>
      </c>
      <c r="E29" s="66">
        <v>4303</v>
      </c>
      <c r="F29" s="67"/>
      <c r="G29" s="65">
        <f>B29-C29</f>
        <v>538</v>
      </c>
      <c r="H29" s="66">
        <f>D29-E29</f>
        <v>-97</v>
      </c>
      <c r="I29" s="8">
        <f>IF(C29=0, "-", IF(G29/C29&lt;10, G29/C29, "&gt;999%"))</f>
        <v>0.40542577241899019</v>
      </c>
      <c r="J29" s="9">
        <f>IF(E29=0, "-", IF(H29/E29&lt;10, H29/E29, "&gt;999%"))</f>
        <v>-2.2542412270508946E-2</v>
      </c>
    </row>
    <row r="30" spans="1:10" x14ac:dyDescent="0.2">
      <c r="A30" s="7"/>
      <c r="B30" s="65"/>
      <c r="C30" s="66"/>
      <c r="D30" s="65"/>
      <c r="E30" s="66"/>
      <c r="F30" s="67"/>
      <c r="G30" s="65"/>
      <c r="H30" s="66"/>
      <c r="I30" s="8"/>
      <c r="J30" s="9"/>
    </row>
    <row r="31" spans="1:10" s="43" customFormat="1" x14ac:dyDescent="0.2">
      <c r="A31" s="22" t="s">
        <v>125</v>
      </c>
      <c r="B31" s="78">
        <v>981</v>
      </c>
      <c r="C31" s="79">
        <v>644</v>
      </c>
      <c r="D31" s="78">
        <v>2319</v>
      </c>
      <c r="E31" s="79">
        <v>1870</v>
      </c>
      <c r="F31" s="80"/>
      <c r="G31" s="78">
        <f>B31-C31</f>
        <v>337</v>
      </c>
      <c r="H31" s="79">
        <f>D31-E31</f>
        <v>449</v>
      </c>
      <c r="I31" s="54">
        <f>IF(C31=0, "-", IF(G31/C31&lt;10, G31/C31, "&gt;999%"))</f>
        <v>0.52329192546583847</v>
      </c>
      <c r="J31" s="55">
        <f>IF(E31=0, "-", IF(H31/E31&lt;10, H31/E31, "&gt;999%"))</f>
        <v>0.24010695187165776</v>
      </c>
    </row>
    <row r="32" spans="1:10" x14ac:dyDescent="0.2">
      <c r="A32" s="1"/>
      <c r="B32" s="68"/>
      <c r="C32" s="69"/>
      <c r="D32" s="68"/>
      <c r="E32" s="69"/>
      <c r="F32" s="70"/>
      <c r="G32" s="68"/>
      <c r="H32" s="69"/>
      <c r="I32" s="5"/>
      <c r="J32" s="6"/>
    </row>
    <row r="33" spans="1:10" s="43" customFormat="1" x14ac:dyDescent="0.2">
      <c r="A33" s="27" t="s">
        <v>5</v>
      </c>
      <c r="B33" s="71">
        <f>SUM(B26:B32)</f>
        <v>25800</v>
      </c>
      <c r="C33" s="77">
        <f>SUM(C26:C32)</f>
        <v>21662</v>
      </c>
      <c r="D33" s="71">
        <f>SUM(D26:D32)</f>
        <v>67549</v>
      </c>
      <c r="E33" s="77">
        <f>SUM(E26:E32)</f>
        <v>65027</v>
      </c>
      <c r="F33" s="73"/>
      <c r="G33" s="71">
        <f>B33-C33</f>
        <v>4138</v>
      </c>
      <c r="H33" s="72">
        <f>D33-E33</f>
        <v>2522</v>
      </c>
      <c r="I33" s="37">
        <f>IF(C33=0, 0, G33/C33)</f>
        <v>0.19102575939433108</v>
      </c>
      <c r="J33" s="38">
        <f>IF(E33=0, 0, H33/E33)</f>
        <v>3.8783889768865237E-2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109</v>
      </c>
      <c r="B7" s="65"/>
      <c r="C7" s="66"/>
      <c r="D7" s="65"/>
      <c r="E7" s="66"/>
      <c r="F7" s="67"/>
      <c r="G7" s="65"/>
      <c r="H7" s="66"/>
      <c r="I7" s="20"/>
      <c r="J7" s="21"/>
    </row>
    <row r="8" spans="1:10" x14ac:dyDescent="0.2">
      <c r="A8" s="158" t="s">
        <v>162</v>
      </c>
      <c r="B8" s="65">
        <v>218</v>
      </c>
      <c r="C8" s="66">
        <v>251</v>
      </c>
      <c r="D8" s="65">
        <v>564</v>
      </c>
      <c r="E8" s="66">
        <v>634</v>
      </c>
      <c r="F8" s="67"/>
      <c r="G8" s="65">
        <f>B8-C8</f>
        <v>-33</v>
      </c>
      <c r="H8" s="66">
        <f>D8-E8</f>
        <v>-70</v>
      </c>
      <c r="I8" s="20">
        <f>IF(C8=0, "-", IF(G8/C8&lt;10, G8/C8, "&gt;999%"))</f>
        <v>-0.13147410358565736</v>
      </c>
      <c r="J8" s="21">
        <f>IF(E8=0, "-", IF(H8/E8&lt;10, H8/E8, "&gt;999%"))</f>
        <v>-0.11041009463722397</v>
      </c>
    </row>
    <row r="9" spans="1:10" x14ac:dyDescent="0.2">
      <c r="A9" s="158" t="s">
        <v>163</v>
      </c>
      <c r="B9" s="65">
        <v>64</v>
      </c>
      <c r="C9" s="66">
        <v>27</v>
      </c>
      <c r="D9" s="65">
        <v>147</v>
      </c>
      <c r="E9" s="66">
        <v>59</v>
      </c>
      <c r="F9" s="67"/>
      <c r="G9" s="65">
        <f>B9-C9</f>
        <v>37</v>
      </c>
      <c r="H9" s="66">
        <f>D9-E9</f>
        <v>88</v>
      </c>
      <c r="I9" s="20">
        <f>IF(C9=0, "-", IF(G9/C9&lt;10, G9/C9, "&gt;999%"))</f>
        <v>1.3703703703703705</v>
      </c>
      <c r="J9" s="21">
        <f>IF(E9=0, "-", IF(H9/E9&lt;10, H9/E9, "&gt;999%"))</f>
        <v>1.4915254237288136</v>
      </c>
    </row>
    <row r="10" spans="1:10" x14ac:dyDescent="0.2">
      <c r="A10" s="158" t="s">
        <v>164</v>
      </c>
      <c r="B10" s="65">
        <v>553</v>
      </c>
      <c r="C10" s="66">
        <v>651</v>
      </c>
      <c r="D10" s="65">
        <v>1564</v>
      </c>
      <c r="E10" s="66">
        <v>1816</v>
      </c>
      <c r="F10" s="67"/>
      <c r="G10" s="65">
        <f>B10-C10</f>
        <v>-98</v>
      </c>
      <c r="H10" s="66">
        <f>D10-E10</f>
        <v>-252</v>
      </c>
      <c r="I10" s="20">
        <f>IF(C10=0, "-", IF(G10/C10&lt;10, G10/C10, "&gt;999%"))</f>
        <v>-0.15053763440860216</v>
      </c>
      <c r="J10" s="21">
        <f>IF(E10=0, "-", IF(H10/E10&lt;10, H10/E10, "&gt;999%"))</f>
        <v>-0.13876651982378854</v>
      </c>
    </row>
    <row r="11" spans="1:10" x14ac:dyDescent="0.2">
      <c r="A11" s="158" t="s">
        <v>165</v>
      </c>
      <c r="B11" s="65">
        <v>4538</v>
      </c>
      <c r="C11" s="66">
        <v>5234</v>
      </c>
      <c r="D11" s="65">
        <v>13278</v>
      </c>
      <c r="E11" s="66">
        <v>16213</v>
      </c>
      <c r="F11" s="67"/>
      <c r="G11" s="65">
        <f>B11-C11</f>
        <v>-696</v>
      </c>
      <c r="H11" s="66">
        <f>D11-E11</f>
        <v>-2935</v>
      </c>
      <c r="I11" s="20">
        <f>IF(C11=0, "-", IF(G11/C11&lt;10, G11/C11, "&gt;999%"))</f>
        <v>-0.13297669086740543</v>
      </c>
      <c r="J11" s="21">
        <f>IF(E11=0, "-", IF(H11/E11&lt;10, H11/E11, "&gt;999%"))</f>
        <v>-0.18102757046814286</v>
      </c>
    </row>
    <row r="12" spans="1:10" x14ac:dyDescent="0.2">
      <c r="A12" s="158" t="s">
        <v>166</v>
      </c>
      <c r="B12" s="65">
        <v>11</v>
      </c>
      <c r="C12" s="66">
        <v>11</v>
      </c>
      <c r="D12" s="65">
        <v>42</v>
      </c>
      <c r="E12" s="66">
        <v>39</v>
      </c>
      <c r="F12" s="67"/>
      <c r="G12" s="65">
        <f>B12-C12</f>
        <v>0</v>
      </c>
      <c r="H12" s="66">
        <f>D12-E12</f>
        <v>3</v>
      </c>
      <c r="I12" s="20">
        <f>IF(C12=0, "-", IF(G12/C12&lt;10, G12/C12, "&gt;999%"))</f>
        <v>0</v>
      </c>
      <c r="J12" s="21">
        <f>IF(E12=0, "-", IF(H12/E12&lt;10, H12/E12, "&gt;999%"))</f>
        <v>7.6923076923076927E-2</v>
      </c>
    </row>
    <row r="13" spans="1:10" x14ac:dyDescent="0.2">
      <c r="A13" s="7"/>
      <c r="B13" s="65"/>
      <c r="C13" s="66"/>
      <c r="D13" s="65"/>
      <c r="E13" s="66"/>
      <c r="F13" s="67"/>
      <c r="G13" s="65"/>
      <c r="H13" s="66"/>
      <c r="I13" s="20"/>
      <c r="J13" s="21"/>
    </row>
    <row r="14" spans="1:10" s="139" customFormat="1" x14ac:dyDescent="0.2">
      <c r="A14" s="159" t="s">
        <v>118</v>
      </c>
      <c r="B14" s="65"/>
      <c r="C14" s="66"/>
      <c r="D14" s="65"/>
      <c r="E14" s="66"/>
      <c r="F14" s="67"/>
      <c r="G14" s="65"/>
      <c r="H14" s="66"/>
      <c r="I14" s="20"/>
      <c r="J14" s="21"/>
    </row>
    <row r="15" spans="1:10" x14ac:dyDescent="0.2">
      <c r="A15" s="158" t="s">
        <v>162</v>
      </c>
      <c r="B15" s="65">
        <v>2489</v>
      </c>
      <c r="C15" s="66">
        <v>1967</v>
      </c>
      <c r="D15" s="65">
        <v>6530</v>
      </c>
      <c r="E15" s="66">
        <v>5996</v>
      </c>
      <c r="F15" s="67"/>
      <c r="G15" s="65">
        <f>B15-C15</f>
        <v>522</v>
      </c>
      <c r="H15" s="66">
        <f>D15-E15</f>
        <v>534</v>
      </c>
      <c r="I15" s="20">
        <f>IF(C15=0, "-", IF(G15/C15&lt;10, G15/C15, "&gt;999%"))</f>
        <v>0.2653787493645145</v>
      </c>
      <c r="J15" s="21">
        <f>IF(E15=0, "-", IF(H15/E15&lt;10, H15/E15, "&gt;999%"))</f>
        <v>8.9059372915276852E-2</v>
      </c>
    </row>
    <row r="16" spans="1:10" x14ac:dyDescent="0.2">
      <c r="A16" s="158" t="s">
        <v>163</v>
      </c>
      <c r="B16" s="65">
        <v>38</v>
      </c>
      <c r="C16" s="66">
        <v>18</v>
      </c>
      <c r="D16" s="65">
        <v>145</v>
      </c>
      <c r="E16" s="66">
        <v>40</v>
      </c>
      <c r="F16" s="67"/>
      <c r="G16" s="65">
        <f>B16-C16</f>
        <v>20</v>
      </c>
      <c r="H16" s="66">
        <f>D16-E16</f>
        <v>105</v>
      </c>
      <c r="I16" s="20">
        <f>IF(C16=0, "-", IF(G16/C16&lt;10, G16/C16, "&gt;999%"))</f>
        <v>1.1111111111111112</v>
      </c>
      <c r="J16" s="21">
        <f>IF(E16=0, "-", IF(H16/E16&lt;10, H16/E16, "&gt;999%"))</f>
        <v>2.625</v>
      </c>
    </row>
    <row r="17" spans="1:10" x14ac:dyDescent="0.2">
      <c r="A17" s="158" t="s">
        <v>164</v>
      </c>
      <c r="B17" s="65">
        <v>803</v>
      </c>
      <c r="C17" s="66">
        <v>539</v>
      </c>
      <c r="D17" s="65">
        <v>1818</v>
      </c>
      <c r="E17" s="66">
        <v>1682</v>
      </c>
      <c r="F17" s="67"/>
      <c r="G17" s="65">
        <f>B17-C17</f>
        <v>264</v>
      </c>
      <c r="H17" s="66">
        <f>D17-E17</f>
        <v>136</v>
      </c>
      <c r="I17" s="20">
        <f>IF(C17=0, "-", IF(G17/C17&lt;10, G17/C17, "&gt;999%"))</f>
        <v>0.48979591836734693</v>
      </c>
      <c r="J17" s="21">
        <f>IF(E17=0, "-", IF(H17/E17&lt;10, H17/E17, "&gt;999%"))</f>
        <v>8.0856123662306781E-2</v>
      </c>
    </row>
    <row r="18" spans="1:10" x14ac:dyDescent="0.2">
      <c r="A18" s="158" t="s">
        <v>165</v>
      </c>
      <c r="B18" s="65">
        <v>10451</v>
      </c>
      <c r="C18" s="66">
        <v>7882</v>
      </c>
      <c r="D18" s="65">
        <v>27347</v>
      </c>
      <c r="E18" s="66">
        <v>24939</v>
      </c>
      <c r="F18" s="67"/>
      <c r="G18" s="65">
        <f>B18-C18</f>
        <v>2569</v>
      </c>
      <c r="H18" s="66">
        <f>D18-E18</f>
        <v>2408</v>
      </c>
      <c r="I18" s="20">
        <f>IF(C18=0, "-", IF(G18/C18&lt;10, G18/C18, "&gt;999%"))</f>
        <v>0.32593250444049732</v>
      </c>
      <c r="J18" s="21">
        <f>IF(E18=0, "-", IF(H18/E18&lt;10, H18/E18, "&gt;999%"))</f>
        <v>9.6555595653394277E-2</v>
      </c>
    </row>
    <row r="19" spans="1:10" x14ac:dyDescent="0.2">
      <c r="A19" s="158" t="s">
        <v>166</v>
      </c>
      <c r="B19" s="65">
        <v>52</v>
      </c>
      <c r="C19" s="66">
        <v>32</v>
      </c>
      <c r="D19" s="65">
        <v>132</v>
      </c>
      <c r="E19" s="66">
        <v>77</v>
      </c>
      <c r="F19" s="67"/>
      <c r="G19" s="65">
        <f>B19-C19</f>
        <v>20</v>
      </c>
      <c r="H19" s="66">
        <f>D19-E19</f>
        <v>55</v>
      </c>
      <c r="I19" s="20">
        <f>IF(C19=0, "-", IF(G19/C19&lt;10, G19/C19, "&gt;999%"))</f>
        <v>0.625</v>
      </c>
      <c r="J19" s="21">
        <f>IF(E19=0, "-", IF(H19/E19&lt;10, H19/E19, "&gt;999%"))</f>
        <v>0.7142857142857143</v>
      </c>
    </row>
    <row r="20" spans="1:10" x14ac:dyDescent="0.2">
      <c r="A20" s="7"/>
      <c r="B20" s="65"/>
      <c r="C20" s="66"/>
      <c r="D20" s="65"/>
      <c r="E20" s="66"/>
      <c r="F20" s="67"/>
      <c r="G20" s="65"/>
      <c r="H20" s="66"/>
      <c r="I20" s="20"/>
      <c r="J20" s="21"/>
    </row>
    <row r="21" spans="1:10" s="139" customFormat="1" x14ac:dyDescent="0.2">
      <c r="A21" s="159" t="s">
        <v>124</v>
      </c>
      <c r="B21" s="65"/>
      <c r="C21" s="66"/>
      <c r="D21" s="65"/>
      <c r="E21" s="66"/>
      <c r="F21" s="67"/>
      <c r="G21" s="65"/>
      <c r="H21" s="66"/>
      <c r="I21" s="20"/>
      <c r="J21" s="21"/>
    </row>
    <row r="22" spans="1:10" x14ac:dyDescent="0.2">
      <c r="A22" s="158" t="s">
        <v>162</v>
      </c>
      <c r="B22" s="65">
        <v>5204</v>
      </c>
      <c r="C22" s="66">
        <v>4184</v>
      </c>
      <c r="D22" s="65">
        <v>12686</v>
      </c>
      <c r="E22" s="66">
        <v>10975</v>
      </c>
      <c r="F22" s="67"/>
      <c r="G22" s="65">
        <f>B22-C22</f>
        <v>1020</v>
      </c>
      <c r="H22" s="66">
        <f>D22-E22</f>
        <v>1711</v>
      </c>
      <c r="I22" s="20">
        <f>IF(C22=0, "-", IF(G22/C22&lt;10, G22/C22, "&gt;999%"))</f>
        <v>0.24378585086042065</v>
      </c>
      <c r="J22" s="21">
        <f>IF(E22=0, "-", IF(H22/E22&lt;10, H22/E22, "&gt;999%"))</f>
        <v>0.15589977220956719</v>
      </c>
    </row>
    <row r="23" spans="1:10" x14ac:dyDescent="0.2">
      <c r="A23" s="158" t="s">
        <v>163</v>
      </c>
      <c r="B23" s="65">
        <v>0</v>
      </c>
      <c r="C23" s="66">
        <v>0</v>
      </c>
      <c r="D23" s="65">
        <v>0</v>
      </c>
      <c r="E23" s="66">
        <v>2</v>
      </c>
      <c r="F23" s="67"/>
      <c r="G23" s="65">
        <f>B23-C23</f>
        <v>0</v>
      </c>
      <c r="H23" s="66">
        <f>D23-E23</f>
        <v>-2</v>
      </c>
      <c r="I23" s="20" t="str">
        <f>IF(C23=0, "-", IF(G23/C23&lt;10, G23/C23, "&gt;999%"))</f>
        <v>-</v>
      </c>
      <c r="J23" s="21">
        <f>IF(E23=0, "-", IF(H23/E23&lt;10, H23/E23, "&gt;999%"))</f>
        <v>-1</v>
      </c>
    </row>
    <row r="24" spans="1:10" x14ac:dyDescent="0.2">
      <c r="A24" s="158" t="s">
        <v>165</v>
      </c>
      <c r="B24" s="65">
        <v>398</v>
      </c>
      <c r="C24" s="66">
        <v>222</v>
      </c>
      <c r="D24" s="65">
        <v>977</v>
      </c>
      <c r="E24" s="66">
        <v>685</v>
      </c>
      <c r="F24" s="67"/>
      <c r="G24" s="65">
        <f>B24-C24</f>
        <v>176</v>
      </c>
      <c r="H24" s="66">
        <f>D24-E24</f>
        <v>292</v>
      </c>
      <c r="I24" s="20">
        <f>IF(C24=0, "-", IF(G24/C24&lt;10, G24/C24, "&gt;999%"))</f>
        <v>0.7927927927927928</v>
      </c>
      <c r="J24" s="21">
        <f>IF(E24=0, "-", IF(H24/E24&lt;10, H24/E24, "&gt;999%"))</f>
        <v>0.42627737226277373</v>
      </c>
    </row>
    <row r="25" spans="1:10" x14ac:dyDescent="0.2">
      <c r="A25" s="7"/>
      <c r="B25" s="65"/>
      <c r="C25" s="66"/>
      <c r="D25" s="65"/>
      <c r="E25" s="66"/>
      <c r="F25" s="67"/>
      <c r="G25" s="65"/>
      <c r="H25" s="66"/>
      <c r="I25" s="20"/>
      <c r="J25" s="21"/>
    </row>
    <row r="26" spans="1:10" x14ac:dyDescent="0.2">
      <c r="A26" s="7" t="s">
        <v>125</v>
      </c>
      <c r="B26" s="65">
        <v>981</v>
      </c>
      <c r="C26" s="66">
        <v>644</v>
      </c>
      <c r="D26" s="65">
        <v>2319</v>
      </c>
      <c r="E26" s="66">
        <v>1870</v>
      </c>
      <c r="F26" s="67"/>
      <c r="G26" s="65">
        <f>B26-C26</f>
        <v>337</v>
      </c>
      <c r="H26" s="66">
        <f>D26-E26</f>
        <v>449</v>
      </c>
      <c r="I26" s="20">
        <f>IF(C26=0, "-", IF(G26/C26&lt;10, G26/C26, "&gt;999%"))</f>
        <v>0.52329192546583847</v>
      </c>
      <c r="J26" s="21">
        <f>IF(E26=0, "-", IF(H26/E26&lt;10, H26/E26, "&gt;999%"))</f>
        <v>0.24010695187165776</v>
      </c>
    </row>
    <row r="27" spans="1:10" x14ac:dyDescent="0.2">
      <c r="A27" s="1"/>
      <c r="B27" s="68"/>
      <c r="C27" s="69"/>
      <c r="D27" s="68"/>
      <c r="E27" s="69"/>
      <c r="F27" s="70"/>
      <c r="G27" s="68"/>
      <c r="H27" s="69"/>
      <c r="I27" s="5"/>
      <c r="J27" s="6"/>
    </row>
    <row r="28" spans="1:10" s="43" customFormat="1" x14ac:dyDescent="0.2">
      <c r="A28" s="27" t="s">
        <v>5</v>
      </c>
      <c r="B28" s="71">
        <f>SUM(B6:B27)</f>
        <v>25800</v>
      </c>
      <c r="C28" s="77">
        <f>SUM(C6:C27)</f>
        <v>21662</v>
      </c>
      <c r="D28" s="71">
        <f>SUM(D6:D27)</f>
        <v>67549</v>
      </c>
      <c r="E28" s="77">
        <f>SUM(E6:E27)</f>
        <v>65027</v>
      </c>
      <c r="F28" s="73"/>
      <c r="G28" s="71">
        <f>B28-C28</f>
        <v>4138</v>
      </c>
      <c r="H28" s="72">
        <f>D28-E28</f>
        <v>2522</v>
      </c>
      <c r="I28" s="37">
        <f>IF(C28=0, 0, G28/C28)</f>
        <v>0.19102575939433108</v>
      </c>
      <c r="J28" s="38">
        <f>IF(E28=0, 0, H28/E28)</f>
        <v>3.8783889768865237E-2</v>
      </c>
    </row>
    <row r="29" spans="1:10" s="43" customFormat="1" x14ac:dyDescent="0.2">
      <c r="A29" s="22"/>
      <c r="B29" s="78"/>
      <c r="C29" s="98"/>
      <c r="D29" s="78"/>
      <c r="E29" s="98"/>
      <c r="F29" s="80"/>
      <c r="G29" s="78"/>
      <c r="H29" s="79"/>
      <c r="I29" s="54"/>
      <c r="J29" s="55"/>
    </row>
    <row r="30" spans="1:10" s="139" customFormat="1" x14ac:dyDescent="0.2">
      <c r="A30" s="161" t="s">
        <v>167</v>
      </c>
      <c r="B30" s="74"/>
      <c r="C30" s="75"/>
      <c r="D30" s="74"/>
      <c r="E30" s="75"/>
      <c r="F30" s="76"/>
      <c r="G30" s="74"/>
      <c r="H30" s="75"/>
      <c r="I30" s="23"/>
      <c r="J30" s="24"/>
    </row>
    <row r="31" spans="1:10" x14ac:dyDescent="0.2">
      <c r="A31" s="7" t="s">
        <v>162</v>
      </c>
      <c r="B31" s="65">
        <v>7911</v>
      </c>
      <c r="C31" s="66">
        <v>6402</v>
      </c>
      <c r="D31" s="65">
        <v>19780</v>
      </c>
      <c r="E31" s="66">
        <v>17605</v>
      </c>
      <c r="F31" s="67"/>
      <c r="G31" s="65">
        <f>B31-C31</f>
        <v>1509</v>
      </c>
      <c r="H31" s="66">
        <f>D31-E31</f>
        <v>2175</v>
      </c>
      <c r="I31" s="20">
        <f>IF(C31=0, "-", IF(G31/C31&lt;10, G31/C31, "&gt;999%"))</f>
        <v>0.23570759137769448</v>
      </c>
      <c r="J31" s="21">
        <f>IF(E31=0, "-", IF(H31/E31&lt;10, H31/E31, "&gt;999%"))</f>
        <v>0.1235444476001136</v>
      </c>
    </row>
    <row r="32" spans="1:10" x14ac:dyDescent="0.2">
      <c r="A32" s="7" t="s">
        <v>163</v>
      </c>
      <c r="B32" s="65">
        <v>102</v>
      </c>
      <c r="C32" s="66">
        <v>45</v>
      </c>
      <c r="D32" s="65">
        <v>292</v>
      </c>
      <c r="E32" s="66">
        <v>101</v>
      </c>
      <c r="F32" s="67"/>
      <c r="G32" s="65">
        <f>B32-C32</f>
        <v>57</v>
      </c>
      <c r="H32" s="66">
        <f>D32-E32</f>
        <v>191</v>
      </c>
      <c r="I32" s="20">
        <f>IF(C32=0, "-", IF(G32/C32&lt;10, G32/C32, "&gt;999%"))</f>
        <v>1.2666666666666666</v>
      </c>
      <c r="J32" s="21">
        <f>IF(E32=0, "-", IF(H32/E32&lt;10, H32/E32, "&gt;999%"))</f>
        <v>1.891089108910891</v>
      </c>
    </row>
    <row r="33" spans="1:10" x14ac:dyDescent="0.2">
      <c r="A33" s="7" t="s">
        <v>164</v>
      </c>
      <c r="B33" s="65">
        <v>1356</v>
      </c>
      <c r="C33" s="66">
        <v>1190</v>
      </c>
      <c r="D33" s="65">
        <v>3382</v>
      </c>
      <c r="E33" s="66">
        <v>3498</v>
      </c>
      <c r="F33" s="67"/>
      <c r="G33" s="65">
        <f>B33-C33</f>
        <v>166</v>
      </c>
      <c r="H33" s="66">
        <f>D33-E33</f>
        <v>-116</v>
      </c>
      <c r="I33" s="20">
        <f>IF(C33=0, "-", IF(G33/C33&lt;10, G33/C33, "&gt;999%"))</f>
        <v>0.13949579831932774</v>
      </c>
      <c r="J33" s="21">
        <f>IF(E33=0, "-", IF(H33/E33&lt;10, H33/E33, "&gt;999%"))</f>
        <v>-3.3161806746712409E-2</v>
      </c>
    </row>
    <row r="34" spans="1:10" x14ac:dyDescent="0.2">
      <c r="A34" s="7" t="s">
        <v>165</v>
      </c>
      <c r="B34" s="65">
        <v>15387</v>
      </c>
      <c r="C34" s="66">
        <v>13338</v>
      </c>
      <c r="D34" s="65">
        <v>41602</v>
      </c>
      <c r="E34" s="66">
        <v>41837</v>
      </c>
      <c r="F34" s="67"/>
      <c r="G34" s="65">
        <f>B34-C34</f>
        <v>2049</v>
      </c>
      <c r="H34" s="66">
        <f>D34-E34</f>
        <v>-235</v>
      </c>
      <c r="I34" s="20">
        <f>IF(C34=0, "-", IF(G34/C34&lt;10, G34/C34, "&gt;999%"))</f>
        <v>0.153621232568601</v>
      </c>
      <c r="J34" s="21">
        <f>IF(E34=0, "-", IF(H34/E34&lt;10, H34/E34, "&gt;999%"))</f>
        <v>-5.6170375504935822E-3</v>
      </c>
    </row>
    <row r="35" spans="1:10" x14ac:dyDescent="0.2">
      <c r="A35" s="7" t="s">
        <v>166</v>
      </c>
      <c r="B35" s="65">
        <v>63</v>
      </c>
      <c r="C35" s="66">
        <v>43</v>
      </c>
      <c r="D35" s="65">
        <v>174</v>
      </c>
      <c r="E35" s="66">
        <v>116</v>
      </c>
      <c r="F35" s="67"/>
      <c r="G35" s="65">
        <f>B35-C35</f>
        <v>20</v>
      </c>
      <c r="H35" s="66">
        <f>D35-E35</f>
        <v>58</v>
      </c>
      <c r="I35" s="20">
        <f>IF(C35=0, "-", IF(G35/C35&lt;10, G35/C35, "&gt;999%"))</f>
        <v>0.46511627906976744</v>
      </c>
      <c r="J35" s="21">
        <f>IF(E35=0, "-", IF(H35/E35&lt;10, H35/E35, "&gt;999%"))</f>
        <v>0.5</v>
      </c>
    </row>
    <row r="36" spans="1:10" x14ac:dyDescent="0.2">
      <c r="A36" s="7"/>
      <c r="B36" s="65"/>
      <c r="C36" s="66"/>
      <c r="D36" s="65"/>
      <c r="E36" s="66"/>
      <c r="F36" s="67"/>
      <c r="G36" s="65"/>
      <c r="H36" s="66"/>
      <c r="I36" s="20"/>
      <c r="J36" s="21"/>
    </row>
    <row r="37" spans="1:10" x14ac:dyDescent="0.2">
      <c r="A37" s="7" t="s">
        <v>125</v>
      </c>
      <c r="B37" s="65">
        <v>981</v>
      </c>
      <c r="C37" s="66">
        <v>644</v>
      </c>
      <c r="D37" s="65">
        <v>2319</v>
      </c>
      <c r="E37" s="66">
        <v>1870</v>
      </c>
      <c r="F37" s="67"/>
      <c r="G37" s="65">
        <f>B37-C37</f>
        <v>337</v>
      </c>
      <c r="H37" s="66">
        <f>D37-E37</f>
        <v>449</v>
      </c>
      <c r="I37" s="20">
        <f>IF(C37=0, "-", IF(G37/C37&lt;10, G37/C37, "&gt;999%"))</f>
        <v>0.52329192546583847</v>
      </c>
      <c r="J37" s="21">
        <f>IF(E37=0, "-", IF(H37/E37&lt;10, H37/E37, "&gt;999%"))</f>
        <v>0.24010695187165776</v>
      </c>
    </row>
    <row r="38" spans="1:10" x14ac:dyDescent="0.2">
      <c r="A38" s="7"/>
      <c r="B38" s="65"/>
      <c r="C38" s="66"/>
      <c r="D38" s="65"/>
      <c r="E38" s="66"/>
      <c r="F38" s="67"/>
      <c r="G38" s="65"/>
      <c r="H38" s="66"/>
      <c r="I38" s="20"/>
      <c r="J38" s="21"/>
    </row>
    <row r="39" spans="1:10" s="43" customFormat="1" x14ac:dyDescent="0.2">
      <c r="A39" s="27" t="s">
        <v>5</v>
      </c>
      <c r="B39" s="71">
        <f>SUM(B29:B38)</f>
        <v>25800</v>
      </c>
      <c r="C39" s="77">
        <f>SUM(C29:C38)</f>
        <v>21662</v>
      </c>
      <c r="D39" s="71">
        <f>SUM(D29:D38)</f>
        <v>67549</v>
      </c>
      <c r="E39" s="77">
        <f>SUM(E29:E38)</f>
        <v>65027</v>
      </c>
      <c r="F39" s="73"/>
      <c r="G39" s="71">
        <f>B39-C39</f>
        <v>4138</v>
      </c>
      <c r="H39" s="72">
        <f>D39-E39</f>
        <v>2522</v>
      </c>
      <c r="I39" s="37">
        <f>IF(C39=0, 0, G39/C39)</f>
        <v>0.19102575939433108</v>
      </c>
      <c r="J39" s="38">
        <f>IF(E39=0, 0, H39/E39)</f>
        <v>3.8783889768865237E-2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108</v>
      </c>
      <c r="B2" s="202" t="s">
        <v>98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194</v>
      </c>
      <c r="B15" s="65">
        <v>149</v>
      </c>
      <c r="C15" s="66">
        <v>39</v>
      </c>
      <c r="D15" s="65">
        <v>388</v>
      </c>
      <c r="E15" s="66">
        <v>168</v>
      </c>
      <c r="F15" s="67"/>
      <c r="G15" s="65">
        <f t="shared" ref="G15:G41" si="0">B15-C15</f>
        <v>110</v>
      </c>
      <c r="H15" s="66">
        <f t="shared" ref="H15:H41" si="1">D15-E15</f>
        <v>220</v>
      </c>
      <c r="I15" s="20">
        <f t="shared" ref="I15:I41" si="2">IF(C15=0, "-", IF(G15/C15&lt;10, G15/C15, "&gt;999%"))</f>
        <v>2.8205128205128207</v>
      </c>
      <c r="J15" s="21">
        <f t="shared" ref="J15:J41" si="3">IF(E15=0, "-", IF(H15/E15&lt;10, H15/E15, "&gt;999%"))</f>
        <v>1.3095238095238095</v>
      </c>
    </row>
    <row r="16" spans="1:10" x14ac:dyDescent="0.2">
      <c r="A16" s="7" t="s">
        <v>193</v>
      </c>
      <c r="B16" s="65">
        <v>89</v>
      </c>
      <c r="C16" s="66">
        <v>51</v>
      </c>
      <c r="D16" s="65">
        <v>224</v>
      </c>
      <c r="E16" s="66">
        <v>130</v>
      </c>
      <c r="F16" s="67"/>
      <c r="G16" s="65">
        <f t="shared" si="0"/>
        <v>38</v>
      </c>
      <c r="H16" s="66">
        <f t="shared" si="1"/>
        <v>94</v>
      </c>
      <c r="I16" s="20">
        <f t="shared" si="2"/>
        <v>0.74509803921568629</v>
      </c>
      <c r="J16" s="21">
        <f t="shared" si="3"/>
        <v>0.72307692307692306</v>
      </c>
    </row>
    <row r="17" spans="1:10" x14ac:dyDescent="0.2">
      <c r="A17" s="7" t="s">
        <v>192</v>
      </c>
      <c r="B17" s="65">
        <v>43</v>
      </c>
      <c r="C17" s="66">
        <v>48</v>
      </c>
      <c r="D17" s="65">
        <v>115</v>
      </c>
      <c r="E17" s="66">
        <v>188</v>
      </c>
      <c r="F17" s="67"/>
      <c r="G17" s="65">
        <f t="shared" si="0"/>
        <v>-5</v>
      </c>
      <c r="H17" s="66">
        <f t="shared" si="1"/>
        <v>-73</v>
      </c>
      <c r="I17" s="20">
        <f t="shared" si="2"/>
        <v>-0.10416666666666667</v>
      </c>
      <c r="J17" s="21">
        <f t="shared" si="3"/>
        <v>-0.38829787234042551</v>
      </c>
    </row>
    <row r="18" spans="1:10" x14ac:dyDescent="0.2">
      <c r="A18" s="7" t="s">
        <v>191</v>
      </c>
      <c r="B18" s="65">
        <v>0</v>
      </c>
      <c r="C18" s="66">
        <v>31</v>
      </c>
      <c r="D18" s="65">
        <v>13</v>
      </c>
      <c r="E18" s="66">
        <v>186</v>
      </c>
      <c r="F18" s="67"/>
      <c r="G18" s="65">
        <f t="shared" si="0"/>
        <v>-31</v>
      </c>
      <c r="H18" s="66">
        <f t="shared" si="1"/>
        <v>-173</v>
      </c>
      <c r="I18" s="20">
        <f t="shared" si="2"/>
        <v>-1</v>
      </c>
      <c r="J18" s="21">
        <f t="shared" si="3"/>
        <v>-0.93010752688172038</v>
      </c>
    </row>
    <row r="19" spans="1:10" x14ac:dyDescent="0.2">
      <c r="A19" s="7" t="s">
        <v>190</v>
      </c>
      <c r="B19" s="65">
        <v>1058</v>
      </c>
      <c r="C19" s="66">
        <v>418</v>
      </c>
      <c r="D19" s="65">
        <v>2864</v>
      </c>
      <c r="E19" s="66">
        <v>1197</v>
      </c>
      <c r="F19" s="67"/>
      <c r="G19" s="65">
        <f t="shared" si="0"/>
        <v>640</v>
      </c>
      <c r="H19" s="66">
        <f t="shared" si="1"/>
        <v>1667</v>
      </c>
      <c r="I19" s="20">
        <f t="shared" si="2"/>
        <v>1.5311004784688995</v>
      </c>
      <c r="J19" s="21">
        <f t="shared" si="3"/>
        <v>1.3926482873851296</v>
      </c>
    </row>
    <row r="20" spans="1:10" x14ac:dyDescent="0.2">
      <c r="A20" s="7" t="s">
        <v>189</v>
      </c>
      <c r="B20" s="65">
        <v>325</v>
      </c>
      <c r="C20" s="66">
        <v>204</v>
      </c>
      <c r="D20" s="65">
        <v>959</v>
      </c>
      <c r="E20" s="66">
        <v>787</v>
      </c>
      <c r="F20" s="67"/>
      <c r="G20" s="65">
        <f t="shared" si="0"/>
        <v>121</v>
      </c>
      <c r="H20" s="66">
        <f t="shared" si="1"/>
        <v>172</v>
      </c>
      <c r="I20" s="20">
        <f t="shared" si="2"/>
        <v>0.59313725490196079</v>
      </c>
      <c r="J20" s="21">
        <f t="shared" si="3"/>
        <v>0.21855146124523506</v>
      </c>
    </row>
    <row r="21" spans="1:10" x14ac:dyDescent="0.2">
      <c r="A21" s="7" t="s">
        <v>188</v>
      </c>
      <c r="B21" s="65">
        <v>701</v>
      </c>
      <c r="C21" s="66">
        <v>575</v>
      </c>
      <c r="D21" s="65">
        <v>1991</v>
      </c>
      <c r="E21" s="66">
        <v>1964</v>
      </c>
      <c r="F21" s="67"/>
      <c r="G21" s="65">
        <f t="shared" si="0"/>
        <v>126</v>
      </c>
      <c r="H21" s="66">
        <f t="shared" si="1"/>
        <v>27</v>
      </c>
      <c r="I21" s="20">
        <f t="shared" si="2"/>
        <v>0.21913043478260869</v>
      </c>
      <c r="J21" s="21">
        <f t="shared" si="3"/>
        <v>1.3747454175152749E-2</v>
      </c>
    </row>
    <row r="22" spans="1:10" x14ac:dyDescent="0.2">
      <c r="A22" s="7" t="s">
        <v>187</v>
      </c>
      <c r="B22" s="65">
        <v>135</v>
      </c>
      <c r="C22" s="66">
        <v>89</v>
      </c>
      <c r="D22" s="65">
        <v>339</v>
      </c>
      <c r="E22" s="66">
        <v>459</v>
      </c>
      <c r="F22" s="67"/>
      <c r="G22" s="65">
        <f t="shared" si="0"/>
        <v>46</v>
      </c>
      <c r="H22" s="66">
        <f t="shared" si="1"/>
        <v>-120</v>
      </c>
      <c r="I22" s="20">
        <f t="shared" si="2"/>
        <v>0.5168539325842697</v>
      </c>
      <c r="J22" s="21">
        <f t="shared" si="3"/>
        <v>-0.26143790849673204</v>
      </c>
    </row>
    <row r="23" spans="1:10" x14ac:dyDescent="0.2">
      <c r="A23" s="7" t="s">
        <v>186</v>
      </c>
      <c r="B23" s="65">
        <v>299</v>
      </c>
      <c r="C23" s="66">
        <v>125</v>
      </c>
      <c r="D23" s="65">
        <v>553</v>
      </c>
      <c r="E23" s="66">
        <v>429</v>
      </c>
      <c r="F23" s="67"/>
      <c r="G23" s="65">
        <f t="shared" si="0"/>
        <v>174</v>
      </c>
      <c r="H23" s="66">
        <f t="shared" si="1"/>
        <v>124</v>
      </c>
      <c r="I23" s="20">
        <f t="shared" si="2"/>
        <v>1.3919999999999999</v>
      </c>
      <c r="J23" s="21">
        <f t="shared" si="3"/>
        <v>0.28904428904428903</v>
      </c>
    </row>
    <row r="24" spans="1:10" x14ac:dyDescent="0.2">
      <c r="A24" s="7" t="s">
        <v>185</v>
      </c>
      <c r="B24" s="65">
        <v>1330</v>
      </c>
      <c r="C24" s="66">
        <v>1746</v>
      </c>
      <c r="D24" s="65">
        <v>3773</v>
      </c>
      <c r="E24" s="66">
        <v>5729</v>
      </c>
      <c r="F24" s="67"/>
      <c r="G24" s="65">
        <f t="shared" si="0"/>
        <v>-416</v>
      </c>
      <c r="H24" s="66">
        <f t="shared" si="1"/>
        <v>-1956</v>
      </c>
      <c r="I24" s="20">
        <f t="shared" si="2"/>
        <v>-0.23825887743413515</v>
      </c>
      <c r="J24" s="21">
        <f t="shared" si="3"/>
        <v>-0.34142084133356609</v>
      </c>
    </row>
    <row r="25" spans="1:10" x14ac:dyDescent="0.2">
      <c r="A25" s="7" t="s">
        <v>184</v>
      </c>
      <c r="B25" s="65">
        <v>355</v>
      </c>
      <c r="C25" s="66">
        <v>286</v>
      </c>
      <c r="D25" s="65">
        <v>803</v>
      </c>
      <c r="E25" s="66">
        <v>794</v>
      </c>
      <c r="F25" s="67"/>
      <c r="G25" s="65">
        <f t="shared" si="0"/>
        <v>69</v>
      </c>
      <c r="H25" s="66">
        <f t="shared" si="1"/>
        <v>9</v>
      </c>
      <c r="I25" s="20">
        <f t="shared" si="2"/>
        <v>0.24125874125874125</v>
      </c>
      <c r="J25" s="21">
        <f t="shared" si="3"/>
        <v>1.1335012594458438E-2</v>
      </c>
    </row>
    <row r="26" spans="1:10" x14ac:dyDescent="0.2">
      <c r="A26" s="7" t="s">
        <v>183</v>
      </c>
      <c r="B26" s="65">
        <v>163</v>
      </c>
      <c r="C26" s="66">
        <v>98</v>
      </c>
      <c r="D26" s="65">
        <v>475</v>
      </c>
      <c r="E26" s="66">
        <v>381</v>
      </c>
      <c r="F26" s="67"/>
      <c r="G26" s="65">
        <f t="shared" si="0"/>
        <v>65</v>
      </c>
      <c r="H26" s="66">
        <f t="shared" si="1"/>
        <v>94</v>
      </c>
      <c r="I26" s="20">
        <f t="shared" si="2"/>
        <v>0.66326530612244894</v>
      </c>
      <c r="J26" s="21">
        <f t="shared" si="3"/>
        <v>0.24671916010498687</v>
      </c>
    </row>
    <row r="27" spans="1:10" x14ac:dyDescent="0.2">
      <c r="A27" s="7" t="s">
        <v>182</v>
      </c>
      <c r="B27" s="65">
        <v>95</v>
      </c>
      <c r="C27" s="66">
        <v>66</v>
      </c>
      <c r="D27" s="65">
        <v>207</v>
      </c>
      <c r="E27" s="66">
        <v>249</v>
      </c>
      <c r="F27" s="67"/>
      <c r="G27" s="65">
        <f t="shared" si="0"/>
        <v>29</v>
      </c>
      <c r="H27" s="66">
        <f t="shared" si="1"/>
        <v>-42</v>
      </c>
      <c r="I27" s="20">
        <f t="shared" si="2"/>
        <v>0.43939393939393939</v>
      </c>
      <c r="J27" s="21">
        <f t="shared" si="3"/>
        <v>-0.16867469879518071</v>
      </c>
    </row>
    <row r="28" spans="1:10" x14ac:dyDescent="0.2">
      <c r="A28" s="7" t="s">
        <v>181</v>
      </c>
      <c r="B28" s="65">
        <v>8552</v>
      </c>
      <c r="C28" s="66">
        <v>6097</v>
      </c>
      <c r="D28" s="65">
        <v>21991</v>
      </c>
      <c r="E28" s="66">
        <v>18410</v>
      </c>
      <c r="F28" s="67"/>
      <c r="G28" s="65">
        <f t="shared" si="0"/>
        <v>2455</v>
      </c>
      <c r="H28" s="66">
        <f t="shared" si="1"/>
        <v>3581</v>
      </c>
      <c r="I28" s="20">
        <f t="shared" si="2"/>
        <v>0.40265704444808925</v>
      </c>
      <c r="J28" s="21">
        <f t="shared" si="3"/>
        <v>0.19451385116784356</v>
      </c>
    </row>
    <row r="29" spans="1:10" x14ac:dyDescent="0.2">
      <c r="A29" s="7" t="s">
        <v>180</v>
      </c>
      <c r="B29" s="65">
        <v>3587</v>
      </c>
      <c r="C29" s="66">
        <v>3529</v>
      </c>
      <c r="D29" s="65">
        <v>9819</v>
      </c>
      <c r="E29" s="66">
        <v>9926</v>
      </c>
      <c r="F29" s="67"/>
      <c r="G29" s="65">
        <f t="shared" si="0"/>
        <v>58</v>
      </c>
      <c r="H29" s="66">
        <f t="shared" si="1"/>
        <v>-107</v>
      </c>
      <c r="I29" s="20">
        <f t="shared" si="2"/>
        <v>1.6435250779257581E-2</v>
      </c>
      <c r="J29" s="21">
        <f t="shared" si="3"/>
        <v>-1.077977030022164E-2</v>
      </c>
    </row>
    <row r="30" spans="1:10" x14ac:dyDescent="0.2">
      <c r="A30" s="7" t="s">
        <v>179</v>
      </c>
      <c r="B30" s="65">
        <v>719</v>
      </c>
      <c r="C30" s="66">
        <v>366</v>
      </c>
      <c r="D30" s="65">
        <v>1515</v>
      </c>
      <c r="E30" s="66">
        <v>1087</v>
      </c>
      <c r="F30" s="67"/>
      <c r="G30" s="65">
        <f t="shared" si="0"/>
        <v>353</v>
      </c>
      <c r="H30" s="66">
        <f t="shared" si="1"/>
        <v>428</v>
      </c>
      <c r="I30" s="20">
        <f t="shared" si="2"/>
        <v>0.96448087431693985</v>
      </c>
      <c r="J30" s="21">
        <f t="shared" si="3"/>
        <v>0.39374425022999082</v>
      </c>
    </row>
    <row r="31" spans="1:10" x14ac:dyDescent="0.2">
      <c r="A31" s="7" t="s">
        <v>177</v>
      </c>
      <c r="B31" s="65">
        <v>61</v>
      </c>
      <c r="C31" s="66">
        <v>290</v>
      </c>
      <c r="D31" s="65">
        <v>211</v>
      </c>
      <c r="E31" s="66">
        <v>501</v>
      </c>
      <c r="F31" s="67"/>
      <c r="G31" s="65">
        <f t="shared" si="0"/>
        <v>-229</v>
      </c>
      <c r="H31" s="66">
        <f t="shared" si="1"/>
        <v>-290</v>
      </c>
      <c r="I31" s="20">
        <f t="shared" si="2"/>
        <v>-0.78965517241379313</v>
      </c>
      <c r="J31" s="21">
        <f t="shared" si="3"/>
        <v>-0.57884231536926145</v>
      </c>
    </row>
    <row r="32" spans="1:10" x14ac:dyDescent="0.2">
      <c r="A32" s="7" t="s">
        <v>176</v>
      </c>
      <c r="B32" s="65">
        <v>51</v>
      </c>
      <c r="C32" s="66">
        <v>0</v>
      </c>
      <c r="D32" s="65">
        <v>178</v>
      </c>
      <c r="E32" s="66">
        <v>0</v>
      </c>
      <c r="F32" s="67"/>
      <c r="G32" s="65">
        <f t="shared" si="0"/>
        <v>51</v>
      </c>
      <c r="H32" s="66">
        <f t="shared" si="1"/>
        <v>178</v>
      </c>
      <c r="I32" s="20" t="str">
        <f t="shared" si="2"/>
        <v>-</v>
      </c>
      <c r="J32" s="21" t="str">
        <f t="shared" si="3"/>
        <v>-</v>
      </c>
    </row>
    <row r="33" spans="1:10" x14ac:dyDescent="0.2">
      <c r="A33" s="7" t="s">
        <v>175</v>
      </c>
      <c r="B33" s="65">
        <v>225</v>
      </c>
      <c r="C33" s="66">
        <v>0</v>
      </c>
      <c r="D33" s="65">
        <v>446</v>
      </c>
      <c r="E33" s="66">
        <v>0</v>
      </c>
      <c r="F33" s="67"/>
      <c r="G33" s="65">
        <f t="shared" si="0"/>
        <v>225</v>
      </c>
      <c r="H33" s="66">
        <f t="shared" si="1"/>
        <v>446</v>
      </c>
      <c r="I33" s="20" t="str">
        <f t="shared" si="2"/>
        <v>-</v>
      </c>
      <c r="J33" s="21" t="str">
        <f t="shared" si="3"/>
        <v>-</v>
      </c>
    </row>
    <row r="34" spans="1:10" x14ac:dyDescent="0.2">
      <c r="A34" s="7" t="s">
        <v>174</v>
      </c>
      <c r="B34" s="65">
        <v>147</v>
      </c>
      <c r="C34" s="66">
        <v>98</v>
      </c>
      <c r="D34" s="65">
        <v>492</v>
      </c>
      <c r="E34" s="66">
        <v>453</v>
      </c>
      <c r="F34" s="67"/>
      <c r="G34" s="65">
        <f t="shared" si="0"/>
        <v>49</v>
      </c>
      <c r="H34" s="66">
        <f t="shared" si="1"/>
        <v>39</v>
      </c>
      <c r="I34" s="20">
        <f t="shared" si="2"/>
        <v>0.5</v>
      </c>
      <c r="J34" s="21">
        <f t="shared" si="3"/>
        <v>8.6092715231788075E-2</v>
      </c>
    </row>
    <row r="35" spans="1:10" x14ac:dyDescent="0.2">
      <c r="A35" s="7" t="s">
        <v>173</v>
      </c>
      <c r="B35" s="65">
        <v>294</v>
      </c>
      <c r="C35" s="66">
        <v>220</v>
      </c>
      <c r="D35" s="65">
        <v>1095</v>
      </c>
      <c r="E35" s="66">
        <v>606</v>
      </c>
      <c r="F35" s="67"/>
      <c r="G35" s="65">
        <f t="shared" si="0"/>
        <v>74</v>
      </c>
      <c r="H35" s="66">
        <f t="shared" si="1"/>
        <v>489</v>
      </c>
      <c r="I35" s="20">
        <f t="shared" si="2"/>
        <v>0.33636363636363636</v>
      </c>
      <c r="J35" s="21">
        <f t="shared" si="3"/>
        <v>0.80693069306930698</v>
      </c>
    </row>
    <row r="36" spans="1:10" x14ac:dyDescent="0.2">
      <c r="A36" s="7" t="s">
        <v>172</v>
      </c>
      <c r="B36" s="65">
        <v>377</v>
      </c>
      <c r="C36" s="66">
        <v>293</v>
      </c>
      <c r="D36" s="65">
        <v>997</v>
      </c>
      <c r="E36" s="66">
        <v>822</v>
      </c>
      <c r="F36" s="67"/>
      <c r="G36" s="65">
        <f t="shared" si="0"/>
        <v>84</v>
      </c>
      <c r="H36" s="66">
        <f t="shared" si="1"/>
        <v>175</v>
      </c>
      <c r="I36" s="20">
        <f t="shared" si="2"/>
        <v>0.28668941979522183</v>
      </c>
      <c r="J36" s="21">
        <f t="shared" si="3"/>
        <v>0.21289537712895376</v>
      </c>
    </row>
    <row r="37" spans="1:10" x14ac:dyDescent="0.2">
      <c r="A37" s="7" t="s">
        <v>171</v>
      </c>
      <c r="B37" s="65">
        <v>198</v>
      </c>
      <c r="C37" s="66">
        <v>49</v>
      </c>
      <c r="D37" s="65">
        <v>442</v>
      </c>
      <c r="E37" s="66">
        <v>254</v>
      </c>
      <c r="F37" s="67"/>
      <c r="G37" s="65">
        <f t="shared" si="0"/>
        <v>149</v>
      </c>
      <c r="H37" s="66">
        <f t="shared" si="1"/>
        <v>188</v>
      </c>
      <c r="I37" s="20">
        <f t="shared" si="2"/>
        <v>3.0408163265306123</v>
      </c>
      <c r="J37" s="21">
        <f t="shared" si="3"/>
        <v>0.74015748031496065</v>
      </c>
    </row>
    <row r="38" spans="1:10" x14ac:dyDescent="0.2">
      <c r="A38" s="7" t="s">
        <v>170</v>
      </c>
      <c r="B38" s="65">
        <v>5242</v>
      </c>
      <c r="C38" s="66">
        <v>5386</v>
      </c>
      <c r="D38" s="65">
        <v>12951</v>
      </c>
      <c r="E38" s="66">
        <v>15016</v>
      </c>
      <c r="F38" s="67"/>
      <c r="G38" s="65">
        <f t="shared" si="0"/>
        <v>-144</v>
      </c>
      <c r="H38" s="66">
        <f t="shared" si="1"/>
        <v>-2065</v>
      </c>
      <c r="I38" s="20">
        <f t="shared" si="2"/>
        <v>-2.6735982176011884E-2</v>
      </c>
      <c r="J38" s="21">
        <f t="shared" si="3"/>
        <v>-0.13751997868939797</v>
      </c>
    </row>
    <row r="39" spans="1:10" x14ac:dyDescent="0.2">
      <c r="A39" s="7" t="s">
        <v>169</v>
      </c>
      <c r="B39" s="65">
        <v>158</v>
      </c>
      <c r="C39" s="66">
        <v>95</v>
      </c>
      <c r="D39" s="65">
        <v>558</v>
      </c>
      <c r="E39" s="66">
        <v>297</v>
      </c>
      <c r="F39" s="67"/>
      <c r="G39" s="65">
        <f t="shared" si="0"/>
        <v>63</v>
      </c>
      <c r="H39" s="66">
        <f t="shared" si="1"/>
        <v>261</v>
      </c>
      <c r="I39" s="20">
        <f t="shared" si="2"/>
        <v>0.66315789473684206</v>
      </c>
      <c r="J39" s="21">
        <f t="shared" si="3"/>
        <v>0.87878787878787878</v>
      </c>
    </row>
    <row r="40" spans="1:10" x14ac:dyDescent="0.2">
      <c r="A40" s="7" t="s">
        <v>168</v>
      </c>
      <c r="B40" s="65">
        <v>751</v>
      </c>
      <c r="C40" s="66">
        <v>989</v>
      </c>
      <c r="D40" s="65">
        <v>2436</v>
      </c>
      <c r="E40" s="66">
        <v>3628</v>
      </c>
      <c r="F40" s="67"/>
      <c r="G40" s="65">
        <f t="shared" si="0"/>
        <v>-238</v>
      </c>
      <c r="H40" s="66">
        <f t="shared" si="1"/>
        <v>-1192</v>
      </c>
      <c r="I40" s="20">
        <f t="shared" si="2"/>
        <v>-0.24064711830131447</v>
      </c>
      <c r="J40" s="21">
        <f t="shared" si="3"/>
        <v>-0.32855567805953695</v>
      </c>
    </row>
    <row r="41" spans="1:10" x14ac:dyDescent="0.2">
      <c r="A41" s="7" t="s">
        <v>178</v>
      </c>
      <c r="B41" s="65">
        <v>696</v>
      </c>
      <c r="C41" s="66">
        <v>474</v>
      </c>
      <c r="D41" s="65">
        <v>1714</v>
      </c>
      <c r="E41" s="66">
        <v>1366</v>
      </c>
      <c r="F41" s="67"/>
      <c r="G41" s="65">
        <f t="shared" si="0"/>
        <v>222</v>
      </c>
      <c r="H41" s="66">
        <f t="shared" si="1"/>
        <v>348</v>
      </c>
      <c r="I41" s="20">
        <f t="shared" si="2"/>
        <v>0.46835443037974683</v>
      </c>
      <c r="J41" s="21">
        <f t="shared" si="3"/>
        <v>0.2547584187408492</v>
      </c>
    </row>
    <row r="42" spans="1:10" x14ac:dyDescent="0.2">
      <c r="A42" s="7"/>
      <c r="B42" s="65"/>
      <c r="C42" s="66"/>
      <c r="D42" s="65"/>
      <c r="E42" s="66"/>
      <c r="F42" s="67"/>
      <c r="G42" s="65"/>
      <c r="H42" s="66"/>
      <c r="I42" s="20"/>
      <c r="J42" s="21"/>
    </row>
    <row r="43" spans="1:10" s="43" customFormat="1" x14ac:dyDescent="0.2">
      <c r="A43" s="27" t="s">
        <v>28</v>
      </c>
      <c r="B43" s="71">
        <f>SUM(B15:B42)</f>
        <v>25800</v>
      </c>
      <c r="C43" s="72">
        <f>SUM(C15:C42)</f>
        <v>21662</v>
      </c>
      <c r="D43" s="71">
        <f>SUM(D15:D42)</f>
        <v>67549</v>
      </c>
      <c r="E43" s="72">
        <f>SUM(E15:E42)</f>
        <v>65027</v>
      </c>
      <c r="F43" s="73"/>
      <c r="G43" s="71">
        <f>B43-C43</f>
        <v>4138</v>
      </c>
      <c r="H43" s="72">
        <f>D43-E43</f>
        <v>2522</v>
      </c>
      <c r="I43" s="37">
        <f>IF(C43=0, "-", G43/C43)</f>
        <v>0.19102575939433108</v>
      </c>
      <c r="J43" s="38">
        <f>IF(E43=0, "-", H43/E43)</f>
        <v>3.8783889768865237E-2</v>
      </c>
    </row>
    <row r="44" spans="1:10" s="43" customFormat="1" x14ac:dyDescent="0.2">
      <c r="A44" s="27" t="s">
        <v>0</v>
      </c>
      <c r="B44" s="71">
        <f>B11+B43</f>
        <v>25800</v>
      </c>
      <c r="C44" s="77">
        <f>C11+C43</f>
        <v>21662</v>
      </c>
      <c r="D44" s="71">
        <f>D11+D43</f>
        <v>67549</v>
      </c>
      <c r="E44" s="77">
        <f>E11+E43</f>
        <v>65027</v>
      </c>
      <c r="F44" s="73"/>
      <c r="G44" s="71">
        <f>B44-C44</f>
        <v>4138</v>
      </c>
      <c r="H44" s="72">
        <f>D44-E44</f>
        <v>2522</v>
      </c>
      <c r="I44" s="37">
        <f>IF(C44=0, "-", G44/C44)</f>
        <v>0.19102575939433108</v>
      </c>
      <c r="J44" s="38">
        <f>IF(E44=0, "-", H44/E44)</f>
        <v>3.8783889768865237E-2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0"/>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195</v>
      </c>
      <c r="B7" s="65">
        <v>12</v>
      </c>
      <c r="C7" s="34">
        <f>IF(B11=0, "-", B7/B11)</f>
        <v>5.8823529411764705E-2</v>
      </c>
      <c r="D7" s="65">
        <v>13</v>
      </c>
      <c r="E7" s="9">
        <f>IF(D11=0, "-", D7/D11)</f>
        <v>0.10743801652892562</v>
      </c>
      <c r="F7" s="81">
        <v>37</v>
      </c>
      <c r="G7" s="34">
        <f>IF(F11=0, "-", F7/F11)</f>
        <v>7.047619047619047E-2</v>
      </c>
      <c r="H7" s="65">
        <v>46</v>
      </c>
      <c r="I7" s="9">
        <f>IF(H11=0, "-", H7/H11)</f>
        <v>0.13450292397660818</v>
      </c>
      <c r="J7" s="8">
        <f>IF(D7=0, "-", IF((B7-D7)/D7&lt;10, (B7-D7)/D7, "&gt;999%"))</f>
        <v>-7.6923076923076927E-2</v>
      </c>
      <c r="K7" s="9">
        <f>IF(H7=0, "-", IF((F7-H7)/H7&lt;10, (F7-H7)/H7, "&gt;999%"))</f>
        <v>-0.19565217391304349</v>
      </c>
    </row>
    <row r="8" spans="1:11" x14ac:dyDescent="0.2">
      <c r="A8" s="7" t="s">
        <v>196</v>
      </c>
      <c r="B8" s="65">
        <v>157</v>
      </c>
      <c r="C8" s="34">
        <f>IF(B11=0, "-", B8/B11)</f>
        <v>0.76960784313725494</v>
      </c>
      <c r="D8" s="65">
        <v>106</v>
      </c>
      <c r="E8" s="9">
        <f>IF(D11=0, "-", D8/D11)</f>
        <v>0.87603305785123964</v>
      </c>
      <c r="F8" s="81">
        <v>433</v>
      </c>
      <c r="G8" s="34">
        <f>IF(F11=0, "-", F8/F11)</f>
        <v>0.82476190476190481</v>
      </c>
      <c r="H8" s="65">
        <v>280</v>
      </c>
      <c r="I8" s="9">
        <f>IF(H11=0, "-", H8/H11)</f>
        <v>0.81871345029239762</v>
      </c>
      <c r="J8" s="8">
        <f>IF(D8=0, "-", IF((B8-D8)/D8&lt;10, (B8-D8)/D8, "&gt;999%"))</f>
        <v>0.48113207547169812</v>
      </c>
      <c r="K8" s="9">
        <f>IF(H8=0, "-", IF((F8-H8)/H8&lt;10, (F8-H8)/H8, "&gt;999%"))</f>
        <v>0.54642857142857137</v>
      </c>
    </row>
    <row r="9" spans="1:11" x14ac:dyDescent="0.2">
      <c r="A9" s="7" t="s">
        <v>197</v>
      </c>
      <c r="B9" s="65">
        <v>35</v>
      </c>
      <c r="C9" s="34">
        <f>IF(B11=0, "-", B9/B11)</f>
        <v>0.17156862745098039</v>
      </c>
      <c r="D9" s="65">
        <v>2</v>
      </c>
      <c r="E9" s="9">
        <f>IF(D11=0, "-", D9/D11)</f>
        <v>1.6528925619834711E-2</v>
      </c>
      <c r="F9" s="81">
        <v>55</v>
      </c>
      <c r="G9" s="34">
        <f>IF(F11=0, "-", F9/F11)</f>
        <v>0.10476190476190476</v>
      </c>
      <c r="H9" s="65">
        <v>16</v>
      </c>
      <c r="I9" s="9">
        <f>IF(H11=0, "-", H9/H11)</f>
        <v>4.6783625730994149E-2</v>
      </c>
      <c r="J9" s="8" t="str">
        <f>IF(D9=0, "-", IF((B9-D9)/D9&lt;10, (B9-D9)/D9, "&gt;999%"))</f>
        <v>&gt;999%</v>
      </c>
      <c r="K9" s="9">
        <f>IF(H9=0, "-", IF((F9-H9)/H9&lt;10, (F9-H9)/H9, "&gt;999%"))</f>
        <v>2.4375</v>
      </c>
    </row>
    <row r="10" spans="1:11" x14ac:dyDescent="0.2">
      <c r="A10" s="2"/>
      <c r="B10" s="68"/>
      <c r="C10" s="33"/>
      <c r="D10" s="68"/>
      <c r="E10" s="6"/>
      <c r="F10" s="82"/>
      <c r="G10" s="33"/>
      <c r="H10" s="68"/>
      <c r="I10" s="6"/>
      <c r="J10" s="5"/>
      <c r="K10" s="6"/>
    </row>
    <row r="11" spans="1:11" s="43" customFormat="1" x14ac:dyDescent="0.2">
      <c r="A11" s="162" t="s">
        <v>602</v>
      </c>
      <c r="B11" s="71">
        <f>SUM(B7:B10)</f>
        <v>204</v>
      </c>
      <c r="C11" s="40">
        <f>B11/25800</f>
        <v>7.9069767441860457E-3</v>
      </c>
      <c r="D11" s="71">
        <f>SUM(D7:D10)</f>
        <v>121</v>
      </c>
      <c r="E11" s="41">
        <f>D11/21662</f>
        <v>5.5858184839811652E-3</v>
      </c>
      <c r="F11" s="77">
        <f>SUM(F7:F10)</f>
        <v>525</v>
      </c>
      <c r="G11" s="42">
        <f>F11/67549</f>
        <v>7.7721357829131444E-3</v>
      </c>
      <c r="H11" s="71">
        <f>SUM(H7:H10)</f>
        <v>342</v>
      </c>
      <c r="I11" s="41">
        <f>H11/65027</f>
        <v>5.2593538068802194E-3</v>
      </c>
      <c r="J11" s="37">
        <f>IF(D11=0, "-", IF((B11-D11)/D11&lt;10, (B11-D11)/D11, "&gt;999%"))</f>
        <v>0.68595041322314054</v>
      </c>
      <c r="K11" s="38">
        <f>IF(H11=0, "-", IF((F11-H11)/H11&lt;10, (F11-H11)/H11, "&gt;999%"))</f>
        <v>0.53508771929824561</v>
      </c>
    </row>
    <row r="12" spans="1:11" x14ac:dyDescent="0.2">
      <c r="B12" s="83"/>
      <c r="D12" s="83"/>
      <c r="F12" s="83"/>
      <c r="H12" s="83"/>
    </row>
    <row r="13" spans="1:11" s="43" customFormat="1" x14ac:dyDescent="0.2">
      <c r="A13" s="162" t="s">
        <v>602</v>
      </c>
      <c r="B13" s="71">
        <v>204</v>
      </c>
      <c r="C13" s="40">
        <f>B13/25800</f>
        <v>7.9069767441860457E-3</v>
      </c>
      <c r="D13" s="71">
        <v>121</v>
      </c>
      <c r="E13" s="41">
        <f>D13/21662</f>
        <v>5.5858184839811652E-3</v>
      </c>
      <c r="F13" s="77">
        <v>525</v>
      </c>
      <c r="G13" s="42">
        <f>F13/67549</f>
        <v>7.7721357829131444E-3</v>
      </c>
      <c r="H13" s="71">
        <v>342</v>
      </c>
      <c r="I13" s="41">
        <f>H13/65027</f>
        <v>5.2593538068802194E-3</v>
      </c>
      <c r="J13" s="37">
        <f>IF(D13=0, "-", IF((B13-D13)/D13&lt;10, (B13-D13)/D13, "&gt;999%"))</f>
        <v>0.68595041322314054</v>
      </c>
      <c r="K13" s="38">
        <f>IF(H13=0, "-", IF((F13-H13)/H13&lt;10, (F13-H13)/H13, "&gt;999%"))</f>
        <v>0.53508771929824561</v>
      </c>
    </row>
    <row r="14" spans="1:11" x14ac:dyDescent="0.2">
      <c r="B14" s="83"/>
      <c r="D14" s="83"/>
      <c r="F14" s="83"/>
      <c r="H14" s="83"/>
    </row>
    <row r="15" spans="1:11" ht="15.75" x14ac:dyDescent="0.25">
      <c r="A15" s="164" t="s">
        <v>111</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135</v>
      </c>
      <c r="B17" s="61" t="s">
        <v>12</v>
      </c>
      <c r="C17" s="62" t="s">
        <v>13</v>
      </c>
      <c r="D17" s="61" t="s">
        <v>12</v>
      </c>
      <c r="E17" s="63" t="s">
        <v>13</v>
      </c>
      <c r="F17" s="62" t="s">
        <v>12</v>
      </c>
      <c r="G17" s="62" t="s">
        <v>13</v>
      </c>
      <c r="H17" s="61" t="s">
        <v>12</v>
      </c>
      <c r="I17" s="63" t="s">
        <v>13</v>
      </c>
      <c r="J17" s="61"/>
      <c r="K17" s="63"/>
    </row>
    <row r="18" spans="1:11" x14ac:dyDescent="0.2">
      <c r="A18" s="7" t="s">
        <v>198</v>
      </c>
      <c r="B18" s="65">
        <v>8</v>
      </c>
      <c r="C18" s="34">
        <f>IF(B33=0, "-", B18/B33)</f>
        <v>9.5923261390887284E-3</v>
      </c>
      <c r="D18" s="65">
        <v>3</v>
      </c>
      <c r="E18" s="9">
        <f>IF(D33=0, "-", D18/D33)</f>
        <v>3.4522439585730723E-3</v>
      </c>
      <c r="F18" s="81">
        <v>31</v>
      </c>
      <c r="G18" s="34">
        <f>IF(F33=0, "-", F18/F33)</f>
        <v>1.1235955056179775E-2</v>
      </c>
      <c r="H18" s="65">
        <v>8</v>
      </c>
      <c r="I18" s="9">
        <f>IF(H33=0, "-", H18/H33)</f>
        <v>2.7595722662987236E-3</v>
      </c>
      <c r="J18" s="8">
        <f t="shared" ref="J18:J31" si="0">IF(D18=0, "-", IF((B18-D18)/D18&lt;10, (B18-D18)/D18, "&gt;999%"))</f>
        <v>1.6666666666666667</v>
      </c>
      <c r="K18" s="9">
        <f t="shared" ref="K18:K31" si="1">IF(H18=0, "-", IF((F18-H18)/H18&lt;10, (F18-H18)/H18, "&gt;999%"))</f>
        <v>2.875</v>
      </c>
    </row>
    <row r="19" spans="1:11" x14ac:dyDescent="0.2">
      <c r="A19" s="7" t="s">
        <v>199</v>
      </c>
      <c r="B19" s="65">
        <v>0</v>
      </c>
      <c r="C19" s="34">
        <f>IF(B33=0, "-", B19/B33)</f>
        <v>0</v>
      </c>
      <c r="D19" s="65">
        <v>4</v>
      </c>
      <c r="E19" s="9">
        <f>IF(D33=0, "-", D19/D33)</f>
        <v>4.6029919447640967E-3</v>
      </c>
      <c r="F19" s="81">
        <v>2</v>
      </c>
      <c r="G19" s="34">
        <f>IF(F33=0, "-", F19/F33)</f>
        <v>7.2490032620514677E-4</v>
      </c>
      <c r="H19" s="65">
        <v>14</v>
      </c>
      <c r="I19" s="9">
        <f>IF(H33=0, "-", H19/H33)</f>
        <v>4.8292514660227661E-3</v>
      </c>
      <c r="J19" s="8">
        <f t="shared" si="0"/>
        <v>-1</v>
      </c>
      <c r="K19" s="9">
        <f t="shared" si="1"/>
        <v>-0.8571428571428571</v>
      </c>
    </row>
    <row r="20" spans="1:11" x14ac:dyDescent="0.2">
      <c r="A20" s="7" t="s">
        <v>200</v>
      </c>
      <c r="B20" s="65">
        <v>13</v>
      </c>
      <c r="C20" s="34">
        <f>IF(B33=0, "-", B20/B33)</f>
        <v>1.5587529976019185E-2</v>
      </c>
      <c r="D20" s="65">
        <v>56</v>
      </c>
      <c r="E20" s="9">
        <f>IF(D33=0, "-", D20/D33)</f>
        <v>6.4441887226697359E-2</v>
      </c>
      <c r="F20" s="81">
        <v>129</v>
      </c>
      <c r="G20" s="34">
        <f>IF(F33=0, "-", F20/F33)</f>
        <v>4.6756071040231967E-2</v>
      </c>
      <c r="H20" s="65">
        <v>222</v>
      </c>
      <c r="I20" s="9">
        <f>IF(H33=0, "-", H20/H33)</f>
        <v>7.6578130389789584E-2</v>
      </c>
      <c r="J20" s="8">
        <f t="shared" si="0"/>
        <v>-0.7678571428571429</v>
      </c>
      <c r="K20" s="9">
        <f t="shared" si="1"/>
        <v>-0.41891891891891891</v>
      </c>
    </row>
    <row r="21" spans="1:11" x14ac:dyDescent="0.2">
      <c r="A21" s="7" t="s">
        <v>201</v>
      </c>
      <c r="B21" s="65">
        <v>0</v>
      </c>
      <c r="C21" s="34">
        <f>IF(B33=0, "-", B21/B33)</f>
        <v>0</v>
      </c>
      <c r="D21" s="65">
        <v>0</v>
      </c>
      <c r="E21" s="9">
        <f>IF(D33=0, "-", D21/D33)</f>
        <v>0</v>
      </c>
      <c r="F21" s="81">
        <v>0</v>
      </c>
      <c r="G21" s="34">
        <f>IF(F33=0, "-", F21/F33)</f>
        <v>0</v>
      </c>
      <c r="H21" s="65">
        <v>16</v>
      </c>
      <c r="I21" s="9">
        <f>IF(H33=0, "-", H21/H33)</f>
        <v>5.5191445325974472E-3</v>
      </c>
      <c r="J21" s="8" t="str">
        <f t="shared" si="0"/>
        <v>-</v>
      </c>
      <c r="K21" s="9">
        <f t="shared" si="1"/>
        <v>-1</v>
      </c>
    </row>
    <row r="22" spans="1:11" x14ac:dyDescent="0.2">
      <c r="A22" s="7" t="s">
        <v>202</v>
      </c>
      <c r="B22" s="65">
        <v>102</v>
      </c>
      <c r="C22" s="34">
        <f>IF(B33=0, "-", B22/B33)</f>
        <v>0.1223021582733813</v>
      </c>
      <c r="D22" s="65">
        <v>238</v>
      </c>
      <c r="E22" s="9">
        <f>IF(D33=0, "-", D22/D33)</f>
        <v>0.27387802071346373</v>
      </c>
      <c r="F22" s="81">
        <v>372</v>
      </c>
      <c r="G22" s="34">
        <f>IF(F33=0, "-", F22/F33)</f>
        <v>0.1348314606741573</v>
      </c>
      <c r="H22" s="65">
        <v>529</v>
      </c>
      <c r="I22" s="9">
        <f>IF(H33=0, "-", H22/H33)</f>
        <v>0.1824767161090031</v>
      </c>
      <c r="J22" s="8">
        <f t="shared" si="0"/>
        <v>-0.5714285714285714</v>
      </c>
      <c r="K22" s="9">
        <f t="shared" si="1"/>
        <v>-0.29678638941398866</v>
      </c>
    </row>
    <row r="23" spans="1:11" x14ac:dyDescent="0.2">
      <c r="A23" s="7" t="s">
        <v>203</v>
      </c>
      <c r="B23" s="65">
        <v>74</v>
      </c>
      <c r="C23" s="34">
        <f>IF(B33=0, "-", B23/B33)</f>
        <v>8.8729016786570747E-2</v>
      </c>
      <c r="D23" s="65">
        <v>61</v>
      </c>
      <c r="E23" s="9">
        <f>IF(D33=0, "-", D23/D33)</f>
        <v>7.0195627157652471E-2</v>
      </c>
      <c r="F23" s="81">
        <v>237</v>
      </c>
      <c r="G23" s="34">
        <f>IF(F33=0, "-", F23/F33)</f>
        <v>8.5900688655309893E-2</v>
      </c>
      <c r="H23" s="65">
        <v>217</v>
      </c>
      <c r="I23" s="9">
        <f>IF(H33=0, "-", H23/H33)</f>
        <v>7.485339772335288E-2</v>
      </c>
      <c r="J23" s="8">
        <f t="shared" si="0"/>
        <v>0.21311475409836064</v>
      </c>
      <c r="K23" s="9">
        <f t="shared" si="1"/>
        <v>9.2165898617511524E-2</v>
      </c>
    </row>
    <row r="24" spans="1:11" x14ac:dyDescent="0.2">
      <c r="A24" s="7" t="s">
        <v>204</v>
      </c>
      <c r="B24" s="65">
        <v>157</v>
      </c>
      <c r="C24" s="34">
        <f>IF(B33=0, "-", B24/B33)</f>
        <v>0.1882494004796163</v>
      </c>
      <c r="D24" s="65">
        <v>108</v>
      </c>
      <c r="E24" s="9">
        <f>IF(D33=0, "-", D24/D33)</f>
        <v>0.12428078250863062</v>
      </c>
      <c r="F24" s="81">
        <v>516</v>
      </c>
      <c r="G24" s="34">
        <f>IF(F33=0, "-", F24/F33)</f>
        <v>0.18702428416092787</v>
      </c>
      <c r="H24" s="65">
        <v>321</v>
      </c>
      <c r="I24" s="9">
        <f>IF(H33=0, "-", H24/H33)</f>
        <v>0.11072783718523629</v>
      </c>
      <c r="J24" s="8">
        <f t="shared" si="0"/>
        <v>0.45370370370370372</v>
      </c>
      <c r="K24" s="9">
        <f t="shared" si="1"/>
        <v>0.60747663551401865</v>
      </c>
    </row>
    <row r="25" spans="1:11" x14ac:dyDescent="0.2">
      <c r="A25" s="7" t="s">
        <v>205</v>
      </c>
      <c r="B25" s="65">
        <v>0</v>
      </c>
      <c r="C25" s="34">
        <f>IF(B33=0, "-", B25/B33)</f>
        <v>0</v>
      </c>
      <c r="D25" s="65">
        <v>0</v>
      </c>
      <c r="E25" s="9">
        <f>IF(D33=0, "-", D25/D33)</f>
        <v>0</v>
      </c>
      <c r="F25" s="81">
        <v>0</v>
      </c>
      <c r="G25" s="34">
        <f>IF(F33=0, "-", F25/F33)</f>
        <v>0</v>
      </c>
      <c r="H25" s="65">
        <v>6</v>
      </c>
      <c r="I25" s="9">
        <f>IF(H33=0, "-", H25/H33)</f>
        <v>2.0696791997240429E-3</v>
      </c>
      <c r="J25" s="8" t="str">
        <f t="shared" si="0"/>
        <v>-</v>
      </c>
      <c r="K25" s="9">
        <f t="shared" si="1"/>
        <v>-1</v>
      </c>
    </row>
    <row r="26" spans="1:11" x14ac:dyDescent="0.2">
      <c r="A26" s="7" t="s">
        <v>206</v>
      </c>
      <c r="B26" s="65">
        <v>31</v>
      </c>
      <c r="C26" s="34">
        <f>IF(B33=0, "-", B26/B33)</f>
        <v>3.7170263788968823E-2</v>
      </c>
      <c r="D26" s="65">
        <v>9</v>
      </c>
      <c r="E26" s="9">
        <f>IF(D33=0, "-", D26/D33)</f>
        <v>1.0356731875719217E-2</v>
      </c>
      <c r="F26" s="81">
        <v>62</v>
      </c>
      <c r="G26" s="34">
        <f>IF(F33=0, "-", F26/F33)</f>
        <v>2.247191011235955E-2</v>
      </c>
      <c r="H26" s="65">
        <v>34</v>
      </c>
      <c r="I26" s="9">
        <f>IF(H33=0, "-", H26/H33)</f>
        <v>1.1728182131769576E-2</v>
      </c>
      <c r="J26" s="8">
        <f t="shared" si="0"/>
        <v>2.4444444444444446</v>
      </c>
      <c r="K26" s="9">
        <f t="shared" si="1"/>
        <v>0.82352941176470584</v>
      </c>
    </row>
    <row r="27" spans="1:11" x14ac:dyDescent="0.2">
      <c r="A27" s="7" t="s">
        <v>207</v>
      </c>
      <c r="B27" s="65">
        <v>125</v>
      </c>
      <c r="C27" s="34">
        <f>IF(B33=0, "-", B27/B33)</f>
        <v>0.1498800959232614</v>
      </c>
      <c r="D27" s="65">
        <v>90</v>
      </c>
      <c r="E27" s="9">
        <f>IF(D33=0, "-", D27/D33)</f>
        <v>0.10356731875719218</v>
      </c>
      <c r="F27" s="81">
        <v>383</v>
      </c>
      <c r="G27" s="34">
        <f>IF(F33=0, "-", F27/F33)</f>
        <v>0.13881841246828561</v>
      </c>
      <c r="H27" s="65">
        <v>319</v>
      </c>
      <c r="I27" s="9">
        <f>IF(H33=0, "-", H27/H33)</f>
        <v>0.11003794411866161</v>
      </c>
      <c r="J27" s="8">
        <f t="shared" si="0"/>
        <v>0.3888888888888889</v>
      </c>
      <c r="K27" s="9">
        <f t="shared" si="1"/>
        <v>0.20062695924764889</v>
      </c>
    </row>
    <row r="28" spans="1:11" x14ac:dyDescent="0.2">
      <c r="A28" s="7" t="s">
        <v>208</v>
      </c>
      <c r="B28" s="65">
        <v>104</v>
      </c>
      <c r="C28" s="34">
        <f>IF(B33=0, "-", B28/B33)</f>
        <v>0.12470023980815348</v>
      </c>
      <c r="D28" s="65">
        <v>83</v>
      </c>
      <c r="E28" s="9">
        <f>IF(D33=0, "-", D28/D33)</f>
        <v>9.5512082853855013E-2</v>
      </c>
      <c r="F28" s="81">
        <v>346</v>
      </c>
      <c r="G28" s="34">
        <f>IF(F33=0, "-", F28/F33)</f>
        <v>0.12540775643349039</v>
      </c>
      <c r="H28" s="65">
        <v>288</v>
      </c>
      <c r="I28" s="9">
        <f>IF(H33=0, "-", H28/H33)</f>
        <v>9.9344601586754053E-2</v>
      </c>
      <c r="J28" s="8">
        <f t="shared" si="0"/>
        <v>0.25301204819277107</v>
      </c>
      <c r="K28" s="9">
        <f t="shared" si="1"/>
        <v>0.2013888888888889</v>
      </c>
    </row>
    <row r="29" spans="1:11" x14ac:dyDescent="0.2">
      <c r="A29" s="7" t="s">
        <v>209</v>
      </c>
      <c r="B29" s="65">
        <v>0</v>
      </c>
      <c r="C29" s="34">
        <f>IF(B33=0, "-", B29/B33)</f>
        <v>0</v>
      </c>
      <c r="D29" s="65">
        <v>2</v>
      </c>
      <c r="E29" s="9">
        <f>IF(D33=0, "-", D29/D33)</f>
        <v>2.3014959723820483E-3</v>
      </c>
      <c r="F29" s="81">
        <v>1</v>
      </c>
      <c r="G29" s="34">
        <f>IF(F33=0, "-", F29/F33)</f>
        <v>3.6245016310257339E-4</v>
      </c>
      <c r="H29" s="65">
        <v>6</v>
      </c>
      <c r="I29" s="9">
        <f>IF(H33=0, "-", H29/H33)</f>
        <v>2.0696791997240429E-3</v>
      </c>
      <c r="J29" s="8">
        <f t="shared" si="0"/>
        <v>-1</v>
      </c>
      <c r="K29" s="9">
        <f t="shared" si="1"/>
        <v>-0.83333333333333337</v>
      </c>
    </row>
    <row r="30" spans="1:11" x14ac:dyDescent="0.2">
      <c r="A30" s="7" t="s">
        <v>210</v>
      </c>
      <c r="B30" s="65">
        <v>141</v>
      </c>
      <c r="C30" s="34">
        <f>IF(B33=0, "-", B30/B33)</f>
        <v>0.16906474820143885</v>
      </c>
      <c r="D30" s="65">
        <v>154</v>
      </c>
      <c r="E30" s="9">
        <f>IF(D33=0, "-", D30/D33)</f>
        <v>0.17721518987341772</v>
      </c>
      <c r="F30" s="81">
        <v>341</v>
      </c>
      <c r="G30" s="34">
        <f>IF(F33=0, "-", F30/F33)</f>
        <v>0.12359550561797752</v>
      </c>
      <c r="H30" s="65">
        <v>711</v>
      </c>
      <c r="I30" s="9">
        <f>IF(H33=0, "-", H30/H33)</f>
        <v>0.24525698516729907</v>
      </c>
      <c r="J30" s="8">
        <f t="shared" si="0"/>
        <v>-8.4415584415584416E-2</v>
      </c>
      <c r="K30" s="9">
        <f t="shared" si="1"/>
        <v>-0.52039381153305209</v>
      </c>
    </row>
    <row r="31" spans="1:11" x14ac:dyDescent="0.2">
      <c r="A31" s="7" t="s">
        <v>211</v>
      </c>
      <c r="B31" s="65">
        <v>79</v>
      </c>
      <c r="C31" s="34">
        <f>IF(B33=0, "-", B31/B33)</f>
        <v>9.4724220623501193E-2</v>
      </c>
      <c r="D31" s="65">
        <v>61</v>
      </c>
      <c r="E31" s="9">
        <f>IF(D33=0, "-", D31/D33)</f>
        <v>7.0195627157652471E-2</v>
      </c>
      <c r="F31" s="81">
        <v>339</v>
      </c>
      <c r="G31" s="34">
        <f>IF(F33=0, "-", F31/F33)</f>
        <v>0.12287060529177238</v>
      </c>
      <c r="H31" s="65">
        <v>208</v>
      </c>
      <c r="I31" s="9">
        <f>IF(H33=0, "-", H31/H33)</f>
        <v>7.1748878923766815E-2</v>
      </c>
      <c r="J31" s="8">
        <f t="shared" si="0"/>
        <v>0.29508196721311475</v>
      </c>
      <c r="K31" s="9">
        <f t="shared" si="1"/>
        <v>0.62980769230769229</v>
      </c>
    </row>
    <row r="32" spans="1:11" x14ac:dyDescent="0.2">
      <c r="A32" s="2"/>
      <c r="B32" s="68"/>
      <c r="C32" s="33"/>
      <c r="D32" s="68"/>
      <c r="E32" s="6"/>
      <c r="F32" s="82"/>
      <c r="G32" s="33"/>
      <c r="H32" s="68"/>
      <c r="I32" s="6"/>
      <c r="J32" s="5"/>
      <c r="K32" s="6"/>
    </row>
    <row r="33" spans="1:11" s="43" customFormat="1" x14ac:dyDescent="0.2">
      <c r="A33" s="162" t="s">
        <v>601</v>
      </c>
      <c r="B33" s="71">
        <f>SUM(B18:B32)</f>
        <v>834</v>
      </c>
      <c r="C33" s="40">
        <f>B33/25800</f>
        <v>3.2325581395348836E-2</v>
      </c>
      <c r="D33" s="71">
        <f>SUM(D18:D32)</f>
        <v>869</v>
      </c>
      <c r="E33" s="41">
        <f>D33/21662</f>
        <v>4.0116332748592005E-2</v>
      </c>
      <c r="F33" s="77">
        <f>SUM(F18:F32)</f>
        <v>2759</v>
      </c>
      <c r="G33" s="42">
        <f>F33/67549</f>
        <v>4.0844424047728319E-2</v>
      </c>
      <c r="H33" s="71">
        <f>SUM(H18:H32)</f>
        <v>2899</v>
      </c>
      <c r="I33" s="41">
        <f>H33/65027</f>
        <v>4.4581481538437877E-2</v>
      </c>
      <c r="J33" s="37">
        <f>IF(D33=0, "-", IF((B33-D33)/D33&lt;10, (B33-D33)/D33, "&gt;999%"))</f>
        <v>-4.0276179516685849E-2</v>
      </c>
      <c r="K33" s="38">
        <f>IF(H33=0, "-", IF((F33-H33)/H33&lt;10, (F33-H33)/H33, "&gt;999%"))</f>
        <v>-4.8292514660227666E-2</v>
      </c>
    </row>
    <row r="34" spans="1:11" x14ac:dyDescent="0.2">
      <c r="B34" s="83"/>
      <c r="D34" s="83"/>
      <c r="F34" s="83"/>
      <c r="H34" s="83"/>
    </row>
    <row r="35" spans="1:11" x14ac:dyDescent="0.2">
      <c r="A35" s="163" t="s">
        <v>136</v>
      </c>
      <c r="B35" s="61" t="s">
        <v>12</v>
      </c>
      <c r="C35" s="62" t="s">
        <v>13</v>
      </c>
      <c r="D35" s="61" t="s">
        <v>12</v>
      </c>
      <c r="E35" s="63" t="s">
        <v>13</v>
      </c>
      <c r="F35" s="62" t="s">
        <v>12</v>
      </c>
      <c r="G35" s="62" t="s">
        <v>13</v>
      </c>
      <c r="H35" s="61" t="s">
        <v>12</v>
      </c>
      <c r="I35" s="63" t="s">
        <v>13</v>
      </c>
      <c r="J35" s="61"/>
      <c r="K35" s="63"/>
    </row>
    <row r="36" spans="1:11" x14ac:dyDescent="0.2">
      <c r="A36" s="7" t="s">
        <v>212</v>
      </c>
      <c r="B36" s="65">
        <v>16</v>
      </c>
      <c r="C36" s="34">
        <f>IF(B41=0, "-", B36/B41)</f>
        <v>0.38095238095238093</v>
      </c>
      <c r="D36" s="65">
        <v>7</v>
      </c>
      <c r="E36" s="9">
        <f>IF(D41=0, "-", D36/D41)</f>
        <v>0.3888888888888889</v>
      </c>
      <c r="F36" s="81">
        <v>33</v>
      </c>
      <c r="G36" s="34">
        <f>IF(F41=0, "-", F36/F41)</f>
        <v>0.22448979591836735</v>
      </c>
      <c r="H36" s="65">
        <v>34</v>
      </c>
      <c r="I36" s="9">
        <f>IF(H41=0, "-", H36/H41)</f>
        <v>0.25185185185185183</v>
      </c>
      <c r="J36" s="8">
        <f>IF(D36=0, "-", IF((B36-D36)/D36&lt;10, (B36-D36)/D36, "&gt;999%"))</f>
        <v>1.2857142857142858</v>
      </c>
      <c r="K36" s="9">
        <f>IF(H36=0, "-", IF((F36-H36)/H36&lt;10, (F36-H36)/H36, "&gt;999%"))</f>
        <v>-2.9411764705882353E-2</v>
      </c>
    </row>
    <row r="37" spans="1:11" x14ac:dyDescent="0.2">
      <c r="A37" s="7" t="s">
        <v>213</v>
      </c>
      <c r="B37" s="65">
        <v>6</v>
      </c>
      <c r="C37" s="34">
        <f>IF(B41=0, "-", B37/B41)</f>
        <v>0.14285714285714285</v>
      </c>
      <c r="D37" s="65">
        <v>0</v>
      </c>
      <c r="E37" s="9">
        <f>IF(D41=0, "-", D37/D41)</f>
        <v>0</v>
      </c>
      <c r="F37" s="81">
        <v>9</v>
      </c>
      <c r="G37" s="34">
        <f>IF(F41=0, "-", F37/F41)</f>
        <v>6.1224489795918366E-2</v>
      </c>
      <c r="H37" s="65">
        <v>2</v>
      </c>
      <c r="I37" s="9">
        <f>IF(H41=0, "-", H37/H41)</f>
        <v>1.4814814814814815E-2</v>
      </c>
      <c r="J37" s="8" t="str">
        <f>IF(D37=0, "-", IF((B37-D37)/D37&lt;10, (B37-D37)/D37, "&gt;999%"))</f>
        <v>-</v>
      </c>
      <c r="K37" s="9">
        <f>IF(H37=0, "-", IF((F37-H37)/H37&lt;10, (F37-H37)/H37, "&gt;999%"))</f>
        <v>3.5</v>
      </c>
    </row>
    <row r="38" spans="1:11" x14ac:dyDescent="0.2">
      <c r="A38" s="7" t="s">
        <v>214</v>
      </c>
      <c r="B38" s="65">
        <v>20</v>
      </c>
      <c r="C38" s="34">
        <f>IF(B41=0, "-", B38/B41)</f>
        <v>0.47619047619047616</v>
      </c>
      <c r="D38" s="65">
        <v>11</v>
      </c>
      <c r="E38" s="9">
        <f>IF(D41=0, "-", D38/D41)</f>
        <v>0.61111111111111116</v>
      </c>
      <c r="F38" s="81">
        <v>105</v>
      </c>
      <c r="G38" s="34">
        <f>IF(F41=0, "-", F38/F41)</f>
        <v>0.7142857142857143</v>
      </c>
      <c r="H38" s="65">
        <v>97</v>
      </c>
      <c r="I38" s="9">
        <f>IF(H41=0, "-", H38/H41)</f>
        <v>0.71851851851851856</v>
      </c>
      <c r="J38" s="8">
        <f>IF(D38=0, "-", IF((B38-D38)/D38&lt;10, (B38-D38)/D38, "&gt;999%"))</f>
        <v>0.81818181818181823</v>
      </c>
      <c r="K38" s="9">
        <f>IF(H38=0, "-", IF((F38-H38)/H38&lt;10, (F38-H38)/H38, "&gt;999%"))</f>
        <v>8.247422680412371E-2</v>
      </c>
    </row>
    <row r="39" spans="1:11" x14ac:dyDescent="0.2">
      <c r="A39" s="7" t="s">
        <v>215</v>
      </c>
      <c r="B39" s="65">
        <v>0</v>
      </c>
      <c r="C39" s="34">
        <f>IF(B41=0, "-", B39/B41)</f>
        <v>0</v>
      </c>
      <c r="D39" s="65">
        <v>0</v>
      </c>
      <c r="E39" s="9">
        <f>IF(D41=0, "-", D39/D41)</f>
        <v>0</v>
      </c>
      <c r="F39" s="81">
        <v>0</v>
      </c>
      <c r="G39" s="34">
        <f>IF(F41=0, "-", F39/F41)</f>
        <v>0</v>
      </c>
      <c r="H39" s="65">
        <v>2</v>
      </c>
      <c r="I39" s="9">
        <f>IF(H41=0, "-", H39/H41)</f>
        <v>1.4814814814814815E-2</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600</v>
      </c>
      <c r="B41" s="71">
        <f>SUM(B36:B40)</f>
        <v>42</v>
      </c>
      <c r="C41" s="40">
        <f>B41/25800</f>
        <v>1.6279069767441861E-3</v>
      </c>
      <c r="D41" s="71">
        <f>SUM(D36:D40)</f>
        <v>18</v>
      </c>
      <c r="E41" s="41">
        <f>D41/21662</f>
        <v>8.3094820422860308E-4</v>
      </c>
      <c r="F41" s="77">
        <f>SUM(F36:F40)</f>
        <v>147</v>
      </c>
      <c r="G41" s="42">
        <f>F41/67549</f>
        <v>2.1761980192156805E-3</v>
      </c>
      <c r="H41" s="71">
        <f>SUM(H36:H40)</f>
        <v>135</v>
      </c>
      <c r="I41" s="41">
        <f>H41/65027</f>
        <v>2.0760607132421917E-3</v>
      </c>
      <c r="J41" s="37">
        <f>IF(D41=0, "-", IF((B41-D41)/D41&lt;10, (B41-D41)/D41, "&gt;999%"))</f>
        <v>1.3333333333333333</v>
      </c>
      <c r="K41" s="38">
        <f>IF(H41=0, "-", IF((F41-H41)/H41&lt;10, (F41-H41)/H41, "&gt;999%"))</f>
        <v>8.8888888888888892E-2</v>
      </c>
    </row>
    <row r="42" spans="1:11" x14ac:dyDescent="0.2">
      <c r="B42" s="83"/>
      <c r="D42" s="83"/>
      <c r="F42" s="83"/>
      <c r="H42" s="83"/>
    </row>
    <row r="43" spans="1:11" s="43" customFormat="1" x14ac:dyDescent="0.2">
      <c r="A43" s="162" t="s">
        <v>599</v>
      </c>
      <c r="B43" s="71">
        <v>876</v>
      </c>
      <c r="C43" s="40">
        <f>B43/25800</f>
        <v>3.395348837209302E-2</v>
      </c>
      <c r="D43" s="71">
        <v>887</v>
      </c>
      <c r="E43" s="41">
        <f>D43/21662</f>
        <v>4.094728095282061E-2</v>
      </c>
      <c r="F43" s="77">
        <v>2906</v>
      </c>
      <c r="G43" s="42">
        <f>F43/67549</f>
        <v>4.3020622066943993E-2</v>
      </c>
      <c r="H43" s="71">
        <v>3034</v>
      </c>
      <c r="I43" s="41">
        <f>H43/65027</f>
        <v>4.6657542251680069E-2</v>
      </c>
      <c r="J43" s="37">
        <f>IF(D43=0, "-", IF((B43-D43)/D43&lt;10, (B43-D43)/D43, "&gt;999%"))</f>
        <v>-1.2401352874859075E-2</v>
      </c>
      <c r="K43" s="38">
        <f>IF(H43=0, "-", IF((F43-H43)/H43&lt;10, (F43-H43)/H43, "&gt;999%"))</f>
        <v>-4.2188529993408039E-2</v>
      </c>
    </row>
    <row r="44" spans="1:11" x14ac:dyDescent="0.2">
      <c r="B44" s="83"/>
      <c r="D44" s="83"/>
      <c r="F44" s="83"/>
      <c r="H44" s="83"/>
    </row>
    <row r="45" spans="1:11" ht="15.75" x14ac:dyDescent="0.25">
      <c r="A45" s="164" t="s">
        <v>112</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137</v>
      </c>
      <c r="B47" s="61" t="s">
        <v>12</v>
      </c>
      <c r="C47" s="62" t="s">
        <v>13</v>
      </c>
      <c r="D47" s="61" t="s">
        <v>12</v>
      </c>
      <c r="E47" s="63" t="s">
        <v>13</v>
      </c>
      <c r="F47" s="62" t="s">
        <v>12</v>
      </c>
      <c r="G47" s="62" t="s">
        <v>13</v>
      </c>
      <c r="H47" s="61" t="s">
        <v>12</v>
      </c>
      <c r="I47" s="63" t="s">
        <v>13</v>
      </c>
      <c r="J47" s="61"/>
      <c r="K47" s="63"/>
    </row>
    <row r="48" spans="1:11" x14ac:dyDescent="0.2">
      <c r="A48" s="7" t="s">
        <v>216</v>
      </c>
      <c r="B48" s="65">
        <v>6</v>
      </c>
      <c r="C48" s="34">
        <f>IF(B68=0, "-", B48/B68)</f>
        <v>2.4732069249793899E-3</v>
      </c>
      <c r="D48" s="65">
        <v>8</v>
      </c>
      <c r="E48" s="9">
        <f>IF(D68=0, "-", D48/D68)</f>
        <v>2.6341784655910436E-3</v>
      </c>
      <c r="F48" s="81">
        <v>15</v>
      </c>
      <c r="G48" s="34">
        <f>IF(F68=0, "-", F48/F68)</f>
        <v>2.2703193582563948E-3</v>
      </c>
      <c r="H48" s="65">
        <v>20</v>
      </c>
      <c r="I48" s="9">
        <f>IF(H68=0, "-", H48/H68)</f>
        <v>2.2207417277370642E-3</v>
      </c>
      <c r="J48" s="8">
        <f t="shared" ref="J48:J66" si="2">IF(D48=0, "-", IF((B48-D48)/D48&lt;10, (B48-D48)/D48, "&gt;999%"))</f>
        <v>-0.25</v>
      </c>
      <c r="K48" s="9">
        <f t="shared" ref="K48:K66" si="3">IF(H48=0, "-", IF((F48-H48)/H48&lt;10, (F48-H48)/H48, "&gt;999%"))</f>
        <v>-0.25</v>
      </c>
    </row>
    <row r="49" spans="1:11" x14ac:dyDescent="0.2">
      <c r="A49" s="7" t="s">
        <v>217</v>
      </c>
      <c r="B49" s="65">
        <v>38</v>
      </c>
      <c r="C49" s="34">
        <f>IF(B68=0, "-", B49/B68)</f>
        <v>1.5663643858202802E-2</v>
      </c>
      <c r="D49" s="65">
        <v>182</v>
      </c>
      <c r="E49" s="9">
        <f>IF(D68=0, "-", D49/D68)</f>
        <v>5.9927560092196248E-2</v>
      </c>
      <c r="F49" s="81">
        <v>123</v>
      </c>
      <c r="G49" s="34">
        <f>IF(F68=0, "-", F49/F68)</f>
        <v>1.8616618737702435E-2</v>
      </c>
      <c r="H49" s="65">
        <v>317</v>
      </c>
      <c r="I49" s="9">
        <f>IF(H68=0, "-", H49/H68)</f>
        <v>3.5198756384632469E-2</v>
      </c>
      <c r="J49" s="8">
        <f t="shared" si="2"/>
        <v>-0.79120879120879117</v>
      </c>
      <c r="K49" s="9">
        <f t="shared" si="3"/>
        <v>-0.61198738170347</v>
      </c>
    </row>
    <row r="50" spans="1:11" x14ac:dyDescent="0.2">
      <c r="A50" s="7" t="s">
        <v>218</v>
      </c>
      <c r="B50" s="65">
        <v>0</v>
      </c>
      <c r="C50" s="34">
        <f>IF(B68=0, "-", B50/B68)</f>
        <v>0</v>
      </c>
      <c r="D50" s="65">
        <v>231</v>
      </c>
      <c r="E50" s="9">
        <f>IF(D68=0, "-", D50/D68)</f>
        <v>7.6061903193941391E-2</v>
      </c>
      <c r="F50" s="81">
        <v>0</v>
      </c>
      <c r="G50" s="34">
        <f>IF(F68=0, "-", F50/F68)</f>
        <v>0</v>
      </c>
      <c r="H50" s="65">
        <v>298</v>
      </c>
      <c r="I50" s="9">
        <f>IF(H68=0, "-", H50/H68)</f>
        <v>3.3089051743282256E-2</v>
      </c>
      <c r="J50" s="8">
        <f t="shared" si="2"/>
        <v>-1</v>
      </c>
      <c r="K50" s="9">
        <f t="shared" si="3"/>
        <v>-1</v>
      </c>
    </row>
    <row r="51" spans="1:11" x14ac:dyDescent="0.2">
      <c r="A51" s="7" t="s">
        <v>219</v>
      </c>
      <c r="B51" s="65">
        <v>123</v>
      </c>
      <c r="C51" s="34">
        <f>IF(B68=0, "-", B51/B68)</f>
        <v>5.0700741962077495E-2</v>
      </c>
      <c r="D51" s="65">
        <v>260</v>
      </c>
      <c r="E51" s="9">
        <f>IF(D68=0, "-", D51/D68)</f>
        <v>8.5610800131708922E-2</v>
      </c>
      <c r="F51" s="81">
        <v>440</v>
      </c>
      <c r="G51" s="34">
        <f>IF(F68=0, "-", F51/F68)</f>
        <v>6.6596034508854249E-2</v>
      </c>
      <c r="H51" s="65">
        <v>891</v>
      </c>
      <c r="I51" s="9">
        <f>IF(H68=0, "-", H51/H68)</f>
        <v>9.8934043970686211E-2</v>
      </c>
      <c r="J51" s="8">
        <f t="shared" si="2"/>
        <v>-0.52692307692307694</v>
      </c>
      <c r="K51" s="9">
        <f t="shared" si="3"/>
        <v>-0.50617283950617287</v>
      </c>
    </row>
    <row r="52" spans="1:11" x14ac:dyDescent="0.2">
      <c r="A52" s="7" t="s">
        <v>220</v>
      </c>
      <c r="B52" s="65">
        <v>0</v>
      </c>
      <c r="C52" s="34">
        <f>IF(B68=0, "-", B52/B68)</f>
        <v>0</v>
      </c>
      <c r="D52" s="65">
        <v>47</v>
      </c>
      <c r="E52" s="9">
        <f>IF(D68=0, "-", D52/D68)</f>
        <v>1.5475798485347383E-2</v>
      </c>
      <c r="F52" s="81">
        <v>2</v>
      </c>
      <c r="G52" s="34">
        <f>IF(F68=0, "-", F52/F68)</f>
        <v>3.027092477675193E-4</v>
      </c>
      <c r="H52" s="65">
        <v>147</v>
      </c>
      <c r="I52" s="9">
        <f>IF(H68=0, "-", H52/H68)</f>
        <v>1.6322451698867421E-2</v>
      </c>
      <c r="J52" s="8">
        <f t="shared" si="2"/>
        <v>-1</v>
      </c>
      <c r="K52" s="9">
        <f t="shared" si="3"/>
        <v>-0.98639455782312924</v>
      </c>
    </row>
    <row r="53" spans="1:11" x14ac:dyDescent="0.2">
      <c r="A53" s="7" t="s">
        <v>221</v>
      </c>
      <c r="B53" s="65">
        <v>580</v>
      </c>
      <c r="C53" s="34">
        <f>IF(B68=0, "-", B53/B68)</f>
        <v>0.23907666941467437</v>
      </c>
      <c r="D53" s="65">
        <v>485</v>
      </c>
      <c r="E53" s="9">
        <f>IF(D68=0, "-", D53/D68)</f>
        <v>0.15969706947645704</v>
      </c>
      <c r="F53" s="81">
        <v>1578</v>
      </c>
      <c r="G53" s="34">
        <f>IF(F68=0, "-", F53/F68)</f>
        <v>0.23883759648857272</v>
      </c>
      <c r="H53" s="65">
        <v>1653</v>
      </c>
      <c r="I53" s="9">
        <f>IF(H68=0, "-", H53/H68)</f>
        <v>0.18354430379746836</v>
      </c>
      <c r="J53" s="8">
        <f t="shared" si="2"/>
        <v>0.19587628865979381</v>
      </c>
      <c r="K53" s="9">
        <f t="shared" si="3"/>
        <v>-4.5372050816696916E-2</v>
      </c>
    </row>
    <row r="54" spans="1:11" x14ac:dyDescent="0.2">
      <c r="A54" s="7" t="s">
        <v>222</v>
      </c>
      <c r="B54" s="65">
        <v>4</v>
      </c>
      <c r="C54" s="34">
        <f>IF(B68=0, "-", B54/B68)</f>
        <v>1.6488046166529267E-3</v>
      </c>
      <c r="D54" s="65">
        <v>17</v>
      </c>
      <c r="E54" s="9">
        <f>IF(D68=0, "-", D54/D68)</f>
        <v>5.597629239380968E-3</v>
      </c>
      <c r="F54" s="81">
        <v>21</v>
      </c>
      <c r="G54" s="34">
        <f>IF(F68=0, "-", F54/F68)</f>
        <v>3.1784471015589527E-3</v>
      </c>
      <c r="H54" s="65">
        <v>32</v>
      </c>
      <c r="I54" s="9">
        <f>IF(H68=0, "-", H54/H68)</f>
        <v>3.5531867643793028E-3</v>
      </c>
      <c r="J54" s="8">
        <f t="shared" si="2"/>
        <v>-0.76470588235294112</v>
      </c>
      <c r="K54" s="9">
        <f t="shared" si="3"/>
        <v>-0.34375</v>
      </c>
    </row>
    <row r="55" spans="1:11" x14ac:dyDescent="0.2">
      <c r="A55" s="7" t="s">
        <v>223</v>
      </c>
      <c r="B55" s="65">
        <v>485</v>
      </c>
      <c r="C55" s="34">
        <f>IF(B68=0, "-", B55/B68)</f>
        <v>0.19991755976916736</v>
      </c>
      <c r="D55" s="65">
        <v>555</v>
      </c>
      <c r="E55" s="9">
        <f>IF(D68=0, "-", D55/D68)</f>
        <v>0.18274613105037865</v>
      </c>
      <c r="F55" s="81">
        <v>1444</v>
      </c>
      <c r="G55" s="34">
        <f>IF(F68=0, "-", F55/F68)</f>
        <v>0.21855607688814893</v>
      </c>
      <c r="H55" s="65">
        <v>1470</v>
      </c>
      <c r="I55" s="9">
        <f>IF(H68=0, "-", H55/H68)</f>
        <v>0.16322451698867421</v>
      </c>
      <c r="J55" s="8">
        <f t="shared" si="2"/>
        <v>-0.12612612612612611</v>
      </c>
      <c r="K55" s="9">
        <f t="shared" si="3"/>
        <v>-1.7687074829931974E-2</v>
      </c>
    </row>
    <row r="56" spans="1:11" x14ac:dyDescent="0.2">
      <c r="A56" s="7" t="s">
        <v>224</v>
      </c>
      <c r="B56" s="65">
        <v>405</v>
      </c>
      <c r="C56" s="34">
        <f>IF(B68=0, "-", B56/B68)</f>
        <v>0.16694146743610883</v>
      </c>
      <c r="D56" s="65">
        <v>301</v>
      </c>
      <c r="E56" s="9">
        <f>IF(D68=0, "-", D56/D68)</f>
        <v>9.9110964767863019E-2</v>
      </c>
      <c r="F56" s="81">
        <v>1094</v>
      </c>
      <c r="G56" s="34">
        <f>IF(F68=0, "-", F56/F68)</f>
        <v>0.16558195852883306</v>
      </c>
      <c r="H56" s="65">
        <v>1109</v>
      </c>
      <c r="I56" s="9">
        <f>IF(H68=0, "-", H56/H68)</f>
        <v>0.12314012880302021</v>
      </c>
      <c r="J56" s="8">
        <f t="shared" si="2"/>
        <v>0.34551495016611294</v>
      </c>
      <c r="K56" s="9">
        <f t="shared" si="3"/>
        <v>-1.3525698827772768E-2</v>
      </c>
    </row>
    <row r="57" spans="1:11" x14ac:dyDescent="0.2">
      <c r="A57" s="7" t="s">
        <v>225</v>
      </c>
      <c r="B57" s="65">
        <v>0</v>
      </c>
      <c r="C57" s="34">
        <f>IF(B68=0, "-", B57/B68)</f>
        <v>0</v>
      </c>
      <c r="D57" s="65">
        <v>3</v>
      </c>
      <c r="E57" s="9">
        <f>IF(D68=0, "-", D57/D68)</f>
        <v>9.8781692459664152E-4</v>
      </c>
      <c r="F57" s="81">
        <v>8</v>
      </c>
      <c r="G57" s="34">
        <f>IF(F68=0, "-", F57/F68)</f>
        <v>1.2108369910700772E-3</v>
      </c>
      <c r="H57" s="65">
        <v>14</v>
      </c>
      <c r="I57" s="9">
        <f>IF(H68=0, "-", H57/H68)</f>
        <v>1.554519209415945E-3</v>
      </c>
      <c r="J57" s="8">
        <f t="shared" si="2"/>
        <v>-1</v>
      </c>
      <c r="K57" s="9">
        <f t="shared" si="3"/>
        <v>-0.42857142857142855</v>
      </c>
    </row>
    <row r="58" spans="1:11" x14ac:dyDescent="0.2">
      <c r="A58" s="7" t="s">
        <v>226</v>
      </c>
      <c r="B58" s="65">
        <v>2</v>
      </c>
      <c r="C58" s="34">
        <f>IF(B68=0, "-", B58/B68)</f>
        <v>8.2440230832646333E-4</v>
      </c>
      <c r="D58" s="65">
        <v>16</v>
      </c>
      <c r="E58" s="9">
        <f>IF(D68=0, "-", D58/D68)</f>
        <v>5.2683569311820872E-3</v>
      </c>
      <c r="F58" s="81">
        <v>2</v>
      </c>
      <c r="G58" s="34">
        <f>IF(F68=0, "-", F58/F68)</f>
        <v>3.027092477675193E-4</v>
      </c>
      <c r="H58" s="65">
        <v>54</v>
      </c>
      <c r="I58" s="9">
        <f>IF(H68=0, "-", H58/H68)</f>
        <v>5.996002664890073E-3</v>
      </c>
      <c r="J58" s="8">
        <f t="shared" si="2"/>
        <v>-0.875</v>
      </c>
      <c r="K58" s="9">
        <f t="shared" si="3"/>
        <v>-0.96296296296296291</v>
      </c>
    </row>
    <row r="59" spans="1:11" x14ac:dyDescent="0.2">
      <c r="A59" s="7" t="s">
        <v>227</v>
      </c>
      <c r="B59" s="65">
        <v>0</v>
      </c>
      <c r="C59" s="34">
        <f>IF(B68=0, "-", B59/B68)</f>
        <v>0</v>
      </c>
      <c r="D59" s="65">
        <v>2</v>
      </c>
      <c r="E59" s="9">
        <f>IF(D68=0, "-", D59/D68)</f>
        <v>6.5854461639776091E-4</v>
      </c>
      <c r="F59" s="81">
        <v>0</v>
      </c>
      <c r="G59" s="34">
        <f>IF(F68=0, "-", F59/F68)</f>
        <v>0</v>
      </c>
      <c r="H59" s="65">
        <v>25</v>
      </c>
      <c r="I59" s="9">
        <f>IF(H68=0, "-", H59/H68)</f>
        <v>2.7759271596713301E-3</v>
      </c>
      <c r="J59" s="8">
        <f t="shared" si="2"/>
        <v>-1</v>
      </c>
      <c r="K59" s="9">
        <f t="shared" si="3"/>
        <v>-1</v>
      </c>
    </row>
    <row r="60" spans="1:11" x14ac:dyDescent="0.2">
      <c r="A60" s="7" t="s">
        <v>228</v>
      </c>
      <c r="B60" s="65">
        <v>34</v>
      </c>
      <c r="C60" s="34">
        <f>IF(B68=0, "-", B60/B68)</f>
        <v>1.4014839241549877E-2</v>
      </c>
      <c r="D60" s="65">
        <v>0</v>
      </c>
      <c r="E60" s="9">
        <f>IF(D68=0, "-", D60/D68)</f>
        <v>0</v>
      </c>
      <c r="F60" s="81">
        <v>92</v>
      </c>
      <c r="G60" s="34">
        <f>IF(F68=0, "-", F60/F68)</f>
        <v>1.3924625397305887E-2</v>
      </c>
      <c r="H60" s="65">
        <v>0</v>
      </c>
      <c r="I60" s="9">
        <f>IF(H68=0, "-", H60/H68)</f>
        <v>0</v>
      </c>
      <c r="J60" s="8" t="str">
        <f t="shared" si="2"/>
        <v>-</v>
      </c>
      <c r="K60" s="9" t="str">
        <f t="shared" si="3"/>
        <v>-</v>
      </c>
    </row>
    <row r="61" spans="1:11" x14ac:dyDescent="0.2">
      <c r="A61" s="7" t="s">
        <v>229</v>
      </c>
      <c r="B61" s="65">
        <v>95</v>
      </c>
      <c r="C61" s="34">
        <f>IF(B68=0, "-", B61/B68)</f>
        <v>3.9159109645507006E-2</v>
      </c>
      <c r="D61" s="65">
        <v>35</v>
      </c>
      <c r="E61" s="9">
        <f>IF(D68=0, "-", D61/D68)</f>
        <v>1.1524530786960816E-2</v>
      </c>
      <c r="F61" s="81">
        <v>197</v>
      </c>
      <c r="G61" s="34">
        <f>IF(F68=0, "-", F61/F68)</f>
        <v>2.9816860905100651E-2</v>
      </c>
      <c r="H61" s="65">
        <v>114</v>
      </c>
      <c r="I61" s="9">
        <f>IF(H68=0, "-", H61/H68)</f>
        <v>1.2658227848101266E-2</v>
      </c>
      <c r="J61" s="8">
        <f t="shared" si="2"/>
        <v>1.7142857142857142</v>
      </c>
      <c r="K61" s="9">
        <f t="shared" si="3"/>
        <v>0.72807017543859653</v>
      </c>
    </row>
    <row r="62" spans="1:11" x14ac:dyDescent="0.2">
      <c r="A62" s="7" t="s">
        <v>230</v>
      </c>
      <c r="B62" s="65">
        <v>23</v>
      </c>
      <c r="C62" s="34">
        <f>IF(B68=0, "-", B62/B68)</f>
        <v>9.4806265457543278E-3</v>
      </c>
      <c r="D62" s="65">
        <v>20</v>
      </c>
      <c r="E62" s="9">
        <f>IF(D68=0, "-", D62/D68)</f>
        <v>6.5854461639776093E-3</v>
      </c>
      <c r="F62" s="81">
        <v>67</v>
      </c>
      <c r="G62" s="34">
        <f>IF(F68=0, "-", F62/F68)</f>
        <v>1.0140759800211896E-2</v>
      </c>
      <c r="H62" s="65">
        <v>58</v>
      </c>
      <c r="I62" s="9">
        <f>IF(H68=0, "-", H62/H68)</f>
        <v>6.4401510104374858E-3</v>
      </c>
      <c r="J62" s="8">
        <f t="shared" si="2"/>
        <v>0.15</v>
      </c>
      <c r="K62" s="9">
        <f t="shared" si="3"/>
        <v>0.15517241379310345</v>
      </c>
    </row>
    <row r="63" spans="1:11" x14ac:dyDescent="0.2">
      <c r="A63" s="7" t="s">
        <v>231</v>
      </c>
      <c r="B63" s="65">
        <v>626</v>
      </c>
      <c r="C63" s="34">
        <f>IF(B68=0, "-", B63/B68)</f>
        <v>0.25803792250618302</v>
      </c>
      <c r="D63" s="65">
        <v>609</v>
      </c>
      <c r="E63" s="9">
        <f>IF(D68=0, "-", D63/D68)</f>
        <v>0.20052683569311822</v>
      </c>
      <c r="F63" s="81">
        <v>1507</v>
      </c>
      <c r="G63" s="34">
        <f>IF(F68=0, "-", F63/F68)</f>
        <v>0.2280914181928258</v>
      </c>
      <c r="H63" s="65">
        <v>1772</v>
      </c>
      <c r="I63" s="9">
        <f>IF(H68=0, "-", H63/H68)</f>
        <v>0.19675771707750389</v>
      </c>
      <c r="J63" s="8">
        <f t="shared" si="2"/>
        <v>2.7914614121510674E-2</v>
      </c>
      <c r="K63" s="9">
        <f t="shared" si="3"/>
        <v>-0.14954853273137697</v>
      </c>
    </row>
    <row r="64" spans="1:11" x14ac:dyDescent="0.2">
      <c r="A64" s="7" t="s">
        <v>232</v>
      </c>
      <c r="B64" s="65">
        <v>1</v>
      </c>
      <c r="C64" s="34">
        <f>IF(B68=0, "-", B64/B68)</f>
        <v>4.1220115416323167E-4</v>
      </c>
      <c r="D64" s="65">
        <v>5</v>
      </c>
      <c r="E64" s="9">
        <f>IF(D68=0, "-", D64/D68)</f>
        <v>1.6463615409944023E-3</v>
      </c>
      <c r="F64" s="81">
        <v>4</v>
      </c>
      <c r="G64" s="34">
        <f>IF(F68=0, "-", F64/F68)</f>
        <v>6.054184955350386E-4</v>
      </c>
      <c r="H64" s="65">
        <v>12</v>
      </c>
      <c r="I64" s="9">
        <f>IF(H68=0, "-", H64/H68)</f>
        <v>1.3324450366422385E-3</v>
      </c>
      <c r="J64" s="8">
        <f t="shared" si="2"/>
        <v>-0.8</v>
      </c>
      <c r="K64" s="9">
        <f t="shared" si="3"/>
        <v>-0.66666666666666663</v>
      </c>
    </row>
    <row r="65" spans="1:11" x14ac:dyDescent="0.2">
      <c r="A65" s="7" t="s">
        <v>233</v>
      </c>
      <c r="B65" s="65">
        <v>2</v>
      </c>
      <c r="C65" s="34">
        <f>IF(B68=0, "-", B65/B68)</f>
        <v>8.2440230832646333E-4</v>
      </c>
      <c r="D65" s="65">
        <v>7</v>
      </c>
      <c r="E65" s="9">
        <f>IF(D68=0, "-", D65/D68)</f>
        <v>2.3049061573921633E-3</v>
      </c>
      <c r="F65" s="81">
        <v>8</v>
      </c>
      <c r="G65" s="34">
        <f>IF(F68=0, "-", F65/F68)</f>
        <v>1.2108369910700772E-3</v>
      </c>
      <c r="H65" s="65">
        <v>22</v>
      </c>
      <c r="I65" s="9">
        <f>IF(H68=0, "-", H65/H68)</f>
        <v>2.4428159005107706E-3</v>
      </c>
      <c r="J65" s="8">
        <f t="shared" si="2"/>
        <v>-0.7142857142857143</v>
      </c>
      <c r="K65" s="9">
        <f t="shared" si="3"/>
        <v>-0.63636363636363635</v>
      </c>
    </row>
    <row r="66" spans="1:11" x14ac:dyDescent="0.2">
      <c r="A66" s="7" t="s">
        <v>234</v>
      </c>
      <c r="B66" s="65">
        <v>2</v>
      </c>
      <c r="C66" s="34">
        <f>IF(B68=0, "-", B66/B68)</f>
        <v>8.2440230832646333E-4</v>
      </c>
      <c r="D66" s="65">
        <v>254</v>
      </c>
      <c r="E66" s="9">
        <f>IF(D68=0, "-", D66/D68)</f>
        <v>8.3635166282515647E-2</v>
      </c>
      <c r="F66" s="81">
        <v>5</v>
      </c>
      <c r="G66" s="34">
        <f>IF(F68=0, "-", F66/F68)</f>
        <v>7.5677311941879828E-4</v>
      </c>
      <c r="H66" s="65">
        <v>998</v>
      </c>
      <c r="I66" s="9">
        <f>IF(H68=0, "-", H66/H68)</f>
        <v>0.11081501221407951</v>
      </c>
      <c r="J66" s="8">
        <f t="shared" si="2"/>
        <v>-0.99212598425196852</v>
      </c>
      <c r="K66" s="9">
        <f t="shared" si="3"/>
        <v>-0.99498997995991989</v>
      </c>
    </row>
    <row r="67" spans="1:11" x14ac:dyDescent="0.2">
      <c r="A67" s="2"/>
      <c r="B67" s="68"/>
      <c r="C67" s="33"/>
      <c r="D67" s="68"/>
      <c r="E67" s="6"/>
      <c r="F67" s="82"/>
      <c r="G67" s="33"/>
      <c r="H67" s="68"/>
      <c r="I67" s="6"/>
      <c r="J67" s="5"/>
      <c r="K67" s="6"/>
    </row>
    <row r="68" spans="1:11" s="43" customFormat="1" x14ac:dyDescent="0.2">
      <c r="A68" s="162" t="s">
        <v>598</v>
      </c>
      <c r="B68" s="71">
        <f>SUM(B48:B67)</f>
        <v>2426</v>
      </c>
      <c r="C68" s="40">
        <f>B68/25800</f>
        <v>9.4031007751937984E-2</v>
      </c>
      <c r="D68" s="71">
        <f>SUM(D48:D67)</f>
        <v>3037</v>
      </c>
      <c r="E68" s="41">
        <f>D68/21662</f>
        <v>0.14019942756901488</v>
      </c>
      <c r="F68" s="77">
        <f>SUM(F48:F67)</f>
        <v>6607</v>
      </c>
      <c r="G68" s="42">
        <f>F68/67549</f>
        <v>9.7810478319442187E-2</v>
      </c>
      <c r="H68" s="71">
        <f>SUM(H48:H67)</f>
        <v>9006</v>
      </c>
      <c r="I68" s="41">
        <f>H68/65027</f>
        <v>0.13849631691451245</v>
      </c>
      <c r="J68" s="37">
        <f>IF(D68=0, "-", IF((B68-D68)/D68&lt;10, (B68-D68)/D68, "&gt;999%"))</f>
        <v>-0.20118538030951597</v>
      </c>
      <c r="K68" s="38">
        <f>IF(H68=0, "-", IF((F68-H68)/H68&lt;10, (F68-H68)/H68, "&gt;999%"))</f>
        <v>-0.26637797024206084</v>
      </c>
    </row>
    <row r="69" spans="1:11" x14ac:dyDescent="0.2">
      <c r="B69" s="83"/>
      <c r="D69" s="83"/>
      <c r="F69" s="83"/>
      <c r="H69" s="83"/>
    </row>
    <row r="70" spans="1:11" x14ac:dyDescent="0.2">
      <c r="A70" s="163" t="s">
        <v>138</v>
      </c>
      <c r="B70" s="61" t="s">
        <v>12</v>
      </c>
      <c r="C70" s="62" t="s">
        <v>13</v>
      </c>
      <c r="D70" s="61" t="s">
        <v>12</v>
      </c>
      <c r="E70" s="63" t="s">
        <v>13</v>
      </c>
      <c r="F70" s="62" t="s">
        <v>12</v>
      </c>
      <c r="G70" s="62" t="s">
        <v>13</v>
      </c>
      <c r="H70" s="61" t="s">
        <v>12</v>
      </c>
      <c r="I70" s="63" t="s">
        <v>13</v>
      </c>
      <c r="J70" s="61"/>
      <c r="K70" s="63"/>
    </row>
    <row r="71" spans="1:11" x14ac:dyDescent="0.2">
      <c r="A71" s="7" t="s">
        <v>235</v>
      </c>
      <c r="B71" s="65">
        <v>8</v>
      </c>
      <c r="C71" s="34">
        <f>IF(B82=0, "-", B71/B82)</f>
        <v>2.2857142857142857E-2</v>
      </c>
      <c r="D71" s="65">
        <v>20</v>
      </c>
      <c r="E71" s="9">
        <f>IF(D82=0, "-", D71/D82)</f>
        <v>4.4843049327354258E-2</v>
      </c>
      <c r="F71" s="81">
        <v>34</v>
      </c>
      <c r="G71" s="34">
        <f>IF(F82=0, "-", F71/F82)</f>
        <v>3.1278748850046001E-2</v>
      </c>
      <c r="H71" s="65">
        <v>100</v>
      </c>
      <c r="I71" s="9">
        <f>IF(H82=0, "-", H71/H82)</f>
        <v>8.3963056255247692E-2</v>
      </c>
      <c r="J71" s="8">
        <f t="shared" ref="J71:J80" si="4">IF(D71=0, "-", IF((B71-D71)/D71&lt;10, (B71-D71)/D71, "&gt;999%"))</f>
        <v>-0.6</v>
      </c>
      <c r="K71" s="9">
        <f t="shared" ref="K71:K80" si="5">IF(H71=0, "-", IF((F71-H71)/H71&lt;10, (F71-H71)/H71, "&gt;999%"))</f>
        <v>-0.66</v>
      </c>
    </row>
    <row r="72" spans="1:11" x14ac:dyDescent="0.2">
      <c r="A72" s="7" t="s">
        <v>236</v>
      </c>
      <c r="B72" s="65">
        <v>91</v>
      </c>
      <c r="C72" s="34">
        <f>IF(B82=0, "-", B72/B82)</f>
        <v>0.26</v>
      </c>
      <c r="D72" s="65">
        <v>57</v>
      </c>
      <c r="E72" s="9">
        <f>IF(D82=0, "-", D72/D82)</f>
        <v>0.12780269058295965</v>
      </c>
      <c r="F72" s="81">
        <v>244</v>
      </c>
      <c r="G72" s="34">
        <f>IF(F82=0, "-", F72/F82)</f>
        <v>0.22447102115915363</v>
      </c>
      <c r="H72" s="65">
        <v>214</v>
      </c>
      <c r="I72" s="9">
        <f>IF(H82=0, "-", H72/H82)</f>
        <v>0.17968094038623006</v>
      </c>
      <c r="J72" s="8">
        <f t="shared" si="4"/>
        <v>0.59649122807017541</v>
      </c>
      <c r="K72" s="9">
        <f t="shared" si="5"/>
        <v>0.14018691588785046</v>
      </c>
    </row>
    <row r="73" spans="1:11" x14ac:dyDescent="0.2">
      <c r="A73" s="7" t="s">
        <v>237</v>
      </c>
      <c r="B73" s="65">
        <v>0</v>
      </c>
      <c r="C73" s="34">
        <f>IF(B82=0, "-", B73/B82)</f>
        <v>0</v>
      </c>
      <c r="D73" s="65">
        <v>0</v>
      </c>
      <c r="E73" s="9">
        <f>IF(D82=0, "-", D73/D82)</f>
        <v>0</v>
      </c>
      <c r="F73" s="81">
        <v>0</v>
      </c>
      <c r="G73" s="34">
        <f>IF(F82=0, "-", F73/F82)</f>
        <v>0</v>
      </c>
      <c r="H73" s="65">
        <v>1</v>
      </c>
      <c r="I73" s="9">
        <f>IF(H82=0, "-", H73/H82)</f>
        <v>8.3963056255247689E-4</v>
      </c>
      <c r="J73" s="8" t="str">
        <f t="shared" si="4"/>
        <v>-</v>
      </c>
      <c r="K73" s="9">
        <f t="shared" si="5"/>
        <v>-1</v>
      </c>
    </row>
    <row r="74" spans="1:11" x14ac:dyDescent="0.2">
      <c r="A74" s="7" t="s">
        <v>238</v>
      </c>
      <c r="B74" s="65">
        <v>63</v>
      </c>
      <c r="C74" s="34">
        <f>IF(B82=0, "-", B74/B82)</f>
        <v>0.18</v>
      </c>
      <c r="D74" s="65">
        <v>38</v>
      </c>
      <c r="E74" s="9">
        <f>IF(D82=0, "-", D74/D82)</f>
        <v>8.520179372197309E-2</v>
      </c>
      <c r="F74" s="81">
        <v>148</v>
      </c>
      <c r="G74" s="34">
        <f>IF(F82=0, "-", F74/F82)</f>
        <v>0.13615455381784727</v>
      </c>
      <c r="H74" s="65">
        <v>78</v>
      </c>
      <c r="I74" s="9">
        <f>IF(H82=0, "-", H74/H82)</f>
        <v>6.5491183879093195E-2</v>
      </c>
      <c r="J74" s="8">
        <f t="shared" si="4"/>
        <v>0.65789473684210531</v>
      </c>
      <c r="K74" s="9">
        <f t="shared" si="5"/>
        <v>0.89743589743589747</v>
      </c>
    </row>
    <row r="75" spans="1:11" x14ac:dyDescent="0.2">
      <c r="A75" s="7" t="s">
        <v>239</v>
      </c>
      <c r="B75" s="65">
        <v>2</v>
      </c>
      <c r="C75" s="34">
        <f>IF(B82=0, "-", B75/B82)</f>
        <v>5.7142857142857143E-3</v>
      </c>
      <c r="D75" s="65">
        <v>1</v>
      </c>
      <c r="E75" s="9">
        <f>IF(D82=0, "-", D75/D82)</f>
        <v>2.242152466367713E-3</v>
      </c>
      <c r="F75" s="81">
        <v>7</v>
      </c>
      <c r="G75" s="34">
        <f>IF(F82=0, "-", F75/F82)</f>
        <v>6.439742410303588E-3</v>
      </c>
      <c r="H75" s="65">
        <v>5</v>
      </c>
      <c r="I75" s="9">
        <f>IF(H82=0, "-", H75/H82)</f>
        <v>4.1981528127623844E-3</v>
      </c>
      <c r="J75" s="8">
        <f t="shared" si="4"/>
        <v>1</v>
      </c>
      <c r="K75" s="9">
        <f t="shared" si="5"/>
        <v>0.4</v>
      </c>
    </row>
    <row r="76" spans="1:11" x14ac:dyDescent="0.2">
      <c r="A76" s="7" t="s">
        <v>240</v>
      </c>
      <c r="B76" s="65">
        <v>4</v>
      </c>
      <c r="C76" s="34">
        <f>IF(B82=0, "-", B76/B82)</f>
        <v>1.1428571428571429E-2</v>
      </c>
      <c r="D76" s="65">
        <v>4</v>
      </c>
      <c r="E76" s="9">
        <f>IF(D82=0, "-", D76/D82)</f>
        <v>8.9686098654708519E-3</v>
      </c>
      <c r="F76" s="81">
        <v>11</v>
      </c>
      <c r="G76" s="34">
        <f>IF(F82=0, "-", F76/F82)</f>
        <v>1.0119595216191352E-2</v>
      </c>
      <c r="H76" s="65">
        <v>10</v>
      </c>
      <c r="I76" s="9">
        <f>IF(H82=0, "-", H76/H82)</f>
        <v>8.3963056255247689E-3</v>
      </c>
      <c r="J76" s="8">
        <f t="shared" si="4"/>
        <v>0</v>
      </c>
      <c r="K76" s="9">
        <f t="shared" si="5"/>
        <v>0.1</v>
      </c>
    </row>
    <row r="77" spans="1:11" x14ac:dyDescent="0.2">
      <c r="A77" s="7" t="s">
        <v>241</v>
      </c>
      <c r="B77" s="65">
        <v>149</v>
      </c>
      <c r="C77" s="34">
        <f>IF(B82=0, "-", B77/B82)</f>
        <v>0.42571428571428571</v>
      </c>
      <c r="D77" s="65">
        <v>297</v>
      </c>
      <c r="E77" s="9">
        <f>IF(D82=0, "-", D77/D82)</f>
        <v>0.6659192825112108</v>
      </c>
      <c r="F77" s="81">
        <v>505</v>
      </c>
      <c r="G77" s="34">
        <f>IF(F82=0, "-", F77/F82)</f>
        <v>0.46458141674333026</v>
      </c>
      <c r="H77" s="65">
        <v>677</v>
      </c>
      <c r="I77" s="9">
        <f>IF(H82=0, "-", H77/H82)</f>
        <v>0.56842989084802686</v>
      </c>
      <c r="J77" s="8">
        <f t="shared" si="4"/>
        <v>-0.49831649831649832</v>
      </c>
      <c r="K77" s="9">
        <f t="shared" si="5"/>
        <v>-0.25406203840472674</v>
      </c>
    </row>
    <row r="78" spans="1:11" x14ac:dyDescent="0.2">
      <c r="A78" s="7" t="s">
        <v>242</v>
      </c>
      <c r="B78" s="65">
        <v>10</v>
      </c>
      <c r="C78" s="34">
        <f>IF(B82=0, "-", B78/B82)</f>
        <v>2.8571428571428571E-2</v>
      </c>
      <c r="D78" s="65">
        <v>11</v>
      </c>
      <c r="E78" s="9">
        <f>IF(D82=0, "-", D78/D82)</f>
        <v>2.4663677130044841E-2</v>
      </c>
      <c r="F78" s="81">
        <v>63</v>
      </c>
      <c r="G78" s="34">
        <f>IF(F82=0, "-", F78/F82)</f>
        <v>5.7957681692732292E-2</v>
      </c>
      <c r="H78" s="65">
        <v>51</v>
      </c>
      <c r="I78" s="9">
        <f>IF(H82=0, "-", H78/H82)</f>
        <v>4.2821158690176324E-2</v>
      </c>
      <c r="J78" s="8">
        <f t="shared" si="4"/>
        <v>-9.0909090909090912E-2</v>
      </c>
      <c r="K78" s="9">
        <f t="shared" si="5"/>
        <v>0.23529411764705882</v>
      </c>
    </row>
    <row r="79" spans="1:11" x14ac:dyDescent="0.2">
      <c r="A79" s="7" t="s">
        <v>243</v>
      </c>
      <c r="B79" s="65">
        <v>4</v>
      </c>
      <c r="C79" s="34">
        <f>IF(B82=0, "-", B79/B82)</f>
        <v>1.1428571428571429E-2</v>
      </c>
      <c r="D79" s="65">
        <v>2</v>
      </c>
      <c r="E79" s="9">
        <f>IF(D82=0, "-", D79/D82)</f>
        <v>4.4843049327354259E-3</v>
      </c>
      <c r="F79" s="81">
        <v>21</v>
      </c>
      <c r="G79" s="34">
        <f>IF(F82=0, "-", F79/F82)</f>
        <v>1.9319227230910764E-2</v>
      </c>
      <c r="H79" s="65">
        <v>24</v>
      </c>
      <c r="I79" s="9">
        <f>IF(H82=0, "-", H79/H82)</f>
        <v>2.0151133501259445E-2</v>
      </c>
      <c r="J79" s="8">
        <f t="shared" si="4"/>
        <v>1</v>
      </c>
      <c r="K79" s="9">
        <f t="shared" si="5"/>
        <v>-0.125</v>
      </c>
    </row>
    <row r="80" spans="1:11" x14ac:dyDescent="0.2">
      <c r="A80" s="7" t="s">
        <v>244</v>
      </c>
      <c r="B80" s="65">
        <v>19</v>
      </c>
      <c r="C80" s="34">
        <f>IF(B82=0, "-", B80/B82)</f>
        <v>5.4285714285714284E-2</v>
      </c>
      <c r="D80" s="65">
        <v>16</v>
      </c>
      <c r="E80" s="9">
        <f>IF(D82=0, "-", D80/D82)</f>
        <v>3.5874439461883408E-2</v>
      </c>
      <c r="F80" s="81">
        <v>54</v>
      </c>
      <c r="G80" s="34">
        <f>IF(F82=0, "-", F80/F82)</f>
        <v>4.9678012879484819E-2</v>
      </c>
      <c r="H80" s="65">
        <v>31</v>
      </c>
      <c r="I80" s="9">
        <f>IF(H82=0, "-", H80/H82)</f>
        <v>2.6028547439126783E-2</v>
      </c>
      <c r="J80" s="8">
        <f t="shared" si="4"/>
        <v>0.1875</v>
      </c>
      <c r="K80" s="9">
        <f t="shared" si="5"/>
        <v>0.74193548387096775</v>
      </c>
    </row>
    <row r="81" spans="1:11" x14ac:dyDescent="0.2">
      <c r="A81" s="2"/>
      <c r="B81" s="68"/>
      <c r="C81" s="33"/>
      <c r="D81" s="68"/>
      <c r="E81" s="6"/>
      <c r="F81" s="82"/>
      <c r="G81" s="33"/>
      <c r="H81" s="68"/>
      <c r="I81" s="6"/>
      <c r="J81" s="5"/>
      <c r="K81" s="6"/>
    </row>
    <row r="82" spans="1:11" s="43" customFormat="1" x14ac:dyDescent="0.2">
      <c r="A82" s="162" t="s">
        <v>597</v>
      </c>
      <c r="B82" s="71">
        <f>SUM(B71:B81)</f>
        <v>350</v>
      </c>
      <c r="C82" s="40">
        <f>B82/25800</f>
        <v>1.3565891472868217E-2</v>
      </c>
      <c r="D82" s="71">
        <f>SUM(D71:D81)</f>
        <v>446</v>
      </c>
      <c r="E82" s="41">
        <f>D82/21662</f>
        <v>2.0589049949219833E-2</v>
      </c>
      <c r="F82" s="77">
        <f>SUM(F71:F81)</f>
        <v>1087</v>
      </c>
      <c r="G82" s="42">
        <f>F82/67549</f>
        <v>1.6092022087669692E-2</v>
      </c>
      <c r="H82" s="71">
        <f>SUM(H71:H81)</f>
        <v>1191</v>
      </c>
      <c r="I82" s="41">
        <f>H82/65027</f>
        <v>1.831546895904778E-2</v>
      </c>
      <c r="J82" s="37">
        <f>IF(D82=0, "-", IF((B82-D82)/D82&lt;10, (B82-D82)/D82, "&gt;999%"))</f>
        <v>-0.21524663677130046</v>
      </c>
      <c r="K82" s="38">
        <f>IF(H82=0, "-", IF((F82-H82)/H82&lt;10, (F82-H82)/H82, "&gt;999%"))</f>
        <v>-8.7321578505457603E-2</v>
      </c>
    </row>
    <row r="83" spans="1:11" x14ac:dyDescent="0.2">
      <c r="B83" s="83"/>
      <c r="D83" s="83"/>
      <c r="F83" s="83"/>
      <c r="H83" s="83"/>
    </row>
    <row r="84" spans="1:11" s="43" customFormat="1" x14ac:dyDescent="0.2">
      <c r="A84" s="162" t="s">
        <v>596</v>
      </c>
      <c r="B84" s="71">
        <v>2776</v>
      </c>
      <c r="C84" s="40">
        <f>B84/25800</f>
        <v>0.1075968992248062</v>
      </c>
      <c r="D84" s="71">
        <v>3483</v>
      </c>
      <c r="E84" s="41">
        <f>D84/21662</f>
        <v>0.16078847751823469</v>
      </c>
      <c r="F84" s="77">
        <v>7694</v>
      </c>
      <c r="G84" s="42">
        <f>F84/67549</f>
        <v>0.11390250040711188</v>
      </c>
      <c r="H84" s="71">
        <v>10197</v>
      </c>
      <c r="I84" s="41">
        <f>H84/65027</f>
        <v>0.15681178587356021</v>
      </c>
      <c r="J84" s="37">
        <f>IF(D84=0, "-", IF((B84-D84)/D84&lt;10, (B84-D84)/D84, "&gt;999%"))</f>
        <v>-0.20298593166810222</v>
      </c>
      <c r="K84" s="38">
        <f>IF(H84=0, "-", IF((F84-H84)/H84&lt;10, (F84-H84)/H84, "&gt;999%"))</f>
        <v>-0.24546435226046875</v>
      </c>
    </row>
    <row r="85" spans="1:11" x14ac:dyDescent="0.2">
      <c r="B85" s="83"/>
      <c r="D85" s="83"/>
      <c r="F85" s="83"/>
      <c r="H85" s="83"/>
    </row>
    <row r="86" spans="1:11" ht="15.75" x14ac:dyDescent="0.25">
      <c r="A86" s="164" t="s">
        <v>113</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139</v>
      </c>
      <c r="B88" s="61" t="s">
        <v>12</v>
      </c>
      <c r="C88" s="62" t="s">
        <v>13</v>
      </c>
      <c r="D88" s="61" t="s">
        <v>12</v>
      </c>
      <c r="E88" s="63" t="s">
        <v>13</v>
      </c>
      <c r="F88" s="62" t="s">
        <v>12</v>
      </c>
      <c r="G88" s="62" t="s">
        <v>13</v>
      </c>
      <c r="H88" s="61" t="s">
        <v>12</v>
      </c>
      <c r="I88" s="63" t="s">
        <v>13</v>
      </c>
      <c r="J88" s="61"/>
      <c r="K88" s="63"/>
    </row>
    <row r="89" spans="1:11" x14ac:dyDescent="0.2">
      <c r="A89" s="7" t="s">
        <v>245</v>
      </c>
      <c r="B89" s="65">
        <v>0</v>
      </c>
      <c r="C89" s="34">
        <f>IF(B100=0, "-", B89/B100)</f>
        <v>0</v>
      </c>
      <c r="D89" s="65">
        <v>8</v>
      </c>
      <c r="E89" s="9">
        <f>IF(D100=0, "-", D89/D100)</f>
        <v>1.5503875968992248E-2</v>
      </c>
      <c r="F89" s="81">
        <v>1</v>
      </c>
      <c r="G89" s="34">
        <f>IF(F100=0, "-", F89/F100)</f>
        <v>1.026694045174538E-3</v>
      </c>
      <c r="H89" s="65">
        <v>21</v>
      </c>
      <c r="I89" s="9">
        <f>IF(H100=0, "-", H89/H100)</f>
        <v>1.3761467889908258E-2</v>
      </c>
      <c r="J89" s="8">
        <f t="shared" ref="J89:J98" si="6">IF(D89=0, "-", IF((B89-D89)/D89&lt;10, (B89-D89)/D89, "&gt;999%"))</f>
        <v>-1</v>
      </c>
      <c r="K89" s="9">
        <f t="shared" ref="K89:K98" si="7">IF(H89=0, "-", IF((F89-H89)/H89&lt;10, (F89-H89)/H89, "&gt;999%"))</f>
        <v>-0.95238095238095233</v>
      </c>
    </row>
    <row r="90" spans="1:11" x14ac:dyDescent="0.2">
      <c r="A90" s="7" t="s">
        <v>246</v>
      </c>
      <c r="B90" s="65">
        <v>2</v>
      </c>
      <c r="C90" s="34">
        <f>IF(B100=0, "-", B90/B100)</f>
        <v>8.2644628099173556E-3</v>
      </c>
      <c r="D90" s="65">
        <v>9</v>
      </c>
      <c r="E90" s="9">
        <f>IF(D100=0, "-", D90/D100)</f>
        <v>1.7441860465116279E-2</v>
      </c>
      <c r="F90" s="81">
        <v>9</v>
      </c>
      <c r="G90" s="34">
        <f>IF(F100=0, "-", F90/F100)</f>
        <v>9.2402464065708418E-3</v>
      </c>
      <c r="H90" s="65">
        <v>17</v>
      </c>
      <c r="I90" s="9">
        <f>IF(H100=0, "-", H90/H100)</f>
        <v>1.1140235910878113E-2</v>
      </c>
      <c r="J90" s="8">
        <f t="shared" si="6"/>
        <v>-0.77777777777777779</v>
      </c>
      <c r="K90" s="9">
        <f t="shared" si="7"/>
        <v>-0.47058823529411764</v>
      </c>
    </row>
    <row r="91" spans="1:11" x14ac:dyDescent="0.2">
      <c r="A91" s="7" t="s">
        <v>247</v>
      </c>
      <c r="B91" s="65">
        <v>0</v>
      </c>
      <c r="C91" s="34">
        <f>IF(B100=0, "-", B91/B100)</f>
        <v>0</v>
      </c>
      <c r="D91" s="65">
        <v>4</v>
      </c>
      <c r="E91" s="9">
        <f>IF(D100=0, "-", D91/D100)</f>
        <v>7.7519379844961239E-3</v>
      </c>
      <c r="F91" s="81">
        <v>0</v>
      </c>
      <c r="G91" s="34">
        <f>IF(F100=0, "-", F91/F100)</f>
        <v>0</v>
      </c>
      <c r="H91" s="65">
        <v>12</v>
      </c>
      <c r="I91" s="9">
        <f>IF(H100=0, "-", H91/H100)</f>
        <v>7.8636959370904317E-3</v>
      </c>
      <c r="J91" s="8">
        <f t="shared" si="6"/>
        <v>-1</v>
      </c>
      <c r="K91" s="9">
        <f t="shared" si="7"/>
        <v>-1</v>
      </c>
    </row>
    <row r="92" spans="1:11" x14ac:dyDescent="0.2">
      <c r="A92" s="7" t="s">
        <v>248</v>
      </c>
      <c r="B92" s="65">
        <v>51</v>
      </c>
      <c r="C92" s="34">
        <f>IF(B100=0, "-", B92/B100)</f>
        <v>0.21074380165289255</v>
      </c>
      <c r="D92" s="65">
        <v>28</v>
      </c>
      <c r="E92" s="9">
        <f>IF(D100=0, "-", D92/D100)</f>
        <v>5.4263565891472867E-2</v>
      </c>
      <c r="F92" s="81">
        <v>109</v>
      </c>
      <c r="G92" s="34">
        <f>IF(F100=0, "-", F92/F100)</f>
        <v>0.11190965092402463</v>
      </c>
      <c r="H92" s="65">
        <v>117</v>
      </c>
      <c r="I92" s="9">
        <f>IF(H100=0, "-", H92/H100)</f>
        <v>7.6671035386631711E-2</v>
      </c>
      <c r="J92" s="8">
        <f t="shared" si="6"/>
        <v>0.8214285714285714</v>
      </c>
      <c r="K92" s="9">
        <f t="shared" si="7"/>
        <v>-6.8376068376068383E-2</v>
      </c>
    </row>
    <row r="93" spans="1:11" x14ac:dyDescent="0.2">
      <c r="A93" s="7" t="s">
        <v>249</v>
      </c>
      <c r="B93" s="65">
        <v>2</v>
      </c>
      <c r="C93" s="34">
        <f>IF(B100=0, "-", B93/B100)</f>
        <v>8.2644628099173556E-3</v>
      </c>
      <c r="D93" s="65">
        <v>8</v>
      </c>
      <c r="E93" s="9">
        <f>IF(D100=0, "-", D93/D100)</f>
        <v>1.5503875968992248E-2</v>
      </c>
      <c r="F93" s="81">
        <v>6</v>
      </c>
      <c r="G93" s="34">
        <f>IF(F100=0, "-", F93/F100)</f>
        <v>6.1601642710472282E-3</v>
      </c>
      <c r="H93" s="65">
        <v>26</v>
      </c>
      <c r="I93" s="9">
        <f>IF(H100=0, "-", H93/H100)</f>
        <v>1.7038007863695939E-2</v>
      </c>
      <c r="J93" s="8">
        <f t="shared" si="6"/>
        <v>-0.75</v>
      </c>
      <c r="K93" s="9">
        <f t="shared" si="7"/>
        <v>-0.76923076923076927</v>
      </c>
    </row>
    <row r="94" spans="1:11" x14ac:dyDescent="0.2">
      <c r="A94" s="7" t="s">
        <v>250</v>
      </c>
      <c r="B94" s="65">
        <v>31</v>
      </c>
      <c r="C94" s="34">
        <f>IF(B100=0, "-", B94/B100)</f>
        <v>0.128099173553719</v>
      </c>
      <c r="D94" s="65">
        <v>38</v>
      </c>
      <c r="E94" s="9">
        <f>IF(D100=0, "-", D94/D100)</f>
        <v>7.3643410852713184E-2</v>
      </c>
      <c r="F94" s="81">
        <v>112</v>
      </c>
      <c r="G94" s="34">
        <f>IF(F100=0, "-", F94/F100)</f>
        <v>0.11498973305954825</v>
      </c>
      <c r="H94" s="65">
        <v>154</v>
      </c>
      <c r="I94" s="9">
        <f>IF(H100=0, "-", H94/H100)</f>
        <v>0.10091743119266056</v>
      </c>
      <c r="J94" s="8">
        <f t="shared" si="6"/>
        <v>-0.18421052631578946</v>
      </c>
      <c r="K94" s="9">
        <f t="shared" si="7"/>
        <v>-0.27272727272727271</v>
      </c>
    </row>
    <row r="95" spans="1:11" x14ac:dyDescent="0.2">
      <c r="A95" s="7" t="s">
        <v>251</v>
      </c>
      <c r="B95" s="65">
        <v>0</v>
      </c>
      <c r="C95" s="34">
        <f>IF(B100=0, "-", B95/B100)</f>
        <v>0</v>
      </c>
      <c r="D95" s="65">
        <v>3</v>
      </c>
      <c r="E95" s="9">
        <f>IF(D100=0, "-", D95/D100)</f>
        <v>5.8139534883720929E-3</v>
      </c>
      <c r="F95" s="81">
        <v>0</v>
      </c>
      <c r="G95" s="34">
        <f>IF(F100=0, "-", F95/F100)</f>
        <v>0</v>
      </c>
      <c r="H95" s="65">
        <v>21</v>
      </c>
      <c r="I95" s="9">
        <f>IF(H100=0, "-", H95/H100)</f>
        <v>1.3761467889908258E-2</v>
      </c>
      <c r="J95" s="8">
        <f t="shared" si="6"/>
        <v>-1</v>
      </c>
      <c r="K95" s="9">
        <f t="shared" si="7"/>
        <v>-1</v>
      </c>
    </row>
    <row r="96" spans="1:11" x14ac:dyDescent="0.2">
      <c r="A96" s="7" t="s">
        <v>252</v>
      </c>
      <c r="B96" s="65">
        <v>2</v>
      </c>
      <c r="C96" s="34">
        <f>IF(B100=0, "-", B96/B100)</f>
        <v>8.2644628099173556E-3</v>
      </c>
      <c r="D96" s="65">
        <v>12</v>
      </c>
      <c r="E96" s="9">
        <f>IF(D100=0, "-", D96/D100)</f>
        <v>2.3255813953488372E-2</v>
      </c>
      <c r="F96" s="81">
        <v>37</v>
      </c>
      <c r="G96" s="34">
        <f>IF(F100=0, "-", F96/F100)</f>
        <v>3.7987679671457907E-2</v>
      </c>
      <c r="H96" s="65">
        <v>33</v>
      </c>
      <c r="I96" s="9">
        <f>IF(H100=0, "-", H96/H100)</f>
        <v>2.1625163826998691E-2</v>
      </c>
      <c r="J96" s="8">
        <f t="shared" si="6"/>
        <v>-0.83333333333333337</v>
      </c>
      <c r="K96" s="9">
        <f t="shared" si="7"/>
        <v>0.12121212121212122</v>
      </c>
    </row>
    <row r="97" spans="1:11" x14ac:dyDescent="0.2">
      <c r="A97" s="7" t="s">
        <v>253</v>
      </c>
      <c r="B97" s="65">
        <v>145</v>
      </c>
      <c r="C97" s="34">
        <f>IF(B100=0, "-", B97/B100)</f>
        <v>0.59917355371900827</v>
      </c>
      <c r="D97" s="65">
        <v>352</v>
      </c>
      <c r="E97" s="9">
        <f>IF(D100=0, "-", D97/D100)</f>
        <v>0.68217054263565891</v>
      </c>
      <c r="F97" s="81">
        <v>667</v>
      </c>
      <c r="G97" s="34">
        <f>IF(F100=0, "-", F97/F100)</f>
        <v>0.6848049281314168</v>
      </c>
      <c r="H97" s="65">
        <v>999</v>
      </c>
      <c r="I97" s="9">
        <f>IF(H100=0, "-", H97/H100)</f>
        <v>0.65465268676277855</v>
      </c>
      <c r="J97" s="8">
        <f t="shared" si="6"/>
        <v>-0.58806818181818177</v>
      </c>
      <c r="K97" s="9">
        <f t="shared" si="7"/>
        <v>-0.33233233233233234</v>
      </c>
    </row>
    <row r="98" spans="1:11" x14ac:dyDescent="0.2">
      <c r="A98" s="7" t="s">
        <v>254</v>
      </c>
      <c r="B98" s="65">
        <v>9</v>
      </c>
      <c r="C98" s="34">
        <f>IF(B100=0, "-", B98/B100)</f>
        <v>3.71900826446281E-2</v>
      </c>
      <c r="D98" s="65">
        <v>54</v>
      </c>
      <c r="E98" s="9">
        <f>IF(D100=0, "-", D98/D100)</f>
        <v>0.10465116279069768</v>
      </c>
      <c r="F98" s="81">
        <v>33</v>
      </c>
      <c r="G98" s="34">
        <f>IF(F100=0, "-", F98/F100)</f>
        <v>3.3880903490759756E-2</v>
      </c>
      <c r="H98" s="65">
        <v>126</v>
      </c>
      <c r="I98" s="9">
        <f>IF(H100=0, "-", H98/H100)</f>
        <v>8.2568807339449546E-2</v>
      </c>
      <c r="J98" s="8">
        <f t="shared" si="6"/>
        <v>-0.83333333333333337</v>
      </c>
      <c r="K98" s="9">
        <f t="shared" si="7"/>
        <v>-0.73809523809523814</v>
      </c>
    </row>
    <row r="99" spans="1:11" x14ac:dyDescent="0.2">
      <c r="A99" s="2"/>
      <c r="B99" s="68"/>
      <c r="C99" s="33"/>
      <c r="D99" s="68"/>
      <c r="E99" s="6"/>
      <c r="F99" s="82"/>
      <c r="G99" s="33"/>
      <c r="H99" s="68"/>
      <c r="I99" s="6"/>
      <c r="J99" s="5"/>
      <c r="K99" s="6"/>
    </row>
    <row r="100" spans="1:11" s="43" customFormat="1" x14ac:dyDescent="0.2">
      <c r="A100" s="162" t="s">
        <v>595</v>
      </c>
      <c r="B100" s="71">
        <f>SUM(B89:B99)</f>
        <v>242</v>
      </c>
      <c r="C100" s="40">
        <f>B100/25800</f>
        <v>9.3798449612403096E-3</v>
      </c>
      <c r="D100" s="71">
        <f>SUM(D89:D99)</f>
        <v>516</v>
      </c>
      <c r="E100" s="41">
        <f>D100/21662</f>
        <v>2.3820515187886623E-2</v>
      </c>
      <c r="F100" s="77">
        <f>SUM(F89:F99)</f>
        <v>974</v>
      </c>
      <c r="G100" s="42">
        <f>F100/67549</f>
        <v>1.4419162385823624E-2</v>
      </c>
      <c r="H100" s="71">
        <f>SUM(H89:H99)</f>
        <v>1526</v>
      </c>
      <c r="I100" s="41">
        <f>H100/65027</f>
        <v>2.3467175173389514E-2</v>
      </c>
      <c r="J100" s="37">
        <f>IF(D100=0, "-", IF((B100-D100)/D100&lt;10, (B100-D100)/D100, "&gt;999%"))</f>
        <v>-0.53100775193798455</v>
      </c>
      <c r="K100" s="38">
        <f>IF(H100=0, "-", IF((F100-H100)/H100&lt;10, (F100-H100)/H100, "&gt;999%"))</f>
        <v>-0.36173001310615988</v>
      </c>
    </row>
    <row r="101" spans="1:11" x14ac:dyDescent="0.2">
      <c r="B101" s="83"/>
      <c r="D101" s="83"/>
      <c r="F101" s="83"/>
      <c r="H101" s="83"/>
    </row>
    <row r="102" spans="1:11" x14ac:dyDescent="0.2">
      <c r="A102" s="163" t="s">
        <v>140</v>
      </c>
      <c r="B102" s="61" t="s">
        <v>12</v>
      </c>
      <c r="C102" s="62" t="s">
        <v>13</v>
      </c>
      <c r="D102" s="61" t="s">
        <v>12</v>
      </c>
      <c r="E102" s="63" t="s">
        <v>13</v>
      </c>
      <c r="F102" s="62" t="s">
        <v>12</v>
      </c>
      <c r="G102" s="62" t="s">
        <v>13</v>
      </c>
      <c r="H102" s="61" t="s">
        <v>12</v>
      </c>
      <c r="I102" s="63" t="s">
        <v>13</v>
      </c>
      <c r="J102" s="61"/>
      <c r="K102" s="63"/>
    </row>
    <row r="103" spans="1:11" x14ac:dyDescent="0.2">
      <c r="A103" s="7" t="s">
        <v>255</v>
      </c>
      <c r="B103" s="65">
        <v>34</v>
      </c>
      <c r="C103" s="34">
        <f>IF(B119=0, "-", B103/B119)</f>
        <v>6.7193675889328064E-2</v>
      </c>
      <c r="D103" s="65">
        <v>11</v>
      </c>
      <c r="E103" s="9">
        <f>IF(D119=0, "-", D103/D119)</f>
        <v>3.0054644808743168E-2</v>
      </c>
      <c r="F103" s="81">
        <v>56</v>
      </c>
      <c r="G103" s="34">
        <f>IF(F119=0, "-", F103/F119)</f>
        <v>4.5939294503691552E-2</v>
      </c>
      <c r="H103" s="65">
        <v>45</v>
      </c>
      <c r="I103" s="9">
        <f>IF(H119=0, "-", H103/H119)</f>
        <v>3.90625E-2</v>
      </c>
      <c r="J103" s="8">
        <f t="shared" ref="J103:J117" si="8">IF(D103=0, "-", IF((B103-D103)/D103&lt;10, (B103-D103)/D103, "&gt;999%"))</f>
        <v>2.0909090909090908</v>
      </c>
      <c r="K103" s="9">
        <f t="shared" ref="K103:K117" si="9">IF(H103=0, "-", IF((F103-H103)/H103&lt;10, (F103-H103)/H103, "&gt;999%"))</f>
        <v>0.24444444444444444</v>
      </c>
    </row>
    <row r="104" spans="1:11" x14ac:dyDescent="0.2">
      <c r="A104" s="7" t="s">
        <v>256</v>
      </c>
      <c r="B104" s="65">
        <v>11</v>
      </c>
      <c r="C104" s="34">
        <f>IF(B119=0, "-", B104/B119)</f>
        <v>2.1739130434782608E-2</v>
      </c>
      <c r="D104" s="65">
        <v>6</v>
      </c>
      <c r="E104" s="9">
        <f>IF(D119=0, "-", D104/D119)</f>
        <v>1.6393442622950821E-2</v>
      </c>
      <c r="F104" s="81">
        <v>38</v>
      </c>
      <c r="G104" s="34">
        <f>IF(F119=0, "-", F104/F119)</f>
        <v>3.1173092698933553E-2</v>
      </c>
      <c r="H104" s="65">
        <v>29</v>
      </c>
      <c r="I104" s="9">
        <f>IF(H119=0, "-", H104/H119)</f>
        <v>2.5173611111111112E-2</v>
      </c>
      <c r="J104" s="8">
        <f t="shared" si="8"/>
        <v>0.83333333333333337</v>
      </c>
      <c r="K104" s="9">
        <f t="shared" si="9"/>
        <v>0.31034482758620691</v>
      </c>
    </row>
    <row r="105" spans="1:11" x14ac:dyDescent="0.2">
      <c r="A105" s="7" t="s">
        <v>257</v>
      </c>
      <c r="B105" s="65">
        <v>14</v>
      </c>
      <c r="C105" s="34">
        <f>IF(B119=0, "-", B105/B119)</f>
        <v>2.766798418972332E-2</v>
      </c>
      <c r="D105" s="65">
        <v>6</v>
      </c>
      <c r="E105" s="9">
        <f>IF(D119=0, "-", D105/D119)</f>
        <v>1.6393442622950821E-2</v>
      </c>
      <c r="F105" s="81">
        <v>34</v>
      </c>
      <c r="G105" s="34">
        <f>IF(F119=0, "-", F105/F119)</f>
        <v>2.7891714520098441E-2</v>
      </c>
      <c r="H105" s="65">
        <v>29</v>
      </c>
      <c r="I105" s="9">
        <f>IF(H119=0, "-", H105/H119)</f>
        <v>2.5173611111111112E-2</v>
      </c>
      <c r="J105" s="8">
        <f t="shared" si="8"/>
        <v>1.3333333333333333</v>
      </c>
      <c r="K105" s="9">
        <f t="shared" si="9"/>
        <v>0.17241379310344829</v>
      </c>
    </row>
    <row r="106" spans="1:11" x14ac:dyDescent="0.2">
      <c r="A106" s="7" t="s">
        <v>258</v>
      </c>
      <c r="B106" s="65">
        <v>204</v>
      </c>
      <c r="C106" s="34">
        <f>IF(B119=0, "-", B106/B119)</f>
        <v>0.40316205533596838</v>
      </c>
      <c r="D106" s="65">
        <v>93</v>
      </c>
      <c r="E106" s="9">
        <f>IF(D119=0, "-", D106/D119)</f>
        <v>0.25409836065573771</v>
      </c>
      <c r="F106" s="81">
        <v>352</v>
      </c>
      <c r="G106" s="34">
        <f>IF(F119=0, "-", F106/F119)</f>
        <v>0.28876127973748977</v>
      </c>
      <c r="H106" s="65">
        <v>361</v>
      </c>
      <c r="I106" s="9">
        <f>IF(H119=0, "-", H106/H119)</f>
        <v>0.31336805555555558</v>
      </c>
      <c r="J106" s="8">
        <f t="shared" si="8"/>
        <v>1.1935483870967742</v>
      </c>
      <c r="K106" s="9">
        <f t="shared" si="9"/>
        <v>-2.4930747922437674E-2</v>
      </c>
    </row>
    <row r="107" spans="1:11" x14ac:dyDescent="0.2">
      <c r="A107" s="7" t="s">
        <v>259</v>
      </c>
      <c r="B107" s="65">
        <v>0</v>
      </c>
      <c r="C107" s="34">
        <f>IF(B119=0, "-", B107/B119)</f>
        <v>0</v>
      </c>
      <c r="D107" s="65">
        <v>2</v>
      </c>
      <c r="E107" s="9">
        <f>IF(D119=0, "-", D107/D119)</f>
        <v>5.4644808743169399E-3</v>
      </c>
      <c r="F107" s="81">
        <v>0</v>
      </c>
      <c r="G107" s="34">
        <f>IF(F119=0, "-", F107/F119)</f>
        <v>0</v>
      </c>
      <c r="H107" s="65">
        <v>8</v>
      </c>
      <c r="I107" s="9">
        <f>IF(H119=0, "-", H107/H119)</f>
        <v>6.9444444444444441E-3</v>
      </c>
      <c r="J107" s="8">
        <f t="shared" si="8"/>
        <v>-1</v>
      </c>
      <c r="K107" s="9">
        <f t="shared" si="9"/>
        <v>-1</v>
      </c>
    </row>
    <row r="108" spans="1:11" x14ac:dyDescent="0.2">
      <c r="A108" s="7" t="s">
        <v>260</v>
      </c>
      <c r="B108" s="65">
        <v>0</v>
      </c>
      <c r="C108" s="34">
        <f>IF(B119=0, "-", B108/B119)</f>
        <v>0</v>
      </c>
      <c r="D108" s="65">
        <v>1</v>
      </c>
      <c r="E108" s="9">
        <f>IF(D119=0, "-", D108/D119)</f>
        <v>2.7322404371584699E-3</v>
      </c>
      <c r="F108" s="81">
        <v>1</v>
      </c>
      <c r="G108" s="34">
        <f>IF(F119=0, "-", F108/F119)</f>
        <v>8.2034454470877774E-4</v>
      </c>
      <c r="H108" s="65">
        <v>2</v>
      </c>
      <c r="I108" s="9">
        <f>IF(H119=0, "-", H108/H119)</f>
        <v>1.736111111111111E-3</v>
      </c>
      <c r="J108" s="8">
        <f t="shared" si="8"/>
        <v>-1</v>
      </c>
      <c r="K108" s="9">
        <f t="shared" si="9"/>
        <v>-0.5</v>
      </c>
    </row>
    <row r="109" spans="1:11" x14ac:dyDescent="0.2">
      <c r="A109" s="7" t="s">
        <v>261</v>
      </c>
      <c r="B109" s="65">
        <v>0</v>
      </c>
      <c r="C109" s="34">
        <f>IF(B119=0, "-", B109/B119)</f>
        <v>0</v>
      </c>
      <c r="D109" s="65">
        <v>62</v>
      </c>
      <c r="E109" s="9">
        <f>IF(D119=0, "-", D109/D119)</f>
        <v>0.16939890710382513</v>
      </c>
      <c r="F109" s="81">
        <v>0</v>
      </c>
      <c r="G109" s="34">
        <f>IF(F119=0, "-", F109/F119)</f>
        <v>0</v>
      </c>
      <c r="H109" s="65">
        <v>75</v>
      </c>
      <c r="I109" s="9">
        <f>IF(H119=0, "-", H109/H119)</f>
        <v>6.5104166666666671E-2</v>
      </c>
      <c r="J109" s="8">
        <f t="shared" si="8"/>
        <v>-1</v>
      </c>
      <c r="K109" s="9">
        <f t="shared" si="9"/>
        <v>-1</v>
      </c>
    </row>
    <row r="110" spans="1:11" x14ac:dyDescent="0.2">
      <c r="A110" s="7" t="s">
        <v>262</v>
      </c>
      <c r="B110" s="65">
        <v>1</v>
      </c>
      <c r="C110" s="34">
        <f>IF(B119=0, "-", B110/B119)</f>
        <v>1.976284584980237E-3</v>
      </c>
      <c r="D110" s="65">
        <v>6</v>
      </c>
      <c r="E110" s="9">
        <f>IF(D119=0, "-", D110/D119)</f>
        <v>1.6393442622950821E-2</v>
      </c>
      <c r="F110" s="81">
        <v>3</v>
      </c>
      <c r="G110" s="34">
        <f>IF(F119=0, "-", F110/F119)</f>
        <v>2.4610336341263331E-3</v>
      </c>
      <c r="H110" s="65">
        <v>20</v>
      </c>
      <c r="I110" s="9">
        <f>IF(H119=0, "-", H110/H119)</f>
        <v>1.7361111111111112E-2</v>
      </c>
      <c r="J110" s="8">
        <f t="shared" si="8"/>
        <v>-0.83333333333333337</v>
      </c>
      <c r="K110" s="9">
        <f t="shared" si="9"/>
        <v>-0.85</v>
      </c>
    </row>
    <row r="111" spans="1:11" x14ac:dyDescent="0.2">
      <c r="A111" s="7" t="s">
        <v>263</v>
      </c>
      <c r="B111" s="65">
        <v>16</v>
      </c>
      <c r="C111" s="34">
        <f>IF(B119=0, "-", B111/B119)</f>
        <v>3.1620553359683792E-2</v>
      </c>
      <c r="D111" s="65">
        <v>11</v>
      </c>
      <c r="E111" s="9">
        <f>IF(D119=0, "-", D111/D119)</f>
        <v>3.0054644808743168E-2</v>
      </c>
      <c r="F111" s="81">
        <v>64</v>
      </c>
      <c r="G111" s="34">
        <f>IF(F119=0, "-", F111/F119)</f>
        <v>5.2502050861361775E-2</v>
      </c>
      <c r="H111" s="65">
        <v>47</v>
      </c>
      <c r="I111" s="9">
        <f>IF(H119=0, "-", H111/H119)</f>
        <v>4.0798611111111112E-2</v>
      </c>
      <c r="J111" s="8">
        <f t="shared" si="8"/>
        <v>0.45454545454545453</v>
      </c>
      <c r="K111" s="9">
        <f t="shared" si="9"/>
        <v>0.36170212765957449</v>
      </c>
    </row>
    <row r="112" spans="1:11" x14ac:dyDescent="0.2">
      <c r="A112" s="7" t="s">
        <v>264</v>
      </c>
      <c r="B112" s="65">
        <v>43</v>
      </c>
      <c r="C112" s="34">
        <f>IF(B119=0, "-", B112/B119)</f>
        <v>8.4980237154150193E-2</v>
      </c>
      <c r="D112" s="65">
        <v>13</v>
      </c>
      <c r="E112" s="9">
        <f>IF(D119=0, "-", D112/D119)</f>
        <v>3.5519125683060107E-2</v>
      </c>
      <c r="F112" s="81">
        <v>96</v>
      </c>
      <c r="G112" s="34">
        <f>IF(F119=0, "-", F112/F119)</f>
        <v>7.8753076292042659E-2</v>
      </c>
      <c r="H112" s="65">
        <v>53</v>
      </c>
      <c r="I112" s="9">
        <f>IF(H119=0, "-", H112/H119)</f>
        <v>4.6006944444444448E-2</v>
      </c>
      <c r="J112" s="8">
        <f t="shared" si="8"/>
        <v>2.3076923076923075</v>
      </c>
      <c r="K112" s="9">
        <f t="shared" si="9"/>
        <v>0.81132075471698117</v>
      </c>
    </row>
    <row r="113" spans="1:11" x14ac:dyDescent="0.2">
      <c r="A113" s="7" t="s">
        <v>265</v>
      </c>
      <c r="B113" s="65">
        <v>141</v>
      </c>
      <c r="C113" s="34">
        <f>IF(B119=0, "-", B113/B119)</f>
        <v>0.27865612648221344</v>
      </c>
      <c r="D113" s="65">
        <v>92</v>
      </c>
      <c r="E113" s="9">
        <f>IF(D119=0, "-", D113/D119)</f>
        <v>0.25136612021857924</v>
      </c>
      <c r="F113" s="81">
        <v>447</v>
      </c>
      <c r="G113" s="34">
        <f>IF(F119=0, "-", F113/F119)</f>
        <v>0.36669401148482361</v>
      </c>
      <c r="H113" s="65">
        <v>365</v>
      </c>
      <c r="I113" s="9">
        <f>IF(H119=0, "-", H113/H119)</f>
        <v>0.31684027777777779</v>
      </c>
      <c r="J113" s="8">
        <f t="shared" si="8"/>
        <v>0.53260869565217395</v>
      </c>
      <c r="K113" s="9">
        <f t="shared" si="9"/>
        <v>0.22465753424657534</v>
      </c>
    </row>
    <row r="114" spans="1:11" x14ac:dyDescent="0.2">
      <c r="A114" s="7" t="s">
        <v>266</v>
      </c>
      <c r="B114" s="65">
        <v>35</v>
      </c>
      <c r="C114" s="34">
        <f>IF(B119=0, "-", B114/B119)</f>
        <v>6.9169960474308304E-2</v>
      </c>
      <c r="D114" s="65">
        <v>57</v>
      </c>
      <c r="E114" s="9">
        <f>IF(D119=0, "-", D114/D119)</f>
        <v>0.15573770491803279</v>
      </c>
      <c r="F114" s="81">
        <v>117</v>
      </c>
      <c r="G114" s="34">
        <f>IF(F119=0, "-", F114/F119)</f>
        <v>9.5980311730926984E-2</v>
      </c>
      <c r="H114" s="65">
        <v>89</v>
      </c>
      <c r="I114" s="9">
        <f>IF(H119=0, "-", H114/H119)</f>
        <v>7.7256944444444448E-2</v>
      </c>
      <c r="J114" s="8">
        <f t="shared" si="8"/>
        <v>-0.38596491228070173</v>
      </c>
      <c r="K114" s="9">
        <f t="shared" si="9"/>
        <v>0.3146067415730337</v>
      </c>
    </row>
    <row r="115" spans="1:11" x14ac:dyDescent="0.2">
      <c r="A115" s="7" t="s">
        <v>267</v>
      </c>
      <c r="B115" s="65">
        <v>0</v>
      </c>
      <c r="C115" s="34">
        <f>IF(B119=0, "-", B115/B119)</f>
        <v>0</v>
      </c>
      <c r="D115" s="65">
        <v>0</v>
      </c>
      <c r="E115" s="9">
        <f>IF(D119=0, "-", D115/D119)</f>
        <v>0</v>
      </c>
      <c r="F115" s="81">
        <v>0</v>
      </c>
      <c r="G115" s="34">
        <f>IF(F119=0, "-", F115/F119)</f>
        <v>0</v>
      </c>
      <c r="H115" s="65">
        <v>14</v>
      </c>
      <c r="I115" s="9">
        <f>IF(H119=0, "-", H115/H119)</f>
        <v>1.2152777777777778E-2</v>
      </c>
      <c r="J115" s="8" t="str">
        <f t="shared" si="8"/>
        <v>-</v>
      </c>
      <c r="K115" s="9">
        <f t="shared" si="9"/>
        <v>-1</v>
      </c>
    </row>
    <row r="116" spans="1:11" x14ac:dyDescent="0.2">
      <c r="A116" s="7" t="s">
        <v>268</v>
      </c>
      <c r="B116" s="65">
        <v>0</v>
      </c>
      <c r="C116" s="34">
        <f>IF(B119=0, "-", B116/B119)</f>
        <v>0</v>
      </c>
      <c r="D116" s="65">
        <v>6</v>
      </c>
      <c r="E116" s="9">
        <f>IF(D119=0, "-", D116/D119)</f>
        <v>1.6393442622950821E-2</v>
      </c>
      <c r="F116" s="81">
        <v>3</v>
      </c>
      <c r="G116" s="34">
        <f>IF(F119=0, "-", F116/F119)</f>
        <v>2.4610336341263331E-3</v>
      </c>
      <c r="H116" s="65">
        <v>9</v>
      </c>
      <c r="I116" s="9">
        <f>IF(H119=0, "-", H116/H119)</f>
        <v>7.8125E-3</v>
      </c>
      <c r="J116" s="8">
        <f t="shared" si="8"/>
        <v>-1</v>
      </c>
      <c r="K116" s="9">
        <f t="shared" si="9"/>
        <v>-0.66666666666666663</v>
      </c>
    </row>
    <row r="117" spans="1:11" x14ac:dyDescent="0.2">
      <c r="A117" s="7" t="s">
        <v>269</v>
      </c>
      <c r="B117" s="65">
        <v>7</v>
      </c>
      <c r="C117" s="34">
        <f>IF(B119=0, "-", B117/B119)</f>
        <v>1.383399209486166E-2</v>
      </c>
      <c r="D117" s="65">
        <v>0</v>
      </c>
      <c r="E117" s="9">
        <f>IF(D119=0, "-", D117/D119)</f>
        <v>0</v>
      </c>
      <c r="F117" s="81">
        <v>8</v>
      </c>
      <c r="G117" s="34">
        <f>IF(F119=0, "-", F117/F119)</f>
        <v>6.5627563576702219E-3</v>
      </c>
      <c r="H117" s="65">
        <v>6</v>
      </c>
      <c r="I117" s="9">
        <f>IF(H119=0, "-", H117/H119)</f>
        <v>5.208333333333333E-3</v>
      </c>
      <c r="J117" s="8" t="str">
        <f t="shared" si="8"/>
        <v>-</v>
      </c>
      <c r="K117" s="9">
        <f t="shared" si="9"/>
        <v>0.33333333333333331</v>
      </c>
    </row>
    <row r="118" spans="1:11" x14ac:dyDescent="0.2">
      <c r="A118" s="2"/>
      <c r="B118" s="68"/>
      <c r="C118" s="33"/>
      <c r="D118" s="68"/>
      <c r="E118" s="6"/>
      <c r="F118" s="82"/>
      <c r="G118" s="33"/>
      <c r="H118" s="68"/>
      <c r="I118" s="6"/>
      <c r="J118" s="5"/>
      <c r="K118" s="6"/>
    </row>
    <row r="119" spans="1:11" s="43" customFormat="1" x14ac:dyDescent="0.2">
      <c r="A119" s="162" t="s">
        <v>594</v>
      </c>
      <c r="B119" s="71">
        <f>SUM(B103:B118)</f>
        <v>506</v>
      </c>
      <c r="C119" s="40">
        <f>B119/25800</f>
        <v>1.9612403100775194E-2</v>
      </c>
      <c r="D119" s="71">
        <f>SUM(D103:D118)</f>
        <v>366</v>
      </c>
      <c r="E119" s="41">
        <f>D119/21662</f>
        <v>1.689594681931493E-2</v>
      </c>
      <c r="F119" s="77">
        <f>SUM(F103:F118)</f>
        <v>1219</v>
      </c>
      <c r="G119" s="42">
        <f>F119/67549</f>
        <v>1.8046159084516424E-2</v>
      </c>
      <c r="H119" s="71">
        <f>SUM(H103:H118)</f>
        <v>1152</v>
      </c>
      <c r="I119" s="41">
        <f>H119/65027</f>
        <v>1.7715718086333369E-2</v>
      </c>
      <c r="J119" s="37">
        <f>IF(D119=0, "-", IF((B119-D119)/D119&lt;10, (B119-D119)/D119, "&gt;999%"))</f>
        <v>0.38251366120218577</v>
      </c>
      <c r="K119" s="38">
        <f>IF(H119=0, "-", IF((F119-H119)/H119&lt;10, (F119-H119)/H119, "&gt;999%"))</f>
        <v>5.8159722222222224E-2</v>
      </c>
    </row>
    <row r="120" spans="1:11" x14ac:dyDescent="0.2">
      <c r="B120" s="83"/>
      <c r="D120" s="83"/>
      <c r="F120" s="83"/>
      <c r="H120" s="83"/>
    </row>
    <row r="121" spans="1:11" s="43" customFormat="1" x14ac:dyDescent="0.2">
      <c r="A121" s="162" t="s">
        <v>593</v>
      </c>
      <c r="B121" s="71">
        <v>748</v>
      </c>
      <c r="C121" s="40">
        <f>B121/25800</f>
        <v>2.8992248062015506E-2</v>
      </c>
      <c r="D121" s="71">
        <v>882</v>
      </c>
      <c r="E121" s="41">
        <f>D121/21662</f>
        <v>4.0716462007201554E-2</v>
      </c>
      <c r="F121" s="77">
        <v>2193</v>
      </c>
      <c r="G121" s="42">
        <f>F121/67549</f>
        <v>3.246532147034005E-2</v>
      </c>
      <c r="H121" s="71">
        <v>2678</v>
      </c>
      <c r="I121" s="41">
        <f>H121/65027</f>
        <v>4.1182893259722887E-2</v>
      </c>
      <c r="J121" s="37">
        <f>IF(D121=0, "-", IF((B121-D121)/D121&lt;10, (B121-D121)/D121, "&gt;999%"))</f>
        <v>-0.15192743764172337</v>
      </c>
      <c r="K121" s="38">
        <f>IF(H121=0, "-", IF((F121-H121)/H121&lt;10, (F121-H121)/H121, "&gt;999%"))</f>
        <v>-0.18110530246452577</v>
      </c>
    </row>
    <row r="122" spans="1:11" x14ac:dyDescent="0.2">
      <c r="B122" s="83"/>
      <c r="D122" s="83"/>
      <c r="F122" s="83"/>
      <c r="H122" s="83"/>
    </row>
    <row r="123" spans="1:11" ht="15.75" x14ac:dyDescent="0.25">
      <c r="A123" s="164" t="s">
        <v>114</v>
      </c>
      <c r="B123" s="196" t="s">
        <v>1</v>
      </c>
      <c r="C123" s="200"/>
      <c r="D123" s="200"/>
      <c r="E123" s="197"/>
      <c r="F123" s="196" t="s">
        <v>14</v>
      </c>
      <c r="G123" s="200"/>
      <c r="H123" s="200"/>
      <c r="I123" s="197"/>
      <c r="J123" s="196" t="s">
        <v>15</v>
      </c>
      <c r="K123" s="197"/>
    </row>
    <row r="124" spans="1:11" x14ac:dyDescent="0.2">
      <c r="A124" s="22"/>
      <c r="B124" s="196">
        <f>VALUE(RIGHT($B$2, 4))</f>
        <v>2021</v>
      </c>
      <c r="C124" s="197"/>
      <c r="D124" s="196">
        <f>B124-1</f>
        <v>2020</v>
      </c>
      <c r="E124" s="204"/>
      <c r="F124" s="196">
        <f>B124</f>
        <v>2021</v>
      </c>
      <c r="G124" s="204"/>
      <c r="H124" s="196">
        <f>D124</f>
        <v>2020</v>
      </c>
      <c r="I124" s="204"/>
      <c r="J124" s="140" t="s">
        <v>4</v>
      </c>
      <c r="K124" s="141" t="s">
        <v>2</v>
      </c>
    </row>
    <row r="125" spans="1:11" x14ac:dyDescent="0.2">
      <c r="A125" s="163" t="s">
        <v>141</v>
      </c>
      <c r="B125" s="61" t="s">
        <v>12</v>
      </c>
      <c r="C125" s="62" t="s">
        <v>13</v>
      </c>
      <c r="D125" s="61" t="s">
        <v>12</v>
      </c>
      <c r="E125" s="63" t="s">
        <v>13</v>
      </c>
      <c r="F125" s="62" t="s">
        <v>12</v>
      </c>
      <c r="G125" s="62" t="s">
        <v>13</v>
      </c>
      <c r="H125" s="61" t="s">
        <v>12</v>
      </c>
      <c r="I125" s="63" t="s">
        <v>13</v>
      </c>
      <c r="J125" s="61"/>
      <c r="K125" s="63"/>
    </row>
    <row r="126" spans="1:11" x14ac:dyDescent="0.2">
      <c r="A126" s="7" t="s">
        <v>270</v>
      </c>
      <c r="B126" s="65">
        <v>0</v>
      </c>
      <c r="C126" s="34">
        <f>IF(B130=0, "-", B126/B130)</f>
        <v>0</v>
      </c>
      <c r="D126" s="65">
        <v>26</v>
      </c>
      <c r="E126" s="9">
        <f>IF(D130=0, "-", D126/D130)</f>
        <v>0.33333333333333331</v>
      </c>
      <c r="F126" s="81">
        <v>0</v>
      </c>
      <c r="G126" s="34">
        <f>IF(F130=0, "-", F126/F130)</f>
        <v>0</v>
      </c>
      <c r="H126" s="65">
        <v>223</v>
      </c>
      <c r="I126" s="9">
        <f>IF(H130=0, "-", H126/H130)</f>
        <v>0.6445086705202312</v>
      </c>
      <c r="J126" s="8">
        <f>IF(D126=0, "-", IF((B126-D126)/D126&lt;10, (B126-D126)/D126, "&gt;999%"))</f>
        <v>-1</v>
      </c>
      <c r="K126" s="9">
        <f>IF(H126=0, "-", IF((F126-H126)/H126&lt;10, (F126-H126)/H126, "&gt;999%"))</f>
        <v>-1</v>
      </c>
    </row>
    <row r="127" spans="1:11" x14ac:dyDescent="0.2">
      <c r="A127" s="7" t="s">
        <v>271</v>
      </c>
      <c r="B127" s="65">
        <v>49</v>
      </c>
      <c r="C127" s="34">
        <f>IF(B130=0, "-", B127/B130)</f>
        <v>0.72058823529411764</v>
      </c>
      <c r="D127" s="65">
        <v>48</v>
      </c>
      <c r="E127" s="9">
        <f>IF(D130=0, "-", D127/D130)</f>
        <v>0.61538461538461542</v>
      </c>
      <c r="F127" s="81">
        <v>130</v>
      </c>
      <c r="G127" s="34">
        <f>IF(F130=0, "-", F127/F130)</f>
        <v>0.74285714285714288</v>
      </c>
      <c r="H127" s="65">
        <v>112</v>
      </c>
      <c r="I127" s="9">
        <f>IF(H130=0, "-", H127/H130)</f>
        <v>0.32369942196531792</v>
      </c>
      <c r="J127" s="8">
        <f>IF(D127=0, "-", IF((B127-D127)/D127&lt;10, (B127-D127)/D127, "&gt;999%"))</f>
        <v>2.0833333333333332E-2</v>
      </c>
      <c r="K127" s="9">
        <f>IF(H127=0, "-", IF((F127-H127)/H127&lt;10, (F127-H127)/H127, "&gt;999%"))</f>
        <v>0.16071428571428573</v>
      </c>
    </row>
    <row r="128" spans="1:11" x14ac:dyDescent="0.2">
      <c r="A128" s="7" t="s">
        <v>272</v>
      </c>
      <c r="B128" s="65">
        <v>19</v>
      </c>
      <c r="C128" s="34">
        <f>IF(B130=0, "-", B128/B130)</f>
        <v>0.27941176470588236</v>
      </c>
      <c r="D128" s="65">
        <v>4</v>
      </c>
      <c r="E128" s="9">
        <f>IF(D130=0, "-", D128/D130)</f>
        <v>5.128205128205128E-2</v>
      </c>
      <c r="F128" s="81">
        <v>45</v>
      </c>
      <c r="G128" s="34">
        <f>IF(F130=0, "-", F128/F130)</f>
        <v>0.25714285714285712</v>
      </c>
      <c r="H128" s="65">
        <v>11</v>
      </c>
      <c r="I128" s="9">
        <f>IF(H130=0, "-", H128/H130)</f>
        <v>3.1791907514450865E-2</v>
      </c>
      <c r="J128" s="8">
        <f>IF(D128=0, "-", IF((B128-D128)/D128&lt;10, (B128-D128)/D128, "&gt;999%"))</f>
        <v>3.75</v>
      </c>
      <c r="K128" s="9">
        <f>IF(H128=0, "-", IF((F128-H128)/H128&lt;10, (F128-H128)/H128, "&gt;999%"))</f>
        <v>3.0909090909090908</v>
      </c>
    </row>
    <row r="129" spans="1:11" x14ac:dyDescent="0.2">
      <c r="A129" s="2"/>
      <c r="B129" s="68"/>
      <c r="C129" s="33"/>
      <c r="D129" s="68"/>
      <c r="E129" s="6"/>
      <c r="F129" s="82"/>
      <c r="G129" s="33"/>
      <c r="H129" s="68"/>
      <c r="I129" s="6"/>
      <c r="J129" s="5"/>
      <c r="K129" s="6"/>
    </row>
    <row r="130" spans="1:11" s="43" customFormat="1" x14ac:dyDescent="0.2">
      <c r="A130" s="162" t="s">
        <v>592</v>
      </c>
      <c r="B130" s="71">
        <f>SUM(B126:B129)</f>
        <v>68</v>
      </c>
      <c r="C130" s="40">
        <f>B130/25800</f>
        <v>2.635658914728682E-3</v>
      </c>
      <c r="D130" s="71">
        <f>SUM(D126:D129)</f>
        <v>78</v>
      </c>
      <c r="E130" s="41">
        <f>D130/21662</f>
        <v>3.6007755516572798E-3</v>
      </c>
      <c r="F130" s="77">
        <f>SUM(F126:F129)</f>
        <v>175</v>
      </c>
      <c r="G130" s="42">
        <f>F130/67549</f>
        <v>2.5907119276377148E-3</v>
      </c>
      <c r="H130" s="71">
        <f>SUM(H126:H129)</f>
        <v>346</v>
      </c>
      <c r="I130" s="41">
        <f>H130/65027</f>
        <v>5.32086671690221E-3</v>
      </c>
      <c r="J130" s="37">
        <f>IF(D130=0, "-", IF((B130-D130)/D130&lt;10, (B130-D130)/D130, "&gt;999%"))</f>
        <v>-0.12820512820512819</v>
      </c>
      <c r="K130" s="38">
        <f>IF(H130=0, "-", IF((F130-H130)/H130&lt;10, (F130-H130)/H130, "&gt;999%"))</f>
        <v>-0.49421965317919075</v>
      </c>
    </row>
    <row r="131" spans="1:11" x14ac:dyDescent="0.2">
      <c r="B131" s="83"/>
      <c r="D131" s="83"/>
      <c r="F131" s="83"/>
      <c r="H131" s="83"/>
    </row>
    <row r="132" spans="1:11" x14ac:dyDescent="0.2">
      <c r="A132" s="163" t="s">
        <v>142</v>
      </c>
      <c r="B132" s="61" t="s">
        <v>12</v>
      </c>
      <c r="C132" s="62" t="s">
        <v>13</v>
      </c>
      <c r="D132" s="61" t="s">
        <v>12</v>
      </c>
      <c r="E132" s="63" t="s">
        <v>13</v>
      </c>
      <c r="F132" s="62" t="s">
        <v>12</v>
      </c>
      <c r="G132" s="62" t="s">
        <v>13</v>
      </c>
      <c r="H132" s="61" t="s">
        <v>12</v>
      </c>
      <c r="I132" s="63" t="s">
        <v>13</v>
      </c>
      <c r="J132" s="61"/>
      <c r="K132" s="63"/>
    </row>
    <row r="133" spans="1:11" x14ac:dyDescent="0.2">
      <c r="A133" s="7" t="s">
        <v>273</v>
      </c>
      <c r="B133" s="65">
        <v>6</v>
      </c>
      <c r="C133" s="34">
        <f>IF(B145=0, "-", B133/B145)</f>
        <v>4.8387096774193547E-2</v>
      </c>
      <c r="D133" s="65">
        <v>1</v>
      </c>
      <c r="E133" s="9">
        <f>IF(D145=0, "-", D133/D145)</f>
        <v>1.6949152542372881E-2</v>
      </c>
      <c r="F133" s="81">
        <v>11</v>
      </c>
      <c r="G133" s="34">
        <f>IF(F145=0, "-", F133/F145)</f>
        <v>3.8461538461538464E-2</v>
      </c>
      <c r="H133" s="65">
        <v>3</v>
      </c>
      <c r="I133" s="9">
        <f>IF(H145=0, "-", H133/H145)</f>
        <v>1.1811023622047244E-2</v>
      </c>
      <c r="J133" s="8">
        <f t="shared" ref="J133:J143" si="10">IF(D133=0, "-", IF((B133-D133)/D133&lt;10, (B133-D133)/D133, "&gt;999%"))</f>
        <v>5</v>
      </c>
      <c r="K133" s="9">
        <f t="shared" ref="K133:K143" si="11">IF(H133=0, "-", IF((F133-H133)/H133&lt;10, (F133-H133)/H133, "&gt;999%"))</f>
        <v>2.6666666666666665</v>
      </c>
    </row>
    <row r="134" spans="1:11" x14ac:dyDescent="0.2">
      <c r="A134" s="7" t="s">
        <v>274</v>
      </c>
      <c r="B134" s="65">
        <v>0</v>
      </c>
      <c r="C134" s="34">
        <f>IF(B145=0, "-", B134/B145)</f>
        <v>0</v>
      </c>
      <c r="D134" s="65">
        <v>1</v>
      </c>
      <c r="E134" s="9">
        <f>IF(D145=0, "-", D134/D145)</f>
        <v>1.6949152542372881E-2</v>
      </c>
      <c r="F134" s="81">
        <v>3</v>
      </c>
      <c r="G134" s="34">
        <f>IF(F145=0, "-", F134/F145)</f>
        <v>1.048951048951049E-2</v>
      </c>
      <c r="H134" s="65">
        <v>5</v>
      </c>
      <c r="I134" s="9">
        <f>IF(H145=0, "-", H134/H145)</f>
        <v>1.968503937007874E-2</v>
      </c>
      <c r="J134" s="8">
        <f t="shared" si="10"/>
        <v>-1</v>
      </c>
      <c r="K134" s="9">
        <f t="shared" si="11"/>
        <v>-0.4</v>
      </c>
    </row>
    <row r="135" spans="1:11" x14ac:dyDescent="0.2">
      <c r="A135" s="7" t="s">
        <v>275</v>
      </c>
      <c r="B135" s="65">
        <v>13</v>
      </c>
      <c r="C135" s="34">
        <f>IF(B145=0, "-", B135/B145)</f>
        <v>0.10483870967741936</v>
      </c>
      <c r="D135" s="65">
        <v>32</v>
      </c>
      <c r="E135" s="9">
        <f>IF(D145=0, "-", D135/D145)</f>
        <v>0.5423728813559322</v>
      </c>
      <c r="F135" s="81">
        <v>70</v>
      </c>
      <c r="G135" s="34">
        <f>IF(F145=0, "-", F135/F145)</f>
        <v>0.24475524475524477</v>
      </c>
      <c r="H135" s="65">
        <v>126</v>
      </c>
      <c r="I135" s="9">
        <f>IF(H145=0, "-", H135/H145)</f>
        <v>0.49606299212598426</v>
      </c>
      <c r="J135" s="8">
        <f t="shared" si="10"/>
        <v>-0.59375</v>
      </c>
      <c r="K135" s="9">
        <f t="shared" si="11"/>
        <v>-0.44444444444444442</v>
      </c>
    </row>
    <row r="136" spans="1:11" x14ac:dyDescent="0.2">
      <c r="A136" s="7" t="s">
        <v>276</v>
      </c>
      <c r="B136" s="65">
        <v>0</v>
      </c>
      <c r="C136" s="34">
        <f>IF(B145=0, "-", B136/B145)</f>
        <v>0</v>
      </c>
      <c r="D136" s="65">
        <v>0</v>
      </c>
      <c r="E136" s="9">
        <f>IF(D145=0, "-", D136/D145)</f>
        <v>0</v>
      </c>
      <c r="F136" s="81">
        <v>0</v>
      </c>
      <c r="G136" s="34">
        <f>IF(F145=0, "-", F136/F145)</f>
        <v>0</v>
      </c>
      <c r="H136" s="65">
        <v>3</v>
      </c>
      <c r="I136" s="9">
        <f>IF(H145=0, "-", H136/H145)</f>
        <v>1.1811023622047244E-2</v>
      </c>
      <c r="J136" s="8" t="str">
        <f t="shared" si="10"/>
        <v>-</v>
      </c>
      <c r="K136" s="9">
        <f t="shared" si="11"/>
        <v>-1</v>
      </c>
    </row>
    <row r="137" spans="1:11" x14ac:dyDescent="0.2">
      <c r="A137" s="7" t="s">
        <v>277</v>
      </c>
      <c r="B137" s="65">
        <v>1</v>
      </c>
      <c r="C137" s="34">
        <f>IF(B145=0, "-", B137/B145)</f>
        <v>8.0645161290322578E-3</v>
      </c>
      <c r="D137" s="65">
        <v>0</v>
      </c>
      <c r="E137" s="9">
        <f>IF(D145=0, "-", D137/D145)</f>
        <v>0</v>
      </c>
      <c r="F137" s="81">
        <v>2</v>
      </c>
      <c r="G137" s="34">
        <f>IF(F145=0, "-", F137/F145)</f>
        <v>6.993006993006993E-3</v>
      </c>
      <c r="H137" s="65">
        <v>2</v>
      </c>
      <c r="I137" s="9">
        <f>IF(H145=0, "-", H137/H145)</f>
        <v>7.874015748031496E-3</v>
      </c>
      <c r="J137" s="8" t="str">
        <f t="shared" si="10"/>
        <v>-</v>
      </c>
      <c r="K137" s="9">
        <f t="shared" si="11"/>
        <v>0</v>
      </c>
    </row>
    <row r="138" spans="1:11" x14ac:dyDescent="0.2">
      <c r="A138" s="7" t="s">
        <v>278</v>
      </c>
      <c r="B138" s="65">
        <v>0</v>
      </c>
      <c r="C138" s="34">
        <f>IF(B145=0, "-", B138/B145)</f>
        <v>0</v>
      </c>
      <c r="D138" s="65">
        <v>1</v>
      </c>
      <c r="E138" s="9">
        <f>IF(D145=0, "-", D138/D145)</f>
        <v>1.6949152542372881E-2</v>
      </c>
      <c r="F138" s="81">
        <v>0</v>
      </c>
      <c r="G138" s="34">
        <f>IF(F145=0, "-", F138/F145)</f>
        <v>0</v>
      </c>
      <c r="H138" s="65">
        <v>2</v>
      </c>
      <c r="I138" s="9">
        <f>IF(H145=0, "-", H138/H145)</f>
        <v>7.874015748031496E-3</v>
      </c>
      <c r="J138" s="8">
        <f t="shared" si="10"/>
        <v>-1</v>
      </c>
      <c r="K138" s="9">
        <f t="shared" si="11"/>
        <v>-1</v>
      </c>
    </row>
    <row r="139" spans="1:11" x14ac:dyDescent="0.2">
      <c r="A139" s="7" t="s">
        <v>279</v>
      </c>
      <c r="B139" s="65">
        <v>2</v>
      </c>
      <c r="C139" s="34">
        <f>IF(B145=0, "-", B139/B145)</f>
        <v>1.6129032258064516E-2</v>
      </c>
      <c r="D139" s="65">
        <v>0</v>
      </c>
      <c r="E139" s="9">
        <f>IF(D145=0, "-", D139/D145)</f>
        <v>0</v>
      </c>
      <c r="F139" s="81">
        <v>9</v>
      </c>
      <c r="G139" s="34">
        <f>IF(F145=0, "-", F139/F145)</f>
        <v>3.1468531468531472E-2</v>
      </c>
      <c r="H139" s="65">
        <v>8</v>
      </c>
      <c r="I139" s="9">
        <f>IF(H145=0, "-", H139/H145)</f>
        <v>3.1496062992125984E-2</v>
      </c>
      <c r="J139" s="8" t="str">
        <f t="shared" si="10"/>
        <v>-</v>
      </c>
      <c r="K139" s="9">
        <f t="shared" si="11"/>
        <v>0.125</v>
      </c>
    </row>
    <row r="140" spans="1:11" x14ac:dyDescent="0.2">
      <c r="A140" s="7" t="s">
        <v>280</v>
      </c>
      <c r="B140" s="65">
        <v>1</v>
      </c>
      <c r="C140" s="34">
        <f>IF(B145=0, "-", B140/B145)</f>
        <v>8.0645161290322578E-3</v>
      </c>
      <c r="D140" s="65">
        <v>2</v>
      </c>
      <c r="E140" s="9">
        <f>IF(D145=0, "-", D140/D145)</f>
        <v>3.3898305084745763E-2</v>
      </c>
      <c r="F140" s="81">
        <v>4</v>
      </c>
      <c r="G140" s="34">
        <f>IF(F145=0, "-", F140/F145)</f>
        <v>1.3986013986013986E-2</v>
      </c>
      <c r="H140" s="65">
        <v>13</v>
      </c>
      <c r="I140" s="9">
        <f>IF(H145=0, "-", H140/H145)</f>
        <v>5.1181102362204724E-2</v>
      </c>
      <c r="J140" s="8">
        <f t="shared" si="10"/>
        <v>-0.5</v>
      </c>
      <c r="K140" s="9">
        <f t="shared" si="11"/>
        <v>-0.69230769230769229</v>
      </c>
    </row>
    <row r="141" spans="1:11" x14ac:dyDescent="0.2">
      <c r="A141" s="7" t="s">
        <v>281</v>
      </c>
      <c r="B141" s="65">
        <v>60</v>
      </c>
      <c r="C141" s="34">
        <f>IF(B145=0, "-", B141/B145)</f>
        <v>0.4838709677419355</v>
      </c>
      <c r="D141" s="65">
        <v>22</v>
      </c>
      <c r="E141" s="9">
        <f>IF(D145=0, "-", D141/D145)</f>
        <v>0.3728813559322034</v>
      </c>
      <c r="F141" s="81">
        <v>114</v>
      </c>
      <c r="G141" s="34">
        <f>IF(F145=0, "-", F141/F145)</f>
        <v>0.39860139860139859</v>
      </c>
      <c r="H141" s="65">
        <v>85</v>
      </c>
      <c r="I141" s="9">
        <f>IF(H145=0, "-", H141/H145)</f>
        <v>0.3346456692913386</v>
      </c>
      <c r="J141" s="8">
        <f t="shared" si="10"/>
        <v>1.7272727272727273</v>
      </c>
      <c r="K141" s="9">
        <f t="shared" si="11"/>
        <v>0.3411764705882353</v>
      </c>
    </row>
    <row r="142" spans="1:11" x14ac:dyDescent="0.2">
      <c r="A142" s="7" t="s">
        <v>282</v>
      </c>
      <c r="B142" s="65">
        <v>41</v>
      </c>
      <c r="C142" s="34">
        <f>IF(B145=0, "-", B142/B145)</f>
        <v>0.33064516129032256</v>
      </c>
      <c r="D142" s="65">
        <v>0</v>
      </c>
      <c r="E142" s="9">
        <f>IF(D145=0, "-", D142/D145)</f>
        <v>0</v>
      </c>
      <c r="F142" s="81">
        <v>73</v>
      </c>
      <c r="G142" s="34">
        <f>IF(F145=0, "-", F142/F145)</f>
        <v>0.25524475524475526</v>
      </c>
      <c r="H142" s="65">
        <v>0</v>
      </c>
      <c r="I142" s="9">
        <f>IF(H145=0, "-", H142/H145)</f>
        <v>0</v>
      </c>
      <c r="J142" s="8" t="str">
        <f t="shared" si="10"/>
        <v>-</v>
      </c>
      <c r="K142" s="9" t="str">
        <f t="shared" si="11"/>
        <v>-</v>
      </c>
    </row>
    <row r="143" spans="1:11" x14ac:dyDescent="0.2">
      <c r="A143" s="7" t="s">
        <v>283</v>
      </c>
      <c r="B143" s="65">
        <v>0</v>
      </c>
      <c r="C143" s="34">
        <f>IF(B145=0, "-", B143/B145)</f>
        <v>0</v>
      </c>
      <c r="D143" s="65">
        <v>0</v>
      </c>
      <c r="E143" s="9">
        <f>IF(D145=0, "-", D143/D145)</f>
        <v>0</v>
      </c>
      <c r="F143" s="81">
        <v>0</v>
      </c>
      <c r="G143" s="34">
        <f>IF(F145=0, "-", F143/F145)</f>
        <v>0</v>
      </c>
      <c r="H143" s="65">
        <v>7</v>
      </c>
      <c r="I143" s="9">
        <f>IF(H145=0, "-", H143/H145)</f>
        <v>2.7559055118110236E-2</v>
      </c>
      <c r="J143" s="8" t="str">
        <f t="shared" si="10"/>
        <v>-</v>
      </c>
      <c r="K143" s="9">
        <f t="shared" si="11"/>
        <v>-1</v>
      </c>
    </row>
    <row r="144" spans="1:11" x14ac:dyDescent="0.2">
      <c r="A144" s="2"/>
      <c r="B144" s="68"/>
      <c r="C144" s="33"/>
      <c r="D144" s="68"/>
      <c r="E144" s="6"/>
      <c r="F144" s="82"/>
      <c r="G144" s="33"/>
      <c r="H144" s="68"/>
      <c r="I144" s="6"/>
      <c r="J144" s="5"/>
      <c r="K144" s="6"/>
    </row>
    <row r="145" spans="1:11" s="43" customFormat="1" x14ac:dyDescent="0.2">
      <c r="A145" s="162" t="s">
        <v>591</v>
      </c>
      <c r="B145" s="71">
        <f>SUM(B133:B144)</f>
        <v>124</v>
      </c>
      <c r="C145" s="40">
        <f>B145/25800</f>
        <v>4.806201550387597E-3</v>
      </c>
      <c r="D145" s="71">
        <f>SUM(D133:D144)</f>
        <v>59</v>
      </c>
      <c r="E145" s="41">
        <f>D145/21662</f>
        <v>2.7236635583048657E-3</v>
      </c>
      <c r="F145" s="77">
        <f>SUM(F133:F144)</f>
        <v>286</v>
      </c>
      <c r="G145" s="42">
        <f>F145/67549</f>
        <v>4.2339634931679226E-3</v>
      </c>
      <c r="H145" s="71">
        <f>SUM(H133:H144)</f>
        <v>254</v>
      </c>
      <c r="I145" s="41">
        <f>H145/65027</f>
        <v>3.9060697863964201E-3</v>
      </c>
      <c r="J145" s="37">
        <f>IF(D145=0, "-", IF((B145-D145)/D145&lt;10, (B145-D145)/D145, "&gt;999%"))</f>
        <v>1.1016949152542372</v>
      </c>
      <c r="K145" s="38">
        <f>IF(H145=0, "-", IF((F145-H145)/H145&lt;10, (F145-H145)/H145, "&gt;999%"))</f>
        <v>0.12598425196850394</v>
      </c>
    </row>
    <row r="146" spans="1:11" x14ac:dyDescent="0.2">
      <c r="B146" s="83"/>
      <c r="D146" s="83"/>
      <c r="F146" s="83"/>
      <c r="H146" s="83"/>
    </row>
    <row r="147" spans="1:11" s="43" customFormat="1" x14ac:dyDescent="0.2">
      <c r="A147" s="162" t="s">
        <v>590</v>
      </c>
      <c r="B147" s="71">
        <v>192</v>
      </c>
      <c r="C147" s="40">
        <f>B147/25800</f>
        <v>7.4418604651162795E-3</v>
      </c>
      <c r="D147" s="71">
        <v>137</v>
      </c>
      <c r="E147" s="41">
        <f>D147/21662</f>
        <v>6.3244391099621456E-3</v>
      </c>
      <c r="F147" s="77">
        <v>461</v>
      </c>
      <c r="G147" s="42">
        <f>F147/67549</f>
        <v>6.8246754208056374E-3</v>
      </c>
      <c r="H147" s="71">
        <v>600</v>
      </c>
      <c r="I147" s="41">
        <f>H147/65027</f>
        <v>9.22693650329863E-3</v>
      </c>
      <c r="J147" s="37">
        <f>IF(D147=0, "-", IF((B147-D147)/D147&lt;10, (B147-D147)/D147, "&gt;999%"))</f>
        <v>0.40145985401459855</v>
      </c>
      <c r="K147" s="38">
        <f>IF(H147=0, "-", IF((F147-H147)/H147&lt;10, (F147-H147)/H147, "&gt;999%"))</f>
        <v>-0.23166666666666666</v>
      </c>
    </row>
    <row r="148" spans="1:11" x14ac:dyDescent="0.2">
      <c r="B148" s="83"/>
      <c r="D148" s="83"/>
      <c r="F148" s="83"/>
      <c r="H148" s="83"/>
    </row>
    <row r="149" spans="1:11" ht="15.75" x14ac:dyDescent="0.25">
      <c r="A149" s="164" t="s">
        <v>115</v>
      </c>
      <c r="B149" s="196" t="s">
        <v>1</v>
      </c>
      <c r="C149" s="200"/>
      <c r="D149" s="200"/>
      <c r="E149" s="197"/>
      <c r="F149" s="196" t="s">
        <v>14</v>
      </c>
      <c r="G149" s="200"/>
      <c r="H149" s="200"/>
      <c r="I149" s="197"/>
      <c r="J149" s="196" t="s">
        <v>15</v>
      </c>
      <c r="K149" s="197"/>
    </row>
    <row r="150" spans="1:11" x14ac:dyDescent="0.2">
      <c r="A150" s="22"/>
      <c r="B150" s="196">
        <f>VALUE(RIGHT($B$2, 4))</f>
        <v>2021</v>
      </c>
      <c r="C150" s="197"/>
      <c r="D150" s="196">
        <f>B150-1</f>
        <v>2020</v>
      </c>
      <c r="E150" s="204"/>
      <c r="F150" s="196">
        <f>B150</f>
        <v>2021</v>
      </c>
      <c r="G150" s="204"/>
      <c r="H150" s="196">
        <f>D150</f>
        <v>2020</v>
      </c>
      <c r="I150" s="204"/>
      <c r="J150" s="140" t="s">
        <v>4</v>
      </c>
      <c r="K150" s="141" t="s">
        <v>2</v>
      </c>
    </row>
    <row r="151" spans="1:11" x14ac:dyDescent="0.2">
      <c r="A151" s="163" t="s">
        <v>143</v>
      </c>
      <c r="B151" s="61" t="s">
        <v>12</v>
      </c>
      <c r="C151" s="62" t="s">
        <v>13</v>
      </c>
      <c r="D151" s="61" t="s">
        <v>12</v>
      </c>
      <c r="E151" s="63" t="s">
        <v>13</v>
      </c>
      <c r="F151" s="62" t="s">
        <v>12</v>
      </c>
      <c r="G151" s="62" t="s">
        <v>13</v>
      </c>
      <c r="H151" s="61" t="s">
        <v>12</v>
      </c>
      <c r="I151" s="63" t="s">
        <v>13</v>
      </c>
      <c r="J151" s="61"/>
      <c r="K151" s="63"/>
    </row>
    <row r="152" spans="1:11" x14ac:dyDescent="0.2">
      <c r="A152" s="7" t="s">
        <v>284</v>
      </c>
      <c r="B152" s="65">
        <v>1</v>
      </c>
      <c r="C152" s="34">
        <f>IF(B154=0, "-", B152/B154)</f>
        <v>1</v>
      </c>
      <c r="D152" s="65">
        <v>3</v>
      </c>
      <c r="E152" s="9">
        <f>IF(D154=0, "-", D152/D154)</f>
        <v>1</v>
      </c>
      <c r="F152" s="81">
        <v>12</v>
      </c>
      <c r="G152" s="34">
        <f>IF(F154=0, "-", F152/F154)</f>
        <v>1</v>
      </c>
      <c r="H152" s="65">
        <v>17</v>
      </c>
      <c r="I152" s="9">
        <f>IF(H154=0, "-", H152/H154)</f>
        <v>1</v>
      </c>
      <c r="J152" s="8">
        <f>IF(D152=0, "-", IF((B152-D152)/D152&lt;10, (B152-D152)/D152, "&gt;999%"))</f>
        <v>-0.66666666666666663</v>
      </c>
      <c r="K152" s="9">
        <f>IF(H152=0, "-", IF((F152-H152)/H152&lt;10, (F152-H152)/H152, "&gt;999%"))</f>
        <v>-0.29411764705882354</v>
      </c>
    </row>
    <row r="153" spans="1:11" x14ac:dyDescent="0.2">
      <c r="A153" s="2"/>
      <c r="B153" s="68"/>
      <c r="C153" s="33"/>
      <c r="D153" s="68"/>
      <c r="E153" s="6"/>
      <c r="F153" s="82"/>
      <c r="G153" s="33"/>
      <c r="H153" s="68"/>
      <c r="I153" s="6"/>
      <c r="J153" s="5"/>
      <c r="K153" s="6"/>
    </row>
    <row r="154" spans="1:11" s="43" customFormat="1" x14ac:dyDescent="0.2">
      <c r="A154" s="162" t="s">
        <v>589</v>
      </c>
      <c r="B154" s="71">
        <f>SUM(B152:B153)</f>
        <v>1</v>
      </c>
      <c r="C154" s="40">
        <f>B154/25800</f>
        <v>3.8759689922480622E-5</v>
      </c>
      <c r="D154" s="71">
        <f>SUM(D152:D153)</f>
        <v>3</v>
      </c>
      <c r="E154" s="41">
        <f>D154/21662</f>
        <v>1.3849136737143384E-4</v>
      </c>
      <c r="F154" s="77">
        <f>SUM(F152:F153)</f>
        <v>12</v>
      </c>
      <c r="G154" s="42">
        <f>F154/67549</f>
        <v>1.7764881789515758E-4</v>
      </c>
      <c r="H154" s="71">
        <f>SUM(H152:H153)</f>
        <v>17</v>
      </c>
      <c r="I154" s="41">
        <f>H154/65027</f>
        <v>2.6142986759346119E-4</v>
      </c>
      <c r="J154" s="37">
        <f>IF(D154=0, "-", IF((B154-D154)/D154&lt;10, (B154-D154)/D154, "&gt;999%"))</f>
        <v>-0.66666666666666663</v>
      </c>
      <c r="K154" s="38">
        <f>IF(H154=0, "-", IF((F154-H154)/H154&lt;10, (F154-H154)/H154, "&gt;999%"))</f>
        <v>-0.29411764705882354</v>
      </c>
    </row>
    <row r="155" spans="1:11" x14ac:dyDescent="0.2">
      <c r="B155" s="83"/>
      <c r="D155" s="83"/>
      <c r="F155" s="83"/>
      <c r="H155" s="83"/>
    </row>
    <row r="156" spans="1:11" x14ac:dyDescent="0.2">
      <c r="A156" s="163" t="s">
        <v>144</v>
      </c>
      <c r="B156" s="61" t="s">
        <v>12</v>
      </c>
      <c r="C156" s="62" t="s">
        <v>13</v>
      </c>
      <c r="D156" s="61" t="s">
        <v>12</v>
      </c>
      <c r="E156" s="63" t="s">
        <v>13</v>
      </c>
      <c r="F156" s="62" t="s">
        <v>12</v>
      </c>
      <c r="G156" s="62" t="s">
        <v>13</v>
      </c>
      <c r="H156" s="61" t="s">
        <v>12</v>
      </c>
      <c r="I156" s="63" t="s">
        <v>13</v>
      </c>
      <c r="J156" s="61"/>
      <c r="K156" s="63"/>
    </row>
    <row r="157" spans="1:11" x14ac:dyDescent="0.2">
      <c r="A157" s="7" t="s">
        <v>285</v>
      </c>
      <c r="B157" s="65">
        <v>0</v>
      </c>
      <c r="C157" s="34">
        <f>IF(B168=0, "-", B157/B168)</f>
        <v>0</v>
      </c>
      <c r="D157" s="65">
        <v>0</v>
      </c>
      <c r="E157" s="9">
        <f>IF(D168=0, "-", D157/D168)</f>
        <v>0</v>
      </c>
      <c r="F157" s="81">
        <v>2</v>
      </c>
      <c r="G157" s="34">
        <f>IF(F168=0, "-", F157/F168)</f>
        <v>2.7397260273972601E-2</v>
      </c>
      <c r="H157" s="65">
        <v>1</v>
      </c>
      <c r="I157" s="9">
        <f>IF(H168=0, "-", H157/H168)</f>
        <v>7.6923076923076927E-3</v>
      </c>
      <c r="J157" s="8" t="str">
        <f t="shared" ref="J157:J166" si="12">IF(D157=0, "-", IF((B157-D157)/D157&lt;10, (B157-D157)/D157, "&gt;999%"))</f>
        <v>-</v>
      </c>
      <c r="K157" s="9">
        <f t="shared" ref="K157:K166" si="13">IF(H157=0, "-", IF((F157-H157)/H157&lt;10, (F157-H157)/H157, "&gt;999%"))</f>
        <v>1</v>
      </c>
    </row>
    <row r="158" spans="1:11" x14ac:dyDescent="0.2">
      <c r="A158" s="7" t="s">
        <v>286</v>
      </c>
      <c r="B158" s="65">
        <v>0</v>
      </c>
      <c r="C158" s="34">
        <f>IF(B168=0, "-", B158/B168)</f>
        <v>0</v>
      </c>
      <c r="D158" s="65">
        <v>1</v>
      </c>
      <c r="E158" s="9">
        <f>IF(D168=0, "-", D158/D168)</f>
        <v>1.8518518518518517E-2</v>
      </c>
      <c r="F158" s="81">
        <v>2</v>
      </c>
      <c r="G158" s="34">
        <f>IF(F168=0, "-", F158/F168)</f>
        <v>2.7397260273972601E-2</v>
      </c>
      <c r="H158" s="65">
        <v>2</v>
      </c>
      <c r="I158" s="9">
        <f>IF(H168=0, "-", H158/H168)</f>
        <v>1.5384615384615385E-2</v>
      </c>
      <c r="J158" s="8">
        <f t="shared" si="12"/>
        <v>-1</v>
      </c>
      <c r="K158" s="9">
        <f t="shared" si="13"/>
        <v>0</v>
      </c>
    </row>
    <row r="159" spans="1:11" x14ac:dyDescent="0.2">
      <c r="A159" s="7" t="s">
        <v>287</v>
      </c>
      <c r="B159" s="65">
        <v>0</v>
      </c>
      <c r="C159" s="34">
        <f>IF(B168=0, "-", B159/B168)</f>
        <v>0</v>
      </c>
      <c r="D159" s="65">
        <v>44</v>
      </c>
      <c r="E159" s="9">
        <f>IF(D168=0, "-", D159/D168)</f>
        <v>0.81481481481481477</v>
      </c>
      <c r="F159" s="81">
        <v>12</v>
      </c>
      <c r="G159" s="34">
        <f>IF(F168=0, "-", F159/F168)</f>
        <v>0.16438356164383561</v>
      </c>
      <c r="H159" s="65">
        <v>66</v>
      </c>
      <c r="I159" s="9">
        <f>IF(H168=0, "-", H159/H168)</f>
        <v>0.50769230769230766</v>
      </c>
      <c r="J159" s="8">
        <f t="shared" si="12"/>
        <v>-1</v>
      </c>
      <c r="K159" s="9">
        <f t="shared" si="13"/>
        <v>-0.81818181818181823</v>
      </c>
    </row>
    <row r="160" spans="1:11" x14ac:dyDescent="0.2">
      <c r="A160" s="7" t="s">
        <v>288</v>
      </c>
      <c r="B160" s="65">
        <v>9</v>
      </c>
      <c r="C160" s="34">
        <f>IF(B168=0, "-", B160/B168)</f>
        <v>0.27272727272727271</v>
      </c>
      <c r="D160" s="65">
        <v>0</v>
      </c>
      <c r="E160" s="9">
        <f>IF(D168=0, "-", D160/D168)</f>
        <v>0</v>
      </c>
      <c r="F160" s="81">
        <v>14</v>
      </c>
      <c r="G160" s="34">
        <f>IF(F168=0, "-", F160/F168)</f>
        <v>0.19178082191780821</v>
      </c>
      <c r="H160" s="65">
        <v>15</v>
      </c>
      <c r="I160" s="9">
        <f>IF(H168=0, "-", H160/H168)</f>
        <v>0.11538461538461539</v>
      </c>
      <c r="J160" s="8" t="str">
        <f t="shared" si="12"/>
        <v>-</v>
      </c>
      <c r="K160" s="9">
        <f t="shared" si="13"/>
        <v>-6.6666666666666666E-2</v>
      </c>
    </row>
    <row r="161" spans="1:11" x14ac:dyDescent="0.2">
      <c r="A161" s="7" t="s">
        <v>289</v>
      </c>
      <c r="B161" s="65">
        <v>0</v>
      </c>
      <c r="C161" s="34">
        <f>IF(B168=0, "-", B161/B168)</f>
        <v>0</v>
      </c>
      <c r="D161" s="65">
        <v>3</v>
      </c>
      <c r="E161" s="9">
        <f>IF(D168=0, "-", D161/D168)</f>
        <v>5.5555555555555552E-2</v>
      </c>
      <c r="F161" s="81">
        <v>3</v>
      </c>
      <c r="G161" s="34">
        <f>IF(F168=0, "-", F161/F168)</f>
        <v>4.1095890410958902E-2</v>
      </c>
      <c r="H161" s="65">
        <v>14</v>
      </c>
      <c r="I161" s="9">
        <f>IF(H168=0, "-", H161/H168)</f>
        <v>0.1076923076923077</v>
      </c>
      <c r="J161" s="8">
        <f t="shared" si="12"/>
        <v>-1</v>
      </c>
      <c r="K161" s="9">
        <f t="shared" si="13"/>
        <v>-0.7857142857142857</v>
      </c>
    </row>
    <row r="162" spans="1:11" x14ac:dyDescent="0.2">
      <c r="A162" s="7" t="s">
        <v>290</v>
      </c>
      <c r="B162" s="65">
        <v>1</v>
      </c>
      <c r="C162" s="34">
        <f>IF(B168=0, "-", B162/B168)</f>
        <v>3.0303030303030304E-2</v>
      </c>
      <c r="D162" s="65">
        <v>0</v>
      </c>
      <c r="E162" s="9">
        <f>IF(D168=0, "-", D162/D168)</f>
        <v>0</v>
      </c>
      <c r="F162" s="81">
        <v>8</v>
      </c>
      <c r="G162" s="34">
        <f>IF(F168=0, "-", F162/F168)</f>
        <v>0.1095890410958904</v>
      </c>
      <c r="H162" s="65">
        <v>5</v>
      </c>
      <c r="I162" s="9">
        <f>IF(H168=0, "-", H162/H168)</f>
        <v>3.8461538461538464E-2</v>
      </c>
      <c r="J162" s="8" t="str">
        <f t="shared" si="12"/>
        <v>-</v>
      </c>
      <c r="K162" s="9">
        <f t="shared" si="13"/>
        <v>0.6</v>
      </c>
    </row>
    <row r="163" spans="1:11" x14ac:dyDescent="0.2">
      <c r="A163" s="7" t="s">
        <v>291</v>
      </c>
      <c r="B163" s="65">
        <v>2</v>
      </c>
      <c r="C163" s="34">
        <f>IF(B168=0, "-", B163/B168)</f>
        <v>6.0606060606060608E-2</v>
      </c>
      <c r="D163" s="65">
        <v>0</v>
      </c>
      <c r="E163" s="9">
        <f>IF(D168=0, "-", D163/D168)</f>
        <v>0</v>
      </c>
      <c r="F163" s="81">
        <v>3</v>
      </c>
      <c r="G163" s="34">
        <f>IF(F168=0, "-", F163/F168)</f>
        <v>4.1095890410958902E-2</v>
      </c>
      <c r="H163" s="65">
        <v>1</v>
      </c>
      <c r="I163" s="9">
        <f>IF(H168=0, "-", H163/H168)</f>
        <v>7.6923076923076927E-3</v>
      </c>
      <c r="J163" s="8" t="str">
        <f t="shared" si="12"/>
        <v>-</v>
      </c>
      <c r="K163" s="9">
        <f t="shared" si="13"/>
        <v>2</v>
      </c>
    </row>
    <row r="164" spans="1:11" x14ac:dyDescent="0.2">
      <c r="A164" s="7" t="s">
        <v>292</v>
      </c>
      <c r="B164" s="65">
        <v>0</v>
      </c>
      <c r="C164" s="34">
        <f>IF(B168=0, "-", B164/B168)</f>
        <v>0</v>
      </c>
      <c r="D164" s="65">
        <v>1</v>
      </c>
      <c r="E164" s="9">
        <f>IF(D168=0, "-", D164/D168)</f>
        <v>1.8518518518518517E-2</v>
      </c>
      <c r="F164" s="81">
        <v>0</v>
      </c>
      <c r="G164" s="34">
        <f>IF(F168=0, "-", F164/F168)</f>
        <v>0</v>
      </c>
      <c r="H164" s="65">
        <v>8</v>
      </c>
      <c r="I164" s="9">
        <f>IF(H168=0, "-", H164/H168)</f>
        <v>6.1538461538461542E-2</v>
      </c>
      <c r="J164" s="8">
        <f t="shared" si="12"/>
        <v>-1</v>
      </c>
      <c r="K164" s="9">
        <f t="shared" si="13"/>
        <v>-1</v>
      </c>
    </row>
    <row r="165" spans="1:11" x14ac:dyDescent="0.2">
      <c r="A165" s="7" t="s">
        <v>293</v>
      </c>
      <c r="B165" s="65">
        <v>21</v>
      </c>
      <c r="C165" s="34">
        <f>IF(B168=0, "-", B165/B168)</f>
        <v>0.63636363636363635</v>
      </c>
      <c r="D165" s="65">
        <v>4</v>
      </c>
      <c r="E165" s="9">
        <f>IF(D168=0, "-", D165/D168)</f>
        <v>7.407407407407407E-2</v>
      </c>
      <c r="F165" s="81">
        <v>23</v>
      </c>
      <c r="G165" s="34">
        <f>IF(F168=0, "-", F165/F168)</f>
        <v>0.31506849315068491</v>
      </c>
      <c r="H165" s="65">
        <v>14</v>
      </c>
      <c r="I165" s="9">
        <f>IF(H168=0, "-", H165/H168)</f>
        <v>0.1076923076923077</v>
      </c>
      <c r="J165" s="8">
        <f t="shared" si="12"/>
        <v>4.25</v>
      </c>
      <c r="K165" s="9">
        <f t="shared" si="13"/>
        <v>0.6428571428571429</v>
      </c>
    </row>
    <row r="166" spans="1:11" x14ac:dyDescent="0.2">
      <c r="A166" s="7" t="s">
        <v>294</v>
      </c>
      <c r="B166" s="65">
        <v>0</v>
      </c>
      <c r="C166" s="34">
        <f>IF(B168=0, "-", B166/B168)</f>
        <v>0</v>
      </c>
      <c r="D166" s="65">
        <v>1</v>
      </c>
      <c r="E166" s="9">
        <f>IF(D168=0, "-", D166/D168)</f>
        <v>1.8518518518518517E-2</v>
      </c>
      <c r="F166" s="81">
        <v>6</v>
      </c>
      <c r="G166" s="34">
        <f>IF(F168=0, "-", F166/F168)</f>
        <v>8.2191780821917804E-2</v>
      </c>
      <c r="H166" s="65">
        <v>4</v>
      </c>
      <c r="I166" s="9">
        <f>IF(H168=0, "-", H166/H168)</f>
        <v>3.0769230769230771E-2</v>
      </c>
      <c r="J166" s="8">
        <f t="shared" si="12"/>
        <v>-1</v>
      </c>
      <c r="K166" s="9">
        <f t="shared" si="13"/>
        <v>0.5</v>
      </c>
    </row>
    <row r="167" spans="1:11" x14ac:dyDescent="0.2">
      <c r="A167" s="2"/>
      <c r="B167" s="68"/>
      <c r="C167" s="33"/>
      <c r="D167" s="68"/>
      <c r="E167" s="6"/>
      <c r="F167" s="82"/>
      <c r="G167" s="33"/>
      <c r="H167" s="68"/>
      <c r="I167" s="6"/>
      <c r="J167" s="5"/>
      <c r="K167" s="6"/>
    </row>
    <row r="168" spans="1:11" s="43" customFormat="1" x14ac:dyDescent="0.2">
      <c r="A168" s="162" t="s">
        <v>588</v>
      </c>
      <c r="B168" s="71">
        <f>SUM(B157:B167)</f>
        <v>33</v>
      </c>
      <c r="C168" s="40">
        <f>B168/25800</f>
        <v>1.2790697674418604E-3</v>
      </c>
      <c r="D168" s="71">
        <f>SUM(D157:D167)</f>
        <v>54</v>
      </c>
      <c r="E168" s="41">
        <f>D168/21662</f>
        <v>2.4928446126858093E-3</v>
      </c>
      <c r="F168" s="77">
        <f>SUM(F157:F167)</f>
        <v>73</v>
      </c>
      <c r="G168" s="42">
        <f>F168/67549</f>
        <v>1.0806969755288753E-3</v>
      </c>
      <c r="H168" s="71">
        <f>SUM(H157:H167)</f>
        <v>130</v>
      </c>
      <c r="I168" s="41">
        <f>H168/65027</f>
        <v>1.9991695757147032E-3</v>
      </c>
      <c r="J168" s="37">
        <f>IF(D168=0, "-", IF((B168-D168)/D168&lt;10, (B168-D168)/D168, "&gt;999%"))</f>
        <v>-0.3888888888888889</v>
      </c>
      <c r="K168" s="38">
        <f>IF(H168=0, "-", IF((F168-H168)/H168&lt;10, (F168-H168)/H168, "&gt;999%"))</f>
        <v>-0.43846153846153846</v>
      </c>
    </row>
    <row r="169" spans="1:11" x14ac:dyDescent="0.2">
      <c r="B169" s="83"/>
      <c r="D169" s="83"/>
      <c r="F169" s="83"/>
      <c r="H169" s="83"/>
    </row>
    <row r="170" spans="1:11" s="43" customFormat="1" x14ac:dyDescent="0.2">
      <c r="A170" s="162" t="s">
        <v>587</v>
      </c>
      <c r="B170" s="71">
        <v>34</v>
      </c>
      <c r="C170" s="40">
        <f>B170/25800</f>
        <v>1.317829457364341E-3</v>
      </c>
      <c r="D170" s="71">
        <v>57</v>
      </c>
      <c r="E170" s="41">
        <f>D170/21662</f>
        <v>2.6313359800572431E-3</v>
      </c>
      <c r="F170" s="77">
        <v>85</v>
      </c>
      <c r="G170" s="42">
        <f>F170/67549</f>
        <v>1.258345793424033E-3</v>
      </c>
      <c r="H170" s="71">
        <v>147</v>
      </c>
      <c r="I170" s="41">
        <f>H170/65027</f>
        <v>2.2605994433081643E-3</v>
      </c>
      <c r="J170" s="37">
        <f>IF(D170=0, "-", IF((B170-D170)/D170&lt;10, (B170-D170)/D170, "&gt;999%"))</f>
        <v>-0.40350877192982454</v>
      </c>
      <c r="K170" s="38">
        <f>IF(H170=0, "-", IF((F170-H170)/H170&lt;10, (F170-H170)/H170, "&gt;999%"))</f>
        <v>-0.42176870748299322</v>
      </c>
    </row>
    <row r="171" spans="1:11" x14ac:dyDescent="0.2">
      <c r="B171" s="83"/>
      <c r="D171" s="83"/>
      <c r="F171" s="83"/>
      <c r="H171" s="83"/>
    </row>
    <row r="172" spans="1:11" ht="15.75" x14ac:dyDescent="0.25">
      <c r="A172" s="164" t="s">
        <v>116</v>
      </c>
      <c r="B172" s="196" t="s">
        <v>1</v>
      </c>
      <c r="C172" s="200"/>
      <c r="D172" s="200"/>
      <c r="E172" s="197"/>
      <c r="F172" s="196" t="s">
        <v>14</v>
      </c>
      <c r="G172" s="200"/>
      <c r="H172" s="200"/>
      <c r="I172" s="197"/>
      <c r="J172" s="196" t="s">
        <v>15</v>
      </c>
      <c r="K172" s="197"/>
    </row>
    <row r="173" spans="1:11" x14ac:dyDescent="0.2">
      <c r="A173" s="22"/>
      <c r="B173" s="196">
        <f>VALUE(RIGHT($B$2, 4))</f>
        <v>2021</v>
      </c>
      <c r="C173" s="197"/>
      <c r="D173" s="196">
        <f>B173-1</f>
        <v>2020</v>
      </c>
      <c r="E173" s="204"/>
      <c r="F173" s="196">
        <f>B173</f>
        <v>2021</v>
      </c>
      <c r="G173" s="204"/>
      <c r="H173" s="196">
        <f>D173</f>
        <v>2020</v>
      </c>
      <c r="I173" s="204"/>
      <c r="J173" s="140" t="s">
        <v>4</v>
      </c>
      <c r="K173" s="141" t="s">
        <v>2</v>
      </c>
    </row>
    <row r="174" spans="1:11" x14ac:dyDescent="0.2">
      <c r="A174" s="163" t="s">
        <v>145</v>
      </c>
      <c r="B174" s="61" t="s">
        <v>12</v>
      </c>
      <c r="C174" s="62" t="s">
        <v>13</v>
      </c>
      <c r="D174" s="61" t="s">
        <v>12</v>
      </c>
      <c r="E174" s="63" t="s">
        <v>13</v>
      </c>
      <c r="F174" s="62" t="s">
        <v>12</v>
      </c>
      <c r="G174" s="62" t="s">
        <v>13</v>
      </c>
      <c r="H174" s="61" t="s">
        <v>12</v>
      </c>
      <c r="I174" s="63" t="s">
        <v>13</v>
      </c>
      <c r="J174" s="61"/>
      <c r="K174" s="63"/>
    </row>
    <row r="175" spans="1:11" x14ac:dyDescent="0.2">
      <c r="A175" s="7" t="s">
        <v>295</v>
      </c>
      <c r="B175" s="65">
        <v>43</v>
      </c>
      <c r="C175" s="34">
        <f>IF(B184=0, "-", B175/B184)</f>
        <v>0.17622950819672131</v>
      </c>
      <c r="D175" s="65">
        <v>36</v>
      </c>
      <c r="E175" s="9">
        <f>IF(D184=0, "-", D175/D184)</f>
        <v>0.12631578947368421</v>
      </c>
      <c r="F175" s="81">
        <v>97</v>
      </c>
      <c r="G175" s="34">
        <f>IF(F184=0, "-", F175/F184)</f>
        <v>0.14222873900293256</v>
      </c>
      <c r="H175" s="65">
        <v>116</v>
      </c>
      <c r="I175" s="9">
        <f>IF(H184=0, "-", H175/H184)</f>
        <v>0.1669064748201439</v>
      </c>
      <c r="J175" s="8">
        <f t="shared" ref="J175:J182" si="14">IF(D175=0, "-", IF((B175-D175)/D175&lt;10, (B175-D175)/D175, "&gt;999%"))</f>
        <v>0.19444444444444445</v>
      </c>
      <c r="K175" s="9">
        <f t="shared" ref="K175:K182" si="15">IF(H175=0, "-", IF((F175-H175)/H175&lt;10, (F175-H175)/H175, "&gt;999%"))</f>
        <v>-0.16379310344827586</v>
      </c>
    </row>
    <row r="176" spans="1:11" x14ac:dyDescent="0.2">
      <c r="A176" s="7" t="s">
        <v>296</v>
      </c>
      <c r="B176" s="65">
        <v>12</v>
      </c>
      <c r="C176" s="34">
        <f>IF(B184=0, "-", B176/B184)</f>
        <v>4.9180327868852458E-2</v>
      </c>
      <c r="D176" s="65">
        <v>14</v>
      </c>
      <c r="E176" s="9">
        <f>IF(D184=0, "-", D176/D184)</f>
        <v>4.912280701754386E-2</v>
      </c>
      <c r="F176" s="81">
        <v>35</v>
      </c>
      <c r="G176" s="34">
        <f>IF(F184=0, "-", F176/F184)</f>
        <v>5.1319648093841645E-2</v>
      </c>
      <c r="H176" s="65">
        <v>36</v>
      </c>
      <c r="I176" s="9">
        <f>IF(H184=0, "-", H176/H184)</f>
        <v>5.1798561151079135E-2</v>
      </c>
      <c r="J176" s="8">
        <f t="shared" si="14"/>
        <v>-0.14285714285714285</v>
      </c>
      <c r="K176" s="9">
        <f t="shared" si="15"/>
        <v>-2.7777777777777776E-2</v>
      </c>
    </row>
    <row r="177" spans="1:11" x14ac:dyDescent="0.2">
      <c r="A177" s="7" t="s">
        <v>297</v>
      </c>
      <c r="B177" s="65">
        <v>155</v>
      </c>
      <c r="C177" s="34">
        <f>IF(B184=0, "-", B177/B184)</f>
        <v>0.63524590163934425</v>
      </c>
      <c r="D177" s="65">
        <v>199</v>
      </c>
      <c r="E177" s="9">
        <f>IF(D184=0, "-", D177/D184)</f>
        <v>0.69824561403508767</v>
      </c>
      <c r="F177" s="81">
        <v>438</v>
      </c>
      <c r="G177" s="34">
        <f>IF(F184=0, "-", F177/F184)</f>
        <v>0.64222873900293254</v>
      </c>
      <c r="H177" s="65">
        <v>426</v>
      </c>
      <c r="I177" s="9">
        <f>IF(H184=0, "-", H177/H184)</f>
        <v>0.61294964028776977</v>
      </c>
      <c r="J177" s="8">
        <f t="shared" si="14"/>
        <v>-0.22110552763819097</v>
      </c>
      <c r="K177" s="9">
        <f t="shared" si="15"/>
        <v>2.8169014084507043E-2</v>
      </c>
    </row>
    <row r="178" spans="1:11" x14ac:dyDescent="0.2">
      <c r="A178" s="7" t="s">
        <v>298</v>
      </c>
      <c r="B178" s="65">
        <v>8</v>
      </c>
      <c r="C178" s="34">
        <f>IF(B184=0, "-", B178/B184)</f>
        <v>3.2786885245901641E-2</v>
      </c>
      <c r="D178" s="65">
        <v>20</v>
      </c>
      <c r="E178" s="9">
        <f>IF(D184=0, "-", D178/D184)</f>
        <v>7.0175438596491224E-2</v>
      </c>
      <c r="F178" s="81">
        <v>40</v>
      </c>
      <c r="G178" s="34">
        <f>IF(F184=0, "-", F178/F184)</f>
        <v>5.865102639296188E-2</v>
      </c>
      <c r="H178" s="65">
        <v>44</v>
      </c>
      <c r="I178" s="9">
        <f>IF(H184=0, "-", H178/H184)</f>
        <v>6.3309352517985612E-2</v>
      </c>
      <c r="J178" s="8">
        <f t="shared" si="14"/>
        <v>-0.6</v>
      </c>
      <c r="K178" s="9">
        <f t="shared" si="15"/>
        <v>-9.0909090909090912E-2</v>
      </c>
    </row>
    <row r="179" spans="1:11" x14ac:dyDescent="0.2">
      <c r="A179" s="7" t="s">
        <v>299</v>
      </c>
      <c r="B179" s="65">
        <v>2</v>
      </c>
      <c r="C179" s="34">
        <f>IF(B184=0, "-", B179/B184)</f>
        <v>8.1967213114754103E-3</v>
      </c>
      <c r="D179" s="65">
        <v>2</v>
      </c>
      <c r="E179" s="9">
        <f>IF(D184=0, "-", D179/D184)</f>
        <v>7.0175438596491229E-3</v>
      </c>
      <c r="F179" s="81">
        <v>2</v>
      </c>
      <c r="G179" s="34">
        <f>IF(F184=0, "-", F179/F184)</f>
        <v>2.9325513196480938E-3</v>
      </c>
      <c r="H179" s="65">
        <v>9</v>
      </c>
      <c r="I179" s="9">
        <f>IF(H184=0, "-", H179/H184)</f>
        <v>1.2949640287769784E-2</v>
      </c>
      <c r="J179" s="8">
        <f t="shared" si="14"/>
        <v>0</v>
      </c>
      <c r="K179" s="9">
        <f t="shared" si="15"/>
        <v>-0.77777777777777779</v>
      </c>
    </row>
    <row r="180" spans="1:11" x14ac:dyDescent="0.2">
      <c r="A180" s="7" t="s">
        <v>300</v>
      </c>
      <c r="B180" s="65">
        <v>4</v>
      </c>
      <c r="C180" s="34">
        <f>IF(B184=0, "-", B180/B184)</f>
        <v>1.6393442622950821E-2</v>
      </c>
      <c r="D180" s="65">
        <v>4</v>
      </c>
      <c r="E180" s="9">
        <f>IF(D184=0, "-", D180/D184)</f>
        <v>1.4035087719298246E-2</v>
      </c>
      <c r="F180" s="81">
        <v>21</v>
      </c>
      <c r="G180" s="34">
        <f>IF(F184=0, "-", F180/F184)</f>
        <v>3.0791788856304986E-2</v>
      </c>
      <c r="H180" s="65">
        <v>11</v>
      </c>
      <c r="I180" s="9">
        <f>IF(H184=0, "-", H180/H184)</f>
        <v>1.5827338129496403E-2</v>
      </c>
      <c r="J180" s="8">
        <f t="shared" si="14"/>
        <v>0</v>
      </c>
      <c r="K180" s="9">
        <f t="shared" si="15"/>
        <v>0.90909090909090906</v>
      </c>
    </row>
    <row r="181" spans="1:11" x14ac:dyDescent="0.2">
      <c r="A181" s="7" t="s">
        <v>301</v>
      </c>
      <c r="B181" s="65">
        <v>0</v>
      </c>
      <c r="C181" s="34">
        <f>IF(B184=0, "-", B181/B184)</f>
        <v>0</v>
      </c>
      <c r="D181" s="65">
        <v>0</v>
      </c>
      <c r="E181" s="9">
        <f>IF(D184=0, "-", D181/D184)</f>
        <v>0</v>
      </c>
      <c r="F181" s="81">
        <v>0</v>
      </c>
      <c r="G181" s="34">
        <f>IF(F184=0, "-", F181/F184)</f>
        <v>0</v>
      </c>
      <c r="H181" s="65">
        <v>1</v>
      </c>
      <c r="I181" s="9">
        <f>IF(H184=0, "-", H181/H184)</f>
        <v>1.4388489208633094E-3</v>
      </c>
      <c r="J181" s="8" t="str">
        <f t="shared" si="14"/>
        <v>-</v>
      </c>
      <c r="K181" s="9">
        <f t="shared" si="15"/>
        <v>-1</v>
      </c>
    </row>
    <row r="182" spans="1:11" x14ac:dyDescent="0.2">
      <c r="A182" s="7" t="s">
        <v>302</v>
      </c>
      <c r="B182" s="65">
        <v>20</v>
      </c>
      <c r="C182" s="34">
        <f>IF(B184=0, "-", B182/B184)</f>
        <v>8.1967213114754092E-2</v>
      </c>
      <c r="D182" s="65">
        <v>10</v>
      </c>
      <c r="E182" s="9">
        <f>IF(D184=0, "-", D182/D184)</f>
        <v>3.5087719298245612E-2</v>
      </c>
      <c r="F182" s="81">
        <v>49</v>
      </c>
      <c r="G182" s="34">
        <f>IF(F184=0, "-", F182/F184)</f>
        <v>7.1847507331378305E-2</v>
      </c>
      <c r="H182" s="65">
        <v>52</v>
      </c>
      <c r="I182" s="9">
        <f>IF(H184=0, "-", H182/H184)</f>
        <v>7.4820143884892082E-2</v>
      </c>
      <c r="J182" s="8">
        <f t="shared" si="14"/>
        <v>1</v>
      </c>
      <c r="K182" s="9">
        <f t="shared" si="15"/>
        <v>-5.7692307692307696E-2</v>
      </c>
    </row>
    <row r="183" spans="1:11" x14ac:dyDescent="0.2">
      <c r="A183" s="2"/>
      <c r="B183" s="68"/>
      <c r="C183" s="33"/>
      <c r="D183" s="68"/>
      <c r="E183" s="6"/>
      <c r="F183" s="82"/>
      <c r="G183" s="33"/>
      <c r="H183" s="68"/>
      <c r="I183" s="6"/>
      <c r="J183" s="5"/>
      <c r="K183" s="6"/>
    </row>
    <row r="184" spans="1:11" s="43" customFormat="1" x14ac:dyDescent="0.2">
      <c r="A184" s="162" t="s">
        <v>586</v>
      </c>
      <c r="B184" s="71">
        <f>SUM(B175:B183)</f>
        <v>244</v>
      </c>
      <c r="C184" s="40">
        <f>B184/25800</f>
        <v>9.4573643410852705E-3</v>
      </c>
      <c r="D184" s="71">
        <f>SUM(D175:D183)</f>
        <v>285</v>
      </c>
      <c r="E184" s="41">
        <f>D184/21662</f>
        <v>1.3156679900286216E-2</v>
      </c>
      <c r="F184" s="77">
        <f>SUM(F175:F183)</f>
        <v>682</v>
      </c>
      <c r="G184" s="42">
        <f>F184/67549</f>
        <v>1.0096374483708122E-2</v>
      </c>
      <c r="H184" s="71">
        <f>SUM(H175:H183)</f>
        <v>695</v>
      </c>
      <c r="I184" s="41">
        <f>H184/65027</f>
        <v>1.0687868116320913E-2</v>
      </c>
      <c r="J184" s="37">
        <f>IF(D184=0, "-", IF((B184-D184)/D184&lt;10, (B184-D184)/D184, "&gt;999%"))</f>
        <v>-0.14385964912280702</v>
      </c>
      <c r="K184" s="38">
        <f>IF(H184=0, "-", IF((F184-H184)/H184&lt;10, (F184-H184)/H184, "&gt;999%"))</f>
        <v>-1.870503597122302E-2</v>
      </c>
    </row>
    <row r="185" spans="1:11" x14ac:dyDescent="0.2">
      <c r="B185" s="83"/>
      <c r="D185" s="83"/>
      <c r="F185" s="83"/>
      <c r="H185" s="83"/>
    </row>
    <row r="186" spans="1:11" x14ac:dyDescent="0.2">
      <c r="A186" s="163" t="s">
        <v>146</v>
      </c>
      <c r="B186" s="61" t="s">
        <v>12</v>
      </c>
      <c r="C186" s="62" t="s">
        <v>13</v>
      </c>
      <c r="D186" s="61" t="s">
        <v>12</v>
      </c>
      <c r="E186" s="63" t="s">
        <v>13</v>
      </c>
      <c r="F186" s="62" t="s">
        <v>12</v>
      </c>
      <c r="G186" s="62" t="s">
        <v>13</v>
      </c>
      <c r="H186" s="61" t="s">
        <v>12</v>
      </c>
      <c r="I186" s="63" t="s">
        <v>13</v>
      </c>
      <c r="J186" s="61"/>
      <c r="K186" s="63"/>
    </row>
    <row r="187" spans="1:11" x14ac:dyDescent="0.2">
      <c r="A187" s="7" t="s">
        <v>303</v>
      </c>
      <c r="B187" s="65">
        <v>3</v>
      </c>
      <c r="C187" s="34">
        <f>IF(B193=0, "-", B187/B193)</f>
        <v>7.3170731707317069E-2</v>
      </c>
      <c r="D187" s="65">
        <v>0</v>
      </c>
      <c r="E187" s="9">
        <f>IF(D193=0, "-", D187/D193)</f>
        <v>0</v>
      </c>
      <c r="F187" s="81">
        <v>4</v>
      </c>
      <c r="G187" s="34">
        <f>IF(F193=0, "-", F187/F193)</f>
        <v>4.2105263157894736E-2</v>
      </c>
      <c r="H187" s="65">
        <v>0</v>
      </c>
      <c r="I187" s="9">
        <f>IF(H193=0, "-", H187/H193)</f>
        <v>0</v>
      </c>
      <c r="J187" s="8" t="str">
        <f>IF(D187=0, "-", IF((B187-D187)/D187&lt;10, (B187-D187)/D187, "&gt;999%"))</f>
        <v>-</v>
      </c>
      <c r="K187" s="9" t="str">
        <f>IF(H187=0, "-", IF((F187-H187)/H187&lt;10, (F187-H187)/H187, "&gt;999%"))</f>
        <v>-</v>
      </c>
    </row>
    <row r="188" spans="1:11" x14ac:dyDescent="0.2">
      <c r="A188" s="7" t="s">
        <v>304</v>
      </c>
      <c r="B188" s="65">
        <v>6</v>
      </c>
      <c r="C188" s="34">
        <f>IF(B193=0, "-", B188/B193)</f>
        <v>0.14634146341463414</v>
      </c>
      <c r="D188" s="65">
        <v>2</v>
      </c>
      <c r="E188" s="9">
        <f>IF(D193=0, "-", D188/D193)</f>
        <v>6.25E-2</v>
      </c>
      <c r="F188" s="81">
        <v>16</v>
      </c>
      <c r="G188" s="34">
        <f>IF(F193=0, "-", F188/F193)</f>
        <v>0.16842105263157894</v>
      </c>
      <c r="H188" s="65">
        <v>12</v>
      </c>
      <c r="I188" s="9">
        <f>IF(H193=0, "-", H188/H193)</f>
        <v>0.14457831325301204</v>
      </c>
      <c r="J188" s="8">
        <f>IF(D188=0, "-", IF((B188-D188)/D188&lt;10, (B188-D188)/D188, "&gt;999%"))</f>
        <v>2</v>
      </c>
      <c r="K188" s="9">
        <f>IF(H188=0, "-", IF((F188-H188)/H188&lt;10, (F188-H188)/H188, "&gt;999%"))</f>
        <v>0.33333333333333331</v>
      </c>
    </row>
    <row r="189" spans="1:11" x14ac:dyDescent="0.2">
      <c r="A189" s="7" t="s">
        <v>305</v>
      </c>
      <c r="B189" s="65">
        <v>17</v>
      </c>
      <c r="C189" s="34">
        <f>IF(B193=0, "-", B189/B193)</f>
        <v>0.41463414634146339</v>
      </c>
      <c r="D189" s="65">
        <v>25</v>
      </c>
      <c r="E189" s="9">
        <f>IF(D193=0, "-", D189/D193)</f>
        <v>0.78125</v>
      </c>
      <c r="F189" s="81">
        <v>34</v>
      </c>
      <c r="G189" s="34">
        <f>IF(F193=0, "-", F189/F193)</f>
        <v>0.35789473684210527</v>
      </c>
      <c r="H189" s="65">
        <v>54</v>
      </c>
      <c r="I189" s="9">
        <f>IF(H193=0, "-", H189/H193)</f>
        <v>0.6506024096385542</v>
      </c>
      <c r="J189" s="8">
        <f>IF(D189=0, "-", IF((B189-D189)/D189&lt;10, (B189-D189)/D189, "&gt;999%"))</f>
        <v>-0.32</v>
      </c>
      <c r="K189" s="9">
        <f>IF(H189=0, "-", IF((F189-H189)/H189&lt;10, (F189-H189)/H189, "&gt;999%"))</f>
        <v>-0.37037037037037035</v>
      </c>
    </row>
    <row r="190" spans="1:11" x14ac:dyDescent="0.2">
      <c r="A190" s="7" t="s">
        <v>306</v>
      </c>
      <c r="B190" s="65">
        <v>6</v>
      </c>
      <c r="C190" s="34">
        <f>IF(B193=0, "-", B190/B193)</f>
        <v>0.14634146341463414</v>
      </c>
      <c r="D190" s="65">
        <v>5</v>
      </c>
      <c r="E190" s="9">
        <f>IF(D193=0, "-", D190/D193)</f>
        <v>0.15625</v>
      </c>
      <c r="F190" s="81">
        <v>28</v>
      </c>
      <c r="G190" s="34">
        <f>IF(F193=0, "-", F190/F193)</f>
        <v>0.29473684210526313</v>
      </c>
      <c r="H190" s="65">
        <v>17</v>
      </c>
      <c r="I190" s="9">
        <f>IF(H193=0, "-", H190/H193)</f>
        <v>0.20481927710843373</v>
      </c>
      <c r="J190" s="8">
        <f>IF(D190=0, "-", IF((B190-D190)/D190&lt;10, (B190-D190)/D190, "&gt;999%"))</f>
        <v>0.2</v>
      </c>
      <c r="K190" s="9">
        <f>IF(H190=0, "-", IF((F190-H190)/H190&lt;10, (F190-H190)/H190, "&gt;999%"))</f>
        <v>0.6470588235294118</v>
      </c>
    </row>
    <row r="191" spans="1:11" x14ac:dyDescent="0.2">
      <c r="A191" s="7" t="s">
        <v>307</v>
      </c>
      <c r="B191" s="65">
        <v>9</v>
      </c>
      <c r="C191" s="34">
        <f>IF(B193=0, "-", B191/B193)</f>
        <v>0.21951219512195122</v>
      </c>
      <c r="D191" s="65">
        <v>0</v>
      </c>
      <c r="E191" s="9">
        <f>IF(D193=0, "-", D191/D193)</f>
        <v>0</v>
      </c>
      <c r="F191" s="81">
        <v>13</v>
      </c>
      <c r="G191" s="34">
        <f>IF(F193=0, "-", F191/F193)</f>
        <v>0.1368421052631579</v>
      </c>
      <c r="H191" s="65">
        <v>0</v>
      </c>
      <c r="I191" s="9">
        <f>IF(H193=0, "-", H191/H193)</f>
        <v>0</v>
      </c>
      <c r="J191" s="8" t="str">
        <f>IF(D191=0, "-", IF((B191-D191)/D191&lt;10, (B191-D191)/D191, "&gt;999%"))</f>
        <v>-</v>
      </c>
      <c r="K191" s="9" t="str">
        <f>IF(H191=0, "-", IF((F191-H191)/H191&lt;10, (F191-H191)/H191, "&gt;999%"))</f>
        <v>-</v>
      </c>
    </row>
    <row r="192" spans="1:11" x14ac:dyDescent="0.2">
      <c r="A192" s="2"/>
      <c r="B192" s="68"/>
      <c r="C192" s="33"/>
      <c r="D192" s="68"/>
      <c r="E192" s="6"/>
      <c r="F192" s="82"/>
      <c r="G192" s="33"/>
      <c r="H192" s="68"/>
      <c r="I192" s="6"/>
      <c r="J192" s="5"/>
      <c r="K192" s="6"/>
    </row>
    <row r="193" spans="1:11" s="43" customFormat="1" x14ac:dyDescent="0.2">
      <c r="A193" s="162" t="s">
        <v>585</v>
      </c>
      <c r="B193" s="71">
        <f>SUM(B187:B192)</f>
        <v>41</v>
      </c>
      <c r="C193" s="40">
        <f>B193/25800</f>
        <v>1.5891472868217054E-3</v>
      </c>
      <c r="D193" s="71">
        <f>SUM(D187:D192)</f>
        <v>32</v>
      </c>
      <c r="E193" s="41">
        <f>D193/21662</f>
        <v>1.4772412519619611E-3</v>
      </c>
      <c r="F193" s="77">
        <f>SUM(F187:F192)</f>
        <v>95</v>
      </c>
      <c r="G193" s="42">
        <f>F193/67549</f>
        <v>1.4063864750033309E-3</v>
      </c>
      <c r="H193" s="71">
        <f>SUM(H187:H192)</f>
        <v>83</v>
      </c>
      <c r="I193" s="41">
        <f>H193/65027</f>
        <v>1.2763928829563104E-3</v>
      </c>
      <c r="J193" s="37">
        <f>IF(D193=0, "-", IF((B193-D193)/D193&lt;10, (B193-D193)/D193, "&gt;999%"))</f>
        <v>0.28125</v>
      </c>
      <c r="K193" s="38">
        <f>IF(H193=0, "-", IF((F193-H193)/H193&lt;10, (F193-H193)/H193, "&gt;999%"))</f>
        <v>0.14457831325301204</v>
      </c>
    </row>
    <row r="194" spans="1:11" x14ac:dyDescent="0.2">
      <c r="B194" s="83"/>
      <c r="D194" s="83"/>
      <c r="F194" s="83"/>
      <c r="H194" s="83"/>
    </row>
    <row r="195" spans="1:11" s="43" customFormat="1" x14ac:dyDescent="0.2">
      <c r="A195" s="162" t="s">
        <v>584</v>
      </c>
      <c r="B195" s="71">
        <v>285</v>
      </c>
      <c r="C195" s="40">
        <f>B195/25800</f>
        <v>1.1046511627906977E-2</v>
      </c>
      <c r="D195" s="71">
        <v>317</v>
      </c>
      <c r="E195" s="41">
        <f>D195/21662</f>
        <v>1.4633921152248177E-2</v>
      </c>
      <c r="F195" s="77">
        <v>777</v>
      </c>
      <c r="G195" s="42">
        <f>F195/67549</f>
        <v>1.1502760958711455E-2</v>
      </c>
      <c r="H195" s="71">
        <v>778</v>
      </c>
      <c r="I195" s="41">
        <f>H195/65027</f>
        <v>1.1964260999277223E-2</v>
      </c>
      <c r="J195" s="37">
        <f>IF(D195=0, "-", IF((B195-D195)/D195&lt;10, (B195-D195)/D195, "&gt;999%"))</f>
        <v>-0.10094637223974763</v>
      </c>
      <c r="K195" s="38">
        <f>IF(H195=0, "-", IF((F195-H195)/H195&lt;10, (F195-H195)/H195, "&gt;999%"))</f>
        <v>-1.2853470437017994E-3</v>
      </c>
    </row>
    <row r="196" spans="1:11" x14ac:dyDescent="0.2">
      <c r="B196" s="83"/>
      <c r="D196" s="83"/>
      <c r="F196" s="83"/>
      <c r="H196" s="83"/>
    </row>
    <row r="197" spans="1:11" ht="15.75" x14ac:dyDescent="0.25">
      <c r="A197" s="164" t="s">
        <v>117</v>
      </c>
      <c r="B197" s="196" t="s">
        <v>1</v>
      </c>
      <c r="C197" s="200"/>
      <c r="D197" s="200"/>
      <c r="E197" s="197"/>
      <c r="F197" s="196" t="s">
        <v>14</v>
      </c>
      <c r="G197" s="200"/>
      <c r="H197" s="200"/>
      <c r="I197" s="197"/>
      <c r="J197" s="196" t="s">
        <v>15</v>
      </c>
      <c r="K197" s="197"/>
    </row>
    <row r="198" spans="1:11" x14ac:dyDescent="0.2">
      <c r="A198" s="22"/>
      <c r="B198" s="196">
        <f>VALUE(RIGHT($B$2, 4))</f>
        <v>2021</v>
      </c>
      <c r="C198" s="197"/>
      <c r="D198" s="196">
        <f>B198-1</f>
        <v>2020</v>
      </c>
      <c r="E198" s="204"/>
      <c r="F198" s="196">
        <f>B198</f>
        <v>2021</v>
      </c>
      <c r="G198" s="204"/>
      <c r="H198" s="196">
        <f>D198</f>
        <v>2020</v>
      </c>
      <c r="I198" s="204"/>
      <c r="J198" s="140" t="s">
        <v>4</v>
      </c>
      <c r="K198" s="141" t="s">
        <v>2</v>
      </c>
    </row>
    <row r="199" spans="1:11" x14ac:dyDescent="0.2">
      <c r="A199" s="163" t="s">
        <v>147</v>
      </c>
      <c r="B199" s="61" t="s">
        <v>12</v>
      </c>
      <c r="C199" s="62" t="s">
        <v>13</v>
      </c>
      <c r="D199" s="61" t="s">
        <v>12</v>
      </c>
      <c r="E199" s="63" t="s">
        <v>13</v>
      </c>
      <c r="F199" s="62" t="s">
        <v>12</v>
      </c>
      <c r="G199" s="62" t="s">
        <v>13</v>
      </c>
      <c r="H199" s="61" t="s">
        <v>12</v>
      </c>
      <c r="I199" s="63" t="s">
        <v>13</v>
      </c>
      <c r="J199" s="61"/>
      <c r="K199" s="63"/>
    </row>
    <row r="200" spans="1:11" x14ac:dyDescent="0.2">
      <c r="A200" s="7" t="s">
        <v>308</v>
      </c>
      <c r="B200" s="65">
        <v>0</v>
      </c>
      <c r="C200" s="34">
        <f>IF(B211=0, "-", B200/B211)</f>
        <v>0</v>
      </c>
      <c r="D200" s="65">
        <v>4</v>
      </c>
      <c r="E200" s="9">
        <f>IF(D211=0, "-", D200/D211)</f>
        <v>2.185792349726776E-2</v>
      </c>
      <c r="F200" s="81">
        <v>0</v>
      </c>
      <c r="G200" s="34">
        <f>IF(F211=0, "-", F200/F211)</f>
        <v>0</v>
      </c>
      <c r="H200" s="65">
        <v>13</v>
      </c>
      <c r="I200" s="9">
        <f>IF(H211=0, "-", H200/H211)</f>
        <v>2.3722627737226276E-2</v>
      </c>
      <c r="J200" s="8">
        <f t="shared" ref="J200:J209" si="16">IF(D200=0, "-", IF((B200-D200)/D200&lt;10, (B200-D200)/D200, "&gt;999%"))</f>
        <v>-1</v>
      </c>
      <c r="K200" s="9">
        <f t="shared" ref="K200:K209" si="17">IF(H200=0, "-", IF((F200-H200)/H200&lt;10, (F200-H200)/H200, "&gt;999%"))</f>
        <v>-1</v>
      </c>
    </row>
    <row r="201" spans="1:11" x14ac:dyDescent="0.2">
      <c r="A201" s="7" t="s">
        <v>309</v>
      </c>
      <c r="B201" s="65">
        <v>0</v>
      </c>
      <c r="C201" s="34">
        <f>IF(B211=0, "-", B201/B211)</f>
        <v>0</v>
      </c>
      <c r="D201" s="65">
        <v>6</v>
      </c>
      <c r="E201" s="9">
        <f>IF(D211=0, "-", D201/D211)</f>
        <v>3.2786885245901641E-2</v>
      </c>
      <c r="F201" s="81">
        <v>0</v>
      </c>
      <c r="G201" s="34">
        <f>IF(F211=0, "-", F201/F211)</f>
        <v>0</v>
      </c>
      <c r="H201" s="65">
        <v>12</v>
      </c>
      <c r="I201" s="9">
        <f>IF(H211=0, "-", H201/H211)</f>
        <v>2.1897810218978103E-2</v>
      </c>
      <c r="J201" s="8">
        <f t="shared" si="16"/>
        <v>-1</v>
      </c>
      <c r="K201" s="9">
        <f t="shared" si="17"/>
        <v>-1</v>
      </c>
    </row>
    <row r="202" spans="1:11" x14ac:dyDescent="0.2">
      <c r="A202" s="7" t="s">
        <v>310</v>
      </c>
      <c r="B202" s="65">
        <v>16</v>
      </c>
      <c r="C202" s="34">
        <f>IF(B211=0, "-", B202/B211)</f>
        <v>0.13793103448275862</v>
      </c>
      <c r="D202" s="65">
        <v>14</v>
      </c>
      <c r="E202" s="9">
        <f>IF(D211=0, "-", D202/D211)</f>
        <v>7.650273224043716E-2</v>
      </c>
      <c r="F202" s="81">
        <v>49</v>
      </c>
      <c r="G202" s="34">
        <f>IF(F211=0, "-", F202/F211)</f>
        <v>8.7813620071684584E-2</v>
      </c>
      <c r="H202" s="65">
        <v>63</v>
      </c>
      <c r="I202" s="9">
        <f>IF(H211=0, "-", H202/H211)</f>
        <v>0.11496350364963503</v>
      </c>
      <c r="J202" s="8">
        <f t="shared" si="16"/>
        <v>0.14285714285714285</v>
      </c>
      <c r="K202" s="9">
        <f t="shared" si="17"/>
        <v>-0.22222222222222221</v>
      </c>
    </row>
    <row r="203" spans="1:11" x14ac:dyDescent="0.2">
      <c r="A203" s="7" t="s">
        <v>311</v>
      </c>
      <c r="B203" s="65">
        <v>40</v>
      </c>
      <c r="C203" s="34">
        <f>IF(B211=0, "-", B203/B211)</f>
        <v>0.34482758620689657</v>
      </c>
      <c r="D203" s="65">
        <v>116</v>
      </c>
      <c r="E203" s="9">
        <f>IF(D211=0, "-", D203/D211)</f>
        <v>0.63387978142076506</v>
      </c>
      <c r="F203" s="81">
        <v>348</v>
      </c>
      <c r="G203" s="34">
        <f>IF(F211=0, "-", F203/F211)</f>
        <v>0.62365591397849462</v>
      </c>
      <c r="H203" s="65">
        <v>320</v>
      </c>
      <c r="I203" s="9">
        <f>IF(H211=0, "-", H203/H211)</f>
        <v>0.58394160583941601</v>
      </c>
      <c r="J203" s="8">
        <f t="shared" si="16"/>
        <v>-0.65517241379310343</v>
      </c>
      <c r="K203" s="9">
        <f t="shared" si="17"/>
        <v>8.7499999999999994E-2</v>
      </c>
    </row>
    <row r="204" spans="1:11" x14ac:dyDescent="0.2">
      <c r="A204" s="7" t="s">
        <v>312</v>
      </c>
      <c r="B204" s="65">
        <v>14</v>
      </c>
      <c r="C204" s="34">
        <f>IF(B211=0, "-", B204/B211)</f>
        <v>0.1206896551724138</v>
      </c>
      <c r="D204" s="65">
        <v>10</v>
      </c>
      <c r="E204" s="9">
        <f>IF(D211=0, "-", D204/D211)</f>
        <v>5.4644808743169397E-2</v>
      </c>
      <c r="F204" s="81">
        <v>48</v>
      </c>
      <c r="G204" s="34">
        <f>IF(F211=0, "-", F204/F211)</f>
        <v>8.6021505376344093E-2</v>
      </c>
      <c r="H204" s="65">
        <v>43</v>
      </c>
      <c r="I204" s="9">
        <f>IF(H211=0, "-", H204/H211)</f>
        <v>7.8467153284671534E-2</v>
      </c>
      <c r="J204" s="8">
        <f t="shared" si="16"/>
        <v>0.4</v>
      </c>
      <c r="K204" s="9">
        <f t="shared" si="17"/>
        <v>0.11627906976744186</v>
      </c>
    </row>
    <row r="205" spans="1:11" x14ac:dyDescent="0.2">
      <c r="A205" s="7" t="s">
        <v>313</v>
      </c>
      <c r="B205" s="65">
        <v>16</v>
      </c>
      <c r="C205" s="34">
        <f>IF(B211=0, "-", B205/B211)</f>
        <v>0.13793103448275862</v>
      </c>
      <c r="D205" s="65">
        <v>6</v>
      </c>
      <c r="E205" s="9">
        <f>IF(D211=0, "-", D205/D211)</f>
        <v>3.2786885245901641E-2</v>
      </c>
      <c r="F205" s="81">
        <v>47</v>
      </c>
      <c r="G205" s="34">
        <f>IF(F211=0, "-", F205/F211)</f>
        <v>8.4229390681003588E-2</v>
      </c>
      <c r="H205" s="65">
        <v>33</v>
      </c>
      <c r="I205" s="9">
        <f>IF(H211=0, "-", H205/H211)</f>
        <v>6.0218978102189784E-2</v>
      </c>
      <c r="J205" s="8">
        <f t="shared" si="16"/>
        <v>1.6666666666666667</v>
      </c>
      <c r="K205" s="9">
        <f t="shared" si="17"/>
        <v>0.42424242424242425</v>
      </c>
    </row>
    <row r="206" spans="1:11" x14ac:dyDescent="0.2">
      <c r="A206" s="7" t="s">
        <v>314</v>
      </c>
      <c r="B206" s="65">
        <v>4</v>
      </c>
      <c r="C206" s="34">
        <f>IF(B211=0, "-", B206/B211)</f>
        <v>3.4482758620689655E-2</v>
      </c>
      <c r="D206" s="65">
        <v>4</v>
      </c>
      <c r="E206" s="9">
        <f>IF(D211=0, "-", D206/D211)</f>
        <v>2.185792349726776E-2</v>
      </c>
      <c r="F206" s="81">
        <v>8</v>
      </c>
      <c r="G206" s="34">
        <f>IF(F211=0, "-", F206/F211)</f>
        <v>1.4336917562724014E-2</v>
      </c>
      <c r="H206" s="65">
        <v>15</v>
      </c>
      <c r="I206" s="9">
        <f>IF(H211=0, "-", H206/H211)</f>
        <v>2.7372262773722629E-2</v>
      </c>
      <c r="J206" s="8">
        <f t="shared" si="16"/>
        <v>0</v>
      </c>
      <c r="K206" s="9">
        <f t="shared" si="17"/>
        <v>-0.46666666666666667</v>
      </c>
    </row>
    <row r="207" spans="1:11" x14ac:dyDescent="0.2">
      <c r="A207" s="7" t="s">
        <v>315</v>
      </c>
      <c r="B207" s="65">
        <v>3</v>
      </c>
      <c r="C207" s="34">
        <f>IF(B211=0, "-", B207/B211)</f>
        <v>2.5862068965517241E-2</v>
      </c>
      <c r="D207" s="65">
        <v>6</v>
      </c>
      <c r="E207" s="9">
        <f>IF(D211=0, "-", D207/D211)</f>
        <v>3.2786885245901641E-2</v>
      </c>
      <c r="F207" s="81">
        <v>6</v>
      </c>
      <c r="G207" s="34">
        <f>IF(F211=0, "-", F207/F211)</f>
        <v>1.0752688172043012E-2</v>
      </c>
      <c r="H207" s="65">
        <v>10</v>
      </c>
      <c r="I207" s="9">
        <f>IF(H211=0, "-", H207/H211)</f>
        <v>1.824817518248175E-2</v>
      </c>
      <c r="J207" s="8">
        <f t="shared" si="16"/>
        <v>-0.5</v>
      </c>
      <c r="K207" s="9">
        <f t="shared" si="17"/>
        <v>-0.4</v>
      </c>
    </row>
    <row r="208" spans="1:11" x14ac:dyDescent="0.2">
      <c r="A208" s="7" t="s">
        <v>316</v>
      </c>
      <c r="B208" s="65">
        <v>6</v>
      </c>
      <c r="C208" s="34">
        <f>IF(B211=0, "-", B208/B211)</f>
        <v>5.1724137931034482E-2</v>
      </c>
      <c r="D208" s="65">
        <v>7</v>
      </c>
      <c r="E208" s="9">
        <f>IF(D211=0, "-", D208/D211)</f>
        <v>3.825136612021858E-2</v>
      </c>
      <c r="F208" s="81">
        <v>18</v>
      </c>
      <c r="G208" s="34">
        <f>IF(F211=0, "-", F208/F211)</f>
        <v>3.2258064516129031E-2</v>
      </c>
      <c r="H208" s="65">
        <v>12</v>
      </c>
      <c r="I208" s="9">
        <f>IF(H211=0, "-", H208/H211)</f>
        <v>2.1897810218978103E-2</v>
      </c>
      <c r="J208" s="8">
        <f t="shared" si="16"/>
        <v>-0.14285714285714285</v>
      </c>
      <c r="K208" s="9">
        <f t="shared" si="17"/>
        <v>0.5</v>
      </c>
    </row>
    <row r="209" spans="1:11" x14ac:dyDescent="0.2">
      <c r="A209" s="7" t="s">
        <v>317</v>
      </c>
      <c r="B209" s="65">
        <v>17</v>
      </c>
      <c r="C209" s="34">
        <f>IF(B211=0, "-", B209/B211)</f>
        <v>0.14655172413793102</v>
      </c>
      <c r="D209" s="65">
        <v>10</v>
      </c>
      <c r="E209" s="9">
        <f>IF(D211=0, "-", D209/D211)</f>
        <v>5.4644808743169397E-2</v>
      </c>
      <c r="F209" s="81">
        <v>34</v>
      </c>
      <c r="G209" s="34">
        <f>IF(F211=0, "-", F209/F211)</f>
        <v>6.093189964157706E-2</v>
      </c>
      <c r="H209" s="65">
        <v>27</v>
      </c>
      <c r="I209" s="9">
        <f>IF(H211=0, "-", H209/H211)</f>
        <v>4.9270072992700732E-2</v>
      </c>
      <c r="J209" s="8">
        <f t="shared" si="16"/>
        <v>0.7</v>
      </c>
      <c r="K209" s="9">
        <f t="shared" si="17"/>
        <v>0.25925925925925924</v>
      </c>
    </row>
    <row r="210" spans="1:11" x14ac:dyDescent="0.2">
      <c r="A210" s="2"/>
      <c r="B210" s="68"/>
      <c r="C210" s="33"/>
      <c r="D210" s="68"/>
      <c r="E210" s="6"/>
      <c r="F210" s="82"/>
      <c r="G210" s="33"/>
      <c r="H210" s="68"/>
      <c r="I210" s="6"/>
      <c r="J210" s="5"/>
      <c r="K210" s="6"/>
    </row>
    <row r="211" spans="1:11" s="43" customFormat="1" x14ac:dyDescent="0.2">
      <c r="A211" s="162" t="s">
        <v>583</v>
      </c>
      <c r="B211" s="71">
        <f>SUM(B200:B210)</f>
        <v>116</v>
      </c>
      <c r="C211" s="40">
        <f>B211/25800</f>
        <v>4.4961240310077517E-3</v>
      </c>
      <c r="D211" s="71">
        <f>SUM(D200:D210)</f>
        <v>183</v>
      </c>
      <c r="E211" s="41">
        <f>D211/21662</f>
        <v>8.4479734096574652E-3</v>
      </c>
      <c r="F211" s="77">
        <f>SUM(F200:F210)</f>
        <v>558</v>
      </c>
      <c r="G211" s="42">
        <f>F211/67549</f>
        <v>8.2606700321248283E-3</v>
      </c>
      <c r="H211" s="71">
        <f>SUM(H200:H210)</f>
        <v>548</v>
      </c>
      <c r="I211" s="41">
        <f>H211/65027</f>
        <v>8.4272686730127479E-3</v>
      </c>
      <c r="J211" s="37">
        <f>IF(D211=0, "-", IF((B211-D211)/D211&lt;10, (B211-D211)/D211, "&gt;999%"))</f>
        <v>-0.36612021857923499</v>
      </c>
      <c r="K211" s="38">
        <f>IF(H211=0, "-", IF((F211-H211)/H211&lt;10, (F211-H211)/H211, "&gt;999%"))</f>
        <v>1.824817518248175E-2</v>
      </c>
    </row>
    <row r="212" spans="1:11" x14ac:dyDescent="0.2">
      <c r="B212" s="83"/>
      <c r="D212" s="83"/>
      <c r="F212" s="83"/>
      <c r="H212" s="83"/>
    </row>
    <row r="213" spans="1:11" x14ac:dyDescent="0.2">
      <c r="A213" s="163" t="s">
        <v>148</v>
      </c>
      <c r="B213" s="61" t="s">
        <v>12</v>
      </c>
      <c r="C213" s="62" t="s">
        <v>13</v>
      </c>
      <c r="D213" s="61" t="s">
        <v>12</v>
      </c>
      <c r="E213" s="63" t="s">
        <v>13</v>
      </c>
      <c r="F213" s="62" t="s">
        <v>12</v>
      </c>
      <c r="G213" s="62" t="s">
        <v>13</v>
      </c>
      <c r="H213" s="61" t="s">
        <v>12</v>
      </c>
      <c r="I213" s="63" t="s">
        <v>13</v>
      </c>
      <c r="J213" s="61"/>
      <c r="K213" s="63"/>
    </row>
    <row r="214" spans="1:11" x14ac:dyDescent="0.2">
      <c r="A214" s="7" t="s">
        <v>318</v>
      </c>
      <c r="B214" s="65">
        <v>1</v>
      </c>
      <c r="C214" s="34">
        <f>IF(B233=0, "-", B214/B233)</f>
        <v>7.5187969924812026E-3</v>
      </c>
      <c r="D214" s="65">
        <v>0</v>
      </c>
      <c r="E214" s="9">
        <f>IF(D233=0, "-", D214/D233)</f>
        <v>0</v>
      </c>
      <c r="F214" s="81">
        <v>1</v>
      </c>
      <c r="G214" s="34">
        <f>IF(F233=0, "-", F214/F233)</f>
        <v>3.134796238244514E-3</v>
      </c>
      <c r="H214" s="65">
        <v>1</v>
      </c>
      <c r="I214" s="9">
        <f>IF(H233=0, "-", H214/H233)</f>
        <v>3.3557046979865771E-3</v>
      </c>
      <c r="J214" s="8" t="str">
        <f t="shared" ref="J214:J231" si="18">IF(D214=0, "-", IF((B214-D214)/D214&lt;10, (B214-D214)/D214, "&gt;999%"))</f>
        <v>-</v>
      </c>
      <c r="K214" s="9">
        <f t="shared" ref="K214:K231" si="19">IF(H214=0, "-", IF((F214-H214)/H214&lt;10, (F214-H214)/H214, "&gt;999%"))</f>
        <v>0</v>
      </c>
    </row>
    <row r="215" spans="1:11" x14ac:dyDescent="0.2">
      <c r="A215" s="7" t="s">
        <v>319</v>
      </c>
      <c r="B215" s="65">
        <v>0</v>
      </c>
      <c r="C215" s="34">
        <f>IF(B233=0, "-", B215/B233)</f>
        <v>0</v>
      </c>
      <c r="D215" s="65">
        <v>0</v>
      </c>
      <c r="E215" s="9">
        <f>IF(D233=0, "-", D215/D233)</f>
        <v>0</v>
      </c>
      <c r="F215" s="81">
        <v>1</v>
      </c>
      <c r="G215" s="34">
        <f>IF(F233=0, "-", F215/F233)</f>
        <v>3.134796238244514E-3</v>
      </c>
      <c r="H215" s="65">
        <v>0</v>
      </c>
      <c r="I215" s="9">
        <f>IF(H233=0, "-", H215/H233)</f>
        <v>0</v>
      </c>
      <c r="J215" s="8" t="str">
        <f t="shared" si="18"/>
        <v>-</v>
      </c>
      <c r="K215" s="9" t="str">
        <f t="shared" si="19"/>
        <v>-</v>
      </c>
    </row>
    <row r="216" spans="1:11" x14ac:dyDescent="0.2">
      <c r="A216" s="7" t="s">
        <v>320</v>
      </c>
      <c r="B216" s="65">
        <v>0</v>
      </c>
      <c r="C216" s="34">
        <f>IF(B233=0, "-", B216/B233)</f>
        <v>0</v>
      </c>
      <c r="D216" s="65">
        <v>1</v>
      </c>
      <c r="E216" s="9">
        <f>IF(D233=0, "-", D216/D233)</f>
        <v>1.2987012987012988E-2</v>
      </c>
      <c r="F216" s="81">
        <v>0</v>
      </c>
      <c r="G216" s="34">
        <f>IF(F233=0, "-", F216/F233)</f>
        <v>0</v>
      </c>
      <c r="H216" s="65">
        <v>11</v>
      </c>
      <c r="I216" s="9">
        <f>IF(H233=0, "-", H216/H233)</f>
        <v>3.6912751677852351E-2</v>
      </c>
      <c r="J216" s="8">
        <f t="shared" si="18"/>
        <v>-1</v>
      </c>
      <c r="K216" s="9">
        <f t="shared" si="19"/>
        <v>-1</v>
      </c>
    </row>
    <row r="217" spans="1:11" x14ac:dyDescent="0.2">
      <c r="A217" s="7" t="s">
        <v>321</v>
      </c>
      <c r="B217" s="65">
        <v>2</v>
      </c>
      <c r="C217" s="34">
        <f>IF(B233=0, "-", B217/B233)</f>
        <v>1.5037593984962405E-2</v>
      </c>
      <c r="D217" s="65">
        <v>0</v>
      </c>
      <c r="E217" s="9">
        <f>IF(D233=0, "-", D217/D233)</f>
        <v>0</v>
      </c>
      <c r="F217" s="81">
        <v>2</v>
      </c>
      <c r="G217" s="34">
        <f>IF(F233=0, "-", F217/F233)</f>
        <v>6.269592476489028E-3</v>
      </c>
      <c r="H217" s="65">
        <v>2</v>
      </c>
      <c r="I217" s="9">
        <f>IF(H233=0, "-", H217/H233)</f>
        <v>6.7114093959731542E-3</v>
      </c>
      <c r="J217" s="8" t="str">
        <f t="shared" si="18"/>
        <v>-</v>
      </c>
      <c r="K217" s="9">
        <f t="shared" si="19"/>
        <v>0</v>
      </c>
    </row>
    <row r="218" spans="1:11" x14ac:dyDescent="0.2">
      <c r="A218" s="7" t="s">
        <v>322</v>
      </c>
      <c r="B218" s="65">
        <v>41</v>
      </c>
      <c r="C218" s="34">
        <f>IF(B233=0, "-", B218/B233)</f>
        <v>0.30827067669172931</v>
      </c>
      <c r="D218" s="65">
        <v>9</v>
      </c>
      <c r="E218" s="9">
        <f>IF(D233=0, "-", D218/D233)</f>
        <v>0.11688311688311688</v>
      </c>
      <c r="F218" s="81">
        <v>78</v>
      </c>
      <c r="G218" s="34">
        <f>IF(F233=0, "-", F218/F233)</f>
        <v>0.2445141065830721</v>
      </c>
      <c r="H218" s="65">
        <v>29</v>
      </c>
      <c r="I218" s="9">
        <f>IF(H233=0, "-", H218/H233)</f>
        <v>9.7315436241610737E-2</v>
      </c>
      <c r="J218" s="8">
        <f t="shared" si="18"/>
        <v>3.5555555555555554</v>
      </c>
      <c r="K218" s="9">
        <f t="shared" si="19"/>
        <v>1.6896551724137931</v>
      </c>
    </row>
    <row r="219" spans="1:11" x14ac:dyDescent="0.2">
      <c r="A219" s="7" t="s">
        <v>323</v>
      </c>
      <c r="B219" s="65">
        <v>3</v>
      </c>
      <c r="C219" s="34">
        <f>IF(B233=0, "-", B219/B233)</f>
        <v>2.2556390977443608E-2</v>
      </c>
      <c r="D219" s="65">
        <v>5</v>
      </c>
      <c r="E219" s="9">
        <f>IF(D233=0, "-", D219/D233)</f>
        <v>6.4935064935064929E-2</v>
      </c>
      <c r="F219" s="81">
        <v>6</v>
      </c>
      <c r="G219" s="34">
        <f>IF(F233=0, "-", F219/F233)</f>
        <v>1.8808777429467086E-2</v>
      </c>
      <c r="H219" s="65">
        <v>20</v>
      </c>
      <c r="I219" s="9">
        <f>IF(H233=0, "-", H219/H233)</f>
        <v>6.7114093959731544E-2</v>
      </c>
      <c r="J219" s="8">
        <f t="shared" si="18"/>
        <v>-0.4</v>
      </c>
      <c r="K219" s="9">
        <f t="shared" si="19"/>
        <v>-0.7</v>
      </c>
    </row>
    <row r="220" spans="1:11" x14ac:dyDescent="0.2">
      <c r="A220" s="7" t="s">
        <v>324</v>
      </c>
      <c r="B220" s="65">
        <v>0</v>
      </c>
      <c r="C220" s="34">
        <f>IF(B233=0, "-", B220/B233)</f>
        <v>0</v>
      </c>
      <c r="D220" s="65">
        <v>6</v>
      </c>
      <c r="E220" s="9">
        <f>IF(D233=0, "-", D220/D233)</f>
        <v>7.792207792207792E-2</v>
      </c>
      <c r="F220" s="81">
        <v>0</v>
      </c>
      <c r="G220" s="34">
        <f>IF(F233=0, "-", F220/F233)</f>
        <v>0</v>
      </c>
      <c r="H220" s="65">
        <v>8</v>
      </c>
      <c r="I220" s="9">
        <f>IF(H233=0, "-", H220/H233)</f>
        <v>2.6845637583892617E-2</v>
      </c>
      <c r="J220" s="8">
        <f t="shared" si="18"/>
        <v>-1</v>
      </c>
      <c r="K220" s="9">
        <f t="shared" si="19"/>
        <v>-1</v>
      </c>
    </row>
    <row r="221" spans="1:11" x14ac:dyDescent="0.2">
      <c r="A221" s="7" t="s">
        <v>325</v>
      </c>
      <c r="B221" s="65">
        <v>0</v>
      </c>
      <c r="C221" s="34">
        <f>IF(B233=0, "-", B221/B233)</f>
        <v>0</v>
      </c>
      <c r="D221" s="65">
        <v>0</v>
      </c>
      <c r="E221" s="9">
        <f>IF(D233=0, "-", D221/D233)</f>
        <v>0</v>
      </c>
      <c r="F221" s="81">
        <v>3</v>
      </c>
      <c r="G221" s="34">
        <f>IF(F233=0, "-", F221/F233)</f>
        <v>9.4043887147335428E-3</v>
      </c>
      <c r="H221" s="65">
        <v>0</v>
      </c>
      <c r="I221" s="9">
        <f>IF(H233=0, "-", H221/H233)</f>
        <v>0</v>
      </c>
      <c r="J221" s="8" t="str">
        <f t="shared" si="18"/>
        <v>-</v>
      </c>
      <c r="K221" s="9" t="str">
        <f t="shared" si="19"/>
        <v>-</v>
      </c>
    </row>
    <row r="222" spans="1:11" x14ac:dyDescent="0.2">
      <c r="A222" s="7" t="s">
        <v>326</v>
      </c>
      <c r="B222" s="65">
        <v>1</v>
      </c>
      <c r="C222" s="34">
        <f>IF(B233=0, "-", B222/B233)</f>
        <v>7.5187969924812026E-3</v>
      </c>
      <c r="D222" s="65">
        <v>0</v>
      </c>
      <c r="E222" s="9">
        <f>IF(D233=0, "-", D222/D233)</f>
        <v>0</v>
      </c>
      <c r="F222" s="81">
        <v>1</v>
      </c>
      <c r="G222" s="34">
        <f>IF(F233=0, "-", F222/F233)</f>
        <v>3.134796238244514E-3</v>
      </c>
      <c r="H222" s="65">
        <v>1</v>
      </c>
      <c r="I222" s="9">
        <f>IF(H233=0, "-", H222/H233)</f>
        <v>3.3557046979865771E-3</v>
      </c>
      <c r="J222" s="8" t="str">
        <f t="shared" si="18"/>
        <v>-</v>
      </c>
      <c r="K222" s="9">
        <f t="shared" si="19"/>
        <v>0</v>
      </c>
    </row>
    <row r="223" spans="1:11" x14ac:dyDescent="0.2">
      <c r="A223" s="7" t="s">
        <v>327</v>
      </c>
      <c r="B223" s="65">
        <v>11</v>
      </c>
      <c r="C223" s="34">
        <f>IF(B233=0, "-", B223/B233)</f>
        <v>8.2706766917293228E-2</v>
      </c>
      <c r="D223" s="65">
        <v>7</v>
      </c>
      <c r="E223" s="9">
        <f>IF(D233=0, "-", D223/D233)</f>
        <v>9.0909090909090912E-2</v>
      </c>
      <c r="F223" s="81">
        <v>20</v>
      </c>
      <c r="G223" s="34">
        <f>IF(F233=0, "-", F223/F233)</f>
        <v>6.2695924764890276E-2</v>
      </c>
      <c r="H223" s="65">
        <v>21</v>
      </c>
      <c r="I223" s="9">
        <f>IF(H233=0, "-", H223/H233)</f>
        <v>7.0469798657718116E-2</v>
      </c>
      <c r="J223" s="8">
        <f t="shared" si="18"/>
        <v>0.5714285714285714</v>
      </c>
      <c r="K223" s="9">
        <f t="shared" si="19"/>
        <v>-4.7619047619047616E-2</v>
      </c>
    </row>
    <row r="224" spans="1:11" x14ac:dyDescent="0.2">
      <c r="A224" s="7" t="s">
        <v>328</v>
      </c>
      <c r="B224" s="65">
        <v>1</v>
      </c>
      <c r="C224" s="34">
        <f>IF(B233=0, "-", B224/B233)</f>
        <v>7.5187969924812026E-3</v>
      </c>
      <c r="D224" s="65">
        <v>0</v>
      </c>
      <c r="E224" s="9">
        <f>IF(D233=0, "-", D224/D233)</f>
        <v>0</v>
      </c>
      <c r="F224" s="81">
        <v>2</v>
      </c>
      <c r="G224" s="34">
        <f>IF(F233=0, "-", F224/F233)</f>
        <v>6.269592476489028E-3</v>
      </c>
      <c r="H224" s="65">
        <v>0</v>
      </c>
      <c r="I224" s="9">
        <f>IF(H233=0, "-", H224/H233)</f>
        <v>0</v>
      </c>
      <c r="J224" s="8" t="str">
        <f t="shared" si="18"/>
        <v>-</v>
      </c>
      <c r="K224" s="9" t="str">
        <f t="shared" si="19"/>
        <v>-</v>
      </c>
    </row>
    <row r="225" spans="1:11" x14ac:dyDescent="0.2">
      <c r="A225" s="7" t="s">
        <v>329</v>
      </c>
      <c r="B225" s="65">
        <v>2</v>
      </c>
      <c r="C225" s="34">
        <f>IF(B233=0, "-", B225/B233)</f>
        <v>1.5037593984962405E-2</v>
      </c>
      <c r="D225" s="65">
        <v>0</v>
      </c>
      <c r="E225" s="9">
        <f>IF(D233=0, "-", D225/D233)</f>
        <v>0</v>
      </c>
      <c r="F225" s="81">
        <v>4</v>
      </c>
      <c r="G225" s="34">
        <f>IF(F233=0, "-", F225/F233)</f>
        <v>1.2539184952978056E-2</v>
      </c>
      <c r="H225" s="65">
        <v>1</v>
      </c>
      <c r="I225" s="9">
        <f>IF(H233=0, "-", H225/H233)</f>
        <v>3.3557046979865771E-3</v>
      </c>
      <c r="J225" s="8" t="str">
        <f t="shared" si="18"/>
        <v>-</v>
      </c>
      <c r="K225" s="9">
        <f t="shared" si="19"/>
        <v>3</v>
      </c>
    </row>
    <row r="226" spans="1:11" x14ac:dyDescent="0.2">
      <c r="A226" s="7" t="s">
        <v>330</v>
      </c>
      <c r="B226" s="65">
        <v>48</v>
      </c>
      <c r="C226" s="34">
        <f>IF(B233=0, "-", B226/B233)</f>
        <v>0.36090225563909772</v>
      </c>
      <c r="D226" s="65">
        <v>35</v>
      </c>
      <c r="E226" s="9">
        <f>IF(D233=0, "-", D226/D233)</f>
        <v>0.45454545454545453</v>
      </c>
      <c r="F226" s="81">
        <v>125</v>
      </c>
      <c r="G226" s="34">
        <f>IF(F233=0, "-", F226/F233)</f>
        <v>0.39184952978056425</v>
      </c>
      <c r="H226" s="65">
        <v>127</v>
      </c>
      <c r="I226" s="9">
        <f>IF(H233=0, "-", H226/H233)</f>
        <v>0.4261744966442953</v>
      </c>
      <c r="J226" s="8">
        <f t="shared" si="18"/>
        <v>0.37142857142857144</v>
      </c>
      <c r="K226" s="9">
        <f t="shared" si="19"/>
        <v>-1.5748031496062992E-2</v>
      </c>
    </row>
    <row r="227" spans="1:11" x14ac:dyDescent="0.2">
      <c r="A227" s="7" t="s">
        <v>331</v>
      </c>
      <c r="B227" s="65">
        <v>13</v>
      </c>
      <c r="C227" s="34">
        <f>IF(B233=0, "-", B227/B233)</f>
        <v>9.7744360902255634E-2</v>
      </c>
      <c r="D227" s="65">
        <v>4</v>
      </c>
      <c r="E227" s="9">
        <f>IF(D233=0, "-", D227/D233)</f>
        <v>5.1948051948051951E-2</v>
      </c>
      <c r="F227" s="81">
        <v>43</v>
      </c>
      <c r="G227" s="34">
        <f>IF(F233=0, "-", F227/F233)</f>
        <v>0.13479623824451412</v>
      </c>
      <c r="H227" s="65">
        <v>34</v>
      </c>
      <c r="I227" s="9">
        <f>IF(H233=0, "-", H227/H233)</f>
        <v>0.11409395973154363</v>
      </c>
      <c r="J227" s="8">
        <f t="shared" si="18"/>
        <v>2.25</v>
      </c>
      <c r="K227" s="9">
        <f t="shared" si="19"/>
        <v>0.26470588235294118</v>
      </c>
    </row>
    <row r="228" spans="1:11" x14ac:dyDescent="0.2">
      <c r="A228" s="7" t="s">
        <v>332</v>
      </c>
      <c r="B228" s="65">
        <v>0</v>
      </c>
      <c r="C228" s="34">
        <f>IF(B233=0, "-", B228/B233)</f>
        <v>0</v>
      </c>
      <c r="D228" s="65">
        <v>1</v>
      </c>
      <c r="E228" s="9">
        <f>IF(D233=0, "-", D228/D233)</f>
        <v>1.2987012987012988E-2</v>
      </c>
      <c r="F228" s="81">
        <v>0</v>
      </c>
      <c r="G228" s="34">
        <f>IF(F233=0, "-", F228/F233)</f>
        <v>0</v>
      </c>
      <c r="H228" s="65">
        <v>7</v>
      </c>
      <c r="I228" s="9">
        <f>IF(H233=0, "-", H228/H233)</f>
        <v>2.3489932885906041E-2</v>
      </c>
      <c r="J228" s="8">
        <f t="shared" si="18"/>
        <v>-1</v>
      </c>
      <c r="K228" s="9">
        <f t="shared" si="19"/>
        <v>-1</v>
      </c>
    </row>
    <row r="229" spans="1:11" x14ac:dyDescent="0.2">
      <c r="A229" s="7" t="s">
        <v>333</v>
      </c>
      <c r="B229" s="65">
        <v>4</v>
      </c>
      <c r="C229" s="34">
        <f>IF(B233=0, "-", B229/B233)</f>
        <v>3.007518796992481E-2</v>
      </c>
      <c r="D229" s="65">
        <v>3</v>
      </c>
      <c r="E229" s="9">
        <f>IF(D233=0, "-", D229/D233)</f>
        <v>3.896103896103896E-2</v>
      </c>
      <c r="F229" s="81">
        <v>12</v>
      </c>
      <c r="G229" s="34">
        <f>IF(F233=0, "-", F229/F233)</f>
        <v>3.7617554858934171E-2</v>
      </c>
      <c r="H229" s="65">
        <v>10</v>
      </c>
      <c r="I229" s="9">
        <f>IF(H233=0, "-", H229/H233)</f>
        <v>3.3557046979865772E-2</v>
      </c>
      <c r="J229" s="8">
        <f t="shared" si="18"/>
        <v>0.33333333333333331</v>
      </c>
      <c r="K229" s="9">
        <f t="shared" si="19"/>
        <v>0.2</v>
      </c>
    </row>
    <row r="230" spans="1:11" x14ac:dyDescent="0.2">
      <c r="A230" s="7" t="s">
        <v>334</v>
      </c>
      <c r="B230" s="65">
        <v>4</v>
      </c>
      <c r="C230" s="34">
        <f>IF(B233=0, "-", B230/B233)</f>
        <v>3.007518796992481E-2</v>
      </c>
      <c r="D230" s="65">
        <v>3</v>
      </c>
      <c r="E230" s="9">
        <f>IF(D233=0, "-", D230/D233)</f>
        <v>3.896103896103896E-2</v>
      </c>
      <c r="F230" s="81">
        <v>15</v>
      </c>
      <c r="G230" s="34">
        <f>IF(F233=0, "-", F230/F233)</f>
        <v>4.7021943573667714E-2</v>
      </c>
      <c r="H230" s="65">
        <v>19</v>
      </c>
      <c r="I230" s="9">
        <f>IF(H233=0, "-", H230/H233)</f>
        <v>6.3758389261744972E-2</v>
      </c>
      <c r="J230" s="8">
        <f t="shared" si="18"/>
        <v>0.33333333333333331</v>
      </c>
      <c r="K230" s="9">
        <f t="shared" si="19"/>
        <v>-0.21052631578947367</v>
      </c>
    </row>
    <row r="231" spans="1:11" x14ac:dyDescent="0.2">
      <c r="A231" s="7" t="s">
        <v>335</v>
      </c>
      <c r="B231" s="65">
        <v>2</v>
      </c>
      <c r="C231" s="34">
        <f>IF(B233=0, "-", B231/B233)</f>
        <v>1.5037593984962405E-2</v>
      </c>
      <c r="D231" s="65">
        <v>3</v>
      </c>
      <c r="E231" s="9">
        <f>IF(D233=0, "-", D231/D233)</f>
        <v>3.896103896103896E-2</v>
      </c>
      <c r="F231" s="81">
        <v>6</v>
      </c>
      <c r="G231" s="34">
        <f>IF(F233=0, "-", F231/F233)</f>
        <v>1.8808777429467086E-2</v>
      </c>
      <c r="H231" s="65">
        <v>7</v>
      </c>
      <c r="I231" s="9">
        <f>IF(H233=0, "-", H231/H233)</f>
        <v>2.3489932885906041E-2</v>
      </c>
      <c r="J231" s="8">
        <f t="shared" si="18"/>
        <v>-0.33333333333333331</v>
      </c>
      <c r="K231" s="9">
        <f t="shared" si="19"/>
        <v>-0.14285714285714285</v>
      </c>
    </row>
    <row r="232" spans="1:11" x14ac:dyDescent="0.2">
      <c r="A232" s="2"/>
      <c r="B232" s="68"/>
      <c r="C232" s="33"/>
      <c r="D232" s="68"/>
      <c r="E232" s="6"/>
      <c r="F232" s="82"/>
      <c r="G232" s="33"/>
      <c r="H232" s="68"/>
      <c r="I232" s="6"/>
      <c r="J232" s="5"/>
      <c r="K232" s="6"/>
    </row>
    <row r="233" spans="1:11" s="43" customFormat="1" x14ac:dyDescent="0.2">
      <c r="A233" s="162" t="s">
        <v>582</v>
      </c>
      <c r="B233" s="71">
        <f>SUM(B214:B232)</f>
        <v>133</v>
      </c>
      <c r="C233" s="40">
        <f>B233/25800</f>
        <v>5.1550387596899228E-3</v>
      </c>
      <c r="D233" s="71">
        <f>SUM(D214:D232)</f>
        <v>77</v>
      </c>
      <c r="E233" s="41">
        <f>D233/21662</f>
        <v>3.5546117625334687E-3</v>
      </c>
      <c r="F233" s="77">
        <f>SUM(F214:F232)</f>
        <v>319</v>
      </c>
      <c r="G233" s="42">
        <f>F233/67549</f>
        <v>4.7224977423796057E-3</v>
      </c>
      <c r="H233" s="71">
        <f>SUM(H214:H232)</f>
        <v>298</v>
      </c>
      <c r="I233" s="41">
        <f>H233/65027</f>
        <v>4.5827117966383193E-3</v>
      </c>
      <c r="J233" s="37">
        <f>IF(D233=0, "-", IF((B233-D233)/D233&lt;10, (B233-D233)/D233, "&gt;999%"))</f>
        <v>0.72727272727272729</v>
      </c>
      <c r="K233" s="38">
        <f>IF(H233=0, "-", IF((F233-H233)/H233&lt;10, (F233-H233)/H233, "&gt;999%"))</f>
        <v>7.0469798657718116E-2</v>
      </c>
    </row>
    <row r="234" spans="1:11" x14ac:dyDescent="0.2">
      <c r="B234" s="83"/>
      <c r="D234" s="83"/>
      <c r="F234" s="83"/>
      <c r="H234" s="83"/>
    </row>
    <row r="235" spans="1:11" x14ac:dyDescent="0.2">
      <c r="A235" s="163" t="s">
        <v>149</v>
      </c>
      <c r="B235" s="61" t="s">
        <v>12</v>
      </c>
      <c r="C235" s="62" t="s">
        <v>13</v>
      </c>
      <c r="D235" s="61" t="s">
        <v>12</v>
      </c>
      <c r="E235" s="63" t="s">
        <v>13</v>
      </c>
      <c r="F235" s="62" t="s">
        <v>12</v>
      </c>
      <c r="G235" s="62" t="s">
        <v>13</v>
      </c>
      <c r="H235" s="61" t="s">
        <v>12</v>
      </c>
      <c r="I235" s="63" t="s">
        <v>13</v>
      </c>
      <c r="J235" s="61"/>
      <c r="K235" s="63"/>
    </row>
    <row r="236" spans="1:11" x14ac:dyDescent="0.2">
      <c r="A236" s="7" t="s">
        <v>336</v>
      </c>
      <c r="B236" s="65">
        <v>3</v>
      </c>
      <c r="C236" s="34">
        <f>IF(B252=0, "-", B236/B252)</f>
        <v>0.15</v>
      </c>
      <c r="D236" s="65">
        <v>2</v>
      </c>
      <c r="E236" s="9">
        <f>IF(D252=0, "-", D236/D252)</f>
        <v>6.6666666666666666E-2</v>
      </c>
      <c r="F236" s="81">
        <v>8</v>
      </c>
      <c r="G236" s="34">
        <f>IF(F252=0, "-", F236/F252)</f>
        <v>0.1038961038961039</v>
      </c>
      <c r="H236" s="65">
        <v>8</v>
      </c>
      <c r="I236" s="9">
        <f>IF(H252=0, "-", H236/H252)</f>
        <v>5.7553956834532377E-2</v>
      </c>
      <c r="J236" s="8">
        <f t="shared" ref="J236:J250" si="20">IF(D236=0, "-", IF((B236-D236)/D236&lt;10, (B236-D236)/D236, "&gt;999%"))</f>
        <v>0.5</v>
      </c>
      <c r="K236" s="9">
        <f t="shared" ref="K236:K250" si="21">IF(H236=0, "-", IF((F236-H236)/H236&lt;10, (F236-H236)/H236, "&gt;999%"))</f>
        <v>0</v>
      </c>
    </row>
    <row r="237" spans="1:11" x14ac:dyDescent="0.2">
      <c r="A237" s="7" t="s">
        <v>337</v>
      </c>
      <c r="B237" s="65">
        <v>1</v>
      </c>
      <c r="C237" s="34">
        <f>IF(B252=0, "-", B237/B252)</f>
        <v>0.05</v>
      </c>
      <c r="D237" s="65">
        <v>0</v>
      </c>
      <c r="E237" s="9">
        <f>IF(D252=0, "-", D237/D252)</f>
        <v>0</v>
      </c>
      <c r="F237" s="81">
        <v>2</v>
      </c>
      <c r="G237" s="34">
        <f>IF(F252=0, "-", F237/F252)</f>
        <v>2.5974025974025976E-2</v>
      </c>
      <c r="H237" s="65">
        <v>0</v>
      </c>
      <c r="I237" s="9">
        <f>IF(H252=0, "-", H237/H252)</f>
        <v>0</v>
      </c>
      <c r="J237" s="8" t="str">
        <f t="shared" si="20"/>
        <v>-</v>
      </c>
      <c r="K237" s="9" t="str">
        <f t="shared" si="21"/>
        <v>-</v>
      </c>
    </row>
    <row r="238" spans="1:11" x14ac:dyDescent="0.2">
      <c r="A238" s="7" t="s">
        <v>338</v>
      </c>
      <c r="B238" s="65">
        <v>1</v>
      </c>
      <c r="C238" s="34">
        <f>IF(B252=0, "-", B238/B252)</f>
        <v>0.05</v>
      </c>
      <c r="D238" s="65">
        <v>2</v>
      </c>
      <c r="E238" s="9">
        <f>IF(D252=0, "-", D238/D252)</f>
        <v>6.6666666666666666E-2</v>
      </c>
      <c r="F238" s="81">
        <v>6</v>
      </c>
      <c r="G238" s="34">
        <f>IF(F252=0, "-", F238/F252)</f>
        <v>7.792207792207792E-2</v>
      </c>
      <c r="H238" s="65">
        <v>10</v>
      </c>
      <c r="I238" s="9">
        <f>IF(H252=0, "-", H238/H252)</f>
        <v>7.1942446043165464E-2</v>
      </c>
      <c r="J238" s="8">
        <f t="shared" si="20"/>
        <v>-0.5</v>
      </c>
      <c r="K238" s="9">
        <f t="shared" si="21"/>
        <v>-0.4</v>
      </c>
    </row>
    <row r="239" spans="1:11" x14ac:dyDescent="0.2">
      <c r="A239" s="7" t="s">
        <v>339</v>
      </c>
      <c r="B239" s="65">
        <v>0</v>
      </c>
      <c r="C239" s="34">
        <f>IF(B252=0, "-", B239/B252)</f>
        <v>0</v>
      </c>
      <c r="D239" s="65">
        <v>0</v>
      </c>
      <c r="E239" s="9">
        <f>IF(D252=0, "-", D239/D252)</f>
        <v>0</v>
      </c>
      <c r="F239" s="81">
        <v>0</v>
      </c>
      <c r="G239" s="34">
        <f>IF(F252=0, "-", F239/F252)</f>
        <v>0</v>
      </c>
      <c r="H239" s="65">
        <v>8</v>
      </c>
      <c r="I239" s="9">
        <f>IF(H252=0, "-", H239/H252)</f>
        <v>5.7553956834532377E-2</v>
      </c>
      <c r="J239" s="8" t="str">
        <f t="shared" si="20"/>
        <v>-</v>
      </c>
      <c r="K239" s="9">
        <f t="shared" si="21"/>
        <v>-1</v>
      </c>
    </row>
    <row r="240" spans="1:11" x14ac:dyDescent="0.2">
      <c r="A240" s="7" t="s">
        <v>340</v>
      </c>
      <c r="B240" s="65">
        <v>1</v>
      </c>
      <c r="C240" s="34">
        <f>IF(B252=0, "-", B240/B252)</f>
        <v>0.05</v>
      </c>
      <c r="D240" s="65">
        <v>3</v>
      </c>
      <c r="E240" s="9">
        <f>IF(D252=0, "-", D240/D252)</f>
        <v>0.1</v>
      </c>
      <c r="F240" s="81">
        <v>4</v>
      </c>
      <c r="G240" s="34">
        <f>IF(F252=0, "-", F240/F252)</f>
        <v>5.1948051948051951E-2</v>
      </c>
      <c r="H240" s="65">
        <v>13</v>
      </c>
      <c r="I240" s="9">
        <f>IF(H252=0, "-", H240/H252)</f>
        <v>9.3525179856115109E-2</v>
      </c>
      <c r="J240" s="8">
        <f t="shared" si="20"/>
        <v>-0.66666666666666663</v>
      </c>
      <c r="K240" s="9">
        <f t="shared" si="21"/>
        <v>-0.69230769230769229</v>
      </c>
    </row>
    <row r="241" spans="1:11" x14ac:dyDescent="0.2">
      <c r="A241" s="7" t="s">
        <v>341</v>
      </c>
      <c r="B241" s="65">
        <v>0</v>
      </c>
      <c r="C241" s="34">
        <f>IF(B252=0, "-", B241/B252)</f>
        <v>0</v>
      </c>
      <c r="D241" s="65">
        <v>0</v>
      </c>
      <c r="E241" s="9">
        <f>IF(D252=0, "-", D241/D252)</f>
        <v>0</v>
      </c>
      <c r="F241" s="81">
        <v>0</v>
      </c>
      <c r="G241" s="34">
        <f>IF(F252=0, "-", F241/F252)</f>
        <v>0</v>
      </c>
      <c r="H241" s="65">
        <v>3</v>
      </c>
      <c r="I241" s="9">
        <f>IF(H252=0, "-", H241/H252)</f>
        <v>2.1582733812949641E-2</v>
      </c>
      <c r="J241" s="8" t="str">
        <f t="shared" si="20"/>
        <v>-</v>
      </c>
      <c r="K241" s="9">
        <f t="shared" si="21"/>
        <v>-1</v>
      </c>
    </row>
    <row r="242" spans="1:11" x14ac:dyDescent="0.2">
      <c r="A242" s="7" t="s">
        <v>342</v>
      </c>
      <c r="B242" s="65">
        <v>3</v>
      </c>
      <c r="C242" s="34">
        <f>IF(B252=0, "-", B242/B252)</f>
        <v>0.15</v>
      </c>
      <c r="D242" s="65">
        <v>6</v>
      </c>
      <c r="E242" s="9">
        <f>IF(D252=0, "-", D242/D252)</f>
        <v>0.2</v>
      </c>
      <c r="F242" s="81">
        <v>11</v>
      </c>
      <c r="G242" s="34">
        <f>IF(F252=0, "-", F242/F252)</f>
        <v>0.14285714285714285</v>
      </c>
      <c r="H242" s="65">
        <v>20</v>
      </c>
      <c r="I242" s="9">
        <f>IF(H252=0, "-", H242/H252)</f>
        <v>0.14388489208633093</v>
      </c>
      <c r="J242" s="8">
        <f t="shared" si="20"/>
        <v>-0.5</v>
      </c>
      <c r="K242" s="9">
        <f t="shared" si="21"/>
        <v>-0.45</v>
      </c>
    </row>
    <row r="243" spans="1:11" x14ac:dyDescent="0.2">
      <c r="A243" s="7" t="s">
        <v>343</v>
      </c>
      <c r="B243" s="65">
        <v>2</v>
      </c>
      <c r="C243" s="34">
        <f>IF(B252=0, "-", B243/B252)</f>
        <v>0.1</v>
      </c>
      <c r="D243" s="65">
        <v>2</v>
      </c>
      <c r="E243" s="9">
        <f>IF(D252=0, "-", D243/D252)</f>
        <v>6.6666666666666666E-2</v>
      </c>
      <c r="F243" s="81">
        <v>8</v>
      </c>
      <c r="G243" s="34">
        <f>IF(F252=0, "-", F243/F252)</f>
        <v>0.1038961038961039</v>
      </c>
      <c r="H243" s="65">
        <v>8</v>
      </c>
      <c r="I243" s="9">
        <f>IF(H252=0, "-", H243/H252)</f>
        <v>5.7553956834532377E-2</v>
      </c>
      <c r="J243" s="8">
        <f t="shared" si="20"/>
        <v>0</v>
      </c>
      <c r="K243" s="9">
        <f t="shared" si="21"/>
        <v>0</v>
      </c>
    </row>
    <row r="244" spans="1:11" x14ac:dyDescent="0.2">
      <c r="A244" s="7" t="s">
        <v>344</v>
      </c>
      <c r="B244" s="65">
        <v>0</v>
      </c>
      <c r="C244" s="34">
        <f>IF(B252=0, "-", B244/B252)</f>
        <v>0</v>
      </c>
      <c r="D244" s="65">
        <v>0</v>
      </c>
      <c r="E244" s="9">
        <f>IF(D252=0, "-", D244/D252)</f>
        <v>0</v>
      </c>
      <c r="F244" s="81">
        <v>0</v>
      </c>
      <c r="G244" s="34">
        <f>IF(F252=0, "-", F244/F252)</f>
        <v>0</v>
      </c>
      <c r="H244" s="65">
        <v>5</v>
      </c>
      <c r="I244" s="9">
        <f>IF(H252=0, "-", H244/H252)</f>
        <v>3.5971223021582732E-2</v>
      </c>
      <c r="J244" s="8" t="str">
        <f t="shared" si="20"/>
        <v>-</v>
      </c>
      <c r="K244" s="9">
        <f t="shared" si="21"/>
        <v>-1</v>
      </c>
    </row>
    <row r="245" spans="1:11" x14ac:dyDescent="0.2">
      <c r="A245" s="7" t="s">
        <v>345</v>
      </c>
      <c r="B245" s="65">
        <v>1</v>
      </c>
      <c r="C245" s="34">
        <f>IF(B252=0, "-", B245/B252)</f>
        <v>0.05</v>
      </c>
      <c r="D245" s="65">
        <v>2</v>
      </c>
      <c r="E245" s="9">
        <f>IF(D252=0, "-", D245/D252)</f>
        <v>6.6666666666666666E-2</v>
      </c>
      <c r="F245" s="81">
        <v>5</v>
      </c>
      <c r="G245" s="34">
        <f>IF(F252=0, "-", F245/F252)</f>
        <v>6.4935064935064929E-2</v>
      </c>
      <c r="H245" s="65">
        <v>3</v>
      </c>
      <c r="I245" s="9">
        <f>IF(H252=0, "-", H245/H252)</f>
        <v>2.1582733812949641E-2</v>
      </c>
      <c r="J245" s="8">
        <f t="shared" si="20"/>
        <v>-0.5</v>
      </c>
      <c r="K245" s="9">
        <f t="shared" si="21"/>
        <v>0.66666666666666663</v>
      </c>
    </row>
    <row r="246" spans="1:11" x14ac:dyDescent="0.2">
      <c r="A246" s="7" t="s">
        <v>346</v>
      </c>
      <c r="B246" s="65">
        <v>0</v>
      </c>
      <c r="C246" s="34">
        <f>IF(B252=0, "-", B246/B252)</f>
        <v>0</v>
      </c>
      <c r="D246" s="65">
        <v>2</v>
      </c>
      <c r="E246" s="9">
        <f>IF(D252=0, "-", D246/D252)</f>
        <v>6.6666666666666666E-2</v>
      </c>
      <c r="F246" s="81">
        <v>3</v>
      </c>
      <c r="G246" s="34">
        <f>IF(F252=0, "-", F246/F252)</f>
        <v>3.896103896103896E-2</v>
      </c>
      <c r="H246" s="65">
        <v>7</v>
      </c>
      <c r="I246" s="9">
        <f>IF(H252=0, "-", H246/H252)</f>
        <v>5.0359712230215826E-2</v>
      </c>
      <c r="J246" s="8">
        <f t="shared" si="20"/>
        <v>-1</v>
      </c>
      <c r="K246" s="9">
        <f t="shared" si="21"/>
        <v>-0.5714285714285714</v>
      </c>
    </row>
    <row r="247" spans="1:11" x14ac:dyDescent="0.2">
      <c r="A247" s="7" t="s">
        <v>347</v>
      </c>
      <c r="B247" s="65">
        <v>0</v>
      </c>
      <c r="C247" s="34">
        <f>IF(B252=0, "-", B247/B252)</f>
        <v>0</v>
      </c>
      <c r="D247" s="65">
        <v>1</v>
      </c>
      <c r="E247" s="9">
        <f>IF(D252=0, "-", D247/D252)</f>
        <v>3.3333333333333333E-2</v>
      </c>
      <c r="F247" s="81">
        <v>0</v>
      </c>
      <c r="G247" s="34">
        <f>IF(F252=0, "-", F247/F252)</f>
        <v>0</v>
      </c>
      <c r="H247" s="65">
        <v>3</v>
      </c>
      <c r="I247" s="9">
        <f>IF(H252=0, "-", H247/H252)</f>
        <v>2.1582733812949641E-2</v>
      </c>
      <c r="J247" s="8">
        <f t="shared" si="20"/>
        <v>-1</v>
      </c>
      <c r="K247" s="9">
        <f t="shared" si="21"/>
        <v>-1</v>
      </c>
    </row>
    <row r="248" spans="1:11" x14ac:dyDescent="0.2">
      <c r="A248" s="7" t="s">
        <v>348</v>
      </c>
      <c r="B248" s="65">
        <v>0</v>
      </c>
      <c r="C248" s="34">
        <f>IF(B252=0, "-", B248/B252)</f>
        <v>0</v>
      </c>
      <c r="D248" s="65">
        <v>0</v>
      </c>
      <c r="E248" s="9">
        <f>IF(D252=0, "-", D248/D252)</f>
        <v>0</v>
      </c>
      <c r="F248" s="81">
        <v>0</v>
      </c>
      <c r="G248" s="34">
        <f>IF(F252=0, "-", F248/F252)</f>
        <v>0</v>
      </c>
      <c r="H248" s="65">
        <v>2</v>
      </c>
      <c r="I248" s="9">
        <f>IF(H252=0, "-", H248/H252)</f>
        <v>1.4388489208633094E-2</v>
      </c>
      <c r="J248" s="8" t="str">
        <f t="shared" si="20"/>
        <v>-</v>
      </c>
      <c r="K248" s="9">
        <f t="shared" si="21"/>
        <v>-1</v>
      </c>
    </row>
    <row r="249" spans="1:11" x14ac:dyDescent="0.2">
      <c r="A249" s="7" t="s">
        <v>349</v>
      </c>
      <c r="B249" s="65">
        <v>8</v>
      </c>
      <c r="C249" s="34">
        <f>IF(B252=0, "-", B249/B252)</f>
        <v>0.4</v>
      </c>
      <c r="D249" s="65">
        <v>10</v>
      </c>
      <c r="E249" s="9">
        <f>IF(D252=0, "-", D249/D252)</f>
        <v>0.33333333333333331</v>
      </c>
      <c r="F249" s="81">
        <v>29</v>
      </c>
      <c r="G249" s="34">
        <f>IF(F252=0, "-", F249/F252)</f>
        <v>0.37662337662337664</v>
      </c>
      <c r="H249" s="65">
        <v>49</v>
      </c>
      <c r="I249" s="9">
        <f>IF(H252=0, "-", H249/H252)</f>
        <v>0.35251798561151076</v>
      </c>
      <c r="J249" s="8">
        <f t="shared" si="20"/>
        <v>-0.2</v>
      </c>
      <c r="K249" s="9">
        <f t="shared" si="21"/>
        <v>-0.40816326530612246</v>
      </c>
    </row>
    <row r="250" spans="1:11" x14ac:dyDescent="0.2">
      <c r="A250" s="7" t="s">
        <v>350</v>
      </c>
      <c r="B250" s="65">
        <v>0</v>
      </c>
      <c r="C250" s="34">
        <f>IF(B252=0, "-", B250/B252)</f>
        <v>0</v>
      </c>
      <c r="D250" s="65">
        <v>0</v>
      </c>
      <c r="E250" s="9">
        <f>IF(D252=0, "-", D250/D252)</f>
        <v>0</v>
      </c>
      <c r="F250" s="81">
        <v>1</v>
      </c>
      <c r="G250" s="34">
        <f>IF(F252=0, "-", F250/F252)</f>
        <v>1.2987012987012988E-2</v>
      </c>
      <c r="H250" s="65">
        <v>0</v>
      </c>
      <c r="I250" s="9">
        <f>IF(H252=0, "-", H250/H252)</f>
        <v>0</v>
      </c>
      <c r="J250" s="8" t="str">
        <f t="shared" si="20"/>
        <v>-</v>
      </c>
      <c r="K250" s="9" t="str">
        <f t="shared" si="21"/>
        <v>-</v>
      </c>
    </row>
    <row r="251" spans="1:11" x14ac:dyDescent="0.2">
      <c r="A251" s="2"/>
      <c r="B251" s="68"/>
      <c r="C251" s="33"/>
      <c r="D251" s="68"/>
      <c r="E251" s="6"/>
      <c r="F251" s="82"/>
      <c r="G251" s="33"/>
      <c r="H251" s="68"/>
      <c r="I251" s="6"/>
      <c r="J251" s="5"/>
      <c r="K251" s="6"/>
    </row>
    <row r="252" spans="1:11" s="43" customFormat="1" x14ac:dyDescent="0.2">
      <c r="A252" s="162" t="s">
        <v>581</v>
      </c>
      <c r="B252" s="71">
        <f>SUM(B236:B251)</f>
        <v>20</v>
      </c>
      <c r="C252" s="40">
        <f>B252/25800</f>
        <v>7.7519379844961239E-4</v>
      </c>
      <c r="D252" s="71">
        <f>SUM(D236:D251)</f>
        <v>30</v>
      </c>
      <c r="E252" s="41">
        <f>D252/21662</f>
        <v>1.3849136737143384E-3</v>
      </c>
      <c r="F252" s="77">
        <f>SUM(F236:F251)</f>
        <v>77</v>
      </c>
      <c r="G252" s="42">
        <f>F252/67549</f>
        <v>1.1399132481605945E-3</v>
      </c>
      <c r="H252" s="71">
        <f>SUM(H236:H251)</f>
        <v>139</v>
      </c>
      <c r="I252" s="41">
        <f>H252/65027</f>
        <v>2.1375736232641827E-3</v>
      </c>
      <c r="J252" s="37">
        <f>IF(D252=0, "-", IF((B252-D252)/D252&lt;10, (B252-D252)/D252, "&gt;999%"))</f>
        <v>-0.33333333333333331</v>
      </c>
      <c r="K252" s="38">
        <f>IF(H252=0, "-", IF((F252-H252)/H252&lt;10, (F252-H252)/H252, "&gt;999%"))</f>
        <v>-0.4460431654676259</v>
      </c>
    </row>
    <row r="253" spans="1:11" x14ac:dyDescent="0.2">
      <c r="B253" s="83"/>
      <c r="D253" s="83"/>
      <c r="F253" s="83"/>
      <c r="H253" s="83"/>
    </row>
    <row r="254" spans="1:11" s="43" customFormat="1" x14ac:dyDescent="0.2">
      <c r="A254" s="162" t="s">
        <v>580</v>
      </c>
      <c r="B254" s="71">
        <v>269</v>
      </c>
      <c r="C254" s="40">
        <f>B254/25800</f>
        <v>1.0426356589147286E-2</v>
      </c>
      <c r="D254" s="71">
        <v>290</v>
      </c>
      <c r="E254" s="41">
        <f>D254/21662</f>
        <v>1.3387498845905272E-2</v>
      </c>
      <c r="F254" s="77">
        <v>954</v>
      </c>
      <c r="G254" s="42">
        <f>F254/67549</f>
        <v>1.4123081022665029E-2</v>
      </c>
      <c r="H254" s="71">
        <v>985</v>
      </c>
      <c r="I254" s="41">
        <f>H254/65027</f>
        <v>1.5147554092915251E-2</v>
      </c>
      <c r="J254" s="37">
        <f>IF(D254=0, "-", IF((B254-D254)/D254&lt;10, (B254-D254)/D254, "&gt;999%"))</f>
        <v>-7.2413793103448282E-2</v>
      </c>
      <c r="K254" s="38">
        <f>IF(H254=0, "-", IF((F254-H254)/H254&lt;10, (F254-H254)/H254, "&gt;999%"))</f>
        <v>-3.1472081218274113E-2</v>
      </c>
    </row>
    <row r="255" spans="1:11" x14ac:dyDescent="0.2">
      <c r="B255" s="83"/>
      <c r="D255" s="83"/>
      <c r="F255" s="83"/>
      <c r="H255" s="83"/>
    </row>
    <row r="256" spans="1:11" x14ac:dyDescent="0.2">
      <c r="A256" s="27" t="s">
        <v>578</v>
      </c>
      <c r="B256" s="71">
        <f>B260-B258</f>
        <v>4135</v>
      </c>
      <c r="C256" s="40">
        <f>B256/25800</f>
        <v>0.16027131782945736</v>
      </c>
      <c r="D256" s="71">
        <f>D260-D258</f>
        <v>5092</v>
      </c>
      <c r="E256" s="41">
        <f>D256/21662</f>
        <v>0.23506601421844706</v>
      </c>
      <c r="F256" s="77">
        <f>F260-F258</f>
        <v>12292</v>
      </c>
      <c r="G256" s="42">
        <f>F256/67549</f>
        <v>0.18197160579727309</v>
      </c>
      <c r="H256" s="71">
        <f>H260-H258</f>
        <v>15379</v>
      </c>
      <c r="I256" s="41">
        <f>H256/65027</f>
        <v>0.23650176080704938</v>
      </c>
      <c r="J256" s="37">
        <f>IF(D256=0, "-", IF((B256-D256)/D256&lt;10, (B256-D256)/D256, "&gt;999%"))</f>
        <v>-0.18794186959937156</v>
      </c>
      <c r="K256" s="38">
        <f>IF(H256=0, "-", IF((F256-H256)/H256&lt;10, (F256-H256)/H256, "&gt;999%"))</f>
        <v>-0.20072826581702322</v>
      </c>
    </row>
    <row r="257" spans="1:11" x14ac:dyDescent="0.2">
      <c r="A257" s="27"/>
      <c r="B257" s="71"/>
      <c r="C257" s="40"/>
      <c r="D257" s="71"/>
      <c r="E257" s="41"/>
      <c r="F257" s="77"/>
      <c r="G257" s="42"/>
      <c r="H257" s="71"/>
      <c r="I257" s="41"/>
      <c r="J257" s="37"/>
      <c r="K257" s="38"/>
    </row>
    <row r="258" spans="1:11" x14ac:dyDescent="0.2">
      <c r="A258" s="27" t="s">
        <v>579</v>
      </c>
      <c r="B258" s="71">
        <v>1249</v>
      </c>
      <c r="C258" s="40">
        <f>B258/25800</f>
        <v>4.8410852713178291E-2</v>
      </c>
      <c r="D258" s="71">
        <v>1082</v>
      </c>
      <c r="E258" s="41">
        <f>D258/21662</f>
        <v>4.9949219831963806E-2</v>
      </c>
      <c r="F258" s="77">
        <v>3303</v>
      </c>
      <c r="G258" s="42">
        <f>F258/67549</f>
        <v>4.8897837125642128E-2</v>
      </c>
      <c r="H258" s="71">
        <v>3382</v>
      </c>
      <c r="I258" s="41">
        <f>H258/65027</f>
        <v>5.2009165423593275E-2</v>
      </c>
      <c r="J258" s="37">
        <f>IF(D258=0, "-", IF((B258-D258)/D258&lt;10, (B258-D258)/D258, "&gt;999%"))</f>
        <v>0.15434380776340112</v>
      </c>
      <c r="K258" s="38">
        <f>IF(H258=0, "-", IF((F258-H258)/H258&lt;10, (F258-H258)/H258, "&gt;999%"))</f>
        <v>-2.3358959195742164E-2</v>
      </c>
    </row>
    <row r="259" spans="1:11" x14ac:dyDescent="0.2">
      <c r="A259" s="27"/>
      <c r="B259" s="71"/>
      <c r="C259" s="40"/>
      <c r="D259" s="71"/>
      <c r="E259" s="41"/>
      <c r="F259" s="77"/>
      <c r="G259" s="42"/>
      <c r="H259" s="71"/>
      <c r="I259" s="41"/>
      <c r="J259" s="37"/>
      <c r="K259" s="38"/>
    </row>
    <row r="260" spans="1:11" x14ac:dyDescent="0.2">
      <c r="A260" s="27" t="s">
        <v>577</v>
      </c>
      <c r="B260" s="71">
        <v>5384</v>
      </c>
      <c r="C260" s="40">
        <f>B260/25800</f>
        <v>0.20868217054263566</v>
      </c>
      <c r="D260" s="71">
        <v>6174</v>
      </c>
      <c r="E260" s="41">
        <f>D260/21662</f>
        <v>0.28501523405041085</v>
      </c>
      <c r="F260" s="77">
        <v>15595</v>
      </c>
      <c r="G260" s="42">
        <f>F260/67549</f>
        <v>0.23086944292291522</v>
      </c>
      <c r="H260" s="71">
        <v>18761</v>
      </c>
      <c r="I260" s="41">
        <f>H260/65027</f>
        <v>0.28851092623064267</v>
      </c>
      <c r="J260" s="37">
        <f>IF(D260=0, "-", IF((B260-D260)/D260&lt;10, (B260-D260)/D260, "&gt;999%"))</f>
        <v>-0.12795594428247489</v>
      </c>
      <c r="K260" s="38">
        <f>IF(H260=0, "-", IF((F260-H260)/H260&lt;10, (F260-H260)/H260, "&gt;999%"))</f>
        <v>-0.16875433079260169</v>
      </c>
    </row>
  </sheetData>
  <mergeCells count="58">
    <mergeCell ref="B1:K1"/>
    <mergeCell ref="B2:K2"/>
    <mergeCell ref="B197:E197"/>
    <mergeCell ref="F197:I197"/>
    <mergeCell ref="J197:K197"/>
    <mergeCell ref="B198:C198"/>
    <mergeCell ref="D198:E198"/>
    <mergeCell ref="F198:G198"/>
    <mergeCell ref="H198:I198"/>
    <mergeCell ref="B172:E172"/>
    <mergeCell ref="F172:I172"/>
    <mergeCell ref="J172:K172"/>
    <mergeCell ref="B173:C173"/>
    <mergeCell ref="D173:E173"/>
    <mergeCell ref="F173:G173"/>
    <mergeCell ref="H173:I173"/>
    <mergeCell ref="B149:E149"/>
    <mergeCell ref="F149:I149"/>
    <mergeCell ref="J149:K149"/>
    <mergeCell ref="B150:C150"/>
    <mergeCell ref="D150:E150"/>
    <mergeCell ref="F150:G150"/>
    <mergeCell ref="H150:I150"/>
    <mergeCell ref="B123:E123"/>
    <mergeCell ref="F123:I123"/>
    <mergeCell ref="J123:K123"/>
    <mergeCell ref="B124:C124"/>
    <mergeCell ref="D124:E124"/>
    <mergeCell ref="F124:G124"/>
    <mergeCell ref="H124:I124"/>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0" max="16383" man="1"/>
    <brk id="148" max="16383" man="1"/>
    <brk id="196" max="16383" man="1"/>
    <brk id="26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630</v>
      </c>
      <c r="C1" s="198"/>
      <c r="D1" s="198"/>
      <c r="E1" s="199"/>
      <c r="F1" s="199"/>
      <c r="G1" s="199"/>
      <c r="H1" s="199"/>
      <c r="I1" s="199"/>
      <c r="J1" s="199"/>
      <c r="K1" s="199"/>
    </row>
    <row r="2" spans="1:11" s="52" customFormat="1" ht="20.25" x14ac:dyDescent="0.3">
      <c r="A2" s="4" t="s">
        <v>108</v>
      </c>
      <c r="B2" s="202" t="s">
        <v>98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41</v>
      </c>
      <c r="C7" s="39">
        <f>IF(B49=0, "-", B7/B49)</f>
        <v>7.615156017830609E-3</v>
      </c>
      <c r="D7" s="65">
        <v>19</v>
      </c>
      <c r="E7" s="21">
        <f>IF(D49=0, "-", D7/D49)</f>
        <v>3.0774214447683835E-3</v>
      </c>
      <c r="F7" s="81">
        <v>72</v>
      </c>
      <c r="G7" s="39">
        <f>IF(F49=0, "-", F7/F49)</f>
        <v>4.6168643796088487E-3</v>
      </c>
      <c r="H7" s="65">
        <v>66</v>
      </c>
      <c r="I7" s="21">
        <f>IF(H49=0, "-", H7/H49)</f>
        <v>3.5179361441287776E-3</v>
      </c>
      <c r="J7" s="20">
        <f t="shared" ref="J7:J47" si="0">IF(D7=0, "-", IF((B7-D7)/D7&lt;10, (B7-D7)/D7, "&gt;999%"))</f>
        <v>1.1578947368421053</v>
      </c>
      <c r="K7" s="21">
        <f t="shared" ref="K7:K47" si="1">IF(H7=0, "-", IF((F7-H7)/H7&lt;10, (F7-H7)/H7, "&gt;999%"))</f>
        <v>9.0909090909090912E-2</v>
      </c>
    </row>
    <row r="8" spans="1:11" x14ac:dyDescent="0.2">
      <c r="A8" s="7" t="s">
        <v>32</v>
      </c>
      <c r="B8" s="65">
        <v>0</v>
      </c>
      <c r="C8" s="39">
        <f>IF(B49=0, "-", B8/B49)</f>
        <v>0</v>
      </c>
      <c r="D8" s="65">
        <v>0</v>
      </c>
      <c r="E8" s="21">
        <f>IF(D49=0, "-", D8/D49)</f>
        <v>0</v>
      </c>
      <c r="F8" s="81">
        <v>1</v>
      </c>
      <c r="G8" s="39">
        <f>IF(F49=0, "-", F8/F49)</f>
        <v>6.412311638345624E-5</v>
      </c>
      <c r="H8" s="65">
        <v>0</v>
      </c>
      <c r="I8" s="21">
        <f>IF(H49=0, "-", H8/H49)</f>
        <v>0</v>
      </c>
      <c r="J8" s="20" t="str">
        <f t="shared" si="0"/>
        <v>-</v>
      </c>
      <c r="K8" s="21" t="str">
        <f t="shared" si="1"/>
        <v>-</v>
      </c>
    </row>
    <row r="9" spans="1:11" x14ac:dyDescent="0.2">
      <c r="A9" s="7" t="s">
        <v>33</v>
      </c>
      <c r="B9" s="65">
        <v>3</v>
      </c>
      <c r="C9" s="39">
        <f>IF(B49=0, "-", B9/B49)</f>
        <v>5.5720653789004455E-4</v>
      </c>
      <c r="D9" s="65">
        <v>2</v>
      </c>
      <c r="E9" s="21">
        <f>IF(D49=0, "-", D9/D49)</f>
        <v>3.2393909944930353E-4</v>
      </c>
      <c r="F9" s="81">
        <v>8</v>
      </c>
      <c r="G9" s="39">
        <f>IF(F49=0, "-", F9/F49)</f>
        <v>5.1298493106764992E-4</v>
      </c>
      <c r="H9" s="65">
        <v>8</v>
      </c>
      <c r="I9" s="21">
        <f>IF(H49=0, "-", H9/H49)</f>
        <v>4.2641650231863975E-4</v>
      </c>
      <c r="J9" s="20">
        <f t="shared" si="0"/>
        <v>0.5</v>
      </c>
      <c r="K9" s="21">
        <f t="shared" si="1"/>
        <v>0</v>
      </c>
    </row>
    <row r="10" spans="1:11" x14ac:dyDescent="0.2">
      <c r="A10" s="7" t="s">
        <v>34</v>
      </c>
      <c r="B10" s="65">
        <v>58</v>
      </c>
      <c r="C10" s="39">
        <f>IF(B49=0, "-", B10/B49)</f>
        <v>1.0772659732540862E-2</v>
      </c>
      <c r="D10" s="65">
        <v>48</v>
      </c>
      <c r="E10" s="21">
        <f>IF(D49=0, "-", D10/D49)</f>
        <v>7.7745383867832843E-3</v>
      </c>
      <c r="F10" s="81">
        <v>159</v>
      </c>
      <c r="G10" s="39">
        <f>IF(F49=0, "-", F10/F49)</f>
        <v>1.0195575504969542E-2</v>
      </c>
      <c r="H10" s="65">
        <v>226</v>
      </c>
      <c r="I10" s="21">
        <f>IF(H49=0, "-", H10/H49)</f>
        <v>1.2046266190501573E-2</v>
      </c>
      <c r="J10" s="20">
        <f t="shared" si="0"/>
        <v>0.20833333333333334</v>
      </c>
      <c r="K10" s="21">
        <f t="shared" si="1"/>
        <v>-0.29646017699115046</v>
      </c>
    </row>
    <row r="11" spans="1:11" x14ac:dyDescent="0.2">
      <c r="A11" s="7" t="s">
        <v>35</v>
      </c>
      <c r="B11" s="65">
        <v>1</v>
      </c>
      <c r="C11" s="39">
        <f>IF(B49=0, "-", B11/B49)</f>
        <v>1.8573551263001485E-4</v>
      </c>
      <c r="D11" s="65">
        <v>3</v>
      </c>
      <c r="E11" s="21">
        <f>IF(D49=0, "-", D11/D49)</f>
        <v>4.8590864917395527E-4</v>
      </c>
      <c r="F11" s="81">
        <v>8</v>
      </c>
      <c r="G11" s="39">
        <f>IF(F49=0, "-", F11/F49)</f>
        <v>5.1298493106764992E-4</v>
      </c>
      <c r="H11" s="65">
        <v>12</v>
      </c>
      <c r="I11" s="21">
        <f>IF(H49=0, "-", H11/H49)</f>
        <v>6.3962475347795959E-4</v>
      </c>
      <c r="J11" s="20">
        <f t="shared" si="0"/>
        <v>-0.66666666666666663</v>
      </c>
      <c r="K11" s="21">
        <f t="shared" si="1"/>
        <v>-0.33333333333333331</v>
      </c>
    </row>
    <row r="12" spans="1:11" x14ac:dyDescent="0.2">
      <c r="A12" s="7" t="s">
        <v>36</v>
      </c>
      <c r="B12" s="65">
        <v>443</v>
      </c>
      <c r="C12" s="39">
        <f>IF(B49=0, "-", B12/B49)</f>
        <v>8.2280832095096582E-2</v>
      </c>
      <c r="D12" s="65">
        <v>301</v>
      </c>
      <c r="E12" s="21">
        <f>IF(D49=0, "-", D12/D49)</f>
        <v>4.8752834467120185E-2</v>
      </c>
      <c r="F12" s="81">
        <v>987</v>
      </c>
      <c r="G12" s="39">
        <f>IF(F49=0, "-", F12/F49)</f>
        <v>6.3289515870471311E-2</v>
      </c>
      <c r="H12" s="65">
        <v>1024</v>
      </c>
      <c r="I12" s="21">
        <f>IF(H49=0, "-", H12/H49)</f>
        <v>5.4581312296785887E-2</v>
      </c>
      <c r="J12" s="20">
        <f t="shared" si="0"/>
        <v>0.47176079734219267</v>
      </c>
      <c r="K12" s="21">
        <f t="shared" si="1"/>
        <v>-3.61328125E-2</v>
      </c>
    </row>
    <row r="13" spans="1:11" x14ac:dyDescent="0.2">
      <c r="A13" s="7" t="s">
        <v>38</v>
      </c>
      <c r="B13" s="65">
        <v>1</v>
      </c>
      <c r="C13" s="39">
        <f>IF(B49=0, "-", B13/B49)</f>
        <v>1.8573551263001485E-4</v>
      </c>
      <c r="D13" s="65">
        <v>3</v>
      </c>
      <c r="E13" s="21">
        <f>IF(D49=0, "-", D13/D49)</f>
        <v>4.8590864917395527E-4</v>
      </c>
      <c r="F13" s="81">
        <v>12</v>
      </c>
      <c r="G13" s="39">
        <f>IF(F49=0, "-", F13/F49)</f>
        <v>7.6947739660147482E-4</v>
      </c>
      <c r="H13" s="65">
        <v>17</v>
      </c>
      <c r="I13" s="21">
        <f>IF(H49=0, "-", H13/H49)</f>
        <v>9.0613506742710944E-4</v>
      </c>
      <c r="J13" s="20">
        <f t="shared" si="0"/>
        <v>-0.66666666666666663</v>
      </c>
      <c r="K13" s="21">
        <f t="shared" si="1"/>
        <v>-0.29411764705882354</v>
      </c>
    </row>
    <row r="14" spans="1:11" x14ac:dyDescent="0.2">
      <c r="A14" s="7" t="s">
        <v>39</v>
      </c>
      <c r="B14" s="65">
        <v>6</v>
      </c>
      <c r="C14" s="39">
        <f>IF(B49=0, "-", B14/B49)</f>
        <v>1.1144130757800891E-3</v>
      </c>
      <c r="D14" s="65">
        <v>0</v>
      </c>
      <c r="E14" s="21">
        <f>IF(D49=0, "-", D14/D49)</f>
        <v>0</v>
      </c>
      <c r="F14" s="81">
        <v>9</v>
      </c>
      <c r="G14" s="39">
        <f>IF(F49=0, "-", F14/F49)</f>
        <v>5.7710804745110609E-4</v>
      </c>
      <c r="H14" s="65">
        <v>2</v>
      </c>
      <c r="I14" s="21">
        <f>IF(H49=0, "-", H14/H49)</f>
        <v>1.0660412557965994E-4</v>
      </c>
      <c r="J14" s="20" t="str">
        <f t="shared" si="0"/>
        <v>-</v>
      </c>
      <c r="K14" s="21">
        <f t="shared" si="1"/>
        <v>3.5</v>
      </c>
    </row>
    <row r="15" spans="1:11" x14ac:dyDescent="0.2">
      <c r="A15" s="7" t="s">
        <v>42</v>
      </c>
      <c r="B15" s="65">
        <v>3</v>
      </c>
      <c r="C15" s="39">
        <f>IF(B49=0, "-", B15/B49)</f>
        <v>5.5720653789004455E-4</v>
      </c>
      <c r="D15" s="65">
        <v>6</v>
      </c>
      <c r="E15" s="21">
        <f>IF(D49=0, "-", D15/D49)</f>
        <v>9.7181729834791054E-4</v>
      </c>
      <c r="F15" s="81">
        <v>11</v>
      </c>
      <c r="G15" s="39">
        <f>IF(F49=0, "-", F15/F49)</f>
        <v>7.0535428021801854E-4</v>
      </c>
      <c r="H15" s="65">
        <v>20</v>
      </c>
      <c r="I15" s="21">
        <f>IF(H49=0, "-", H15/H49)</f>
        <v>1.0660412557965994E-3</v>
      </c>
      <c r="J15" s="20">
        <f t="shared" si="0"/>
        <v>-0.5</v>
      </c>
      <c r="K15" s="21">
        <f t="shared" si="1"/>
        <v>-0.45</v>
      </c>
    </row>
    <row r="16" spans="1:11" x14ac:dyDescent="0.2">
      <c r="A16" s="7" t="s">
        <v>43</v>
      </c>
      <c r="B16" s="65">
        <v>12</v>
      </c>
      <c r="C16" s="39">
        <f>IF(B49=0, "-", B16/B49)</f>
        <v>2.2288261515601782E-3</v>
      </c>
      <c r="D16" s="65">
        <v>17</v>
      </c>
      <c r="E16" s="21">
        <f>IF(D49=0, "-", D16/D49)</f>
        <v>2.75348234531908E-3</v>
      </c>
      <c r="F16" s="81">
        <v>37</v>
      </c>
      <c r="G16" s="39">
        <f>IF(F49=0, "-", F16/F49)</f>
        <v>2.3725553061878808E-3</v>
      </c>
      <c r="H16" s="65">
        <v>59</v>
      </c>
      <c r="I16" s="21">
        <f>IF(H49=0, "-", H16/H49)</f>
        <v>3.1448217045999681E-3</v>
      </c>
      <c r="J16" s="20">
        <f t="shared" si="0"/>
        <v>-0.29411764705882354</v>
      </c>
      <c r="K16" s="21">
        <f t="shared" si="1"/>
        <v>-0.3728813559322034</v>
      </c>
    </row>
    <row r="17" spans="1:11" x14ac:dyDescent="0.2">
      <c r="A17" s="7" t="s">
        <v>45</v>
      </c>
      <c r="B17" s="65">
        <v>86</v>
      </c>
      <c r="C17" s="39">
        <f>IF(B49=0, "-", B17/B49)</f>
        <v>1.5973254086181277E-2</v>
      </c>
      <c r="D17" s="65">
        <v>309</v>
      </c>
      <c r="E17" s="21">
        <f>IF(D49=0, "-", D17/D49)</f>
        <v>5.0048590864917399E-2</v>
      </c>
      <c r="F17" s="81">
        <v>503</v>
      </c>
      <c r="G17" s="39">
        <f>IF(F49=0, "-", F17/F49)</f>
        <v>3.225392754087849E-2</v>
      </c>
      <c r="H17" s="65">
        <v>666</v>
      </c>
      <c r="I17" s="21">
        <f>IF(H49=0, "-", H17/H49)</f>
        <v>3.5499173818026759E-2</v>
      </c>
      <c r="J17" s="20">
        <f t="shared" si="0"/>
        <v>-0.72168284789644011</v>
      </c>
      <c r="K17" s="21">
        <f t="shared" si="1"/>
        <v>-0.24474474474474475</v>
      </c>
    </row>
    <row r="18" spans="1:11" x14ac:dyDescent="0.2">
      <c r="A18" s="7" t="s">
        <v>48</v>
      </c>
      <c r="B18" s="65">
        <v>0</v>
      </c>
      <c r="C18" s="39">
        <f>IF(B49=0, "-", B18/B49)</f>
        <v>0</v>
      </c>
      <c r="D18" s="65">
        <v>1</v>
      </c>
      <c r="E18" s="21">
        <f>IF(D49=0, "-", D18/D49)</f>
        <v>1.6196954972465177E-4</v>
      </c>
      <c r="F18" s="81">
        <v>1</v>
      </c>
      <c r="G18" s="39">
        <f>IF(F49=0, "-", F18/F49)</f>
        <v>6.412311638345624E-5</v>
      </c>
      <c r="H18" s="65">
        <v>5</v>
      </c>
      <c r="I18" s="21">
        <f>IF(H49=0, "-", H18/H49)</f>
        <v>2.6651031394914985E-4</v>
      </c>
      <c r="J18" s="20">
        <f t="shared" si="0"/>
        <v>-1</v>
      </c>
      <c r="K18" s="21">
        <f t="shared" si="1"/>
        <v>-0.8</v>
      </c>
    </row>
    <row r="19" spans="1:11" x14ac:dyDescent="0.2">
      <c r="A19" s="7" t="s">
        <v>51</v>
      </c>
      <c r="B19" s="65">
        <v>0</v>
      </c>
      <c r="C19" s="39">
        <f>IF(B49=0, "-", B19/B49)</f>
        <v>0</v>
      </c>
      <c r="D19" s="65">
        <v>257</v>
      </c>
      <c r="E19" s="21">
        <f>IF(D49=0, "-", D19/D49)</f>
        <v>4.1626174279235505E-2</v>
      </c>
      <c r="F19" s="81">
        <v>0</v>
      </c>
      <c r="G19" s="39">
        <f>IF(F49=0, "-", F19/F49)</f>
        <v>0</v>
      </c>
      <c r="H19" s="65">
        <v>521</v>
      </c>
      <c r="I19" s="21">
        <f>IF(H49=0, "-", H19/H49)</f>
        <v>2.7770374713501411E-2</v>
      </c>
      <c r="J19" s="20">
        <f t="shared" si="0"/>
        <v>-1</v>
      </c>
      <c r="K19" s="21">
        <f t="shared" si="1"/>
        <v>-1</v>
      </c>
    </row>
    <row r="20" spans="1:11" x14ac:dyDescent="0.2">
      <c r="A20" s="7" t="s">
        <v>52</v>
      </c>
      <c r="B20" s="65">
        <v>181</v>
      </c>
      <c r="C20" s="39">
        <f>IF(B49=0, "-", B20/B49)</f>
        <v>3.3618127786032688E-2</v>
      </c>
      <c r="D20" s="65">
        <v>365</v>
      </c>
      <c r="E20" s="21">
        <f>IF(D49=0, "-", D20/D49)</f>
        <v>5.9118885649497896E-2</v>
      </c>
      <c r="F20" s="81">
        <v>677</v>
      </c>
      <c r="G20" s="39">
        <f>IF(F49=0, "-", F20/F49)</f>
        <v>4.3411349791599871E-2</v>
      </c>
      <c r="H20" s="65">
        <v>1260</v>
      </c>
      <c r="I20" s="21">
        <f>IF(H49=0, "-", H20/H49)</f>
        <v>6.7160599115185751E-2</v>
      </c>
      <c r="J20" s="20">
        <f t="shared" si="0"/>
        <v>-0.50410958904109593</v>
      </c>
      <c r="K20" s="21">
        <f t="shared" si="1"/>
        <v>-0.46269841269841272</v>
      </c>
    </row>
    <row r="21" spans="1:11" x14ac:dyDescent="0.2">
      <c r="A21" s="7" t="s">
        <v>53</v>
      </c>
      <c r="B21" s="65">
        <v>610</v>
      </c>
      <c r="C21" s="39">
        <f>IF(B49=0, "-", B21/B49)</f>
        <v>0.11329866270430906</v>
      </c>
      <c r="D21" s="65">
        <v>573</v>
      </c>
      <c r="E21" s="21">
        <f>IF(D49=0, "-", D21/D49)</f>
        <v>9.2808551992225458E-2</v>
      </c>
      <c r="F21" s="81">
        <v>1684</v>
      </c>
      <c r="G21" s="39">
        <f>IF(F49=0, "-", F21/F49)</f>
        <v>0.10798332798974031</v>
      </c>
      <c r="H21" s="65">
        <v>1927</v>
      </c>
      <c r="I21" s="21">
        <f>IF(H49=0, "-", H21/H49)</f>
        <v>0.10271307499600235</v>
      </c>
      <c r="J21" s="20">
        <f t="shared" si="0"/>
        <v>6.4572425828970326E-2</v>
      </c>
      <c r="K21" s="21">
        <f t="shared" si="1"/>
        <v>-0.12610275038920601</v>
      </c>
    </row>
    <row r="22" spans="1:11" x14ac:dyDescent="0.2">
      <c r="A22" s="7" t="s">
        <v>55</v>
      </c>
      <c r="B22" s="65">
        <v>0</v>
      </c>
      <c r="C22" s="39">
        <f>IF(B49=0, "-", B22/B49)</f>
        <v>0</v>
      </c>
      <c r="D22" s="65">
        <v>68</v>
      </c>
      <c r="E22" s="21">
        <f>IF(D49=0, "-", D22/D49)</f>
        <v>1.101392938127632E-2</v>
      </c>
      <c r="F22" s="81">
        <v>0</v>
      </c>
      <c r="G22" s="39">
        <f>IF(F49=0, "-", F22/F49)</f>
        <v>0</v>
      </c>
      <c r="H22" s="65">
        <v>83</v>
      </c>
      <c r="I22" s="21">
        <f>IF(H49=0, "-", H22/H49)</f>
        <v>4.4240712115558873E-3</v>
      </c>
      <c r="J22" s="20">
        <f t="shared" si="0"/>
        <v>-1</v>
      </c>
      <c r="K22" s="21">
        <f t="shared" si="1"/>
        <v>-1</v>
      </c>
    </row>
    <row r="23" spans="1:11" x14ac:dyDescent="0.2">
      <c r="A23" s="7" t="s">
        <v>60</v>
      </c>
      <c r="B23" s="65">
        <v>2</v>
      </c>
      <c r="C23" s="39">
        <f>IF(B49=0, "-", B23/B49)</f>
        <v>3.714710252600297E-4</v>
      </c>
      <c r="D23" s="65">
        <v>6</v>
      </c>
      <c r="E23" s="21">
        <f>IF(D49=0, "-", D23/D49)</f>
        <v>9.7181729834791054E-4</v>
      </c>
      <c r="F23" s="81">
        <v>8</v>
      </c>
      <c r="G23" s="39">
        <f>IF(F49=0, "-", F23/F49)</f>
        <v>5.1298493106764992E-4</v>
      </c>
      <c r="H23" s="65">
        <v>22</v>
      </c>
      <c r="I23" s="21">
        <f>IF(H49=0, "-", H23/H49)</f>
        <v>1.1726453813762593E-3</v>
      </c>
      <c r="J23" s="20">
        <f t="shared" si="0"/>
        <v>-0.66666666666666663</v>
      </c>
      <c r="K23" s="21">
        <f t="shared" si="1"/>
        <v>-0.63636363636363635</v>
      </c>
    </row>
    <row r="24" spans="1:11" x14ac:dyDescent="0.2">
      <c r="A24" s="7" t="s">
        <v>63</v>
      </c>
      <c r="B24" s="65">
        <v>948</v>
      </c>
      <c r="C24" s="39">
        <f>IF(B49=0, "-", B24/B49)</f>
        <v>0.1760772659732541</v>
      </c>
      <c r="D24" s="65">
        <v>1150</v>
      </c>
      <c r="E24" s="21">
        <f>IF(D49=0, "-", D24/D49)</f>
        <v>0.18626498218334953</v>
      </c>
      <c r="F24" s="81">
        <v>2817</v>
      </c>
      <c r="G24" s="39">
        <f>IF(F49=0, "-", F24/F49)</f>
        <v>0.18063481885219621</v>
      </c>
      <c r="H24" s="65">
        <v>2829</v>
      </c>
      <c r="I24" s="21">
        <f>IF(H49=0, "-", H24/H49)</f>
        <v>0.15079153563242897</v>
      </c>
      <c r="J24" s="20">
        <f t="shared" si="0"/>
        <v>-0.17565217391304347</v>
      </c>
      <c r="K24" s="21">
        <f t="shared" si="1"/>
        <v>-4.2417815482502655E-3</v>
      </c>
    </row>
    <row r="25" spans="1:11" x14ac:dyDescent="0.2">
      <c r="A25" s="7" t="s">
        <v>64</v>
      </c>
      <c r="B25" s="65">
        <v>2</v>
      </c>
      <c r="C25" s="39">
        <f>IF(B49=0, "-", B25/B49)</f>
        <v>3.714710252600297E-4</v>
      </c>
      <c r="D25" s="65">
        <v>2</v>
      </c>
      <c r="E25" s="21">
        <f>IF(D49=0, "-", D25/D49)</f>
        <v>3.2393909944930353E-4</v>
      </c>
      <c r="F25" s="81">
        <v>8</v>
      </c>
      <c r="G25" s="39">
        <f>IF(F49=0, "-", F25/F49)</f>
        <v>5.1298493106764992E-4</v>
      </c>
      <c r="H25" s="65">
        <v>8</v>
      </c>
      <c r="I25" s="21">
        <f>IF(H49=0, "-", H25/H49)</f>
        <v>4.2641650231863975E-4</v>
      </c>
      <c r="J25" s="20">
        <f t="shared" si="0"/>
        <v>0</v>
      </c>
      <c r="K25" s="21">
        <f t="shared" si="1"/>
        <v>0</v>
      </c>
    </row>
    <row r="26" spans="1:11" x14ac:dyDescent="0.2">
      <c r="A26" s="7" t="s">
        <v>66</v>
      </c>
      <c r="B26" s="65">
        <v>8</v>
      </c>
      <c r="C26" s="39">
        <f>IF(B49=0, "-", B26/B49)</f>
        <v>1.4858841010401188E-3</v>
      </c>
      <c r="D26" s="65">
        <v>20</v>
      </c>
      <c r="E26" s="21">
        <f>IF(D49=0, "-", D26/D49)</f>
        <v>3.2393909944930352E-3</v>
      </c>
      <c r="F26" s="81">
        <v>40</v>
      </c>
      <c r="G26" s="39">
        <f>IF(F49=0, "-", F26/F49)</f>
        <v>2.5649246553382495E-3</v>
      </c>
      <c r="H26" s="65">
        <v>44</v>
      </c>
      <c r="I26" s="21">
        <f>IF(H49=0, "-", H26/H49)</f>
        <v>2.3452907627525186E-3</v>
      </c>
      <c r="J26" s="20">
        <f t="shared" si="0"/>
        <v>-0.6</v>
      </c>
      <c r="K26" s="21">
        <f t="shared" si="1"/>
        <v>-9.0909090909090912E-2</v>
      </c>
    </row>
    <row r="27" spans="1:11" x14ac:dyDescent="0.2">
      <c r="A27" s="7" t="s">
        <v>67</v>
      </c>
      <c r="B27" s="65">
        <v>76</v>
      </c>
      <c r="C27" s="39">
        <f>IF(B49=0, "-", B27/B49)</f>
        <v>1.4115898959881129E-2</v>
      </c>
      <c r="D27" s="65">
        <v>36</v>
      </c>
      <c r="E27" s="21">
        <f>IF(D49=0, "-", D27/D49)</f>
        <v>5.8309037900874635E-3</v>
      </c>
      <c r="F27" s="81">
        <v>200</v>
      </c>
      <c r="G27" s="39">
        <f>IF(F49=0, "-", F27/F49)</f>
        <v>1.2824623276691247E-2</v>
      </c>
      <c r="H27" s="65">
        <v>139</v>
      </c>
      <c r="I27" s="21">
        <f>IF(H49=0, "-", H27/H49)</f>
        <v>7.4089867277863652E-3</v>
      </c>
      <c r="J27" s="20">
        <f t="shared" si="0"/>
        <v>1.1111111111111112</v>
      </c>
      <c r="K27" s="21">
        <f t="shared" si="1"/>
        <v>0.43884892086330934</v>
      </c>
    </row>
    <row r="28" spans="1:11" x14ac:dyDescent="0.2">
      <c r="A28" s="7" t="s">
        <v>68</v>
      </c>
      <c r="B28" s="65">
        <v>3</v>
      </c>
      <c r="C28" s="39">
        <f>IF(B49=0, "-", B28/B49)</f>
        <v>5.5720653789004455E-4</v>
      </c>
      <c r="D28" s="65">
        <v>0</v>
      </c>
      <c r="E28" s="21">
        <f>IF(D49=0, "-", D28/D49)</f>
        <v>0</v>
      </c>
      <c r="F28" s="81">
        <v>6</v>
      </c>
      <c r="G28" s="39">
        <f>IF(F49=0, "-", F28/F49)</f>
        <v>3.8473869830073741E-4</v>
      </c>
      <c r="H28" s="65">
        <v>1</v>
      </c>
      <c r="I28" s="21">
        <f>IF(H49=0, "-", H28/H49)</f>
        <v>5.3302062789829968E-5</v>
      </c>
      <c r="J28" s="20" t="str">
        <f t="shared" si="0"/>
        <v>-</v>
      </c>
      <c r="K28" s="21">
        <f t="shared" si="1"/>
        <v>5</v>
      </c>
    </row>
    <row r="29" spans="1:11" x14ac:dyDescent="0.2">
      <c r="A29" s="7" t="s">
        <v>71</v>
      </c>
      <c r="B29" s="65">
        <v>4</v>
      </c>
      <c r="C29" s="39">
        <f>IF(B49=0, "-", B29/B49)</f>
        <v>7.429420505200594E-4</v>
      </c>
      <c r="D29" s="65">
        <v>0</v>
      </c>
      <c r="E29" s="21">
        <f>IF(D49=0, "-", D29/D49)</f>
        <v>0</v>
      </c>
      <c r="F29" s="81">
        <v>12</v>
      </c>
      <c r="G29" s="39">
        <f>IF(F49=0, "-", F29/F49)</f>
        <v>7.6947739660147482E-4</v>
      </c>
      <c r="H29" s="65">
        <v>14</v>
      </c>
      <c r="I29" s="21">
        <f>IF(H49=0, "-", H29/H49)</f>
        <v>7.4622887905761949E-4</v>
      </c>
      <c r="J29" s="20" t="str">
        <f t="shared" si="0"/>
        <v>-</v>
      </c>
      <c r="K29" s="21">
        <f t="shared" si="1"/>
        <v>-0.14285714285714285</v>
      </c>
    </row>
    <row r="30" spans="1:11" x14ac:dyDescent="0.2">
      <c r="A30" s="7" t="s">
        <v>72</v>
      </c>
      <c r="B30" s="65">
        <v>546</v>
      </c>
      <c r="C30" s="39">
        <f>IF(B49=0, "-", B30/B49)</f>
        <v>0.10141158989598811</v>
      </c>
      <c r="D30" s="65">
        <v>396</v>
      </c>
      <c r="E30" s="21">
        <f>IF(D49=0, "-", D30/D49)</f>
        <v>6.4139941690962099E-2</v>
      </c>
      <c r="F30" s="81">
        <v>1487</v>
      </c>
      <c r="G30" s="39">
        <f>IF(F49=0, "-", F30/F49)</f>
        <v>9.535107406219942E-2</v>
      </c>
      <c r="H30" s="65">
        <v>1476</v>
      </c>
      <c r="I30" s="21">
        <f>IF(H49=0, "-", H30/H49)</f>
        <v>7.8673844677789026E-2</v>
      </c>
      <c r="J30" s="20">
        <f t="shared" si="0"/>
        <v>0.37878787878787878</v>
      </c>
      <c r="K30" s="21">
        <f t="shared" si="1"/>
        <v>7.4525745257452572E-3</v>
      </c>
    </row>
    <row r="31" spans="1:11" x14ac:dyDescent="0.2">
      <c r="A31" s="7" t="s">
        <v>73</v>
      </c>
      <c r="B31" s="65">
        <v>1</v>
      </c>
      <c r="C31" s="39">
        <f>IF(B49=0, "-", B31/B49)</f>
        <v>1.8573551263001485E-4</v>
      </c>
      <c r="D31" s="65">
        <v>2</v>
      </c>
      <c r="E31" s="21">
        <f>IF(D49=0, "-", D31/D49)</f>
        <v>3.2393909944930353E-4</v>
      </c>
      <c r="F31" s="81">
        <v>5</v>
      </c>
      <c r="G31" s="39">
        <f>IF(F49=0, "-", F31/F49)</f>
        <v>3.2061558191728119E-4</v>
      </c>
      <c r="H31" s="65">
        <v>3</v>
      </c>
      <c r="I31" s="21">
        <f>IF(H49=0, "-", H31/H49)</f>
        <v>1.599061883694899E-4</v>
      </c>
      <c r="J31" s="20">
        <f t="shared" si="0"/>
        <v>-0.5</v>
      </c>
      <c r="K31" s="21">
        <f t="shared" si="1"/>
        <v>0.66666666666666663</v>
      </c>
    </row>
    <row r="32" spans="1:11" x14ac:dyDescent="0.2">
      <c r="A32" s="7" t="s">
        <v>74</v>
      </c>
      <c r="B32" s="65">
        <v>478</v>
      </c>
      <c r="C32" s="39">
        <f>IF(B49=0, "-", B32/B49)</f>
        <v>8.8781575037147106E-2</v>
      </c>
      <c r="D32" s="65">
        <v>529</v>
      </c>
      <c r="E32" s="21">
        <f>IF(D49=0, "-", D32/D49)</f>
        <v>8.5681891804340785E-2</v>
      </c>
      <c r="F32" s="81">
        <v>1444</v>
      </c>
      <c r="G32" s="39">
        <f>IF(F49=0, "-", F32/F49)</f>
        <v>9.2593780057710809E-2</v>
      </c>
      <c r="H32" s="65">
        <v>1480</v>
      </c>
      <c r="I32" s="21">
        <f>IF(H49=0, "-", H32/H49)</f>
        <v>7.8887052928948348E-2</v>
      </c>
      <c r="J32" s="20">
        <f t="shared" si="0"/>
        <v>-9.6408317580340269E-2</v>
      </c>
      <c r="K32" s="21">
        <f t="shared" si="1"/>
        <v>-2.4324324324324326E-2</v>
      </c>
    </row>
    <row r="33" spans="1:11" x14ac:dyDescent="0.2">
      <c r="A33" s="7" t="s">
        <v>76</v>
      </c>
      <c r="B33" s="65">
        <v>26</v>
      </c>
      <c r="C33" s="39">
        <f>IF(B49=0, "-", B33/B49)</f>
        <v>4.8291233283803865E-3</v>
      </c>
      <c r="D33" s="65">
        <v>27</v>
      </c>
      <c r="E33" s="21">
        <f>IF(D49=0, "-", D33/D49)</f>
        <v>4.3731778425655978E-3</v>
      </c>
      <c r="F33" s="81">
        <v>54</v>
      </c>
      <c r="G33" s="39">
        <f>IF(F49=0, "-", F33/F49)</f>
        <v>3.4626482847066368E-3</v>
      </c>
      <c r="H33" s="65">
        <v>66</v>
      </c>
      <c r="I33" s="21">
        <f>IF(H49=0, "-", H33/H49)</f>
        <v>3.5179361441287776E-3</v>
      </c>
      <c r="J33" s="20">
        <f t="shared" si="0"/>
        <v>-3.7037037037037035E-2</v>
      </c>
      <c r="K33" s="21">
        <f t="shared" si="1"/>
        <v>-0.18181818181818182</v>
      </c>
    </row>
    <row r="34" spans="1:11" x14ac:dyDescent="0.2">
      <c r="A34" s="7" t="s">
        <v>77</v>
      </c>
      <c r="B34" s="65">
        <v>157</v>
      </c>
      <c r="C34" s="39">
        <f>IF(B49=0, "-", B34/B49)</f>
        <v>2.9160475482912333E-2</v>
      </c>
      <c r="D34" s="65">
        <v>108</v>
      </c>
      <c r="E34" s="21">
        <f>IF(D49=0, "-", D34/D49)</f>
        <v>1.7492711370262391E-2</v>
      </c>
      <c r="F34" s="81">
        <v>516</v>
      </c>
      <c r="G34" s="39">
        <f>IF(F49=0, "-", F34/F49)</f>
        <v>3.3087528053863419E-2</v>
      </c>
      <c r="H34" s="65">
        <v>321</v>
      </c>
      <c r="I34" s="21">
        <f>IF(H49=0, "-", H34/H49)</f>
        <v>1.7109962155535421E-2</v>
      </c>
      <c r="J34" s="20">
        <f t="shared" si="0"/>
        <v>0.45370370370370372</v>
      </c>
      <c r="K34" s="21">
        <f t="shared" si="1"/>
        <v>0.60747663551401865</v>
      </c>
    </row>
    <row r="35" spans="1:11" x14ac:dyDescent="0.2">
      <c r="A35" s="7" t="s">
        <v>78</v>
      </c>
      <c r="B35" s="65">
        <v>28</v>
      </c>
      <c r="C35" s="39">
        <f>IF(B49=0, "-", B35/B49)</f>
        <v>5.2005943536404158E-3</v>
      </c>
      <c r="D35" s="65">
        <v>17</v>
      </c>
      <c r="E35" s="21">
        <f>IF(D49=0, "-", D35/D49)</f>
        <v>2.75348234531908E-3</v>
      </c>
      <c r="F35" s="81">
        <v>134</v>
      </c>
      <c r="G35" s="39">
        <f>IF(F49=0, "-", F35/F49)</f>
        <v>8.5924975953831362E-3</v>
      </c>
      <c r="H35" s="65">
        <v>136</v>
      </c>
      <c r="I35" s="21">
        <f>IF(H49=0, "-", H35/H49)</f>
        <v>7.2490805394168755E-3</v>
      </c>
      <c r="J35" s="20">
        <f t="shared" si="0"/>
        <v>0.6470588235294118</v>
      </c>
      <c r="K35" s="21">
        <f t="shared" si="1"/>
        <v>-1.4705882352941176E-2</v>
      </c>
    </row>
    <row r="36" spans="1:11" x14ac:dyDescent="0.2">
      <c r="A36" s="7" t="s">
        <v>79</v>
      </c>
      <c r="B36" s="65">
        <v>35</v>
      </c>
      <c r="C36" s="39">
        <f>IF(B49=0, "-", B36/B49)</f>
        <v>6.5007429420505204E-3</v>
      </c>
      <c r="D36" s="65">
        <v>2</v>
      </c>
      <c r="E36" s="21">
        <f>IF(D49=0, "-", D36/D49)</f>
        <v>3.2393909944930353E-4</v>
      </c>
      <c r="F36" s="81">
        <v>55</v>
      </c>
      <c r="G36" s="39">
        <f>IF(F49=0, "-", F36/F49)</f>
        <v>3.5267714010900932E-3</v>
      </c>
      <c r="H36" s="65">
        <v>16</v>
      </c>
      <c r="I36" s="21">
        <f>IF(H49=0, "-", H36/H49)</f>
        <v>8.5283300463727949E-4</v>
      </c>
      <c r="J36" s="20" t="str">
        <f t="shared" si="0"/>
        <v>&gt;999%</v>
      </c>
      <c r="K36" s="21">
        <f t="shared" si="1"/>
        <v>2.4375</v>
      </c>
    </row>
    <row r="37" spans="1:11" x14ac:dyDescent="0.2">
      <c r="A37" s="7" t="s">
        <v>80</v>
      </c>
      <c r="B37" s="65">
        <v>22</v>
      </c>
      <c r="C37" s="39">
        <f>IF(B49=0, "-", B37/B49)</f>
        <v>4.0861812778603271E-3</v>
      </c>
      <c r="D37" s="65">
        <v>22</v>
      </c>
      <c r="E37" s="21">
        <f>IF(D49=0, "-", D37/D49)</f>
        <v>3.5633300939423387E-3</v>
      </c>
      <c r="F37" s="81">
        <v>60</v>
      </c>
      <c r="G37" s="39">
        <f>IF(F49=0, "-", F37/F49)</f>
        <v>3.8473869830073742E-3</v>
      </c>
      <c r="H37" s="65">
        <v>43</v>
      </c>
      <c r="I37" s="21">
        <f>IF(H49=0, "-", H37/H49)</f>
        <v>2.2919886999626885E-3</v>
      </c>
      <c r="J37" s="20">
        <f t="shared" si="0"/>
        <v>0</v>
      </c>
      <c r="K37" s="21">
        <f t="shared" si="1"/>
        <v>0.39534883720930231</v>
      </c>
    </row>
    <row r="38" spans="1:11" x14ac:dyDescent="0.2">
      <c r="A38" s="7" t="s">
        <v>81</v>
      </c>
      <c r="B38" s="65">
        <v>2</v>
      </c>
      <c r="C38" s="39">
        <f>IF(B49=0, "-", B38/B49)</f>
        <v>3.714710252600297E-4</v>
      </c>
      <c r="D38" s="65">
        <v>11</v>
      </c>
      <c r="E38" s="21">
        <f>IF(D49=0, "-", D38/D49)</f>
        <v>1.7816650469711693E-3</v>
      </c>
      <c r="F38" s="81">
        <v>14</v>
      </c>
      <c r="G38" s="39">
        <f>IF(F49=0, "-", F38/F49)</f>
        <v>8.9772362936838728E-4</v>
      </c>
      <c r="H38" s="65">
        <v>40</v>
      </c>
      <c r="I38" s="21">
        <f>IF(H49=0, "-", H38/H49)</f>
        <v>2.1320825115931988E-3</v>
      </c>
      <c r="J38" s="20">
        <f t="shared" si="0"/>
        <v>-0.81818181818181823</v>
      </c>
      <c r="K38" s="21">
        <f t="shared" si="1"/>
        <v>-0.65</v>
      </c>
    </row>
    <row r="39" spans="1:11" x14ac:dyDescent="0.2">
      <c r="A39" s="7" t="s">
        <v>82</v>
      </c>
      <c r="B39" s="65">
        <v>57</v>
      </c>
      <c r="C39" s="39">
        <f>IF(B49=0, "-", B39/B49)</f>
        <v>1.0586924219910848E-2</v>
      </c>
      <c r="D39" s="65">
        <v>17</v>
      </c>
      <c r="E39" s="21">
        <f>IF(D49=0, "-", D39/D49)</f>
        <v>2.75348234531908E-3</v>
      </c>
      <c r="F39" s="81">
        <v>135</v>
      </c>
      <c r="G39" s="39">
        <f>IF(F49=0, "-", F39/F49)</f>
        <v>8.6566207117665921E-3</v>
      </c>
      <c r="H39" s="65">
        <v>82</v>
      </c>
      <c r="I39" s="21">
        <f>IF(H49=0, "-", H39/H49)</f>
        <v>4.3707691487660577E-3</v>
      </c>
      <c r="J39" s="20">
        <f t="shared" si="0"/>
        <v>2.3529411764705883</v>
      </c>
      <c r="K39" s="21">
        <f t="shared" si="1"/>
        <v>0.64634146341463417</v>
      </c>
    </row>
    <row r="40" spans="1:11" x14ac:dyDescent="0.2">
      <c r="A40" s="7" t="s">
        <v>84</v>
      </c>
      <c r="B40" s="65">
        <v>2</v>
      </c>
      <c r="C40" s="39">
        <f>IF(B49=0, "-", B40/B49)</f>
        <v>3.714710252600297E-4</v>
      </c>
      <c r="D40" s="65">
        <v>16</v>
      </c>
      <c r="E40" s="21">
        <f>IF(D49=0, "-", D40/D49)</f>
        <v>2.5915127955944283E-3</v>
      </c>
      <c r="F40" s="81">
        <v>2</v>
      </c>
      <c r="G40" s="39">
        <f>IF(F49=0, "-", F40/F49)</f>
        <v>1.2824623276691248E-4</v>
      </c>
      <c r="H40" s="65">
        <v>62</v>
      </c>
      <c r="I40" s="21">
        <f>IF(H49=0, "-", H40/H49)</f>
        <v>3.3047278929694579E-3</v>
      </c>
      <c r="J40" s="20">
        <f t="shared" si="0"/>
        <v>-0.875</v>
      </c>
      <c r="K40" s="21">
        <f t="shared" si="1"/>
        <v>-0.967741935483871</v>
      </c>
    </row>
    <row r="41" spans="1:11" x14ac:dyDescent="0.2">
      <c r="A41" s="7" t="s">
        <v>85</v>
      </c>
      <c r="B41" s="65">
        <v>0</v>
      </c>
      <c r="C41" s="39">
        <f>IF(B49=0, "-", B41/B49)</f>
        <v>0</v>
      </c>
      <c r="D41" s="65">
        <v>0</v>
      </c>
      <c r="E41" s="21">
        <f>IF(D49=0, "-", D41/D49)</f>
        <v>0</v>
      </c>
      <c r="F41" s="81">
        <v>1</v>
      </c>
      <c r="G41" s="39">
        <f>IF(F49=0, "-", F41/F49)</f>
        <v>6.412311638345624E-5</v>
      </c>
      <c r="H41" s="65">
        <v>0</v>
      </c>
      <c r="I41" s="21">
        <f>IF(H49=0, "-", H41/H49)</f>
        <v>0</v>
      </c>
      <c r="J41" s="20" t="str">
        <f t="shared" si="0"/>
        <v>-</v>
      </c>
      <c r="K41" s="21" t="str">
        <f t="shared" si="1"/>
        <v>-</v>
      </c>
    </row>
    <row r="42" spans="1:11" x14ac:dyDescent="0.2">
      <c r="A42" s="7" t="s">
        <v>87</v>
      </c>
      <c r="B42" s="65">
        <v>115</v>
      </c>
      <c r="C42" s="39">
        <f>IF(B49=0, "-", B42/B49)</f>
        <v>2.1359583952451709E-2</v>
      </c>
      <c r="D42" s="65">
        <v>53</v>
      </c>
      <c r="E42" s="21">
        <f>IF(D49=0, "-", D42/D49)</f>
        <v>8.584386135406543E-3</v>
      </c>
      <c r="F42" s="81">
        <v>311</v>
      </c>
      <c r="G42" s="39">
        <f>IF(F49=0, "-", F42/F49)</f>
        <v>1.9942289195254891E-2</v>
      </c>
      <c r="H42" s="65">
        <v>224</v>
      </c>
      <c r="I42" s="21">
        <f>IF(H49=0, "-", H42/H49)</f>
        <v>1.1939662064921912E-2</v>
      </c>
      <c r="J42" s="20">
        <f t="shared" si="0"/>
        <v>1.1698113207547169</v>
      </c>
      <c r="K42" s="21">
        <f t="shared" si="1"/>
        <v>0.38839285714285715</v>
      </c>
    </row>
    <row r="43" spans="1:11" x14ac:dyDescent="0.2">
      <c r="A43" s="7" t="s">
        <v>89</v>
      </c>
      <c r="B43" s="65">
        <v>126</v>
      </c>
      <c r="C43" s="39">
        <f>IF(B49=0, "-", B43/B49)</f>
        <v>2.3402674591381872E-2</v>
      </c>
      <c r="D43" s="65">
        <v>77</v>
      </c>
      <c r="E43" s="21">
        <f>IF(D49=0, "-", D43/D49)</f>
        <v>1.2471655328798186E-2</v>
      </c>
      <c r="F43" s="81">
        <v>319</v>
      </c>
      <c r="G43" s="39">
        <f>IF(F49=0, "-", F43/F49)</f>
        <v>2.0455274126322538E-2</v>
      </c>
      <c r="H43" s="65">
        <v>238</v>
      </c>
      <c r="I43" s="21">
        <f>IF(H49=0, "-", H43/H49)</f>
        <v>1.2685890943979532E-2</v>
      </c>
      <c r="J43" s="20">
        <f t="shared" si="0"/>
        <v>0.63636363636363635</v>
      </c>
      <c r="K43" s="21">
        <f t="shared" si="1"/>
        <v>0.34033613445378152</v>
      </c>
    </row>
    <row r="44" spans="1:11" x14ac:dyDescent="0.2">
      <c r="A44" s="7" t="s">
        <v>90</v>
      </c>
      <c r="B44" s="65">
        <v>229</v>
      </c>
      <c r="C44" s="39">
        <f>IF(B49=0, "-", B44/B49)</f>
        <v>4.2533432392273404E-2</v>
      </c>
      <c r="D44" s="65">
        <v>173</v>
      </c>
      <c r="E44" s="21">
        <f>IF(D49=0, "-", D44/D49)</f>
        <v>2.8020732102364755E-2</v>
      </c>
      <c r="F44" s="81">
        <v>729</v>
      </c>
      <c r="G44" s="39">
        <f>IF(F49=0, "-", F44/F49)</f>
        <v>4.6745751843539594E-2</v>
      </c>
      <c r="H44" s="65">
        <v>607</v>
      </c>
      <c r="I44" s="21">
        <f>IF(H49=0, "-", H44/H49)</f>
        <v>3.2354352113426792E-2</v>
      </c>
      <c r="J44" s="20">
        <f t="shared" si="0"/>
        <v>0.32369942196531792</v>
      </c>
      <c r="K44" s="21">
        <f t="shared" si="1"/>
        <v>0.20098846787479407</v>
      </c>
    </row>
    <row r="45" spans="1:11" x14ac:dyDescent="0.2">
      <c r="A45" s="7" t="s">
        <v>91</v>
      </c>
      <c r="B45" s="65">
        <v>942</v>
      </c>
      <c r="C45" s="39">
        <f>IF(B49=0, "-", B45/B49)</f>
        <v>0.17496285289747399</v>
      </c>
      <c r="D45" s="65">
        <v>1149</v>
      </c>
      <c r="E45" s="21">
        <f>IF(D49=0, "-", D45/D49)</f>
        <v>0.18610301263362489</v>
      </c>
      <c r="F45" s="81">
        <v>2598</v>
      </c>
      <c r="G45" s="39">
        <f>IF(F49=0, "-", F45/F49)</f>
        <v>0.1665918563642193</v>
      </c>
      <c r="H45" s="65">
        <v>3582</v>
      </c>
      <c r="I45" s="21">
        <f>IF(H49=0, "-", H45/H49)</f>
        <v>0.19092798891317095</v>
      </c>
      <c r="J45" s="20">
        <f t="shared" si="0"/>
        <v>-0.18015665796344649</v>
      </c>
      <c r="K45" s="21">
        <f t="shared" si="1"/>
        <v>-0.27470686767169178</v>
      </c>
    </row>
    <row r="46" spans="1:11" x14ac:dyDescent="0.2">
      <c r="A46" s="7" t="s">
        <v>93</v>
      </c>
      <c r="B46" s="65">
        <v>123</v>
      </c>
      <c r="C46" s="39">
        <f>IF(B49=0, "-", B46/B49)</f>
        <v>2.2845468053491826E-2</v>
      </c>
      <c r="D46" s="65">
        <v>383</v>
      </c>
      <c r="E46" s="21">
        <f>IF(D49=0, "-", D46/D49)</f>
        <v>6.2034337544541629E-2</v>
      </c>
      <c r="F46" s="81">
        <v>460</v>
      </c>
      <c r="G46" s="39">
        <f>IF(F49=0, "-", F46/F49)</f>
        <v>2.9496633536389868E-2</v>
      </c>
      <c r="H46" s="65">
        <v>1410</v>
      </c>
      <c r="I46" s="21">
        <f>IF(H49=0, "-", H46/H49)</f>
        <v>7.5155908533660248E-2</v>
      </c>
      <c r="J46" s="20">
        <f t="shared" si="0"/>
        <v>-0.6788511749347258</v>
      </c>
      <c r="K46" s="21">
        <f t="shared" si="1"/>
        <v>-0.67375886524822692</v>
      </c>
    </row>
    <row r="47" spans="1:11" x14ac:dyDescent="0.2">
      <c r="A47" s="7" t="s">
        <v>94</v>
      </c>
      <c r="B47" s="65">
        <v>7</v>
      </c>
      <c r="C47" s="39">
        <f>IF(B49=0, "-", B47/B49)</f>
        <v>1.3001485884101039E-3</v>
      </c>
      <c r="D47" s="65">
        <v>6</v>
      </c>
      <c r="E47" s="21">
        <f>IF(D49=0, "-", D47/D49)</f>
        <v>9.7181729834791054E-4</v>
      </c>
      <c r="F47" s="81">
        <v>11</v>
      </c>
      <c r="G47" s="39">
        <f>IF(F49=0, "-", F47/F49)</f>
        <v>7.0535428021801854E-4</v>
      </c>
      <c r="H47" s="65">
        <v>22</v>
      </c>
      <c r="I47" s="21">
        <f>IF(H49=0, "-", H47/H49)</f>
        <v>1.1726453813762593E-3</v>
      </c>
      <c r="J47" s="20">
        <f t="shared" si="0"/>
        <v>0.16666666666666666</v>
      </c>
      <c r="K47" s="21">
        <f t="shared" si="1"/>
        <v>-0.5</v>
      </c>
    </row>
    <row r="48" spans="1:11" x14ac:dyDescent="0.2">
      <c r="A48" s="2"/>
      <c r="B48" s="68"/>
      <c r="C48" s="33"/>
      <c r="D48" s="68"/>
      <c r="E48" s="6"/>
      <c r="F48" s="82"/>
      <c r="G48" s="33"/>
      <c r="H48" s="68"/>
      <c r="I48" s="6"/>
      <c r="J48" s="5"/>
      <c r="K48" s="6"/>
    </row>
    <row r="49" spans="1:11" s="43" customFormat="1" x14ac:dyDescent="0.2">
      <c r="A49" s="162" t="s">
        <v>577</v>
      </c>
      <c r="B49" s="71">
        <f>SUM(B7:B48)</f>
        <v>5384</v>
      </c>
      <c r="C49" s="40">
        <v>1</v>
      </c>
      <c r="D49" s="71">
        <f>SUM(D7:D48)</f>
        <v>6174</v>
      </c>
      <c r="E49" s="41">
        <v>1</v>
      </c>
      <c r="F49" s="77">
        <f>SUM(F7:F48)</f>
        <v>15595</v>
      </c>
      <c r="G49" s="42">
        <v>1</v>
      </c>
      <c r="H49" s="71">
        <f>SUM(H7:H48)</f>
        <v>18761</v>
      </c>
      <c r="I49" s="41">
        <v>1</v>
      </c>
      <c r="J49" s="37">
        <f>IF(D49=0, "-", (B49-D49)/D49)</f>
        <v>-0.12795594428247489</v>
      </c>
      <c r="K49" s="38">
        <f>IF(H49=0, "-", (F49-H49)/H49)</f>
        <v>-0.16875433079260169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2021-04-06T19:26:10Z</dcterms:modified>
</cp:coreProperties>
</file>