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Mar23\Standard Reports\"/>
    </mc:Choice>
  </mc:AlternateContent>
  <xr:revisionPtr revIDLastSave="0" documentId="13_ncr:1_{DACD91E2-619D-4B91-B808-BD92F691A0C9}" xr6:coauthVersionLast="47" xr6:coauthVersionMax="47" xr10:uidLastSave="{00000000-0000-0000-0000-000000000000}"/>
  <bookViews>
    <workbookView xWindow="-23700" yWindow="840" windowWidth="21780" windowHeight="1459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J10" i="49"/>
  <c r="I10" i="49"/>
  <c r="H10" i="49"/>
  <c r="G10" i="49"/>
  <c r="H11" i="49"/>
  <c r="J11" i="49" s="1"/>
  <c r="G11" i="49"/>
  <c r="I11" i="49" s="1"/>
  <c r="I14" i="49"/>
  <c r="H14" i="49"/>
  <c r="J14" i="49" s="1"/>
  <c r="G14" i="49"/>
  <c r="I15" i="49"/>
  <c r="H15" i="49"/>
  <c r="J15" i="49" s="1"/>
  <c r="G15" i="49"/>
  <c r="H18" i="49"/>
  <c r="J18" i="49" s="1"/>
  <c r="G18" i="49"/>
  <c r="I18" i="49" s="1"/>
  <c r="H19" i="49"/>
  <c r="J19" i="49" s="1"/>
  <c r="G19" i="49"/>
  <c r="I19" i="49" s="1"/>
  <c r="H20" i="49"/>
  <c r="J20" i="49" s="1"/>
  <c r="G20" i="49"/>
  <c r="I20" i="49" s="1"/>
  <c r="H23" i="49"/>
  <c r="J23" i="49" s="1"/>
  <c r="G23" i="49"/>
  <c r="I23"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H42" i="49"/>
  <c r="J42" i="49" s="1"/>
  <c r="G42" i="49"/>
  <c r="I42" i="49" s="1"/>
  <c r="H43" i="49"/>
  <c r="J43" i="49" s="1"/>
  <c r="G43" i="49"/>
  <c r="I43" i="49" s="1"/>
  <c r="H44" i="49"/>
  <c r="J44" i="49" s="1"/>
  <c r="G44" i="49"/>
  <c r="I44" i="49" s="1"/>
  <c r="H47" i="49"/>
  <c r="J47" i="49" s="1"/>
  <c r="G47" i="49"/>
  <c r="I47" i="49" s="1"/>
  <c r="H48" i="49"/>
  <c r="J48" i="49" s="1"/>
  <c r="G48" i="49"/>
  <c r="I48" i="49" s="1"/>
  <c r="H49" i="49"/>
  <c r="J49" i="49" s="1"/>
  <c r="G49" i="49"/>
  <c r="I49" i="49" s="1"/>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I57" i="49"/>
  <c r="H57" i="49"/>
  <c r="J57" i="49" s="1"/>
  <c r="G57" i="49"/>
  <c r="H58" i="49"/>
  <c r="J58" i="49" s="1"/>
  <c r="G58" i="49"/>
  <c r="I58" i="49" s="1"/>
  <c r="J59" i="49"/>
  <c r="I59" i="49"/>
  <c r="H59" i="49"/>
  <c r="G59" i="49"/>
  <c r="H60" i="49"/>
  <c r="J60" i="49" s="1"/>
  <c r="G60" i="49"/>
  <c r="I60" i="49" s="1"/>
  <c r="H61" i="49"/>
  <c r="J61" i="49" s="1"/>
  <c r="G61" i="49"/>
  <c r="I61" i="49" s="1"/>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J72" i="49"/>
  <c r="I72" i="49"/>
  <c r="H72" i="49"/>
  <c r="G72" i="49"/>
  <c r="J73" i="49"/>
  <c r="I73" i="49"/>
  <c r="H73" i="49"/>
  <c r="G73" i="49"/>
  <c r="H76" i="49"/>
  <c r="J76" i="49" s="1"/>
  <c r="G76" i="49"/>
  <c r="I76" i="49" s="1"/>
  <c r="H77" i="49"/>
  <c r="J77" i="49" s="1"/>
  <c r="G77" i="49"/>
  <c r="I77" i="49" s="1"/>
  <c r="H78" i="49"/>
  <c r="J78" i="49" s="1"/>
  <c r="G78" i="49"/>
  <c r="I78" i="49" s="1"/>
  <c r="H79" i="49"/>
  <c r="J79" i="49" s="1"/>
  <c r="G79" i="49"/>
  <c r="I79" i="49" s="1"/>
  <c r="H82" i="49"/>
  <c r="J82" i="49" s="1"/>
  <c r="G82" i="49"/>
  <c r="I82" i="49" s="1"/>
  <c r="H83" i="49"/>
  <c r="J83" i="49" s="1"/>
  <c r="G83" i="49"/>
  <c r="I83" i="49" s="1"/>
  <c r="H86" i="49"/>
  <c r="J86" i="49" s="1"/>
  <c r="G86" i="49"/>
  <c r="I86" i="49" s="1"/>
  <c r="H87" i="49"/>
  <c r="J87" i="49" s="1"/>
  <c r="G87" i="49"/>
  <c r="I87" i="49" s="1"/>
  <c r="H88" i="49"/>
  <c r="J88" i="49" s="1"/>
  <c r="G88" i="49"/>
  <c r="I88" i="49" s="1"/>
  <c r="J89" i="49"/>
  <c r="I89" i="49"/>
  <c r="H89" i="49"/>
  <c r="G89" i="49"/>
  <c r="H90" i="49"/>
  <c r="J90" i="49" s="1"/>
  <c r="G90" i="49"/>
  <c r="I90" i="49" s="1"/>
  <c r="J93" i="49"/>
  <c r="I93" i="49"/>
  <c r="H93" i="49"/>
  <c r="G93" i="49"/>
  <c r="J94" i="49"/>
  <c r="I94" i="49"/>
  <c r="H94" i="49"/>
  <c r="G94" i="49"/>
  <c r="J95" i="49"/>
  <c r="I95" i="49"/>
  <c r="H95" i="49"/>
  <c r="G95" i="49"/>
  <c r="J96" i="49"/>
  <c r="I96" i="49"/>
  <c r="H96" i="49"/>
  <c r="G96" i="49"/>
  <c r="H99" i="49"/>
  <c r="J99" i="49" s="1"/>
  <c r="G99" i="49"/>
  <c r="I99" i="49" s="1"/>
  <c r="H100" i="49"/>
  <c r="J100" i="49" s="1"/>
  <c r="G100" i="49"/>
  <c r="I100" i="49" s="1"/>
  <c r="H101" i="49"/>
  <c r="J101" i="49" s="1"/>
  <c r="G101" i="49"/>
  <c r="I101" i="49" s="1"/>
  <c r="H104" i="49"/>
  <c r="J104" i="49" s="1"/>
  <c r="G104" i="49"/>
  <c r="I104" i="49" s="1"/>
  <c r="H105" i="49"/>
  <c r="J105" i="49" s="1"/>
  <c r="G105" i="49"/>
  <c r="I105" i="49" s="1"/>
  <c r="H108" i="49"/>
  <c r="J108" i="49" s="1"/>
  <c r="G108" i="49"/>
  <c r="I108" i="49" s="1"/>
  <c r="H109" i="49"/>
  <c r="J109" i="49" s="1"/>
  <c r="G109" i="49"/>
  <c r="I109" i="49" s="1"/>
  <c r="H112" i="49"/>
  <c r="J112" i="49" s="1"/>
  <c r="G112" i="49"/>
  <c r="I112" i="49" s="1"/>
  <c r="H113" i="49"/>
  <c r="J113" i="49" s="1"/>
  <c r="G113" i="49"/>
  <c r="I113" i="49" s="1"/>
  <c r="H116" i="49"/>
  <c r="J116" i="49" s="1"/>
  <c r="G116" i="49"/>
  <c r="I116" i="49" s="1"/>
  <c r="H117" i="49"/>
  <c r="J117" i="49" s="1"/>
  <c r="G117" i="49"/>
  <c r="I117" i="49" s="1"/>
  <c r="H120" i="49"/>
  <c r="J120" i="49" s="1"/>
  <c r="G120" i="49"/>
  <c r="I120" i="49" s="1"/>
  <c r="H121" i="49"/>
  <c r="J121" i="49" s="1"/>
  <c r="G121" i="49"/>
  <c r="I121" i="49" s="1"/>
  <c r="H122" i="49"/>
  <c r="J122" i="49" s="1"/>
  <c r="G122" i="49"/>
  <c r="I122" i="49" s="1"/>
  <c r="H123" i="49"/>
  <c r="J123" i="49" s="1"/>
  <c r="G123" i="49"/>
  <c r="I123" i="49" s="1"/>
  <c r="H124" i="49"/>
  <c r="J124" i="49" s="1"/>
  <c r="G124" i="49"/>
  <c r="I124" i="49" s="1"/>
  <c r="H125" i="49"/>
  <c r="J125" i="49" s="1"/>
  <c r="G125" i="49"/>
  <c r="I125" i="49" s="1"/>
  <c r="H126" i="49"/>
  <c r="J126" i="49" s="1"/>
  <c r="G126" i="49"/>
  <c r="I126" i="49" s="1"/>
  <c r="H127" i="49"/>
  <c r="J127" i="49" s="1"/>
  <c r="G127" i="49"/>
  <c r="I127" i="49" s="1"/>
  <c r="H128" i="49"/>
  <c r="J128" i="49" s="1"/>
  <c r="G128" i="49"/>
  <c r="I128" i="49" s="1"/>
  <c r="H129" i="49"/>
  <c r="J129" i="49" s="1"/>
  <c r="G129" i="49"/>
  <c r="I129" i="49" s="1"/>
  <c r="H130" i="49"/>
  <c r="J130" i="49" s="1"/>
  <c r="G130" i="49"/>
  <c r="I130" i="49" s="1"/>
  <c r="H131" i="49"/>
  <c r="J131" i="49" s="1"/>
  <c r="G131" i="49"/>
  <c r="I131" i="49" s="1"/>
  <c r="H134" i="49"/>
  <c r="J134" i="49" s="1"/>
  <c r="G134" i="49"/>
  <c r="I134" i="49" s="1"/>
  <c r="H135" i="49"/>
  <c r="J135" i="49" s="1"/>
  <c r="G135" i="49"/>
  <c r="I135" i="49" s="1"/>
  <c r="H138" i="49"/>
  <c r="J138" i="49" s="1"/>
  <c r="G138" i="49"/>
  <c r="I138" i="49" s="1"/>
  <c r="H139" i="49"/>
  <c r="J139" i="49" s="1"/>
  <c r="G139" i="49"/>
  <c r="I139" i="49" s="1"/>
  <c r="H140" i="49"/>
  <c r="J140" i="49" s="1"/>
  <c r="G140" i="49"/>
  <c r="I140" i="49" s="1"/>
  <c r="H141" i="49"/>
  <c r="J141" i="49" s="1"/>
  <c r="G141" i="49"/>
  <c r="I141" i="49" s="1"/>
  <c r="H144" i="49"/>
  <c r="J144" i="49" s="1"/>
  <c r="G144" i="49"/>
  <c r="I144" i="49" s="1"/>
  <c r="I145" i="49"/>
  <c r="H145" i="49"/>
  <c r="J145" i="49" s="1"/>
  <c r="G145" i="49"/>
  <c r="J146" i="49"/>
  <c r="I146" i="49"/>
  <c r="H146" i="49"/>
  <c r="G146" i="49"/>
  <c r="H147" i="49"/>
  <c r="J147" i="49" s="1"/>
  <c r="G147" i="49"/>
  <c r="I147" i="49" s="1"/>
  <c r="H148" i="49"/>
  <c r="J148" i="49" s="1"/>
  <c r="G148" i="49"/>
  <c r="I148" i="49" s="1"/>
  <c r="H149" i="49"/>
  <c r="J149" i="49" s="1"/>
  <c r="G149" i="49"/>
  <c r="I149" i="49" s="1"/>
  <c r="H152" i="49"/>
  <c r="J152" i="49" s="1"/>
  <c r="G152" i="49"/>
  <c r="I152" i="49" s="1"/>
  <c r="J153" i="49"/>
  <c r="I153" i="49"/>
  <c r="H153" i="49"/>
  <c r="G153" i="49"/>
  <c r="I154" i="49"/>
  <c r="H154" i="49"/>
  <c r="J154" i="49" s="1"/>
  <c r="G154" i="49"/>
  <c r="H155" i="49"/>
  <c r="J155" i="49" s="1"/>
  <c r="G155" i="49"/>
  <c r="I155" i="49" s="1"/>
  <c r="I156" i="49"/>
  <c r="H156" i="49"/>
  <c r="J156" i="49" s="1"/>
  <c r="G156" i="49"/>
  <c r="I157" i="49"/>
  <c r="H157" i="49"/>
  <c r="J157" i="49" s="1"/>
  <c r="G157" i="49"/>
  <c r="J158" i="49"/>
  <c r="I158" i="49"/>
  <c r="H158" i="49"/>
  <c r="G158" i="49"/>
  <c r="H159" i="49"/>
  <c r="J159" i="49" s="1"/>
  <c r="G159" i="49"/>
  <c r="I159" i="49" s="1"/>
  <c r="H160" i="49"/>
  <c r="J160" i="49" s="1"/>
  <c r="G160" i="49"/>
  <c r="I160" i="49" s="1"/>
  <c r="H161" i="49"/>
  <c r="J161" i="49" s="1"/>
  <c r="G161" i="49"/>
  <c r="I161" i="49" s="1"/>
  <c r="H164" i="49"/>
  <c r="J164" i="49" s="1"/>
  <c r="G164" i="49"/>
  <c r="I164" i="49" s="1"/>
  <c r="H165" i="49"/>
  <c r="J165" i="49" s="1"/>
  <c r="G165" i="49"/>
  <c r="I165" i="49" s="1"/>
  <c r="H166" i="49"/>
  <c r="J166" i="49" s="1"/>
  <c r="G166" i="49"/>
  <c r="I166" i="49" s="1"/>
  <c r="H167" i="49"/>
  <c r="J167" i="49" s="1"/>
  <c r="G167" i="49"/>
  <c r="I167" i="49" s="1"/>
  <c r="H170" i="49"/>
  <c r="J170" i="49" s="1"/>
  <c r="G170" i="49"/>
  <c r="I170"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8" i="49"/>
  <c r="J178" i="49" s="1"/>
  <c r="G178" i="49"/>
  <c r="I178" i="49" s="1"/>
  <c r="H179" i="49"/>
  <c r="J179" i="49" s="1"/>
  <c r="G179" i="49"/>
  <c r="I179" i="49" s="1"/>
  <c r="H180" i="49"/>
  <c r="J180" i="49" s="1"/>
  <c r="G180" i="49"/>
  <c r="I180" i="49" s="1"/>
  <c r="H181" i="49"/>
  <c r="J181" i="49" s="1"/>
  <c r="G181" i="49"/>
  <c r="I181" i="49" s="1"/>
  <c r="J182" i="49"/>
  <c r="I182" i="49"/>
  <c r="H182" i="49"/>
  <c r="G182" i="49"/>
  <c r="H183" i="49"/>
  <c r="J183" i="49" s="1"/>
  <c r="G183" i="49"/>
  <c r="I183" i="49" s="1"/>
  <c r="H184" i="49"/>
  <c r="J184" i="49" s="1"/>
  <c r="G184" i="49"/>
  <c r="I184" i="49" s="1"/>
  <c r="H185" i="49"/>
  <c r="J185" i="49" s="1"/>
  <c r="G185" i="49"/>
  <c r="I185" i="49" s="1"/>
  <c r="H186" i="49"/>
  <c r="J186" i="49" s="1"/>
  <c r="G186" i="49"/>
  <c r="I186" i="49" s="1"/>
  <c r="H187" i="49"/>
  <c r="J187" i="49" s="1"/>
  <c r="G187" i="49"/>
  <c r="I187" i="49" s="1"/>
  <c r="H188" i="49"/>
  <c r="J188" i="49" s="1"/>
  <c r="G188" i="49"/>
  <c r="I188" i="49" s="1"/>
  <c r="H189" i="49"/>
  <c r="J189" i="49" s="1"/>
  <c r="G189" i="49"/>
  <c r="I189" i="49" s="1"/>
  <c r="H190" i="49"/>
  <c r="J190" i="49" s="1"/>
  <c r="G190" i="49"/>
  <c r="I190" i="49" s="1"/>
  <c r="H191" i="49"/>
  <c r="J191" i="49" s="1"/>
  <c r="G191" i="49"/>
  <c r="I191" i="49" s="1"/>
  <c r="H194" i="49"/>
  <c r="J194" i="49" s="1"/>
  <c r="G194" i="49"/>
  <c r="I194" i="49" s="1"/>
  <c r="I195" i="49"/>
  <c r="H195" i="49"/>
  <c r="J195" i="49" s="1"/>
  <c r="G195" i="49"/>
  <c r="H196" i="49"/>
  <c r="J196" i="49" s="1"/>
  <c r="G196" i="49"/>
  <c r="I196" i="49" s="1"/>
  <c r="H199" i="49"/>
  <c r="J199" i="49" s="1"/>
  <c r="G199" i="49"/>
  <c r="I199" i="49" s="1"/>
  <c r="H200" i="49"/>
  <c r="J200" i="49" s="1"/>
  <c r="G200" i="49"/>
  <c r="I200" i="49" s="1"/>
  <c r="H201" i="49"/>
  <c r="J201" i="49" s="1"/>
  <c r="G201" i="49"/>
  <c r="I201" i="49" s="1"/>
  <c r="H202" i="49"/>
  <c r="J202" i="49" s="1"/>
  <c r="G202" i="49"/>
  <c r="I202" i="49" s="1"/>
  <c r="H205" i="49"/>
  <c r="J205" i="49" s="1"/>
  <c r="G205" i="49"/>
  <c r="I205" i="49" s="1"/>
  <c r="H206" i="49"/>
  <c r="J206" i="49" s="1"/>
  <c r="G206" i="49"/>
  <c r="I206" i="49" s="1"/>
  <c r="H207" i="49"/>
  <c r="J207" i="49" s="1"/>
  <c r="G207" i="49"/>
  <c r="I207" i="49" s="1"/>
  <c r="H208" i="49"/>
  <c r="J208" i="49" s="1"/>
  <c r="G208" i="49"/>
  <c r="I208" i="49" s="1"/>
  <c r="H211" i="49"/>
  <c r="J211" i="49" s="1"/>
  <c r="G211" i="49"/>
  <c r="I211" i="49" s="1"/>
  <c r="I212" i="49"/>
  <c r="H212" i="49"/>
  <c r="J212" i="49" s="1"/>
  <c r="G212" i="49"/>
  <c r="H213" i="49"/>
  <c r="J213" i="49" s="1"/>
  <c r="G213" i="49"/>
  <c r="I213" i="49" s="1"/>
  <c r="H214" i="49"/>
  <c r="J214" i="49" s="1"/>
  <c r="G214" i="49"/>
  <c r="I214" i="49" s="1"/>
  <c r="H215" i="49"/>
  <c r="J215" i="49" s="1"/>
  <c r="G215" i="49"/>
  <c r="I215" i="49" s="1"/>
  <c r="H218" i="49"/>
  <c r="J218" i="49" s="1"/>
  <c r="G218" i="49"/>
  <c r="I218" i="49" s="1"/>
  <c r="H219" i="49"/>
  <c r="J219" i="49" s="1"/>
  <c r="G219" i="49"/>
  <c r="I219" i="49" s="1"/>
  <c r="I220" i="49"/>
  <c r="H220" i="49"/>
  <c r="J220" i="49" s="1"/>
  <c r="G220" i="49"/>
  <c r="J221" i="49"/>
  <c r="I221" i="49"/>
  <c r="H221" i="49"/>
  <c r="G221" i="49"/>
  <c r="H222" i="49"/>
  <c r="J222" i="49" s="1"/>
  <c r="G222" i="49"/>
  <c r="I222" i="49" s="1"/>
  <c r="H223" i="49"/>
  <c r="J223" i="49" s="1"/>
  <c r="G223" i="49"/>
  <c r="I223" i="49" s="1"/>
  <c r="H224" i="49"/>
  <c r="J224" i="49" s="1"/>
  <c r="G224" i="49"/>
  <c r="I224" i="49" s="1"/>
  <c r="H227" i="49"/>
  <c r="J227" i="49" s="1"/>
  <c r="G227" i="49"/>
  <c r="I227" i="49" s="1"/>
  <c r="H228" i="49"/>
  <c r="J228" i="49" s="1"/>
  <c r="G228" i="49"/>
  <c r="I228" i="49" s="1"/>
  <c r="H229" i="49"/>
  <c r="J229" i="49" s="1"/>
  <c r="G229" i="49"/>
  <c r="I229" i="49" s="1"/>
  <c r="H230" i="49"/>
  <c r="J230" i="49" s="1"/>
  <c r="G230" i="49"/>
  <c r="I230" i="49" s="1"/>
  <c r="H231" i="49"/>
  <c r="J231" i="49" s="1"/>
  <c r="G231" i="49"/>
  <c r="I231" i="49" s="1"/>
  <c r="H232" i="49"/>
  <c r="J232" i="49" s="1"/>
  <c r="G232" i="49"/>
  <c r="I232" i="49" s="1"/>
  <c r="H235" i="49"/>
  <c r="J235" i="49" s="1"/>
  <c r="G235" i="49"/>
  <c r="I235" i="49" s="1"/>
  <c r="H236" i="49"/>
  <c r="J236" i="49" s="1"/>
  <c r="G236" i="49"/>
  <c r="I236" i="49" s="1"/>
  <c r="H239" i="49"/>
  <c r="J239" i="49" s="1"/>
  <c r="G239" i="49"/>
  <c r="I239" i="49" s="1"/>
  <c r="H240" i="49"/>
  <c r="J240" i="49" s="1"/>
  <c r="G240" i="49"/>
  <c r="I240" i="49" s="1"/>
  <c r="H241" i="49"/>
  <c r="J241" i="49" s="1"/>
  <c r="G241" i="49"/>
  <c r="I241" i="49" s="1"/>
  <c r="H242" i="49"/>
  <c r="J242" i="49" s="1"/>
  <c r="G242" i="49"/>
  <c r="I242" i="49" s="1"/>
  <c r="H243" i="49"/>
  <c r="J243" i="49" s="1"/>
  <c r="G243" i="49"/>
  <c r="I243" i="49" s="1"/>
  <c r="H244" i="49"/>
  <c r="J244" i="49" s="1"/>
  <c r="G244" i="49"/>
  <c r="I244"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J253" i="49"/>
  <c r="I253" i="49"/>
  <c r="H253" i="49"/>
  <c r="G253" i="49"/>
  <c r="H254" i="49"/>
  <c r="J254" i="49" s="1"/>
  <c r="G254" i="49"/>
  <c r="I254" i="49" s="1"/>
  <c r="H255" i="49"/>
  <c r="J255" i="49" s="1"/>
  <c r="G255" i="49"/>
  <c r="I255"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H265" i="49"/>
  <c r="J265" i="49" s="1"/>
  <c r="G265" i="49"/>
  <c r="I265" i="49" s="1"/>
  <c r="H268" i="49"/>
  <c r="J268" i="49" s="1"/>
  <c r="G268" i="49"/>
  <c r="I268" i="49" s="1"/>
  <c r="H269" i="49"/>
  <c r="J269" i="49" s="1"/>
  <c r="G269" i="49"/>
  <c r="I269" i="49" s="1"/>
  <c r="H270" i="49"/>
  <c r="J270" i="49" s="1"/>
  <c r="G270" i="49"/>
  <c r="I270" i="49" s="1"/>
  <c r="H271" i="49"/>
  <c r="J271" i="49" s="1"/>
  <c r="G271" i="49"/>
  <c r="I271" i="49" s="1"/>
  <c r="H272" i="49"/>
  <c r="J272" i="49" s="1"/>
  <c r="G272" i="49"/>
  <c r="I272" i="49" s="1"/>
  <c r="J273" i="49"/>
  <c r="I273" i="49"/>
  <c r="H273" i="49"/>
  <c r="G273" i="49"/>
  <c r="J274" i="49"/>
  <c r="I274" i="49"/>
  <c r="H274" i="49"/>
  <c r="G274" i="49"/>
  <c r="H275" i="49"/>
  <c r="J275" i="49" s="1"/>
  <c r="G275" i="49"/>
  <c r="I275" i="49" s="1"/>
  <c r="H276" i="49"/>
  <c r="J276" i="49" s="1"/>
  <c r="G276" i="49"/>
  <c r="I276" i="49" s="1"/>
  <c r="H277" i="49"/>
  <c r="J277" i="49" s="1"/>
  <c r="G277" i="49"/>
  <c r="I277" i="49" s="1"/>
  <c r="H280" i="49"/>
  <c r="J280" i="49" s="1"/>
  <c r="G280" i="49"/>
  <c r="I280" i="49" s="1"/>
  <c r="H281" i="49"/>
  <c r="J281" i="49" s="1"/>
  <c r="G281" i="49"/>
  <c r="I281" i="49" s="1"/>
  <c r="I282" i="49"/>
  <c r="H282" i="49"/>
  <c r="J282" i="49" s="1"/>
  <c r="G282" i="49"/>
  <c r="H283" i="49"/>
  <c r="J283" i="49" s="1"/>
  <c r="G283" i="49"/>
  <c r="I283" i="49" s="1"/>
  <c r="J284" i="49"/>
  <c r="I284" i="49"/>
  <c r="H284" i="49"/>
  <c r="G284" i="49"/>
  <c r="H285" i="49"/>
  <c r="J285" i="49" s="1"/>
  <c r="G285" i="49"/>
  <c r="I285" i="49" s="1"/>
  <c r="H286" i="49"/>
  <c r="J286" i="49" s="1"/>
  <c r="G286" i="49"/>
  <c r="I286" i="49" s="1"/>
  <c r="H287" i="49"/>
  <c r="J287" i="49" s="1"/>
  <c r="G287" i="49"/>
  <c r="I287" i="49" s="1"/>
  <c r="H288" i="49"/>
  <c r="J288" i="49" s="1"/>
  <c r="G288" i="49"/>
  <c r="I288" i="49" s="1"/>
  <c r="H291" i="49"/>
  <c r="J291" i="49" s="1"/>
  <c r="G291" i="49"/>
  <c r="I291" i="49" s="1"/>
  <c r="J292" i="49"/>
  <c r="I292" i="49"/>
  <c r="H292" i="49"/>
  <c r="G292" i="49"/>
  <c r="H293" i="49"/>
  <c r="J293" i="49" s="1"/>
  <c r="G293" i="49"/>
  <c r="I293" i="49" s="1"/>
  <c r="H294" i="49"/>
  <c r="J294" i="49" s="1"/>
  <c r="G294" i="49"/>
  <c r="I294" i="49" s="1"/>
  <c r="H297" i="49"/>
  <c r="J297" i="49" s="1"/>
  <c r="G297" i="49"/>
  <c r="I297" i="49" s="1"/>
  <c r="H298" i="49"/>
  <c r="J298" i="49" s="1"/>
  <c r="G298" i="49"/>
  <c r="I298" i="49" s="1"/>
  <c r="H301" i="49"/>
  <c r="J301" i="49" s="1"/>
  <c r="G301" i="49"/>
  <c r="I301" i="49" s="1"/>
  <c r="H302" i="49"/>
  <c r="J302" i="49" s="1"/>
  <c r="G302" i="49"/>
  <c r="I302" i="49" s="1"/>
  <c r="H303" i="49"/>
  <c r="J303" i="49" s="1"/>
  <c r="G303" i="49"/>
  <c r="I303" i="49" s="1"/>
  <c r="H306" i="49"/>
  <c r="J306" i="49" s="1"/>
  <c r="G306" i="49"/>
  <c r="I306" i="49" s="1"/>
  <c r="H307" i="49"/>
  <c r="J307" i="49" s="1"/>
  <c r="G307" i="49"/>
  <c r="I307" i="49" s="1"/>
  <c r="J308" i="49"/>
  <c r="I308" i="49"/>
  <c r="H308" i="49"/>
  <c r="G308" i="49"/>
  <c r="H309" i="49"/>
  <c r="J309" i="49" s="1"/>
  <c r="G309" i="49"/>
  <c r="I309" i="49" s="1"/>
  <c r="H310" i="49"/>
  <c r="J310" i="49" s="1"/>
  <c r="G310" i="49"/>
  <c r="I310" i="49" s="1"/>
  <c r="H313" i="49"/>
  <c r="J313" i="49" s="1"/>
  <c r="G313" i="49"/>
  <c r="I313" i="49" s="1"/>
  <c r="H314" i="49"/>
  <c r="J314" i="49" s="1"/>
  <c r="G314" i="49"/>
  <c r="I314" i="49" s="1"/>
  <c r="H315" i="49"/>
  <c r="J315" i="49" s="1"/>
  <c r="G315" i="49"/>
  <c r="I315" i="49" s="1"/>
  <c r="H316" i="49"/>
  <c r="J316" i="49" s="1"/>
  <c r="G316" i="49"/>
  <c r="I316" i="49" s="1"/>
  <c r="H317" i="49"/>
  <c r="J317" i="49" s="1"/>
  <c r="G317" i="49"/>
  <c r="I317" i="49" s="1"/>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8" i="49"/>
  <c r="J328" i="49" s="1"/>
  <c r="G328" i="49"/>
  <c r="I328" i="49" s="1"/>
  <c r="H329" i="49"/>
  <c r="J329" i="49" s="1"/>
  <c r="G329" i="49"/>
  <c r="I329"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J341" i="49"/>
  <c r="I341" i="49"/>
  <c r="H341" i="49"/>
  <c r="G341" i="49"/>
  <c r="H342" i="49"/>
  <c r="J342" i="49" s="1"/>
  <c r="G342" i="49"/>
  <c r="I342" i="49" s="1"/>
  <c r="J343" i="49"/>
  <c r="I343" i="49"/>
  <c r="H343" i="49"/>
  <c r="G343" i="49"/>
  <c r="J344" i="49"/>
  <c r="I344" i="49"/>
  <c r="H344" i="49"/>
  <c r="G344" i="49"/>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7" i="49"/>
  <c r="J357" i="49" s="1"/>
  <c r="G357" i="49"/>
  <c r="I357" i="49" s="1"/>
  <c r="H358" i="49"/>
  <c r="J358" i="49" s="1"/>
  <c r="G358" i="49"/>
  <c r="I358" i="49" s="1"/>
  <c r="H359" i="49"/>
  <c r="J359" i="49" s="1"/>
  <c r="G359" i="49"/>
  <c r="I359" i="49" s="1"/>
  <c r="I362" i="49"/>
  <c r="H362" i="49"/>
  <c r="J362" i="49" s="1"/>
  <c r="G362" i="49"/>
  <c r="H363" i="49"/>
  <c r="J363" i="49" s="1"/>
  <c r="G363" i="49"/>
  <c r="I363" i="49" s="1"/>
  <c r="H364" i="49"/>
  <c r="J364" i="49" s="1"/>
  <c r="G364" i="49"/>
  <c r="I364" i="49" s="1"/>
  <c r="H365" i="49"/>
  <c r="J365" i="49" s="1"/>
  <c r="G365" i="49"/>
  <c r="I365" i="49" s="1"/>
  <c r="H366" i="49"/>
  <c r="J366" i="49" s="1"/>
  <c r="G366" i="49"/>
  <c r="I366" i="49" s="1"/>
  <c r="J367" i="49"/>
  <c r="I367" i="49"/>
  <c r="H367" i="49"/>
  <c r="G367" i="49"/>
  <c r="H368" i="49"/>
  <c r="J368" i="49" s="1"/>
  <c r="G368" i="49"/>
  <c r="I368" i="49" s="1"/>
  <c r="H369" i="49"/>
  <c r="J369" i="49" s="1"/>
  <c r="G369" i="49"/>
  <c r="I369" i="49" s="1"/>
  <c r="H372" i="49"/>
  <c r="J372" i="49" s="1"/>
  <c r="G372" i="49"/>
  <c r="I372" i="49" s="1"/>
  <c r="H373" i="49"/>
  <c r="J373" i="49" s="1"/>
  <c r="G373" i="49"/>
  <c r="I373" i="49" s="1"/>
  <c r="H374" i="49"/>
  <c r="J374" i="49" s="1"/>
  <c r="G374" i="49"/>
  <c r="I374" i="49" s="1"/>
  <c r="H375" i="49"/>
  <c r="J375" i="49" s="1"/>
  <c r="G375" i="49"/>
  <c r="I375" i="49" s="1"/>
  <c r="H378" i="49"/>
  <c r="J378" i="49" s="1"/>
  <c r="G378" i="49"/>
  <c r="I378" i="49" s="1"/>
  <c r="I379" i="49"/>
  <c r="H379" i="49"/>
  <c r="J379" i="49" s="1"/>
  <c r="G379" i="49"/>
  <c r="H380" i="49"/>
  <c r="J380" i="49" s="1"/>
  <c r="G380" i="49"/>
  <c r="I380" i="49" s="1"/>
  <c r="H381" i="49"/>
  <c r="J381" i="49" s="1"/>
  <c r="G381" i="49"/>
  <c r="I381" i="49" s="1"/>
  <c r="H382" i="49"/>
  <c r="J382" i="49" s="1"/>
  <c r="G382" i="49"/>
  <c r="I382" i="49" s="1"/>
  <c r="H385" i="49"/>
  <c r="J385" i="49" s="1"/>
  <c r="G385" i="49"/>
  <c r="I385"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4" i="49"/>
  <c r="J394" i="49" s="1"/>
  <c r="G394" i="49"/>
  <c r="I394" i="49" s="1"/>
  <c r="I397" i="49"/>
  <c r="H397" i="49"/>
  <c r="J397" i="49" s="1"/>
  <c r="G397" i="49"/>
  <c r="I398" i="49"/>
  <c r="H398" i="49"/>
  <c r="J398" i="49" s="1"/>
  <c r="G398" i="49"/>
  <c r="H399" i="49"/>
  <c r="J399" i="49" s="1"/>
  <c r="G399" i="49"/>
  <c r="I399" i="49" s="1"/>
  <c r="H400" i="49"/>
  <c r="J400" i="49" s="1"/>
  <c r="G400" i="49"/>
  <c r="I400" i="49" s="1"/>
  <c r="H401" i="49"/>
  <c r="J401" i="49" s="1"/>
  <c r="G401" i="49"/>
  <c r="I401" i="49" s="1"/>
  <c r="H402" i="49"/>
  <c r="J402" i="49" s="1"/>
  <c r="G402" i="49"/>
  <c r="I402" i="49" s="1"/>
  <c r="J403" i="49"/>
  <c r="I403" i="49"/>
  <c r="H403" i="49"/>
  <c r="G403" i="49"/>
  <c r="H404" i="49"/>
  <c r="J404" i="49" s="1"/>
  <c r="G404" i="49"/>
  <c r="I404" i="49" s="1"/>
  <c r="J405" i="49"/>
  <c r="I405" i="49"/>
  <c r="H405" i="49"/>
  <c r="G405" i="49"/>
  <c r="H406" i="49"/>
  <c r="J406" i="49" s="1"/>
  <c r="G406" i="49"/>
  <c r="I406" i="49" s="1"/>
  <c r="J407" i="49"/>
  <c r="I407" i="49"/>
  <c r="H407" i="49"/>
  <c r="G407" i="49"/>
  <c r="H408" i="49"/>
  <c r="J408" i="49" s="1"/>
  <c r="G408" i="49"/>
  <c r="I408" i="49" s="1"/>
  <c r="H411" i="49"/>
  <c r="J411" i="49" s="1"/>
  <c r="G411" i="49"/>
  <c r="I411" i="49" s="1"/>
  <c r="H412" i="49"/>
  <c r="J412" i="49" s="1"/>
  <c r="G412" i="49"/>
  <c r="I412" i="49" s="1"/>
  <c r="J413" i="49"/>
  <c r="I413" i="49"/>
  <c r="H413" i="49"/>
  <c r="G413" i="49"/>
  <c r="H414" i="49"/>
  <c r="J414" i="49" s="1"/>
  <c r="G414" i="49"/>
  <c r="I414" i="49" s="1"/>
  <c r="H415" i="49"/>
  <c r="J415" i="49" s="1"/>
  <c r="G415" i="49"/>
  <c r="I415" i="49" s="1"/>
  <c r="H416" i="49"/>
  <c r="J416" i="49" s="1"/>
  <c r="G416" i="49"/>
  <c r="I416" i="49" s="1"/>
  <c r="H417" i="49"/>
  <c r="J417" i="49" s="1"/>
  <c r="G417" i="49"/>
  <c r="I417" i="49" s="1"/>
  <c r="H418" i="49"/>
  <c r="J418" i="49" s="1"/>
  <c r="G418" i="49"/>
  <c r="I418" i="49" s="1"/>
  <c r="H419" i="49"/>
  <c r="J419" i="49" s="1"/>
  <c r="G419" i="49"/>
  <c r="I419" i="49" s="1"/>
  <c r="H422" i="49"/>
  <c r="J422" i="49" s="1"/>
  <c r="G422" i="49"/>
  <c r="I422" i="49" s="1"/>
  <c r="H423" i="49"/>
  <c r="J423" i="49" s="1"/>
  <c r="G423" i="49"/>
  <c r="I423"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H437" i="49"/>
  <c r="J437" i="49" s="1"/>
  <c r="G437" i="49"/>
  <c r="I437" i="49" s="1"/>
  <c r="H438" i="49"/>
  <c r="J438" i="49" s="1"/>
  <c r="G438" i="49"/>
  <c r="I438" i="49" s="1"/>
  <c r="H439" i="49"/>
  <c r="J439" i="49" s="1"/>
  <c r="G439" i="49"/>
  <c r="I439" i="49" s="1"/>
  <c r="H440" i="49"/>
  <c r="J440" i="49" s="1"/>
  <c r="G440" i="49"/>
  <c r="I440" i="49" s="1"/>
  <c r="H443" i="49"/>
  <c r="J443" i="49" s="1"/>
  <c r="G443" i="49"/>
  <c r="I443" i="49" s="1"/>
  <c r="H444" i="49"/>
  <c r="J444" i="49" s="1"/>
  <c r="G444" i="49"/>
  <c r="I444" i="49" s="1"/>
  <c r="H445" i="49"/>
  <c r="J445" i="49" s="1"/>
  <c r="G445" i="49"/>
  <c r="I445" i="49" s="1"/>
  <c r="H446" i="49"/>
  <c r="J446" i="49" s="1"/>
  <c r="G446" i="49"/>
  <c r="I446" i="49" s="1"/>
  <c r="H447" i="49"/>
  <c r="J447" i="49" s="1"/>
  <c r="G447" i="49"/>
  <c r="I447" i="49" s="1"/>
  <c r="I448" i="49"/>
  <c r="H448" i="49"/>
  <c r="J448" i="49" s="1"/>
  <c r="G448" i="49"/>
  <c r="H449" i="49"/>
  <c r="J449" i="49" s="1"/>
  <c r="G449" i="49"/>
  <c r="I449" i="49" s="1"/>
  <c r="H450" i="49"/>
  <c r="J450" i="49" s="1"/>
  <c r="G450" i="49"/>
  <c r="I450" i="49" s="1"/>
  <c r="H451" i="49"/>
  <c r="J451" i="49" s="1"/>
  <c r="G451" i="49"/>
  <c r="I451" i="49" s="1"/>
  <c r="I454" i="49"/>
  <c r="H454" i="49"/>
  <c r="J454" i="49" s="1"/>
  <c r="G454" i="49"/>
  <c r="I455" i="49"/>
  <c r="H455" i="49"/>
  <c r="J455" i="49" s="1"/>
  <c r="G455" i="49"/>
  <c r="H456" i="49"/>
  <c r="J456" i="49" s="1"/>
  <c r="G456" i="49"/>
  <c r="I456" i="49" s="1"/>
  <c r="H457" i="49"/>
  <c r="J457" i="49" s="1"/>
  <c r="G457" i="49"/>
  <c r="I457" i="49" s="1"/>
  <c r="H460" i="49"/>
  <c r="J460" i="49" s="1"/>
  <c r="G460" i="49"/>
  <c r="I460" i="49" s="1"/>
  <c r="H461" i="49"/>
  <c r="J461" i="49" s="1"/>
  <c r="G461" i="49"/>
  <c r="I461" i="49" s="1"/>
  <c r="H464" i="49"/>
  <c r="J464" i="49" s="1"/>
  <c r="G464" i="49"/>
  <c r="I464" i="49" s="1"/>
  <c r="H465" i="49"/>
  <c r="J465" i="49" s="1"/>
  <c r="G465" i="49"/>
  <c r="I465"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H473" i="49"/>
  <c r="J473" i="49" s="1"/>
  <c r="G473" i="49"/>
  <c r="I473" i="49" s="1"/>
  <c r="H474" i="49"/>
  <c r="J474" i="49" s="1"/>
  <c r="G474" i="49"/>
  <c r="I474" i="49" s="1"/>
  <c r="H475" i="49"/>
  <c r="J475" i="49" s="1"/>
  <c r="G475" i="49"/>
  <c r="I475" i="49" s="1"/>
  <c r="H478" i="49"/>
  <c r="J478" i="49" s="1"/>
  <c r="G478" i="49"/>
  <c r="I478" i="49" s="1"/>
  <c r="H479" i="49"/>
  <c r="J479" i="49" s="1"/>
  <c r="G479" i="49"/>
  <c r="I479" i="49" s="1"/>
  <c r="H480" i="49"/>
  <c r="J480" i="49" s="1"/>
  <c r="G480" i="49"/>
  <c r="I480" i="49" s="1"/>
  <c r="H481" i="49"/>
  <c r="J481" i="49" s="1"/>
  <c r="G481" i="49"/>
  <c r="I481" i="49" s="1"/>
  <c r="H484" i="49"/>
  <c r="J484" i="49" s="1"/>
  <c r="G484" i="49"/>
  <c r="I484" i="49" s="1"/>
  <c r="H485" i="49"/>
  <c r="J485" i="49" s="1"/>
  <c r="G485" i="49"/>
  <c r="I485" i="49" s="1"/>
  <c r="H486" i="49"/>
  <c r="J486" i="49" s="1"/>
  <c r="G486" i="49"/>
  <c r="I486" i="49" s="1"/>
  <c r="H487" i="49"/>
  <c r="J487" i="49" s="1"/>
  <c r="G487" i="49"/>
  <c r="I487" i="49" s="1"/>
  <c r="J488" i="49"/>
  <c r="I488" i="49"/>
  <c r="H488" i="49"/>
  <c r="G488" i="49"/>
  <c r="H489" i="49"/>
  <c r="J489" i="49" s="1"/>
  <c r="G489" i="49"/>
  <c r="I489" i="49" s="1"/>
  <c r="H490" i="49"/>
  <c r="J490" i="49" s="1"/>
  <c r="G490" i="49"/>
  <c r="I490"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H498" i="49"/>
  <c r="J498" i="49" s="1"/>
  <c r="G498" i="49"/>
  <c r="I498" i="49" s="1"/>
  <c r="H499" i="49"/>
  <c r="J499" i="49" s="1"/>
  <c r="G499" i="49"/>
  <c r="I499" i="49" s="1"/>
  <c r="H502" i="49"/>
  <c r="J502" i="49" s="1"/>
  <c r="G502" i="49"/>
  <c r="I502" i="49" s="1"/>
  <c r="J503" i="49"/>
  <c r="I503" i="49"/>
  <c r="H503" i="49"/>
  <c r="G503" i="49"/>
  <c r="H504" i="49"/>
  <c r="J504" i="49" s="1"/>
  <c r="G504" i="49"/>
  <c r="I504" i="49" s="1"/>
  <c r="H507" i="49"/>
  <c r="J507" i="49" s="1"/>
  <c r="G507" i="49"/>
  <c r="I507" i="49" s="1"/>
  <c r="H508" i="49"/>
  <c r="J508" i="49" s="1"/>
  <c r="G508" i="49"/>
  <c r="I508" i="49" s="1"/>
  <c r="H509" i="49"/>
  <c r="J509" i="49" s="1"/>
  <c r="G509" i="49"/>
  <c r="I509" i="49" s="1"/>
  <c r="H510" i="49"/>
  <c r="J510" i="49" s="1"/>
  <c r="G510" i="49"/>
  <c r="I510" i="49" s="1"/>
  <c r="J511" i="49"/>
  <c r="I511" i="49"/>
  <c r="H511" i="49"/>
  <c r="G511" i="49"/>
  <c r="H512" i="49"/>
  <c r="J512" i="49" s="1"/>
  <c r="G512" i="49"/>
  <c r="I512" i="49" s="1"/>
  <c r="J513" i="49"/>
  <c r="I513" i="49"/>
  <c r="H513" i="49"/>
  <c r="G513" i="49"/>
  <c r="H514" i="49"/>
  <c r="J514" i="49" s="1"/>
  <c r="G514" i="49"/>
  <c r="I514" i="49" s="1"/>
  <c r="H515" i="49"/>
  <c r="J515" i="49" s="1"/>
  <c r="G515" i="49"/>
  <c r="I515" i="49" s="1"/>
  <c r="H516" i="49"/>
  <c r="J516" i="49" s="1"/>
  <c r="G516" i="49"/>
  <c r="I516" i="49" s="1"/>
  <c r="H517" i="49"/>
  <c r="J517" i="49" s="1"/>
  <c r="G517" i="49"/>
  <c r="I517" i="49" s="1"/>
  <c r="I518" i="49"/>
  <c r="H518" i="49"/>
  <c r="J518" i="49" s="1"/>
  <c r="G518" i="49"/>
  <c r="H519" i="49"/>
  <c r="J519" i="49" s="1"/>
  <c r="G519" i="49"/>
  <c r="I519" i="49" s="1"/>
  <c r="H520" i="49"/>
  <c r="J520" i="49" s="1"/>
  <c r="G520" i="49"/>
  <c r="I520" i="49" s="1"/>
  <c r="H521" i="49"/>
  <c r="J521" i="49" s="1"/>
  <c r="G521" i="49"/>
  <c r="I521" i="49" s="1"/>
  <c r="I522" i="49"/>
  <c r="H522" i="49"/>
  <c r="J522" i="49" s="1"/>
  <c r="G522" i="49"/>
  <c r="H523" i="49"/>
  <c r="J523" i="49" s="1"/>
  <c r="G523" i="49"/>
  <c r="I523"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3" i="49"/>
  <c r="J533" i="49" s="1"/>
  <c r="G533" i="49"/>
  <c r="I533" i="49" s="1"/>
  <c r="H534" i="49"/>
  <c r="J534" i="49" s="1"/>
  <c r="G534" i="49"/>
  <c r="I534" i="49" s="1"/>
  <c r="H535" i="49"/>
  <c r="J535" i="49" s="1"/>
  <c r="G535" i="49"/>
  <c r="I535" i="49" s="1"/>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J560" i="49"/>
  <c r="I560" i="49"/>
  <c r="H560" i="49"/>
  <c r="G560" i="49"/>
  <c r="H561" i="49"/>
  <c r="J561" i="49" s="1"/>
  <c r="G561" i="49"/>
  <c r="I561" i="49" s="1"/>
  <c r="H562" i="49"/>
  <c r="J562" i="49" s="1"/>
  <c r="G562" i="49"/>
  <c r="I562" i="49" s="1"/>
  <c r="H563" i="49"/>
  <c r="J563" i="49" s="1"/>
  <c r="G563" i="49"/>
  <c r="I563" i="49" s="1"/>
  <c r="H564" i="49"/>
  <c r="J564" i="49" s="1"/>
  <c r="G564" i="49"/>
  <c r="I564" i="49" s="1"/>
  <c r="H565" i="49"/>
  <c r="J565" i="49" s="1"/>
  <c r="G565" i="49"/>
  <c r="I565" i="49" s="1"/>
  <c r="H566" i="49"/>
  <c r="J566" i="49" s="1"/>
  <c r="G566" i="49"/>
  <c r="I566" i="49" s="1"/>
  <c r="H569" i="49"/>
  <c r="J569" i="49" s="1"/>
  <c r="G569" i="49"/>
  <c r="I569" i="49" s="1"/>
  <c r="J570" i="49"/>
  <c r="I570" i="49"/>
  <c r="H570" i="49"/>
  <c r="G570" i="49"/>
  <c r="H571" i="49"/>
  <c r="J571" i="49" s="1"/>
  <c r="G571" i="49"/>
  <c r="I571" i="49" s="1"/>
  <c r="H574" i="49"/>
  <c r="J574" i="49" s="1"/>
  <c r="G574" i="49"/>
  <c r="I574" i="49" s="1"/>
  <c r="H575" i="49"/>
  <c r="J575" i="49" s="1"/>
  <c r="G575" i="49"/>
  <c r="I575"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8" i="50" s="1"/>
  <c r="B51" i="50"/>
  <c r="C49"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8"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H36" i="53"/>
  <c r="I32" i="53" s="1"/>
  <c r="F36" i="53"/>
  <c r="G34" i="53" s="1"/>
  <c r="D36" i="53"/>
  <c r="E32" i="53" s="1"/>
  <c r="B36" i="53"/>
  <c r="C34" i="53" s="1"/>
  <c r="K25" i="53"/>
  <c r="J25"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H55" i="53"/>
  <c r="I52" i="53" s="1"/>
  <c r="F55" i="53"/>
  <c r="G53" i="53" s="1"/>
  <c r="D55" i="53"/>
  <c r="E52" i="53" s="1"/>
  <c r="B55" i="53"/>
  <c r="C53" i="53" s="1"/>
  <c r="K39" i="53"/>
  <c r="J39" i="53"/>
  <c r="I57" i="53"/>
  <c r="G57" i="53"/>
  <c r="E57" i="53"/>
  <c r="C57" i="53"/>
  <c r="B5" i="54"/>
  <c r="D5" i="54" s="1"/>
  <c r="H5" i="54" s="1"/>
  <c r="K8" i="54"/>
  <c r="J8" i="54"/>
  <c r="K9" i="54"/>
  <c r="J9" i="54"/>
  <c r="K10" i="54"/>
  <c r="J10" i="54"/>
  <c r="K11" i="54"/>
  <c r="J11" i="54"/>
  <c r="K12" i="54"/>
  <c r="J12" i="54"/>
  <c r="H14" i="54"/>
  <c r="I11" i="54" s="1"/>
  <c r="F14" i="54"/>
  <c r="G12" i="54" s="1"/>
  <c r="D14" i="54"/>
  <c r="E11" i="54" s="1"/>
  <c r="B14" i="54"/>
  <c r="C12" i="54" s="1"/>
  <c r="K7" i="54"/>
  <c r="J7" i="54"/>
  <c r="H19" i="54"/>
  <c r="F19" i="54"/>
  <c r="G19" i="54" s="1"/>
  <c r="D19" i="54"/>
  <c r="B19" i="54"/>
  <c r="C19" i="54" s="1"/>
  <c r="K17" i="54"/>
  <c r="J17" i="54"/>
  <c r="K23" i="54"/>
  <c r="J23" i="54"/>
  <c r="K24" i="54"/>
  <c r="J24" i="54"/>
  <c r="H26" i="54"/>
  <c r="I23" i="54" s="1"/>
  <c r="F26" i="54"/>
  <c r="G24" i="54" s="1"/>
  <c r="D26" i="54"/>
  <c r="E23" i="54" s="1"/>
  <c r="B26" i="54"/>
  <c r="C24" i="54" s="1"/>
  <c r="K22" i="54"/>
  <c r="J22"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9" i="54"/>
  <c r="J29" i="54"/>
  <c r="K44" i="54"/>
  <c r="J44" i="54"/>
  <c r="K45" i="54"/>
  <c r="J45" i="54"/>
  <c r="K46" i="54"/>
  <c r="J46" i="54"/>
  <c r="K47" i="54"/>
  <c r="J47" i="54"/>
  <c r="K48" i="54"/>
  <c r="J48" i="54"/>
  <c r="K49" i="54"/>
  <c r="J49" i="54"/>
  <c r="K50" i="54"/>
  <c r="J50" i="54"/>
  <c r="K51" i="54"/>
  <c r="J51" i="54"/>
  <c r="H53" i="54"/>
  <c r="I50" i="54" s="1"/>
  <c r="F53" i="54"/>
  <c r="G51" i="54" s="1"/>
  <c r="D53" i="54"/>
  <c r="E50" i="54" s="1"/>
  <c r="B53" i="54"/>
  <c r="C51" i="54" s="1"/>
  <c r="K43" i="54"/>
  <c r="J43" i="54"/>
  <c r="K57" i="54"/>
  <c r="J57" i="54"/>
  <c r="K58" i="54"/>
  <c r="J58" i="54"/>
  <c r="K59" i="54"/>
  <c r="J59" i="54"/>
  <c r="K60" i="54"/>
  <c r="J60" i="54"/>
  <c r="K61" i="54"/>
  <c r="J61" i="54"/>
  <c r="K62" i="54"/>
  <c r="J62" i="54"/>
  <c r="K63" i="54"/>
  <c r="J63" i="54"/>
  <c r="K64" i="54"/>
  <c r="J64" i="54"/>
  <c r="K65" i="54"/>
  <c r="J65" i="54"/>
  <c r="K66" i="54"/>
  <c r="J66" i="54"/>
  <c r="K67" i="54"/>
  <c r="J67" i="54"/>
  <c r="K68" i="54"/>
  <c r="J68" i="54"/>
  <c r="H70" i="54"/>
  <c r="I67" i="54" s="1"/>
  <c r="F70" i="54"/>
  <c r="G68" i="54" s="1"/>
  <c r="D70" i="54"/>
  <c r="E67" i="54" s="1"/>
  <c r="B70" i="54"/>
  <c r="C68" i="54" s="1"/>
  <c r="K56" i="54"/>
  <c r="J56" i="54"/>
  <c r="K74" i="54"/>
  <c r="J74" i="54"/>
  <c r="K75" i="54"/>
  <c r="J75" i="54"/>
  <c r="K76" i="54"/>
  <c r="J76" i="54"/>
  <c r="K77" i="54"/>
  <c r="J77" i="54"/>
  <c r="H79" i="54"/>
  <c r="I76" i="54" s="1"/>
  <c r="F79" i="54"/>
  <c r="G77" i="54" s="1"/>
  <c r="D79" i="54"/>
  <c r="E77" i="54" s="1"/>
  <c r="B79" i="54"/>
  <c r="C77" i="54" s="1"/>
  <c r="K73" i="54"/>
  <c r="J73" i="54"/>
  <c r="I81" i="54"/>
  <c r="G81" i="54"/>
  <c r="E81" i="54"/>
  <c r="C81"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H47" i="55"/>
  <c r="I44" i="55" s="1"/>
  <c r="F47" i="55"/>
  <c r="G45" i="55" s="1"/>
  <c r="D47" i="55"/>
  <c r="E44" i="55" s="1"/>
  <c r="B47" i="55"/>
  <c r="C45" i="55" s="1"/>
  <c r="K25" i="55"/>
  <c r="J25" i="55"/>
  <c r="K51" i="55"/>
  <c r="J51" i="55"/>
  <c r="K52" i="55"/>
  <c r="J52" i="55"/>
  <c r="K53" i="55"/>
  <c r="J53" i="55"/>
  <c r="K54" i="55"/>
  <c r="J54"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0" i="55"/>
  <c r="J50" i="55"/>
  <c r="I67" i="55"/>
  <c r="G67" i="55"/>
  <c r="E67" i="55"/>
  <c r="C67" i="55"/>
  <c r="J67" i="55"/>
  <c r="K67" i="55"/>
  <c r="B70" i="55"/>
  <c r="D70" i="55" s="1"/>
  <c r="H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H95" i="55"/>
  <c r="I92" i="55" s="1"/>
  <c r="F95" i="55"/>
  <c r="G93" i="55" s="1"/>
  <c r="D95" i="55"/>
  <c r="E92" i="55" s="1"/>
  <c r="B95" i="55"/>
  <c r="C93" i="55" s="1"/>
  <c r="K72" i="55"/>
  <c r="J72"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H118" i="55"/>
  <c r="I115" i="55" s="1"/>
  <c r="F118" i="55"/>
  <c r="G116" i="55" s="1"/>
  <c r="D118" i="55"/>
  <c r="E115" i="55" s="1"/>
  <c r="B118" i="55"/>
  <c r="C116" i="55" s="1"/>
  <c r="K98" i="55"/>
  <c r="J98" i="55"/>
  <c r="I120" i="55"/>
  <c r="G120" i="55"/>
  <c r="E120" i="55"/>
  <c r="C120" i="55"/>
  <c r="J120" i="55"/>
  <c r="K120" i="55"/>
  <c r="B123" i="55"/>
  <c r="D123" i="55" s="1"/>
  <c r="H123" i="55" s="1"/>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H148" i="55"/>
  <c r="I144" i="55" s="1"/>
  <c r="F148" i="55"/>
  <c r="G146" i="55" s="1"/>
  <c r="D148" i="55"/>
  <c r="E146" i="55" s="1"/>
  <c r="B148" i="55"/>
  <c r="C146" i="55" s="1"/>
  <c r="K125" i="55"/>
  <c r="J125"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H174" i="55"/>
  <c r="I170" i="55" s="1"/>
  <c r="F174" i="55"/>
  <c r="G172" i="55" s="1"/>
  <c r="D174" i="55"/>
  <c r="E172" i="55" s="1"/>
  <c r="B174" i="55"/>
  <c r="C172" i="55" s="1"/>
  <c r="K151" i="55"/>
  <c r="J151" i="55"/>
  <c r="I176" i="55"/>
  <c r="G176" i="55"/>
  <c r="E176" i="55"/>
  <c r="C176" i="55"/>
  <c r="J176" i="55"/>
  <c r="K176" i="55"/>
  <c r="B179" i="55"/>
  <c r="D179" i="55" s="1"/>
  <c r="H179" i="55" s="1"/>
  <c r="K182" i="55"/>
  <c r="J182" i="55"/>
  <c r="K183" i="55"/>
  <c r="J183" i="55"/>
  <c r="H185" i="55"/>
  <c r="I182" i="55" s="1"/>
  <c r="F185" i="55"/>
  <c r="G183" i="55" s="1"/>
  <c r="D185" i="55"/>
  <c r="E182" i="55" s="1"/>
  <c r="B185" i="55"/>
  <c r="C183" i="55" s="1"/>
  <c r="K181" i="55"/>
  <c r="J181" i="55"/>
  <c r="K189" i="55"/>
  <c r="J189" i="55"/>
  <c r="K190" i="55"/>
  <c r="J190" i="55"/>
  <c r="K191" i="55"/>
  <c r="J191" i="55"/>
  <c r="K192" i="55"/>
  <c r="J192" i="55"/>
  <c r="K193" i="55"/>
  <c r="J193" i="55"/>
  <c r="K194" i="55"/>
  <c r="J194" i="55"/>
  <c r="K195" i="55"/>
  <c r="J195" i="55"/>
  <c r="K196" i="55"/>
  <c r="J196" i="55"/>
  <c r="H198" i="55"/>
  <c r="I195" i="55" s="1"/>
  <c r="F198" i="55"/>
  <c r="G196" i="55" s="1"/>
  <c r="D198" i="55"/>
  <c r="E194" i="55" s="1"/>
  <c r="B198" i="55"/>
  <c r="C196" i="55" s="1"/>
  <c r="K188" i="55"/>
  <c r="J188" i="55"/>
  <c r="I200" i="55"/>
  <c r="G200" i="55"/>
  <c r="E200" i="55"/>
  <c r="C200" i="55"/>
  <c r="J200" i="55"/>
  <c r="K200" i="55"/>
  <c r="I204" i="55"/>
  <c r="G204" i="55"/>
  <c r="E204" i="55"/>
  <c r="C204" i="55"/>
  <c r="H202" i="55"/>
  <c r="I202" i="55" s="1"/>
  <c r="F202" i="55"/>
  <c r="G202" i="55" s="1"/>
  <c r="D202" i="55"/>
  <c r="E202" i="55" s="1"/>
  <c r="B202" i="55"/>
  <c r="C202" i="55" s="1"/>
  <c r="K204" i="55"/>
  <c r="J204" i="55"/>
  <c r="K206" i="55"/>
  <c r="J206" i="55"/>
  <c r="I206" i="55"/>
  <c r="G206" i="55"/>
  <c r="E206" i="55"/>
  <c r="C206"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8" i="48"/>
  <c r="J18" i="48"/>
  <c r="K32" i="48"/>
  <c r="J32" i="48"/>
  <c r="K33" i="48"/>
  <c r="J33" i="48"/>
  <c r="K34" i="48"/>
  <c r="J34" i="48"/>
  <c r="H36" i="48"/>
  <c r="I33" i="48" s="1"/>
  <c r="F36" i="48"/>
  <c r="G34" i="48" s="1"/>
  <c r="D36" i="48"/>
  <c r="E33" i="48" s="1"/>
  <c r="B36" i="48"/>
  <c r="C34" i="48" s="1"/>
  <c r="K31" i="48"/>
  <c r="J31" i="48"/>
  <c r="I38" i="48"/>
  <c r="G38" i="48"/>
  <c r="E38" i="48"/>
  <c r="C38" i="48"/>
  <c r="J38" i="48"/>
  <c r="K38" i="48"/>
  <c r="B41" i="48"/>
  <c r="D41" i="48" s="1"/>
  <c r="H41" i="48" s="1"/>
  <c r="K44" i="48"/>
  <c r="J44" i="48"/>
  <c r="K45" i="48"/>
  <c r="J45" i="48"/>
  <c r="K46" i="48"/>
  <c r="J46" i="48"/>
  <c r="K47" i="48"/>
  <c r="J47" i="48"/>
  <c r="K48" i="48"/>
  <c r="J48" i="48"/>
  <c r="K49" i="48"/>
  <c r="J49" i="48"/>
  <c r="K50" i="48"/>
  <c r="J50" i="48"/>
  <c r="K51" i="48"/>
  <c r="J51" i="48"/>
  <c r="H53" i="48"/>
  <c r="I50" i="48" s="1"/>
  <c r="F53" i="48"/>
  <c r="G51" i="48" s="1"/>
  <c r="D53" i="48"/>
  <c r="E50" i="48" s="1"/>
  <c r="B53" i="48"/>
  <c r="C51" i="48" s="1"/>
  <c r="K43" i="48"/>
  <c r="J43"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H72" i="48"/>
  <c r="I69" i="48" s="1"/>
  <c r="F72" i="48"/>
  <c r="G70" i="48" s="1"/>
  <c r="D72" i="48"/>
  <c r="E69" i="48" s="1"/>
  <c r="B72" i="48"/>
  <c r="C70" i="48" s="1"/>
  <c r="K56" i="48"/>
  <c r="J56" i="48"/>
  <c r="I74" i="48"/>
  <c r="G74" i="48"/>
  <c r="E74" i="48"/>
  <c r="C74" i="48"/>
  <c r="J74" i="48"/>
  <c r="K74" i="48"/>
  <c r="B77" i="48"/>
  <c r="D77" i="48" s="1"/>
  <c r="H77" i="48" s="1"/>
  <c r="K80" i="48"/>
  <c r="J80" i="48"/>
  <c r="K81" i="48"/>
  <c r="J81" i="48"/>
  <c r="K82" i="48"/>
  <c r="J82" i="48"/>
  <c r="K83" i="48"/>
  <c r="J83" i="48"/>
  <c r="K84" i="48"/>
  <c r="J84" i="48"/>
  <c r="H86" i="48"/>
  <c r="I83" i="48" s="1"/>
  <c r="F86" i="48"/>
  <c r="G84" i="48" s="1"/>
  <c r="D86" i="48"/>
  <c r="E84" i="48" s="1"/>
  <c r="B86" i="48"/>
  <c r="C84" i="48" s="1"/>
  <c r="K79" i="48"/>
  <c r="J79"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H109" i="48"/>
  <c r="I106" i="48" s="1"/>
  <c r="F109" i="48"/>
  <c r="G107" i="48" s="1"/>
  <c r="D109" i="48"/>
  <c r="E106" i="48" s="1"/>
  <c r="B109" i="48"/>
  <c r="C107" i="48" s="1"/>
  <c r="K89" i="48"/>
  <c r="J89" i="48"/>
  <c r="I111" i="48"/>
  <c r="G111" i="48"/>
  <c r="E111" i="48"/>
  <c r="C111" i="48"/>
  <c r="J111" i="48"/>
  <c r="K111" i="48"/>
  <c r="B114" i="48"/>
  <c r="D114" i="48" s="1"/>
  <c r="H114" i="48" s="1"/>
  <c r="K117" i="48"/>
  <c r="J117" i="48"/>
  <c r="K118" i="48"/>
  <c r="J118" i="48"/>
  <c r="H120" i="48"/>
  <c r="I117" i="48" s="1"/>
  <c r="F120" i="48"/>
  <c r="G118" i="48" s="1"/>
  <c r="D120" i="48"/>
  <c r="E117" i="48" s="1"/>
  <c r="B120" i="48"/>
  <c r="C118" i="48" s="1"/>
  <c r="K116" i="48"/>
  <c r="J116" i="48"/>
  <c r="K124" i="48"/>
  <c r="J124" i="48"/>
  <c r="K125" i="48"/>
  <c r="J125" i="48"/>
  <c r="K126" i="48"/>
  <c r="J126" i="48"/>
  <c r="K127" i="48"/>
  <c r="J127" i="48"/>
  <c r="K128" i="48"/>
  <c r="J128" i="48"/>
  <c r="K129" i="48"/>
  <c r="J129" i="48"/>
  <c r="K130" i="48"/>
  <c r="J130" i="48"/>
  <c r="K131" i="48"/>
  <c r="J131" i="48"/>
  <c r="K132" i="48"/>
  <c r="J132" i="48"/>
  <c r="K133" i="48"/>
  <c r="J133" i="48"/>
  <c r="K134" i="48"/>
  <c r="J134" i="48"/>
  <c r="H136" i="48"/>
  <c r="I133" i="48" s="1"/>
  <c r="F136" i="48"/>
  <c r="G134" i="48" s="1"/>
  <c r="D136" i="48"/>
  <c r="E132" i="48" s="1"/>
  <c r="B136" i="48"/>
  <c r="C134" i="48" s="1"/>
  <c r="K123" i="48"/>
  <c r="J123" i="48"/>
  <c r="I138" i="48"/>
  <c r="G138" i="48"/>
  <c r="E138" i="48"/>
  <c r="C138" i="48"/>
  <c r="K138" i="48"/>
  <c r="J138" i="48"/>
  <c r="B141" i="48"/>
  <c r="D141" i="48" s="1"/>
  <c r="H141" i="48" s="1"/>
  <c r="H145" i="48"/>
  <c r="F145" i="48"/>
  <c r="G145" i="48" s="1"/>
  <c r="D145" i="48"/>
  <c r="J145" i="48" s="1"/>
  <c r="B145" i="48"/>
  <c r="C145" i="48" s="1"/>
  <c r="K143" i="48"/>
  <c r="J143" i="48"/>
  <c r="K149" i="48"/>
  <c r="J149" i="48"/>
  <c r="K150" i="48"/>
  <c r="J150" i="48"/>
  <c r="K151" i="48"/>
  <c r="J151" i="48"/>
  <c r="K152" i="48"/>
  <c r="J152" i="48"/>
  <c r="K153" i="48"/>
  <c r="J153" i="48"/>
  <c r="K154" i="48"/>
  <c r="J154" i="48"/>
  <c r="K155" i="48"/>
  <c r="J155" i="48"/>
  <c r="K156" i="48"/>
  <c r="J156" i="48"/>
  <c r="H158" i="48"/>
  <c r="I155" i="48" s="1"/>
  <c r="F158" i="48"/>
  <c r="G156" i="48" s="1"/>
  <c r="D158" i="48"/>
  <c r="E155" i="48" s="1"/>
  <c r="B158" i="48"/>
  <c r="C156" i="48" s="1"/>
  <c r="K148" i="48"/>
  <c r="J148" i="48"/>
  <c r="I160" i="48"/>
  <c r="G160" i="48"/>
  <c r="E160" i="48"/>
  <c r="C160" i="48"/>
  <c r="J160" i="48"/>
  <c r="K160" i="48"/>
  <c r="B163" i="48"/>
  <c r="D163" i="48" s="1"/>
  <c r="H163" i="48" s="1"/>
  <c r="K166" i="48"/>
  <c r="J166" i="48"/>
  <c r="K167" i="48"/>
  <c r="J167" i="48"/>
  <c r="K168" i="48"/>
  <c r="J168" i="48"/>
  <c r="K169" i="48"/>
  <c r="J169" i="48"/>
  <c r="K170" i="48"/>
  <c r="J170" i="48"/>
  <c r="K171" i="48"/>
  <c r="J171" i="48"/>
  <c r="K172" i="48"/>
  <c r="J172" i="48"/>
  <c r="H174" i="48"/>
  <c r="I171" i="48" s="1"/>
  <c r="F174" i="48"/>
  <c r="G172" i="48" s="1"/>
  <c r="D174" i="48"/>
  <c r="E171" i="48" s="1"/>
  <c r="B174" i="48"/>
  <c r="C172" i="48" s="1"/>
  <c r="K165" i="48"/>
  <c r="J165" i="48"/>
  <c r="K178" i="48"/>
  <c r="J178" i="48"/>
  <c r="K179" i="48"/>
  <c r="J179" i="48"/>
  <c r="K180" i="48"/>
  <c r="J180" i="48"/>
  <c r="K181" i="48"/>
  <c r="J181" i="48"/>
  <c r="K182" i="48"/>
  <c r="J182" i="48"/>
  <c r="H184" i="48"/>
  <c r="I181" i="48" s="1"/>
  <c r="F184" i="48"/>
  <c r="G182" i="48" s="1"/>
  <c r="D184" i="48"/>
  <c r="E181" i="48" s="1"/>
  <c r="B184" i="48"/>
  <c r="C182" i="48" s="1"/>
  <c r="K177" i="48"/>
  <c r="J177" i="48"/>
  <c r="I186" i="48"/>
  <c r="G186" i="48"/>
  <c r="E186" i="48"/>
  <c r="C186" i="48"/>
  <c r="J186" i="48"/>
  <c r="K186" i="48"/>
  <c r="B189" i="48"/>
  <c r="D189" i="48" s="1"/>
  <c r="H189" i="48" s="1"/>
  <c r="K192" i="48"/>
  <c r="J192" i="48"/>
  <c r="K193" i="48"/>
  <c r="J193" i="48"/>
  <c r="K194" i="48"/>
  <c r="J194" i="48"/>
  <c r="K195" i="48"/>
  <c r="J195" i="48"/>
  <c r="K196" i="48"/>
  <c r="J196" i="48"/>
  <c r="K197" i="48"/>
  <c r="J197" i="48"/>
  <c r="K198" i="48"/>
  <c r="J198" i="48"/>
  <c r="H200" i="48"/>
  <c r="I196" i="48" s="1"/>
  <c r="F200" i="48"/>
  <c r="G198" i="48" s="1"/>
  <c r="D200" i="48"/>
  <c r="E196" i="48" s="1"/>
  <c r="B200" i="48"/>
  <c r="C198" i="48" s="1"/>
  <c r="K191" i="48"/>
  <c r="J191" i="48"/>
  <c r="K204" i="48"/>
  <c r="J204" i="48"/>
  <c r="K205" i="48"/>
  <c r="J205" i="48"/>
  <c r="K206" i="48"/>
  <c r="J206" i="48"/>
  <c r="K207" i="48"/>
  <c r="J207" i="48"/>
  <c r="K208" i="48"/>
  <c r="J208" i="48"/>
  <c r="K209" i="48"/>
  <c r="J209" i="48"/>
  <c r="K210" i="48"/>
  <c r="J210" i="48"/>
  <c r="K211" i="48"/>
  <c r="J211" i="48"/>
  <c r="K212" i="48"/>
  <c r="J212" i="48"/>
  <c r="K213" i="48"/>
  <c r="J213" i="48"/>
  <c r="K214" i="48"/>
  <c r="J214" i="48"/>
  <c r="K215" i="48"/>
  <c r="J215" i="48"/>
  <c r="K216" i="48"/>
  <c r="J216" i="48"/>
  <c r="K217" i="48"/>
  <c r="J217" i="48"/>
  <c r="K218" i="48"/>
  <c r="J218" i="48"/>
  <c r="H220" i="48"/>
  <c r="I217" i="48" s="1"/>
  <c r="F220" i="48"/>
  <c r="G218" i="48" s="1"/>
  <c r="D220" i="48"/>
  <c r="E217" i="48" s="1"/>
  <c r="B220" i="48"/>
  <c r="C218" i="48" s="1"/>
  <c r="K203" i="48"/>
  <c r="J203" i="48"/>
  <c r="K224" i="48"/>
  <c r="J224" i="48"/>
  <c r="K225" i="48"/>
  <c r="J225" i="48"/>
  <c r="K226" i="48"/>
  <c r="J226" i="48"/>
  <c r="K227" i="48"/>
  <c r="J227" i="48"/>
  <c r="K228" i="48"/>
  <c r="J228" i="48"/>
  <c r="K229" i="48"/>
  <c r="J229" i="48"/>
  <c r="K230" i="48"/>
  <c r="J230" i="48"/>
  <c r="K231" i="48"/>
  <c r="J231" i="48"/>
  <c r="K232" i="48"/>
  <c r="J232" i="48"/>
  <c r="H234" i="48"/>
  <c r="I231" i="48" s="1"/>
  <c r="F234" i="48"/>
  <c r="G232" i="48" s="1"/>
  <c r="D234" i="48"/>
  <c r="E230" i="48" s="1"/>
  <c r="B234" i="48"/>
  <c r="C232" i="48" s="1"/>
  <c r="K223" i="48"/>
  <c r="J223" i="48"/>
  <c r="I236" i="48"/>
  <c r="G236" i="48"/>
  <c r="E236" i="48"/>
  <c r="C236" i="48"/>
  <c r="J236" i="48"/>
  <c r="K236" i="48"/>
  <c r="I240" i="48"/>
  <c r="G240" i="48"/>
  <c r="E240" i="48"/>
  <c r="C240" i="48"/>
  <c r="H238" i="48"/>
  <c r="I238" i="48" s="1"/>
  <c r="F238" i="48"/>
  <c r="G238" i="48" s="1"/>
  <c r="D238" i="48"/>
  <c r="E238" i="48" s="1"/>
  <c r="B238" i="48"/>
  <c r="C238" i="48" s="1"/>
  <c r="K240" i="48"/>
  <c r="J240" i="48"/>
  <c r="K242" i="48"/>
  <c r="J242" i="48"/>
  <c r="I242" i="48"/>
  <c r="G242" i="48"/>
  <c r="E242" i="48"/>
  <c r="C242" i="48"/>
  <c r="J202" i="55"/>
  <c r="K81" i="54"/>
  <c r="J81" i="54"/>
  <c r="K57" i="53"/>
  <c r="J57"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I11" i="47"/>
  <c r="H11" i="47"/>
  <c r="J11" i="47" s="1"/>
  <c r="G11" i="47"/>
  <c r="H12" i="47"/>
  <c r="J12" i="47" s="1"/>
  <c r="G12" i="47"/>
  <c r="I12" i="47" s="1"/>
  <c r="H13" i="47"/>
  <c r="J13" i="47" s="1"/>
  <c r="G13" i="47"/>
  <c r="I13" i="47" s="1"/>
  <c r="H16" i="47"/>
  <c r="J16" i="47" s="1"/>
  <c r="G16" i="47"/>
  <c r="I16" i="47" s="1"/>
  <c r="H17" i="47"/>
  <c r="J17" i="47" s="1"/>
  <c r="G17" i="47"/>
  <c r="I17" i="47" s="1"/>
  <c r="H18" i="47"/>
  <c r="J18" i="47" s="1"/>
  <c r="G18" i="47"/>
  <c r="I18" i="47" s="1"/>
  <c r="H19" i="47"/>
  <c r="J19" i="47" s="1"/>
  <c r="G19" i="47"/>
  <c r="I19" i="47" s="1"/>
  <c r="H20" i="47"/>
  <c r="J20" i="47" s="1"/>
  <c r="G20" i="47"/>
  <c r="I20" i="47" s="1"/>
  <c r="H23" i="47"/>
  <c r="J23" i="47" s="1"/>
  <c r="G23" i="47"/>
  <c r="I23" i="47" s="1"/>
  <c r="H24" i="47"/>
  <c r="J24" i="47" s="1"/>
  <c r="G24" i="47"/>
  <c r="I24" i="47" s="1"/>
  <c r="H25" i="47"/>
  <c r="J25" i="47" s="1"/>
  <c r="G25" i="47"/>
  <c r="I25" i="47" s="1"/>
  <c r="H33" i="47"/>
  <c r="J33" i="47" s="1"/>
  <c r="G33" i="47"/>
  <c r="I33" i="47" s="1"/>
  <c r="H34" i="47"/>
  <c r="J34" i="47" s="1"/>
  <c r="G34" i="47"/>
  <c r="I34" i="47" s="1"/>
  <c r="I35" i="47"/>
  <c r="H35" i="47"/>
  <c r="J35" i="47" s="1"/>
  <c r="G35" i="47"/>
  <c r="H36" i="47"/>
  <c r="J36" i="47" s="1"/>
  <c r="G36" i="47"/>
  <c r="I36" i="47" s="1"/>
  <c r="H37" i="47"/>
  <c r="J37" i="47" s="1"/>
  <c r="G37" i="47"/>
  <c r="I37" i="47" s="1"/>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G7" i="46"/>
  <c r="I7" i="46" s="1"/>
  <c r="E7" i="46"/>
  <c r="J7" i="46" s="1"/>
  <c r="D7" i="46"/>
  <c r="H7" i="46" s="1"/>
  <c r="C7" i="46"/>
  <c r="B7" i="46"/>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J16" i="26"/>
  <c r="I16" i="26"/>
  <c r="H16" i="26"/>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J57" i="26"/>
  <c r="H57" i="26"/>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K145" i="48" l="1"/>
  <c r="C7" i="56"/>
  <c r="G7" i="56"/>
  <c r="E7" i="56"/>
  <c r="I7" i="56"/>
  <c r="C8" i="56"/>
  <c r="G8" i="56"/>
  <c r="E8" i="56"/>
  <c r="I8" i="56"/>
  <c r="C9" i="56"/>
  <c r="G9" i="56"/>
  <c r="E9" i="56"/>
  <c r="I9" i="56"/>
  <c r="C10" i="56"/>
  <c r="G10" i="56"/>
  <c r="E10" i="56"/>
  <c r="I10" i="56"/>
  <c r="C11" i="56"/>
  <c r="G11" i="56"/>
  <c r="E11" i="56"/>
  <c r="I11" i="56"/>
  <c r="E12" i="56"/>
  <c r="I12" i="56"/>
  <c r="C12" i="56"/>
  <c r="G12" i="56"/>
  <c r="C13" i="56"/>
  <c r="G13" i="56"/>
  <c r="E13" i="56"/>
  <c r="I13" i="56"/>
  <c r="C14" i="56"/>
  <c r="G14" i="56"/>
  <c r="E14" i="56"/>
  <c r="I14" i="56"/>
  <c r="C15" i="56"/>
  <c r="G15" i="56"/>
  <c r="E15" i="56"/>
  <c r="I15" i="56"/>
  <c r="E16" i="56"/>
  <c r="I16" i="56"/>
  <c r="C16" i="56"/>
  <c r="G16" i="56"/>
  <c r="C17" i="56"/>
  <c r="G17" i="56"/>
  <c r="E17" i="56"/>
  <c r="I17" i="56"/>
  <c r="C18" i="56"/>
  <c r="G18" i="56"/>
  <c r="E18" i="56"/>
  <c r="I18" i="56"/>
  <c r="C19" i="56"/>
  <c r="G19" i="56"/>
  <c r="E19" i="56"/>
  <c r="I19" i="56"/>
  <c r="C20" i="56"/>
  <c r="G20" i="56"/>
  <c r="E20" i="56"/>
  <c r="I20" i="56"/>
  <c r="C21" i="56"/>
  <c r="G21" i="56"/>
  <c r="E21" i="56"/>
  <c r="I21" i="56"/>
  <c r="C22" i="56"/>
  <c r="G22" i="56"/>
  <c r="E22" i="56"/>
  <c r="I22" i="56"/>
  <c r="C23" i="56"/>
  <c r="G23" i="56"/>
  <c r="E23" i="56"/>
  <c r="I23" i="56"/>
  <c r="E24" i="56"/>
  <c r="I24" i="56"/>
  <c r="C24" i="56"/>
  <c r="G24" i="56"/>
  <c r="C25" i="56"/>
  <c r="G25" i="56"/>
  <c r="E25" i="56"/>
  <c r="I25" i="56"/>
  <c r="C26" i="56"/>
  <c r="G26" i="56"/>
  <c r="E26" i="56"/>
  <c r="I26" i="56"/>
  <c r="C27" i="56"/>
  <c r="G27" i="56"/>
  <c r="E27" i="56"/>
  <c r="I27" i="56"/>
  <c r="C28" i="56"/>
  <c r="G28" i="56"/>
  <c r="E28" i="56"/>
  <c r="I28" i="56"/>
  <c r="C29" i="56"/>
  <c r="G29" i="56"/>
  <c r="J32" i="56"/>
  <c r="K32" i="56"/>
  <c r="E30" i="56"/>
  <c r="I30" i="56"/>
  <c r="F5" i="56"/>
  <c r="C7" i="57"/>
  <c r="G7" i="57"/>
  <c r="E7" i="57"/>
  <c r="I7" i="57"/>
  <c r="C8" i="57"/>
  <c r="G8" i="57"/>
  <c r="E8" i="57"/>
  <c r="I8" i="57"/>
  <c r="C9" i="57"/>
  <c r="G9" i="57"/>
  <c r="E9" i="57"/>
  <c r="I9" i="57"/>
  <c r="C10" i="57"/>
  <c r="G10" i="57"/>
  <c r="E10" i="57"/>
  <c r="I10" i="57"/>
  <c r="E11" i="57"/>
  <c r="I11" i="57"/>
  <c r="C11" i="57"/>
  <c r="G11" i="57"/>
  <c r="C12" i="57"/>
  <c r="G12" i="57"/>
  <c r="E12" i="57"/>
  <c r="I12" i="57"/>
  <c r="E13" i="57"/>
  <c r="I13" i="57"/>
  <c r="C13" i="57"/>
  <c r="G13" i="57"/>
  <c r="C14" i="57"/>
  <c r="G14" i="57"/>
  <c r="E14" i="57"/>
  <c r="I14" i="57"/>
  <c r="E15" i="57"/>
  <c r="I15" i="57"/>
  <c r="C15" i="57"/>
  <c r="G15" i="57"/>
  <c r="C16" i="57"/>
  <c r="G16" i="57"/>
  <c r="E16" i="57"/>
  <c r="I16" i="57"/>
  <c r="C17" i="57"/>
  <c r="G17" i="57"/>
  <c r="E17" i="57"/>
  <c r="I17" i="57"/>
  <c r="C18" i="57"/>
  <c r="G18" i="57"/>
  <c r="E18" i="57"/>
  <c r="I18" i="57"/>
  <c r="C19" i="57"/>
  <c r="G19" i="57"/>
  <c r="E19" i="57"/>
  <c r="I19" i="57"/>
  <c r="E20" i="57"/>
  <c r="I20" i="57"/>
  <c r="C20" i="57"/>
  <c r="G20" i="57"/>
  <c r="C21" i="57"/>
  <c r="G21" i="57"/>
  <c r="E21" i="57"/>
  <c r="I21" i="57"/>
  <c r="C22" i="57"/>
  <c r="G22" i="57"/>
  <c r="J25" i="57"/>
  <c r="K25" i="57"/>
  <c r="E23" i="57"/>
  <c r="I23" i="57"/>
  <c r="F5" i="57"/>
  <c r="C7" i="58"/>
  <c r="G7" i="58"/>
  <c r="E7" i="58"/>
  <c r="I7" i="58"/>
  <c r="C8" i="58"/>
  <c r="G8" i="58"/>
  <c r="E8" i="58"/>
  <c r="I8" i="58"/>
  <c r="C9" i="58"/>
  <c r="G9" i="58"/>
  <c r="E9" i="58"/>
  <c r="I9" i="58"/>
  <c r="E10" i="58"/>
  <c r="I10" i="58"/>
  <c r="C10" i="58"/>
  <c r="G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E23" i="58"/>
  <c r="I23" i="58"/>
  <c r="C23" i="58"/>
  <c r="G23" i="58"/>
  <c r="E24" i="58"/>
  <c r="I24" i="58"/>
  <c r="C24" i="58"/>
  <c r="G24" i="58"/>
  <c r="C25" i="58"/>
  <c r="G25" i="58"/>
  <c r="E25" i="58"/>
  <c r="I25" i="58"/>
  <c r="C26" i="58"/>
  <c r="G26" i="58"/>
  <c r="E26" i="58"/>
  <c r="I26" i="58"/>
  <c r="E27" i="58"/>
  <c r="I27" i="58"/>
  <c r="C27" i="58"/>
  <c r="G27" i="58"/>
  <c r="E28" i="58"/>
  <c r="I28" i="58"/>
  <c r="C28" i="58"/>
  <c r="G28" i="58"/>
  <c r="C29" i="58"/>
  <c r="G29" i="58"/>
  <c r="E29" i="58"/>
  <c r="I29" i="58"/>
  <c r="E30" i="58"/>
  <c r="I30" i="58"/>
  <c r="C30" i="58"/>
  <c r="G30" i="58"/>
  <c r="C31" i="58"/>
  <c r="G31" i="58"/>
  <c r="E31" i="58"/>
  <c r="I31" i="58"/>
  <c r="C32" i="58"/>
  <c r="G32" i="58"/>
  <c r="E32" i="58"/>
  <c r="I32" i="58"/>
  <c r="E33" i="58"/>
  <c r="I33" i="58"/>
  <c r="C33" i="58"/>
  <c r="G33" i="58"/>
  <c r="C34" i="58"/>
  <c r="G34" i="58"/>
  <c r="E34" i="58"/>
  <c r="I34" i="58"/>
  <c r="C35" i="58"/>
  <c r="G35" i="58"/>
  <c r="E35" i="58"/>
  <c r="I35" i="58"/>
  <c r="C36" i="58"/>
  <c r="G36" i="58"/>
  <c r="E36" i="58"/>
  <c r="I36" i="58"/>
  <c r="E37" i="58"/>
  <c r="I37" i="58"/>
  <c r="C37" i="58"/>
  <c r="G37" i="58"/>
  <c r="C38" i="58"/>
  <c r="G38" i="58"/>
  <c r="E38" i="58"/>
  <c r="I38" i="58"/>
  <c r="E39" i="58"/>
  <c r="I39" i="58"/>
  <c r="C39" i="58"/>
  <c r="G39" i="58"/>
  <c r="C40" i="58"/>
  <c r="G40" i="58"/>
  <c r="E40" i="58"/>
  <c r="I40" i="58"/>
  <c r="C41" i="58"/>
  <c r="G41" i="58"/>
  <c r="E41" i="58"/>
  <c r="I41" i="58"/>
  <c r="E42" i="58"/>
  <c r="I42" i="58"/>
  <c r="C42" i="58"/>
  <c r="G42" i="58"/>
  <c r="C43" i="58"/>
  <c r="G43" i="58"/>
  <c r="E43" i="58"/>
  <c r="I43" i="58"/>
  <c r="C44" i="58"/>
  <c r="G44" i="58"/>
  <c r="E44" i="58"/>
  <c r="I44" i="58"/>
  <c r="C45" i="58"/>
  <c r="G45" i="58"/>
  <c r="J48" i="58"/>
  <c r="K48" i="58"/>
  <c r="E46" i="58"/>
  <c r="I46" i="58"/>
  <c r="F5" i="58"/>
  <c r="C7" i="50"/>
  <c r="G7" i="50"/>
  <c r="E7" i="50"/>
  <c r="I7" i="50"/>
  <c r="C8" i="50"/>
  <c r="G8" i="50"/>
  <c r="E8" i="50"/>
  <c r="I8" i="50"/>
  <c r="E9" i="50"/>
  <c r="I9" i="50"/>
  <c r="C9" i="50"/>
  <c r="G9" i="50"/>
  <c r="E10" i="50"/>
  <c r="I10" i="50"/>
  <c r="C10" i="50"/>
  <c r="G10" i="50"/>
  <c r="C11" i="50"/>
  <c r="G11" i="50"/>
  <c r="E11" i="50"/>
  <c r="I11" i="50"/>
  <c r="E12" i="50"/>
  <c r="I12" i="50"/>
  <c r="C12" i="50"/>
  <c r="G12" i="50"/>
  <c r="C13" i="50"/>
  <c r="G13" i="50"/>
  <c r="E13" i="50"/>
  <c r="I13" i="50"/>
  <c r="C14" i="50"/>
  <c r="G14" i="50"/>
  <c r="E14" i="50"/>
  <c r="I14" i="50"/>
  <c r="C15" i="50"/>
  <c r="G15" i="50"/>
  <c r="E15" i="50"/>
  <c r="I15" i="50"/>
  <c r="C16" i="50"/>
  <c r="G16" i="50"/>
  <c r="E16" i="50"/>
  <c r="I16" i="50"/>
  <c r="C17" i="50"/>
  <c r="G17" i="50"/>
  <c r="E17" i="50"/>
  <c r="I17" i="50"/>
  <c r="C18" i="50"/>
  <c r="G18" i="50"/>
  <c r="E18" i="50"/>
  <c r="I18" i="50"/>
  <c r="C19" i="50"/>
  <c r="G19" i="50"/>
  <c r="E19" i="50"/>
  <c r="I19" i="50"/>
  <c r="C20" i="50"/>
  <c r="G20" i="50"/>
  <c r="E20" i="50"/>
  <c r="I20" i="50"/>
  <c r="C21" i="50"/>
  <c r="G21" i="50"/>
  <c r="E21" i="50"/>
  <c r="I21" i="50"/>
  <c r="C22" i="50"/>
  <c r="G22" i="50"/>
  <c r="E22" i="50"/>
  <c r="I22" i="50"/>
  <c r="C23" i="50"/>
  <c r="G23" i="50"/>
  <c r="E23" i="50"/>
  <c r="I23" i="50"/>
  <c r="C24" i="50"/>
  <c r="G24" i="50"/>
  <c r="E24" i="50"/>
  <c r="I24" i="50"/>
  <c r="E25" i="50"/>
  <c r="I25" i="50"/>
  <c r="C25" i="50"/>
  <c r="G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C41" i="50"/>
  <c r="G41" i="50"/>
  <c r="E41" i="50"/>
  <c r="I41" i="50"/>
  <c r="C42" i="50"/>
  <c r="G42" i="50"/>
  <c r="E42" i="50"/>
  <c r="I42" i="50"/>
  <c r="C43" i="50"/>
  <c r="G43" i="50"/>
  <c r="E43" i="50"/>
  <c r="I43" i="50"/>
  <c r="C44" i="50"/>
  <c r="G44" i="50"/>
  <c r="E44" i="50"/>
  <c r="I44" i="50"/>
  <c r="C45" i="50"/>
  <c r="G45" i="50"/>
  <c r="E45" i="50"/>
  <c r="I45" i="50"/>
  <c r="C46" i="50"/>
  <c r="G46" i="50"/>
  <c r="E46" i="50"/>
  <c r="I46" i="50"/>
  <c r="C47" i="50"/>
  <c r="G47" i="50"/>
  <c r="E47" i="50"/>
  <c r="I47" i="50"/>
  <c r="C48" i="50"/>
  <c r="G48" i="50"/>
  <c r="J51" i="50"/>
  <c r="K51" i="50"/>
  <c r="E49" i="50"/>
  <c r="I49" i="50"/>
  <c r="F5" i="50"/>
  <c r="E39" i="53"/>
  <c r="I39" i="53"/>
  <c r="E55" i="53"/>
  <c r="I55" i="53"/>
  <c r="E25" i="53"/>
  <c r="I25" i="53"/>
  <c r="E36" i="53"/>
  <c r="I36" i="53"/>
  <c r="E7" i="53"/>
  <c r="I7" i="53"/>
  <c r="E22" i="53"/>
  <c r="I22" i="53"/>
  <c r="C39" i="53"/>
  <c r="G39" i="53"/>
  <c r="C55" i="53"/>
  <c r="G55" i="53"/>
  <c r="C25" i="53"/>
  <c r="G25" i="53"/>
  <c r="C36" i="53"/>
  <c r="G36" i="53"/>
  <c r="C7" i="53"/>
  <c r="G7" i="53"/>
  <c r="C22" i="53"/>
  <c r="G22"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E15" i="53"/>
  <c r="I15" i="53"/>
  <c r="C15" i="53"/>
  <c r="G15" i="53"/>
  <c r="C16" i="53"/>
  <c r="G16" i="53"/>
  <c r="E16" i="53"/>
  <c r="I16" i="53"/>
  <c r="C17" i="53"/>
  <c r="G17" i="53"/>
  <c r="E17" i="53"/>
  <c r="I17" i="53"/>
  <c r="C18" i="53"/>
  <c r="G18" i="53"/>
  <c r="E18" i="53"/>
  <c r="C19" i="53"/>
  <c r="G19" i="53"/>
  <c r="K22" i="53"/>
  <c r="I19" i="53"/>
  <c r="J22" i="53"/>
  <c r="E20" i="53"/>
  <c r="I20" i="53"/>
  <c r="C26" i="53"/>
  <c r="G26" i="53"/>
  <c r="E26" i="53"/>
  <c r="I26" i="53"/>
  <c r="C27" i="53"/>
  <c r="G27" i="53"/>
  <c r="E27" i="53"/>
  <c r="I27" i="53"/>
  <c r="C28" i="53"/>
  <c r="G28" i="53"/>
  <c r="E28" i="53"/>
  <c r="I28" i="53"/>
  <c r="C29" i="53"/>
  <c r="G29" i="53"/>
  <c r="E29" i="53"/>
  <c r="I29" i="53"/>
  <c r="C30" i="53"/>
  <c r="G30" i="53"/>
  <c r="E30" i="53"/>
  <c r="I30" i="53"/>
  <c r="C31" i="53"/>
  <c r="G31" i="53"/>
  <c r="E31" i="53"/>
  <c r="I31" i="53"/>
  <c r="C32" i="53"/>
  <c r="G32" i="53"/>
  <c r="C33" i="53"/>
  <c r="G33" i="53"/>
  <c r="J36" i="53"/>
  <c r="K36" i="53"/>
  <c r="E33" i="53"/>
  <c r="I33" i="53"/>
  <c r="E34" i="53"/>
  <c r="I34" i="53"/>
  <c r="C40" i="53"/>
  <c r="G40" i="53"/>
  <c r="E40" i="53"/>
  <c r="I40" i="53"/>
  <c r="C41" i="53"/>
  <c r="G41" i="53"/>
  <c r="E41" i="53"/>
  <c r="I41" i="53"/>
  <c r="C42" i="53"/>
  <c r="G42" i="53"/>
  <c r="E42" i="53"/>
  <c r="I42" i="53"/>
  <c r="C43" i="53"/>
  <c r="G43" i="53"/>
  <c r="E43" i="53"/>
  <c r="I43" i="53"/>
  <c r="C44" i="53"/>
  <c r="G44" i="53"/>
  <c r="E44" i="53"/>
  <c r="I44" i="53"/>
  <c r="C45" i="53"/>
  <c r="G45" i="53"/>
  <c r="E45" i="53"/>
  <c r="I45" i="53"/>
  <c r="C46" i="53"/>
  <c r="G46" i="53"/>
  <c r="E46" i="53"/>
  <c r="I46" i="53"/>
  <c r="C47" i="53"/>
  <c r="G47" i="53"/>
  <c r="E47" i="53"/>
  <c r="I47" i="53"/>
  <c r="C48" i="53"/>
  <c r="G48" i="53"/>
  <c r="E48" i="53"/>
  <c r="I48" i="53"/>
  <c r="C49" i="53"/>
  <c r="G49" i="53"/>
  <c r="E49" i="53"/>
  <c r="I49" i="53"/>
  <c r="C50" i="53"/>
  <c r="G50" i="53"/>
  <c r="E50" i="53"/>
  <c r="I50" i="53"/>
  <c r="C51" i="53"/>
  <c r="G51" i="53"/>
  <c r="E51" i="53"/>
  <c r="I51" i="53"/>
  <c r="C52" i="53"/>
  <c r="G52" i="53"/>
  <c r="J55" i="53"/>
  <c r="K55" i="53"/>
  <c r="E53" i="53"/>
  <c r="I53" i="53"/>
  <c r="E73" i="54"/>
  <c r="I73" i="54"/>
  <c r="E79" i="54"/>
  <c r="I79" i="54"/>
  <c r="E56" i="54"/>
  <c r="I56" i="54"/>
  <c r="E70" i="54"/>
  <c r="I70" i="54"/>
  <c r="E43" i="54"/>
  <c r="I43" i="54"/>
  <c r="E53" i="54"/>
  <c r="I53" i="54"/>
  <c r="E29" i="54"/>
  <c r="I29" i="54"/>
  <c r="E40" i="54"/>
  <c r="I40" i="54"/>
  <c r="E22" i="54"/>
  <c r="I22" i="54"/>
  <c r="E26" i="54"/>
  <c r="I26" i="54"/>
  <c r="J19" i="54"/>
  <c r="K19" i="54"/>
  <c r="E17" i="54"/>
  <c r="I17" i="54"/>
  <c r="E19" i="54"/>
  <c r="I19" i="54"/>
  <c r="E7" i="54"/>
  <c r="I7" i="54"/>
  <c r="E14" i="54"/>
  <c r="I14" i="54"/>
  <c r="C73" i="54"/>
  <c r="G73" i="54"/>
  <c r="C79" i="54"/>
  <c r="G79" i="54"/>
  <c r="C56" i="54"/>
  <c r="G56" i="54"/>
  <c r="C70" i="54"/>
  <c r="G70" i="54"/>
  <c r="C43" i="54"/>
  <c r="G43" i="54"/>
  <c r="C53" i="54"/>
  <c r="G53" i="54"/>
  <c r="C29" i="54"/>
  <c r="G29" i="54"/>
  <c r="C40" i="54"/>
  <c r="G40" i="54"/>
  <c r="C22" i="54"/>
  <c r="G22" i="54"/>
  <c r="C26" i="54"/>
  <c r="G26" i="54"/>
  <c r="C17" i="54"/>
  <c r="G17" i="54"/>
  <c r="C7" i="54"/>
  <c r="G7" i="54"/>
  <c r="C14" i="54"/>
  <c r="G14" i="54"/>
  <c r="F5" i="54"/>
  <c r="C8" i="54"/>
  <c r="G8" i="54"/>
  <c r="E8" i="54"/>
  <c r="I8" i="54"/>
  <c r="C9" i="54"/>
  <c r="G9" i="54"/>
  <c r="E9" i="54"/>
  <c r="I9" i="54"/>
  <c r="C10" i="54"/>
  <c r="G10" i="54"/>
  <c r="E10" i="54"/>
  <c r="I10" i="54"/>
  <c r="C11" i="54"/>
  <c r="G11" i="54"/>
  <c r="J14" i="54"/>
  <c r="K14" i="54"/>
  <c r="E12" i="54"/>
  <c r="I12" i="54"/>
  <c r="C23" i="54"/>
  <c r="G23" i="54"/>
  <c r="J26" i="54"/>
  <c r="K26" i="54"/>
  <c r="E24" i="54"/>
  <c r="I24" i="54"/>
  <c r="C30" i="54"/>
  <c r="G30" i="54"/>
  <c r="E30" i="54"/>
  <c r="I30" i="54"/>
  <c r="C31" i="54"/>
  <c r="G31" i="54"/>
  <c r="E31" i="54"/>
  <c r="I31" i="54"/>
  <c r="C32" i="54"/>
  <c r="G32" i="54"/>
  <c r="E32" i="54"/>
  <c r="I32" i="54"/>
  <c r="C33" i="54"/>
  <c r="G33" i="54"/>
  <c r="E33" i="54"/>
  <c r="I33" i="54"/>
  <c r="C34" i="54"/>
  <c r="G34" i="54"/>
  <c r="E34" i="54"/>
  <c r="I34" i="54"/>
  <c r="C35" i="54"/>
  <c r="G35" i="54"/>
  <c r="E35" i="54"/>
  <c r="I35" i="54"/>
  <c r="G36" i="54"/>
  <c r="C36" i="54"/>
  <c r="E36" i="54"/>
  <c r="I36" i="54"/>
  <c r="C37" i="54"/>
  <c r="G37" i="54"/>
  <c r="J40" i="54"/>
  <c r="K40" i="54"/>
  <c r="E38" i="54"/>
  <c r="I38" i="54"/>
  <c r="E44" i="54"/>
  <c r="I44" i="54"/>
  <c r="C44" i="54"/>
  <c r="G44" i="54"/>
  <c r="C45" i="54"/>
  <c r="G45" i="54"/>
  <c r="E45" i="54"/>
  <c r="I45" i="54"/>
  <c r="C46" i="54"/>
  <c r="G46" i="54"/>
  <c r="E46" i="54"/>
  <c r="I46" i="54"/>
  <c r="C47" i="54"/>
  <c r="G47" i="54"/>
  <c r="E47" i="54"/>
  <c r="I47" i="54"/>
  <c r="C48" i="54"/>
  <c r="G48" i="54"/>
  <c r="E48" i="54"/>
  <c r="I48" i="54"/>
  <c r="C49" i="54"/>
  <c r="G49" i="54"/>
  <c r="E49" i="54"/>
  <c r="I49" i="54"/>
  <c r="C50" i="54"/>
  <c r="G50" i="54"/>
  <c r="K53" i="54"/>
  <c r="J53" i="54"/>
  <c r="E51" i="54"/>
  <c r="I51" i="54"/>
  <c r="C57" i="54"/>
  <c r="G57" i="54"/>
  <c r="E57" i="54"/>
  <c r="I57" i="54"/>
  <c r="C58" i="54"/>
  <c r="G58" i="54"/>
  <c r="E58" i="54"/>
  <c r="I58" i="54"/>
  <c r="E59" i="54"/>
  <c r="I59" i="54"/>
  <c r="C59" i="54"/>
  <c r="G59" i="54"/>
  <c r="C60" i="54"/>
  <c r="G60" i="54"/>
  <c r="E60" i="54"/>
  <c r="I60" i="54"/>
  <c r="C61" i="54"/>
  <c r="G61" i="54"/>
  <c r="E61" i="54"/>
  <c r="I61" i="54"/>
  <c r="C62" i="54"/>
  <c r="G62" i="54"/>
  <c r="E62" i="54"/>
  <c r="I62" i="54"/>
  <c r="C63" i="54"/>
  <c r="G63" i="54"/>
  <c r="E63" i="54"/>
  <c r="I63" i="54"/>
  <c r="C64" i="54"/>
  <c r="G64" i="54"/>
  <c r="E64" i="54"/>
  <c r="I64" i="54"/>
  <c r="E65" i="54"/>
  <c r="I65" i="54"/>
  <c r="C65" i="54"/>
  <c r="G65" i="54"/>
  <c r="E66" i="54"/>
  <c r="I66" i="54"/>
  <c r="C66" i="54"/>
  <c r="G66" i="54"/>
  <c r="C67" i="54"/>
  <c r="G67" i="54"/>
  <c r="J70" i="54"/>
  <c r="K70" i="54"/>
  <c r="E68" i="54"/>
  <c r="I68" i="54"/>
  <c r="C74" i="54"/>
  <c r="G74" i="54"/>
  <c r="E74" i="54"/>
  <c r="I74" i="54"/>
  <c r="C75" i="54"/>
  <c r="G75" i="54"/>
  <c r="E75" i="54"/>
  <c r="I75" i="54"/>
  <c r="C76" i="54"/>
  <c r="G76" i="54"/>
  <c r="E76" i="54"/>
  <c r="K79" i="54"/>
  <c r="J79" i="54"/>
  <c r="I77" i="54"/>
  <c r="E188" i="55"/>
  <c r="I188" i="55"/>
  <c r="E198" i="55"/>
  <c r="I198" i="55"/>
  <c r="E181" i="55"/>
  <c r="I181" i="55"/>
  <c r="E185" i="55"/>
  <c r="I185" i="55"/>
  <c r="C151" i="55"/>
  <c r="G151" i="55"/>
  <c r="C174" i="55"/>
  <c r="G174" i="55"/>
  <c r="C125" i="55"/>
  <c r="G125" i="55"/>
  <c r="C148" i="55"/>
  <c r="G148" i="55"/>
  <c r="E98" i="55"/>
  <c r="I98" i="55"/>
  <c r="E118" i="55"/>
  <c r="I118" i="55"/>
  <c r="E72" i="55"/>
  <c r="I72" i="55"/>
  <c r="E95" i="55"/>
  <c r="I95" i="55"/>
  <c r="C50" i="55"/>
  <c r="G50" i="55"/>
  <c r="C65" i="55"/>
  <c r="G65" i="55"/>
  <c r="C25" i="55"/>
  <c r="G25" i="55"/>
  <c r="C47" i="55"/>
  <c r="G47" i="55"/>
  <c r="E7" i="55"/>
  <c r="I7" i="55"/>
  <c r="E18" i="55"/>
  <c r="I18" i="55"/>
  <c r="K202" i="55"/>
  <c r="C188" i="55"/>
  <c r="G188" i="55"/>
  <c r="C198" i="55"/>
  <c r="G198" i="55"/>
  <c r="C181" i="55"/>
  <c r="G181" i="55"/>
  <c r="C185" i="55"/>
  <c r="G185" i="55"/>
  <c r="E151" i="55"/>
  <c r="I151" i="55"/>
  <c r="E174" i="55"/>
  <c r="I174" i="55"/>
  <c r="E125" i="55"/>
  <c r="I125" i="55"/>
  <c r="E148" i="55"/>
  <c r="I148" i="55"/>
  <c r="C98" i="55"/>
  <c r="G98" i="55"/>
  <c r="C118" i="55"/>
  <c r="G118" i="55"/>
  <c r="C72" i="55"/>
  <c r="G72" i="55"/>
  <c r="C95" i="55"/>
  <c r="G95" i="55"/>
  <c r="E50" i="55"/>
  <c r="I50" i="55"/>
  <c r="E65" i="55"/>
  <c r="I65" i="55"/>
  <c r="E25" i="55"/>
  <c r="I25" i="55"/>
  <c r="E47" i="55"/>
  <c r="I47" i="55"/>
  <c r="C7" i="55"/>
  <c r="G7" i="55"/>
  <c r="C18" i="55"/>
  <c r="G18"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J18" i="55"/>
  <c r="K18" i="55"/>
  <c r="E16" i="55"/>
  <c r="I16" i="55"/>
  <c r="F23" i="55"/>
  <c r="C26" i="55"/>
  <c r="G26" i="55"/>
  <c r="E26" i="55"/>
  <c r="I26" i="55"/>
  <c r="C27" i="55"/>
  <c r="G27" i="55"/>
  <c r="E27" i="55"/>
  <c r="I27" i="55"/>
  <c r="C28" i="55"/>
  <c r="G28" i="55"/>
  <c r="E28" i="55"/>
  <c r="I28" i="55"/>
  <c r="C29" i="55"/>
  <c r="G29" i="55"/>
  <c r="E29" i="55"/>
  <c r="I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E40" i="55"/>
  <c r="I40" i="55"/>
  <c r="C40" i="55"/>
  <c r="G40" i="55"/>
  <c r="C41" i="55"/>
  <c r="G41" i="55"/>
  <c r="E41" i="55"/>
  <c r="I41" i="55"/>
  <c r="C42" i="55"/>
  <c r="G42" i="55"/>
  <c r="E42" i="55"/>
  <c r="I42" i="55"/>
  <c r="C43" i="55"/>
  <c r="G43" i="55"/>
  <c r="E43" i="55"/>
  <c r="I43" i="55"/>
  <c r="C44" i="55"/>
  <c r="G44" i="55"/>
  <c r="J47" i="55"/>
  <c r="K47" i="55"/>
  <c r="E45" i="55"/>
  <c r="I45" i="55"/>
  <c r="C51" i="55"/>
  <c r="G51" i="55"/>
  <c r="E51" i="55"/>
  <c r="I51" i="55"/>
  <c r="C52" i="55"/>
  <c r="G52" i="55"/>
  <c r="E52" i="55"/>
  <c r="I52" i="55"/>
  <c r="C53" i="55"/>
  <c r="G53" i="55"/>
  <c r="E53" i="55"/>
  <c r="I53" i="55"/>
  <c r="C54" i="55"/>
  <c r="G54" i="55"/>
  <c r="E54" i="55"/>
  <c r="I54" i="55"/>
  <c r="C55" i="55"/>
  <c r="G55" i="55"/>
  <c r="E55" i="55"/>
  <c r="I55" i="55"/>
  <c r="C56" i="55"/>
  <c r="G56" i="55"/>
  <c r="E56" i="55"/>
  <c r="I56" i="55"/>
  <c r="C57" i="55"/>
  <c r="G57" i="55"/>
  <c r="E57" i="55"/>
  <c r="I57" i="55"/>
  <c r="C58" i="55"/>
  <c r="G58" i="55"/>
  <c r="E58" i="55"/>
  <c r="I58" i="55"/>
  <c r="C59" i="55"/>
  <c r="G59" i="55"/>
  <c r="E59" i="55"/>
  <c r="I59" i="55"/>
  <c r="C60" i="55"/>
  <c r="G60" i="55"/>
  <c r="E60" i="55"/>
  <c r="I60" i="55"/>
  <c r="C61" i="55"/>
  <c r="G61" i="55"/>
  <c r="E61" i="55"/>
  <c r="I61" i="55"/>
  <c r="C62" i="55"/>
  <c r="G62" i="55"/>
  <c r="K65" i="55"/>
  <c r="J65" i="55"/>
  <c r="E63" i="55"/>
  <c r="I63" i="55"/>
  <c r="F70" i="55"/>
  <c r="E73" i="55"/>
  <c r="I73" i="55"/>
  <c r="C73" i="55"/>
  <c r="G73" i="55"/>
  <c r="C74" i="55"/>
  <c r="G74" i="55"/>
  <c r="E74" i="55"/>
  <c r="I74" i="55"/>
  <c r="E75" i="55"/>
  <c r="I75" i="55"/>
  <c r="C75" i="55"/>
  <c r="G75" i="55"/>
  <c r="C76" i="55"/>
  <c r="G76" i="55"/>
  <c r="E76" i="55"/>
  <c r="I76" i="55"/>
  <c r="C77" i="55"/>
  <c r="G77" i="55"/>
  <c r="E77" i="55"/>
  <c r="I77" i="55"/>
  <c r="C78" i="55"/>
  <c r="G78" i="55"/>
  <c r="E78" i="55"/>
  <c r="I78" i="55"/>
  <c r="C79" i="55"/>
  <c r="G79" i="55"/>
  <c r="E79" i="55"/>
  <c r="I79" i="55"/>
  <c r="E80" i="55"/>
  <c r="I80" i="55"/>
  <c r="C80" i="55"/>
  <c r="G80" i="55"/>
  <c r="E81" i="55"/>
  <c r="I81" i="55"/>
  <c r="C81" i="55"/>
  <c r="G81" i="55"/>
  <c r="C82" i="55"/>
  <c r="G82" i="55"/>
  <c r="E82" i="55"/>
  <c r="I82" i="55"/>
  <c r="C83" i="55"/>
  <c r="G83" i="55"/>
  <c r="E83" i="55"/>
  <c r="I83" i="55"/>
  <c r="C84" i="55"/>
  <c r="G84" i="55"/>
  <c r="E84" i="55"/>
  <c r="I84" i="55"/>
  <c r="E85" i="55"/>
  <c r="I85" i="55"/>
  <c r="C85" i="55"/>
  <c r="G85" i="55"/>
  <c r="C86" i="55"/>
  <c r="G86" i="55"/>
  <c r="E86" i="55"/>
  <c r="I86" i="55"/>
  <c r="C87" i="55"/>
  <c r="G87" i="55"/>
  <c r="E87" i="55"/>
  <c r="I87" i="55"/>
  <c r="C88" i="55"/>
  <c r="G88" i="55"/>
  <c r="E88" i="55"/>
  <c r="I88" i="55"/>
  <c r="C89" i="55"/>
  <c r="G89" i="55"/>
  <c r="E89" i="55"/>
  <c r="I89" i="55"/>
  <c r="C90" i="55"/>
  <c r="G90" i="55"/>
  <c r="E90" i="55"/>
  <c r="I90" i="55"/>
  <c r="C91" i="55"/>
  <c r="G91" i="55"/>
  <c r="E91" i="55"/>
  <c r="I91" i="55"/>
  <c r="C92" i="55"/>
  <c r="G92" i="55"/>
  <c r="J95" i="55"/>
  <c r="K95" i="55"/>
  <c r="E93" i="55"/>
  <c r="I93"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I105" i="55"/>
  <c r="C106" i="55"/>
  <c r="G106" i="55"/>
  <c r="E106" i="55"/>
  <c r="I106" i="55"/>
  <c r="C107" i="55"/>
  <c r="G107" i="55"/>
  <c r="E107" i="55"/>
  <c r="I107" i="55"/>
  <c r="C108" i="55"/>
  <c r="G108" i="55"/>
  <c r="E108" i="55"/>
  <c r="I108" i="55"/>
  <c r="C109" i="55"/>
  <c r="G109" i="55"/>
  <c r="E109" i="55"/>
  <c r="I109" i="55"/>
  <c r="C110" i="55"/>
  <c r="G110" i="55"/>
  <c r="E110" i="55"/>
  <c r="I110" i="55"/>
  <c r="C111" i="55"/>
  <c r="G111" i="55"/>
  <c r="E111" i="55"/>
  <c r="I111" i="55"/>
  <c r="C112" i="55"/>
  <c r="G112" i="55"/>
  <c r="E112" i="55"/>
  <c r="I112" i="55"/>
  <c r="E113" i="55"/>
  <c r="I113" i="55"/>
  <c r="C113" i="55"/>
  <c r="G113" i="55"/>
  <c r="C114" i="55"/>
  <c r="G114" i="55"/>
  <c r="E114" i="55"/>
  <c r="I114" i="55"/>
  <c r="C115" i="55"/>
  <c r="G115" i="55"/>
  <c r="J118" i="55"/>
  <c r="K118" i="55"/>
  <c r="E116" i="55"/>
  <c r="I116" i="55"/>
  <c r="F123" i="55"/>
  <c r="C126" i="55"/>
  <c r="G126" i="55"/>
  <c r="E126" i="55"/>
  <c r="I126" i="55"/>
  <c r="C127" i="55"/>
  <c r="G127" i="55"/>
  <c r="E127" i="55"/>
  <c r="I127" i="55"/>
  <c r="E128" i="55"/>
  <c r="I128" i="55"/>
  <c r="C128" i="55"/>
  <c r="G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E136" i="55"/>
  <c r="I136" i="55"/>
  <c r="C136" i="55"/>
  <c r="G136" i="55"/>
  <c r="E137" i="55"/>
  <c r="I137" i="55"/>
  <c r="C137" i="55"/>
  <c r="G137" i="55"/>
  <c r="E138" i="55"/>
  <c r="I138" i="55"/>
  <c r="C138" i="55"/>
  <c r="G138" i="55"/>
  <c r="C139" i="55"/>
  <c r="G139" i="55"/>
  <c r="E139" i="55"/>
  <c r="I139" i="55"/>
  <c r="C140" i="55"/>
  <c r="G140" i="55"/>
  <c r="E140" i="55"/>
  <c r="I140" i="55"/>
  <c r="C141" i="55"/>
  <c r="G141" i="55"/>
  <c r="E141" i="55"/>
  <c r="I141" i="55"/>
  <c r="C142" i="55"/>
  <c r="G142" i="55"/>
  <c r="E142" i="55"/>
  <c r="I142" i="55"/>
  <c r="C143" i="55"/>
  <c r="G143" i="55"/>
  <c r="E143" i="55"/>
  <c r="I143" i="55"/>
  <c r="E144" i="55"/>
  <c r="C144" i="55"/>
  <c r="G144" i="55"/>
  <c r="C145" i="55"/>
  <c r="G145" i="55"/>
  <c r="K148" i="55"/>
  <c r="E145" i="55"/>
  <c r="I145" i="55"/>
  <c r="J148" i="55"/>
  <c r="I146" i="55"/>
  <c r="C152" i="55"/>
  <c r="G152" i="55"/>
  <c r="E152" i="55"/>
  <c r="I152" i="55"/>
  <c r="C153" i="55"/>
  <c r="G153" i="55"/>
  <c r="E153" i="55"/>
  <c r="I153" i="55"/>
  <c r="C154" i="55"/>
  <c r="G154" i="55"/>
  <c r="E154" i="55"/>
  <c r="I154" i="55"/>
  <c r="C155" i="55"/>
  <c r="G155" i="55"/>
  <c r="E155" i="55"/>
  <c r="I155" i="55"/>
  <c r="C156" i="55"/>
  <c r="G156" i="55"/>
  <c r="E156" i="55"/>
  <c r="I156" i="55"/>
  <c r="C157" i="55"/>
  <c r="G157" i="55"/>
  <c r="E157" i="55"/>
  <c r="I157" i="55"/>
  <c r="C158" i="55"/>
  <c r="G158" i="55"/>
  <c r="E158" i="55"/>
  <c r="I158" i="55"/>
  <c r="C159" i="55"/>
  <c r="G159" i="55"/>
  <c r="E159" i="55"/>
  <c r="I159" i="55"/>
  <c r="E160" i="55"/>
  <c r="I160" i="55"/>
  <c r="C160" i="55"/>
  <c r="G160" i="55"/>
  <c r="C161" i="55"/>
  <c r="G161" i="55"/>
  <c r="E161" i="55"/>
  <c r="I161" i="55"/>
  <c r="C162" i="55"/>
  <c r="G162" i="55"/>
  <c r="E162" i="55"/>
  <c r="I162" i="55"/>
  <c r="C163" i="55"/>
  <c r="G163" i="55"/>
  <c r="E163" i="55"/>
  <c r="I163" i="55"/>
  <c r="C164" i="55"/>
  <c r="G164" i="55"/>
  <c r="E164" i="55"/>
  <c r="I164" i="55"/>
  <c r="C165" i="55"/>
  <c r="G165" i="55"/>
  <c r="E165" i="55"/>
  <c r="I165" i="55"/>
  <c r="C166" i="55"/>
  <c r="G166" i="55"/>
  <c r="E166" i="55"/>
  <c r="I166" i="55"/>
  <c r="C167" i="55"/>
  <c r="G167" i="55"/>
  <c r="E167" i="55"/>
  <c r="I167" i="55"/>
  <c r="C168" i="55"/>
  <c r="G168" i="55"/>
  <c r="E168" i="55"/>
  <c r="I168" i="55"/>
  <c r="C169" i="55"/>
  <c r="G169" i="55"/>
  <c r="E169" i="55"/>
  <c r="I169" i="55"/>
  <c r="C170" i="55"/>
  <c r="G170" i="55"/>
  <c r="E170" i="55"/>
  <c r="C171" i="55"/>
  <c r="G171" i="55"/>
  <c r="K174" i="55"/>
  <c r="E171" i="55"/>
  <c r="I171" i="55"/>
  <c r="J174" i="55"/>
  <c r="I172" i="55"/>
  <c r="F179" i="55"/>
  <c r="C182" i="55"/>
  <c r="G182" i="55"/>
  <c r="J185" i="55"/>
  <c r="K185" i="55"/>
  <c r="E183" i="55"/>
  <c r="I183" i="55"/>
  <c r="C189" i="55"/>
  <c r="G189" i="55"/>
  <c r="E189" i="55"/>
  <c r="I189" i="55"/>
  <c r="C190" i="55"/>
  <c r="G190" i="55"/>
  <c r="E190" i="55"/>
  <c r="I190" i="55"/>
  <c r="C191" i="55"/>
  <c r="G191" i="55"/>
  <c r="E191" i="55"/>
  <c r="I191" i="55"/>
  <c r="C192" i="55"/>
  <c r="G192" i="55"/>
  <c r="E192" i="55"/>
  <c r="I192" i="55"/>
  <c r="C193" i="55"/>
  <c r="G193" i="55"/>
  <c r="E193" i="55"/>
  <c r="I193" i="55"/>
  <c r="C194" i="55"/>
  <c r="G194" i="55"/>
  <c r="I194" i="55"/>
  <c r="C195" i="55"/>
  <c r="G195" i="55"/>
  <c r="J198" i="55"/>
  <c r="E195" i="55"/>
  <c r="K198" i="55"/>
  <c r="E196" i="55"/>
  <c r="I196" i="55"/>
  <c r="C223" i="48"/>
  <c r="G223" i="48"/>
  <c r="C234" i="48"/>
  <c r="G234" i="48"/>
  <c r="C203" i="48"/>
  <c r="G203" i="48"/>
  <c r="C220" i="48"/>
  <c r="G220" i="48"/>
  <c r="C191" i="48"/>
  <c r="G191" i="48"/>
  <c r="C200" i="48"/>
  <c r="G200" i="48"/>
  <c r="E177" i="48"/>
  <c r="I177" i="48"/>
  <c r="E184" i="48"/>
  <c r="I184" i="48"/>
  <c r="E165" i="48"/>
  <c r="I165" i="48"/>
  <c r="E174" i="48"/>
  <c r="I174" i="48"/>
  <c r="C148" i="48"/>
  <c r="G148" i="48"/>
  <c r="C158" i="48"/>
  <c r="G158" i="48"/>
  <c r="C143" i="48"/>
  <c r="G143" i="48"/>
  <c r="E123" i="48"/>
  <c r="I123" i="48"/>
  <c r="E136" i="48"/>
  <c r="I136" i="48"/>
  <c r="E116" i="48"/>
  <c r="I116" i="48"/>
  <c r="E120" i="48"/>
  <c r="I120" i="48"/>
  <c r="C89" i="48"/>
  <c r="G89" i="48"/>
  <c r="C109" i="48"/>
  <c r="G109" i="48"/>
  <c r="C79" i="48"/>
  <c r="G79" i="48"/>
  <c r="C86" i="48"/>
  <c r="G86" i="48"/>
  <c r="E56" i="48"/>
  <c r="I56" i="48"/>
  <c r="E72" i="48"/>
  <c r="I72" i="48"/>
  <c r="E43" i="48"/>
  <c r="I43" i="48"/>
  <c r="E53" i="48"/>
  <c r="I53" i="48"/>
  <c r="C31" i="48"/>
  <c r="G31" i="48"/>
  <c r="C36" i="48"/>
  <c r="G36" i="48"/>
  <c r="C18" i="48"/>
  <c r="G18" i="48"/>
  <c r="C28" i="48"/>
  <c r="G28" i="48"/>
  <c r="E7" i="48"/>
  <c r="I7" i="48"/>
  <c r="E11" i="48"/>
  <c r="I11" i="48"/>
  <c r="E223" i="48"/>
  <c r="I223" i="48"/>
  <c r="E234" i="48"/>
  <c r="I234" i="48"/>
  <c r="E203" i="48"/>
  <c r="I203" i="48"/>
  <c r="E220" i="48"/>
  <c r="I220" i="48"/>
  <c r="E191" i="48"/>
  <c r="I191" i="48"/>
  <c r="E200" i="48"/>
  <c r="I200" i="48"/>
  <c r="C177" i="48"/>
  <c r="G177" i="48"/>
  <c r="C184" i="48"/>
  <c r="G184" i="48"/>
  <c r="C165" i="48"/>
  <c r="G165" i="48"/>
  <c r="C174" i="48"/>
  <c r="G174" i="48"/>
  <c r="E148" i="48"/>
  <c r="I148" i="48"/>
  <c r="E158" i="48"/>
  <c r="I158" i="48"/>
  <c r="E143" i="48"/>
  <c r="I143" i="48"/>
  <c r="E145" i="48"/>
  <c r="I145" i="48"/>
  <c r="C123" i="48"/>
  <c r="G123" i="48"/>
  <c r="C136" i="48"/>
  <c r="G136" i="48"/>
  <c r="C116" i="48"/>
  <c r="G116" i="48"/>
  <c r="C120" i="48"/>
  <c r="G120" i="48"/>
  <c r="E89" i="48"/>
  <c r="I89" i="48"/>
  <c r="E109" i="48"/>
  <c r="I109" i="48"/>
  <c r="E79" i="48"/>
  <c r="I79" i="48"/>
  <c r="E86" i="48"/>
  <c r="I86" i="48"/>
  <c r="C56" i="48"/>
  <c r="G56" i="48"/>
  <c r="C72" i="48"/>
  <c r="G72" i="48"/>
  <c r="C43" i="48"/>
  <c r="G43" i="48"/>
  <c r="C53" i="48"/>
  <c r="G53" i="48"/>
  <c r="E31" i="48"/>
  <c r="I31" i="48"/>
  <c r="E36" i="48"/>
  <c r="I36" i="48"/>
  <c r="E18" i="48"/>
  <c r="I18" i="48"/>
  <c r="E28" i="48"/>
  <c r="I28" i="48"/>
  <c r="C7" i="48"/>
  <c r="G7" i="48"/>
  <c r="C11" i="48"/>
  <c r="G11" i="48"/>
  <c r="F5" i="48"/>
  <c r="C8" i="48"/>
  <c r="G8" i="48"/>
  <c r="J11" i="48"/>
  <c r="K11" i="48"/>
  <c r="E9" i="48"/>
  <c r="I9" i="48"/>
  <c r="F16" i="48"/>
  <c r="C19" i="48"/>
  <c r="G19" i="48"/>
  <c r="E19" i="48"/>
  <c r="I19" i="48"/>
  <c r="C20" i="48"/>
  <c r="G20" i="48"/>
  <c r="E20" i="48"/>
  <c r="I20" i="48"/>
  <c r="C21" i="48"/>
  <c r="G21" i="48"/>
  <c r="E21" i="48"/>
  <c r="I21" i="48"/>
  <c r="C22" i="48"/>
  <c r="G22" i="48"/>
  <c r="E22" i="48"/>
  <c r="I22" i="48"/>
  <c r="C23" i="48"/>
  <c r="G23" i="48"/>
  <c r="E23" i="48"/>
  <c r="I23" i="48"/>
  <c r="C24" i="48"/>
  <c r="G24" i="48"/>
  <c r="E24" i="48"/>
  <c r="I24" i="48"/>
  <c r="C25" i="48"/>
  <c r="G25" i="48"/>
  <c r="J28" i="48"/>
  <c r="K28" i="48"/>
  <c r="E26" i="48"/>
  <c r="I26" i="48"/>
  <c r="C32" i="48"/>
  <c r="G32" i="48"/>
  <c r="E32" i="48"/>
  <c r="I32" i="48"/>
  <c r="C33" i="48"/>
  <c r="G33" i="48"/>
  <c r="J36" i="48"/>
  <c r="K36" i="48"/>
  <c r="E34" i="48"/>
  <c r="I34" i="48"/>
  <c r="F41" i="48"/>
  <c r="C44" i="48"/>
  <c r="G44" i="48"/>
  <c r="E44" i="48"/>
  <c r="I44" i="48"/>
  <c r="C45" i="48"/>
  <c r="G45" i="48"/>
  <c r="E45" i="48"/>
  <c r="I45" i="48"/>
  <c r="C46" i="48"/>
  <c r="G46" i="48"/>
  <c r="E46" i="48"/>
  <c r="I46" i="48"/>
  <c r="C47" i="48"/>
  <c r="G47" i="48"/>
  <c r="E47" i="48"/>
  <c r="I47" i="48"/>
  <c r="C48" i="48"/>
  <c r="G48" i="48"/>
  <c r="E48" i="48"/>
  <c r="I48" i="48"/>
  <c r="C49" i="48"/>
  <c r="G49" i="48"/>
  <c r="E49" i="48"/>
  <c r="I49" i="48"/>
  <c r="C50" i="48"/>
  <c r="G50" i="48"/>
  <c r="J53" i="48"/>
  <c r="K53" i="48"/>
  <c r="E51" i="48"/>
  <c r="I51" i="48"/>
  <c r="C57" i="48"/>
  <c r="G57" i="48"/>
  <c r="E57" i="48"/>
  <c r="I57" i="48"/>
  <c r="C58" i="48"/>
  <c r="G58" i="48"/>
  <c r="E58" i="48"/>
  <c r="I58" i="48"/>
  <c r="C59" i="48"/>
  <c r="G59" i="48"/>
  <c r="E59" i="48"/>
  <c r="I59" i="48"/>
  <c r="C60" i="48"/>
  <c r="G60" i="48"/>
  <c r="E60" i="48"/>
  <c r="I60" i="48"/>
  <c r="C61" i="48"/>
  <c r="G61" i="48"/>
  <c r="E61" i="48"/>
  <c r="I61" i="48"/>
  <c r="C62" i="48"/>
  <c r="G62" i="48"/>
  <c r="E62" i="48"/>
  <c r="I62" i="48"/>
  <c r="C63" i="48"/>
  <c r="G63" i="48"/>
  <c r="E63" i="48"/>
  <c r="I63" i="48"/>
  <c r="C64" i="48"/>
  <c r="G64" i="48"/>
  <c r="E64" i="48"/>
  <c r="I64" i="48"/>
  <c r="C65" i="48"/>
  <c r="G65" i="48"/>
  <c r="E65" i="48"/>
  <c r="I65" i="48"/>
  <c r="C66" i="48"/>
  <c r="G66" i="48"/>
  <c r="E66" i="48"/>
  <c r="I66" i="48"/>
  <c r="C67" i="48"/>
  <c r="G67" i="48"/>
  <c r="E67" i="48"/>
  <c r="I67" i="48"/>
  <c r="C68" i="48"/>
  <c r="G68" i="48"/>
  <c r="E68" i="48"/>
  <c r="I68" i="48"/>
  <c r="C69" i="48"/>
  <c r="G69" i="48"/>
  <c r="J72" i="48"/>
  <c r="K72" i="48"/>
  <c r="E70" i="48"/>
  <c r="I70" i="48"/>
  <c r="F77" i="48"/>
  <c r="C80" i="48"/>
  <c r="G80" i="48"/>
  <c r="E80" i="48"/>
  <c r="I80" i="48"/>
  <c r="C81" i="48"/>
  <c r="G81" i="48"/>
  <c r="E81" i="48"/>
  <c r="I81" i="48"/>
  <c r="C82" i="48"/>
  <c r="G82" i="48"/>
  <c r="E82" i="48"/>
  <c r="I82" i="48"/>
  <c r="C83" i="48"/>
  <c r="G83" i="48"/>
  <c r="E83" i="48"/>
  <c r="K86" i="48"/>
  <c r="J86" i="48"/>
  <c r="I84" i="48"/>
  <c r="C90" i="48"/>
  <c r="G90" i="48"/>
  <c r="E90" i="48"/>
  <c r="I90" i="48"/>
  <c r="C91" i="48"/>
  <c r="G91" i="48"/>
  <c r="E91" i="48"/>
  <c r="I91" i="48"/>
  <c r="C92" i="48"/>
  <c r="G92" i="48"/>
  <c r="E92" i="48"/>
  <c r="I92" i="48"/>
  <c r="C93" i="48"/>
  <c r="G93" i="48"/>
  <c r="E93" i="48"/>
  <c r="I93" i="48"/>
  <c r="C94" i="48"/>
  <c r="G94" i="48"/>
  <c r="E94" i="48"/>
  <c r="I94" i="48"/>
  <c r="C95" i="48"/>
  <c r="G95" i="48"/>
  <c r="E95" i="48"/>
  <c r="I95" i="48"/>
  <c r="C96" i="48"/>
  <c r="G96" i="48"/>
  <c r="E96" i="48"/>
  <c r="I96" i="48"/>
  <c r="C97" i="48"/>
  <c r="G97" i="48"/>
  <c r="E97" i="48"/>
  <c r="I97" i="48"/>
  <c r="C98" i="48"/>
  <c r="G98" i="48"/>
  <c r="E98" i="48"/>
  <c r="I98" i="48"/>
  <c r="C99" i="48"/>
  <c r="G99" i="48"/>
  <c r="E99" i="48"/>
  <c r="I99" i="48"/>
  <c r="C100" i="48"/>
  <c r="G100" i="48"/>
  <c r="E100" i="48"/>
  <c r="I100" i="48"/>
  <c r="C101" i="48"/>
  <c r="G101" i="48"/>
  <c r="E101" i="48"/>
  <c r="I101" i="48"/>
  <c r="C102" i="48"/>
  <c r="G102" i="48"/>
  <c r="E102" i="48"/>
  <c r="I102" i="48"/>
  <c r="C103" i="48"/>
  <c r="G103" i="48"/>
  <c r="E103" i="48"/>
  <c r="I103" i="48"/>
  <c r="C104" i="48"/>
  <c r="G104" i="48"/>
  <c r="E104" i="48"/>
  <c r="I104" i="48"/>
  <c r="C105" i="48"/>
  <c r="G105" i="48"/>
  <c r="E105" i="48"/>
  <c r="I105" i="48"/>
  <c r="C106" i="48"/>
  <c r="G106" i="48"/>
  <c r="J109" i="48"/>
  <c r="K109" i="48"/>
  <c r="E107" i="48"/>
  <c r="I107" i="48"/>
  <c r="F114" i="48"/>
  <c r="C117" i="48"/>
  <c r="G117" i="48"/>
  <c r="J120" i="48"/>
  <c r="K120" i="48"/>
  <c r="E118" i="48"/>
  <c r="I118" i="48"/>
  <c r="C124" i="48"/>
  <c r="G124" i="48"/>
  <c r="E124" i="48"/>
  <c r="I124" i="48"/>
  <c r="C125" i="48"/>
  <c r="G125" i="48"/>
  <c r="E125" i="48"/>
  <c r="I125" i="48"/>
  <c r="C126" i="48"/>
  <c r="G126" i="48"/>
  <c r="E126" i="48"/>
  <c r="I126" i="48"/>
  <c r="C127" i="48"/>
  <c r="G127" i="48"/>
  <c r="E127" i="48"/>
  <c r="I127" i="48"/>
  <c r="C128" i="48"/>
  <c r="G128" i="48"/>
  <c r="E128" i="48"/>
  <c r="I128" i="48"/>
  <c r="C129" i="48"/>
  <c r="G129" i="48"/>
  <c r="E129" i="48"/>
  <c r="I129" i="48"/>
  <c r="C130" i="48"/>
  <c r="G130" i="48"/>
  <c r="E130" i="48"/>
  <c r="I130" i="48"/>
  <c r="C131" i="48"/>
  <c r="G131" i="48"/>
  <c r="E131" i="48"/>
  <c r="I131" i="48"/>
  <c r="C132" i="48"/>
  <c r="G132" i="48"/>
  <c r="I132" i="48"/>
  <c r="C133" i="48"/>
  <c r="G133" i="48"/>
  <c r="J136" i="48"/>
  <c r="E133" i="48"/>
  <c r="K136" i="48"/>
  <c r="E134" i="48"/>
  <c r="I134" i="48"/>
  <c r="F141" i="48"/>
  <c r="C149" i="48"/>
  <c r="G149" i="48"/>
  <c r="E149" i="48"/>
  <c r="I149" i="48"/>
  <c r="C150" i="48"/>
  <c r="G150" i="48"/>
  <c r="E150" i="48"/>
  <c r="I150" i="48"/>
  <c r="E151" i="48"/>
  <c r="I151" i="48"/>
  <c r="C151" i="48"/>
  <c r="G151" i="48"/>
  <c r="C152" i="48"/>
  <c r="G152" i="48"/>
  <c r="E152" i="48"/>
  <c r="I152" i="48"/>
  <c r="E153" i="48"/>
  <c r="I153" i="48"/>
  <c r="C153" i="48"/>
  <c r="G153" i="48"/>
  <c r="C154" i="48"/>
  <c r="G154" i="48"/>
  <c r="E154" i="48"/>
  <c r="I154" i="48"/>
  <c r="C155" i="48"/>
  <c r="G155" i="48"/>
  <c r="K158" i="48"/>
  <c r="J158" i="48"/>
  <c r="E156" i="48"/>
  <c r="I156" i="48"/>
  <c r="F163" i="48"/>
  <c r="E166" i="48"/>
  <c r="I166" i="48"/>
  <c r="C166" i="48"/>
  <c r="G166" i="48"/>
  <c r="C167" i="48"/>
  <c r="G167" i="48"/>
  <c r="E167" i="48"/>
  <c r="I167" i="48"/>
  <c r="C168" i="48"/>
  <c r="G168" i="48"/>
  <c r="E168" i="48"/>
  <c r="I168" i="48"/>
  <c r="C169" i="48"/>
  <c r="G169" i="48"/>
  <c r="E169" i="48"/>
  <c r="I169" i="48"/>
  <c r="C170" i="48"/>
  <c r="G170" i="48"/>
  <c r="E170" i="48"/>
  <c r="I170" i="48"/>
  <c r="C171" i="48"/>
  <c r="G171" i="48"/>
  <c r="J174" i="48"/>
  <c r="K174" i="48"/>
  <c r="E172" i="48"/>
  <c r="I172" i="48"/>
  <c r="C178" i="48"/>
  <c r="G178" i="48"/>
  <c r="E178" i="48"/>
  <c r="I178" i="48"/>
  <c r="C179" i="48"/>
  <c r="G179" i="48"/>
  <c r="E179" i="48"/>
  <c r="I179" i="48"/>
  <c r="C180" i="48"/>
  <c r="G180" i="48"/>
  <c r="E180" i="48"/>
  <c r="I180" i="48"/>
  <c r="C181" i="48"/>
  <c r="G181" i="48"/>
  <c r="J184" i="48"/>
  <c r="K184" i="48"/>
  <c r="E182" i="48"/>
  <c r="I182" i="48"/>
  <c r="F189" i="48"/>
  <c r="C192" i="48"/>
  <c r="G192" i="48"/>
  <c r="E192" i="48"/>
  <c r="I192" i="48"/>
  <c r="C193" i="48"/>
  <c r="G193" i="48"/>
  <c r="E193" i="48"/>
  <c r="I193" i="48"/>
  <c r="C194" i="48"/>
  <c r="G194" i="48"/>
  <c r="E194" i="48"/>
  <c r="I194" i="48"/>
  <c r="C195" i="48"/>
  <c r="G195" i="48"/>
  <c r="E195" i="48"/>
  <c r="I195" i="48"/>
  <c r="C196" i="48"/>
  <c r="G196" i="48"/>
  <c r="C197" i="48"/>
  <c r="G197" i="48"/>
  <c r="J200" i="48"/>
  <c r="K200" i="48"/>
  <c r="E197" i="48"/>
  <c r="I197" i="48"/>
  <c r="E198" i="48"/>
  <c r="I198" i="48"/>
  <c r="C204" i="48"/>
  <c r="G204" i="48"/>
  <c r="E204" i="48"/>
  <c r="I204" i="48"/>
  <c r="C205" i="48"/>
  <c r="G205" i="48"/>
  <c r="E205" i="48"/>
  <c r="I205" i="48"/>
  <c r="C206" i="48"/>
  <c r="G206" i="48"/>
  <c r="E206" i="48"/>
  <c r="I206" i="48"/>
  <c r="C207" i="48"/>
  <c r="G207" i="48"/>
  <c r="E207" i="48"/>
  <c r="I207" i="48"/>
  <c r="C208" i="48"/>
  <c r="G208" i="48"/>
  <c r="E208" i="48"/>
  <c r="I208" i="48"/>
  <c r="C209" i="48"/>
  <c r="G209" i="48"/>
  <c r="E209" i="48"/>
  <c r="I209" i="48"/>
  <c r="C210" i="48"/>
  <c r="G210" i="48"/>
  <c r="E210" i="48"/>
  <c r="I210" i="48"/>
  <c r="C211" i="48"/>
  <c r="G211" i="48"/>
  <c r="E211" i="48"/>
  <c r="I211" i="48"/>
  <c r="C212" i="48"/>
  <c r="G212" i="48"/>
  <c r="E212" i="48"/>
  <c r="I212" i="48"/>
  <c r="C213" i="48"/>
  <c r="G213" i="48"/>
  <c r="E213" i="48"/>
  <c r="I213" i="48"/>
  <c r="C214" i="48"/>
  <c r="G214" i="48"/>
  <c r="E214" i="48"/>
  <c r="I214" i="48"/>
  <c r="C215" i="48"/>
  <c r="G215" i="48"/>
  <c r="E215" i="48"/>
  <c r="I215" i="48"/>
  <c r="C216" i="48"/>
  <c r="G216" i="48"/>
  <c r="E216" i="48"/>
  <c r="I216" i="48"/>
  <c r="C217" i="48"/>
  <c r="G217" i="48"/>
  <c r="K220" i="48"/>
  <c r="J220" i="48"/>
  <c r="E218" i="48"/>
  <c r="I218" i="48"/>
  <c r="C224" i="48"/>
  <c r="G224" i="48"/>
  <c r="E224" i="48"/>
  <c r="I224" i="48"/>
  <c r="C225" i="48"/>
  <c r="G225" i="48"/>
  <c r="E225" i="48"/>
  <c r="I225" i="48"/>
  <c r="C226" i="48"/>
  <c r="G226" i="48"/>
  <c r="E226" i="48"/>
  <c r="I226" i="48"/>
  <c r="E227" i="48"/>
  <c r="I227" i="48"/>
  <c r="C227" i="48"/>
  <c r="G227" i="48"/>
  <c r="C228" i="48"/>
  <c r="G228" i="48"/>
  <c r="E228" i="48"/>
  <c r="I228" i="48"/>
  <c r="C229" i="48"/>
  <c r="G229" i="48"/>
  <c r="E229" i="48"/>
  <c r="I229" i="48"/>
  <c r="C230" i="48"/>
  <c r="G230" i="48"/>
  <c r="I230" i="48"/>
  <c r="C231" i="48"/>
  <c r="G231" i="48"/>
  <c r="J234" i="48"/>
  <c r="E231" i="48"/>
  <c r="K234" i="48"/>
  <c r="E232" i="48"/>
  <c r="I232" i="48"/>
  <c r="E41" i="47"/>
  <c r="D41" i="47"/>
  <c r="C41" i="47"/>
  <c r="B41" i="47"/>
  <c r="H39" i="47"/>
  <c r="J39" i="47" s="1"/>
  <c r="G39" i="47"/>
  <c r="I39" i="47" s="1"/>
  <c r="H32" i="47"/>
  <c r="J32" i="47" s="1"/>
  <c r="G32" i="47"/>
  <c r="I32" i="47" s="1"/>
  <c r="E29" i="47"/>
  <c r="D29" i="47"/>
  <c r="C29" i="47"/>
  <c r="B29" i="47"/>
  <c r="H27" i="47"/>
  <c r="J27" i="47" s="1"/>
  <c r="G27" i="47"/>
  <c r="I27" i="47" s="1"/>
  <c r="C13" i="51"/>
  <c r="E13" i="51" s="1"/>
  <c r="F24" i="51"/>
  <c r="D24" i="51"/>
  <c r="I15" i="51"/>
  <c r="I24" i="51" s="1"/>
  <c r="H15" i="51"/>
  <c r="H24" i="51" s="1"/>
  <c r="E24" i="51"/>
  <c r="C24" i="51"/>
  <c r="B33" i="46"/>
  <c r="E33" i="46"/>
  <c r="D33" i="46"/>
  <c r="C33" i="46"/>
  <c r="K238" i="48"/>
  <c r="J238" i="48"/>
  <c r="C11" i="44"/>
  <c r="C44" i="44"/>
  <c r="D11" i="44"/>
  <c r="D44" i="44"/>
  <c r="E11" i="44"/>
  <c r="J11" i="44" s="1"/>
  <c r="E44" i="44"/>
  <c r="B11" i="44"/>
  <c r="B44" i="44"/>
  <c r="E11" i="45"/>
  <c r="D11" i="45"/>
  <c r="C11" i="45"/>
  <c r="B11" i="45"/>
  <c r="E577" i="49"/>
  <c r="D577" i="49"/>
  <c r="C577" i="49"/>
  <c r="B577" i="49"/>
  <c r="B5" i="49"/>
  <c r="C5" i="49" s="1"/>
  <c r="E5" i="49" s="1"/>
  <c r="B5" i="47"/>
  <c r="C5" i="47" s="1"/>
  <c r="E5" i="47" s="1"/>
  <c r="D5" i="47"/>
  <c r="E75" i="26"/>
  <c r="C75" i="26"/>
  <c r="H6" i="26"/>
  <c r="H75" i="26" s="1"/>
  <c r="G6" i="26"/>
  <c r="G75" i="26" s="1"/>
  <c r="D75" i="26"/>
  <c r="B75" i="26"/>
  <c r="B5" i="26"/>
  <c r="C5" i="26" s="1"/>
  <c r="E5" i="26" s="1"/>
  <c r="H26" i="46"/>
  <c r="J26" i="46" s="1"/>
  <c r="G26" i="46"/>
  <c r="I26" i="46" s="1"/>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9" i="44"/>
  <c r="I9" i="44"/>
  <c r="H15" i="44"/>
  <c r="J15" i="44" s="1"/>
  <c r="G15" i="44"/>
  <c r="I15" i="44" s="1"/>
  <c r="G9" i="44"/>
  <c r="H9" i="44"/>
  <c r="H6" i="33"/>
  <c r="H75" i="33" s="1"/>
  <c r="G6" i="33"/>
  <c r="G75" i="33" s="1"/>
  <c r="E75" i="33"/>
  <c r="D75" i="33"/>
  <c r="C75" i="33"/>
  <c r="B75" i="33"/>
  <c r="C5" i="44"/>
  <c r="E5" i="44" s="1"/>
  <c r="G577" i="49" l="1"/>
  <c r="I577" i="49" s="1"/>
  <c r="H577" i="49"/>
  <c r="J577" i="49" s="1"/>
  <c r="D5" i="49"/>
  <c r="H11" i="44"/>
  <c r="D45" i="44"/>
  <c r="G44" i="44"/>
  <c r="I44" i="44" s="1"/>
  <c r="H44" i="44"/>
  <c r="B45" i="44"/>
  <c r="G45" i="44" s="1"/>
  <c r="E45" i="44"/>
  <c r="C45" i="44"/>
  <c r="H29" i="47"/>
  <c r="J29" i="47" s="1"/>
  <c r="G29" i="47"/>
  <c r="I29" i="47" s="1"/>
  <c r="H41" i="47"/>
  <c r="G41" i="47"/>
  <c r="I41" i="47" s="1"/>
  <c r="J41" i="47"/>
  <c r="H33" i="46"/>
  <c r="J33" i="46" s="1"/>
  <c r="G33" i="46"/>
  <c r="I33" i="46" s="1"/>
  <c r="D5" i="46"/>
  <c r="D5" i="33"/>
  <c r="J6" i="26"/>
  <c r="I6" i="26"/>
  <c r="I75" i="26"/>
  <c r="J75" i="26"/>
  <c r="D5" i="26"/>
  <c r="D47" i="45"/>
  <c r="D48" i="45"/>
  <c r="D49" i="45"/>
  <c r="D50" i="45"/>
  <c r="D51" i="45"/>
  <c r="D52" i="45"/>
  <c r="D53" i="45"/>
  <c r="D54" i="45"/>
  <c r="D55" i="45"/>
  <c r="D56" i="45"/>
  <c r="D57" i="45"/>
  <c r="D58" i="45"/>
  <c r="D59" i="45"/>
  <c r="D60" i="45"/>
  <c r="D61" i="45"/>
  <c r="D62" i="45"/>
  <c r="D63" i="45"/>
  <c r="D64" i="45"/>
  <c r="D65" i="45"/>
  <c r="D66" i="45"/>
  <c r="D67" i="45"/>
  <c r="E47" i="45"/>
  <c r="E48" i="45"/>
  <c r="H48" i="45" s="1"/>
  <c r="E49" i="45"/>
  <c r="E50" i="45"/>
  <c r="E51" i="45"/>
  <c r="E52" i="45"/>
  <c r="E53" i="45"/>
  <c r="E54" i="45"/>
  <c r="E55" i="45"/>
  <c r="E56" i="45"/>
  <c r="E57" i="45"/>
  <c r="E58" i="45"/>
  <c r="E59" i="45"/>
  <c r="E60" i="45"/>
  <c r="E61" i="45"/>
  <c r="E62" i="45"/>
  <c r="E63" i="45"/>
  <c r="E64" i="45"/>
  <c r="E65" i="45"/>
  <c r="E66" i="45"/>
  <c r="E67" i="45"/>
  <c r="B47" i="45"/>
  <c r="B48" i="45"/>
  <c r="B49" i="45"/>
  <c r="B50" i="45"/>
  <c r="B51" i="45"/>
  <c r="B52" i="45"/>
  <c r="B53" i="45"/>
  <c r="B54" i="45"/>
  <c r="B55" i="45"/>
  <c r="B56" i="45"/>
  <c r="B57" i="45"/>
  <c r="B58" i="45"/>
  <c r="B59" i="45"/>
  <c r="B60" i="45"/>
  <c r="B61" i="45"/>
  <c r="B62" i="45"/>
  <c r="B63" i="45"/>
  <c r="B64" i="45"/>
  <c r="B65" i="45"/>
  <c r="B66" i="45"/>
  <c r="B67" i="45"/>
  <c r="C47" i="45"/>
  <c r="C48" i="45"/>
  <c r="C49" i="45"/>
  <c r="C50" i="45"/>
  <c r="C51" i="45"/>
  <c r="C52" i="45"/>
  <c r="C53" i="45"/>
  <c r="C54" i="45"/>
  <c r="C55" i="45"/>
  <c r="C56" i="45"/>
  <c r="C57" i="45"/>
  <c r="C58" i="45"/>
  <c r="C59" i="45"/>
  <c r="C60" i="45"/>
  <c r="C61" i="45"/>
  <c r="C62" i="45"/>
  <c r="C63" i="45"/>
  <c r="C64" i="45"/>
  <c r="C65" i="45"/>
  <c r="C66" i="45"/>
  <c r="C67" i="45"/>
  <c r="B40" i="45"/>
  <c r="B41" i="45"/>
  <c r="B42" i="45"/>
  <c r="B43" i="45"/>
  <c r="D40" i="45"/>
  <c r="D41" i="45"/>
  <c r="D42" i="45"/>
  <c r="D43" i="45"/>
  <c r="C40" i="45"/>
  <c r="C41" i="45"/>
  <c r="C42" i="45"/>
  <c r="C43" i="45"/>
  <c r="E40" i="45"/>
  <c r="E41" i="45"/>
  <c r="E42" i="45"/>
  <c r="E43" i="45"/>
  <c r="G35" i="45"/>
  <c r="I35" i="45" s="1"/>
  <c r="H35" i="45"/>
  <c r="J35" i="45" s="1"/>
  <c r="G11" i="45"/>
  <c r="I11" i="45" s="1"/>
  <c r="H11" i="45"/>
  <c r="J11" i="45" s="1"/>
  <c r="J15" i="51"/>
  <c r="K15" i="51"/>
  <c r="J24" i="51"/>
  <c r="K24" i="51"/>
  <c r="D13" i="51"/>
  <c r="F13" i="51" s="1"/>
  <c r="G11" i="44"/>
  <c r="C6" i="45"/>
  <c r="J44" i="44"/>
  <c r="B39" i="45"/>
  <c r="I11" i="44"/>
  <c r="H66" i="45" l="1"/>
  <c r="H58" i="45"/>
  <c r="H45" i="44"/>
  <c r="J45" i="44" s="1"/>
  <c r="I45" i="44"/>
  <c r="G67" i="45"/>
  <c r="G65" i="45"/>
  <c r="G63" i="45"/>
  <c r="G61" i="45"/>
  <c r="G59" i="45"/>
  <c r="G57" i="45"/>
  <c r="G55" i="45"/>
  <c r="G53" i="45"/>
  <c r="G51" i="45"/>
  <c r="G49" i="45"/>
  <c r="H67" i="45"/>
  <c r="H65" i="45"/>
  <c r="H63" i="45"/>
  <c r="H61" i="45"/>
  <c r="H59" i="45"/>
  <c r="H55" i="45"/>
  <c r="E44" i="45"/>
  <c r="C44" i="45"/>
  <c r="D44" i="45"/>
  <c r="H44" i="45" s="1"/>
  <c r="H40" i="45"/>
  <c r="H43" i="45"/>
  <c r="H41" i="45"/>
  <c r="G43" i="45"/>
  <c r="G41" i="45"/>
  <c r="C68" i="45"/>
  <c r="G66" i="45"/>
  <c r="G64" i="45"/>
  <c r="G62" i="45"/>
  <c r="G60" i="45"/>
  <c r="G58" i="45"/>
  <c r="G56" i="45"/>
  <c r="G54" i="45"/>
  <c r="G52" i="45"/>
  <c r="G50" i="45"/>
  <c r="G48" i="45"/>
  <c r="E68" i="45"/>
  <c r="H64" i="45"/>
  <c r="H62" i="45"/>
  <c r="H60" i="45"/>
  <c r="H56" i="45"/>
  <c r="H54" i="45"/>
  <c r="H52" i="45"/>
  <c r="H50" i="45"/>
  <c r="H42" i="45"/>
  <c r="G42" i="45"/>
  <c r="G40" i="45"/>
  <c r="B44" i="45"/>
  <c r="G44" i="45" s="1"/>
  <c r="G47" i="45"/>
  <c r="B68" i="45"/>
  <c r="G68" i="45" s="1"/>
  <c r="H57" i="45"/>
  <c r="H53" i="45"/>
  <c r="H51" i="45"/>
  <c r="H49" i="45"/>
  <c r="D68" i="45"/>
  <c r="H47" i="45"/>
  <c r="C39" i="45"/>
  <c r="E6" i="45"/>
  <c r="E39" i="45" s="1"/>
  <c r="H68" i="45" l="1"/>
</calcChain>
</file>

<file path=xl/sharedStrings.xml><?xml version="1.0" encoding="utf-8"?>
<sst xmlns="http://schemas.openxmlformats.org/spreadsheetml/2006/main" count="1931" uniqueCount="691">
  <si>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</si>
  <si>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</si>
  <si>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</si>
  <si>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</si>
  <si>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</si>
  <si>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</si>
  <si>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</si>
  <si>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</si>
  <si>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</si>
  <si>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</si>
  <si>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</si>
  <si>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</si>
  <si>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</si>
  <si>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</si>
  <si>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</si>
  <si>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</si>
  <si>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</si>
  <si>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</si>
  <si>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</si>
  <si>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</si>
  <si>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</si>
  <si>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</si>
  <si>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</si>
  <si>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</si>
  <si>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</si>
  <si>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</si>
  <si>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</si>
  <si>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</si>
  <si>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</si>
  <si>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</si>
  <si>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</si>
  <si>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</si>
  <si>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</si>
  <si>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</si>
  <si>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</si>
  <si>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</si>
  <si>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</si>
  <si>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</si>
  <si>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</si>
  <si>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</si>
  <si>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</si>
  <si>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</si>
  <si>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</si>
  <si>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</si>
  <si>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</si>
  <si>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</si>
  <si>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</si>
  <si>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</si>
  <si>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</si>
  <si>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</si>
  <si>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</si>
  <si>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</si>
  <si>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</si>
  <si>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</si>
  <si>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</si>
  <si>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</si>
  <si>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</si>
  <si>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</si>
  <si>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</si>
  <si>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</si>
  <si>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</si>
  <si>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</si>
  <si>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</si>
  <si>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</si>
  <si>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</si>
  <si>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</si>
  <si>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</si>
  <si>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</si>
  <si>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</si>
  <si>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</si>
  <si>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</si>
  <si>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</si>
  <si>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</si>
  <si>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</si>
  <si>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</si>
  <si>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</si>
  <si>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</si>
  <si>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</si>
  <si>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</si>
  <si>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</si>
  <si>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</si>
  <si>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</si>
  <si>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</si>
  <si>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</si>
  <si>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</si>
  <si>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</si>
  <si>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</si>
  <si>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</si>
  <si>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</si>
  <si>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</si>
  <si>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</si>
  <si>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</si>
  <si>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</si>
  <si>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</si>
  <si>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</si>
  <si>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</si>
  <si>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</si>
  <si>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</si>
  <si>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</si>
  <si>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VIC REPORT</t>
  </si>
  <si>
    <t>MARCH 2023</t>
  </si>
  <si>
    <t>AUSTRALIAN CAPITAL TERRITORY</t>
  </si>
  <si>
    <t>NEW SOUTH WALES</t>
  </si>
  <si>
    <t>NORTHERN TERRITORY</t>
  </si>
  <si>
    <t>QUEENSLAND</t>
  </si>
  <si>
    <t>SOUTH AUSTRALIA</t>
  </si>
  <si>
    <t>TASMANIA</t>
  </si>
  <si>
    <t>VICTORIA</t>
  </si>
  <si>
    <t>WESTERN AUSTRALIA</t>
  </si>
  <si>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</si>
  <si>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</si>
  <si>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</si>
  <si>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</si>
  <si>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</si>
  <si>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</si>
  <si>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</si>
  <si>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</si>
  <si>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</si>
  <si>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</si>
  <si>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</si>
  <si>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</si>
  <si>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</si>
  <si>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</si>
  <si>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</si>
  <si>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</si>
  <si>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</si>
  <si>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</si>
  <si>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</si>
  <si>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</si>
  <si>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</si>
  <si>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</si>
  <si>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</si>
  <si>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</si>
  <si>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</si>
  <si>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</si>
  <si>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</si>
  <si>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</si>
  <si>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</si>
  <si>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</si>
  <si>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</si>
  <si>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</si>
  <si>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</si>
  <si>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</si>
  <si>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</si>
  <si>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</si>
  <si>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</si>
  <si>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</si>
  <si>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</si>
  <si>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</si>
  <si>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</si>
  <si>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</si>
  <si>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</si>
  <si>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</si>
  <si>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</si>
  <si>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</si>
  <si>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</si>
  <si>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</si>
  <si>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</si>
  <si>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</si>
  <si>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</si>
  <si>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</si>
  <si>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</si>
  <si>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</si>
  <si>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</si>
  <si>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</si>
  <si>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</si>
  <si>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</si>
  <si>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</si>
  <si>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</si>
  <si>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</si>
  <si>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</si>
  <si>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</si>
  <si>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</si>
  <si>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</si>
  <si>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</si>
  <si>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</si>
  <si>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</si>
  <si>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</si>
  <si>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</si>
  <si>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</si>
  <si>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</si>
  <si>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</si>
  <si>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</si>
  <si>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</si>
  <si>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</si>
  <si>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</si>
  <si>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</si>
  <si>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</si>
  <si>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</si>
  <si>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</si>
  <si>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</si>
  <si>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</si>
  <si>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</si>
  <si>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</si>
  <si>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</si>
  <si>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</si>
  <si>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</si>
  <si>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</si>
  <si>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</si>
  <si>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</si>
  <si>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</si>
  <si>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</si>
  <si>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</si>
  <si>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</si>
  <si>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</si>
  <si>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</si>
  <si>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</si>
  <si>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</si>
  <si>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</si>
  <si>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</si>
  <si>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</si>
  <si>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</si>
  <si>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</si>
  <si>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</si>
  <si>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</si>
  <si>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</si>
  <si>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</si>
  <si>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</si>
  <si>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</si>
  <si>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</si>
  <si>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</si>
  <si>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</si>
  <si>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</si>
  <si>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Toyota Prius V</t>
  </si>
  <si>
    <t>Audi A3</t>
  </si>
  <si>
    <t>BMW 1 Series</t>
  </si>
  <si>
    <t>BMW 2 Series Gran Coupe</t>
  </si>
  <si>
    <t>BMW i3</t>
  </si>
  <si>
    <t>CUPRA Leon</t>
  </si>
  <si>
    <t>Ford Focus</t>
  </si>
  <si>
    <t>Honda Civic</t>
  </si>
  <si>
    <t>Mercedes-Benz A-Class</t>
  </si>
  <si>
    <t>Mercedes-Benz B-Class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</si>
  <si>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</si>
  <si>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</si>
  <si>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</si>
  <si>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</si>
  <si>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</si>
  <si>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</si>
  <si>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</si>
  <si>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</si>
  <si>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</si>
  <si>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</si>
  <si>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</si>
  <si>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</si>
  <si>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</si>
  <si>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</si>
  <si>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</si>
  <si>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</si>
  <si>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</si>
  <si>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</si>
  <si>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</si>
  <si>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</si>
  <si>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</si>
  <si>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</si>
  <si>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Lexus IS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</si>
  <si>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</si>
  <si>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</si>
  <si>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</si>
  <si>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</si>
  <si>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</si>
  <si>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</si>
  <si>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</si>
  <si>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</si>
  <si>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</si>
  <si>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</si>
  <si>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</si>
  <si>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</si>
  <si>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</si>
  <si>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</si>
  <si>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</si>
  <si>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</si>
  <si>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</si>
  <si>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</si>
  <si>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</si>
  <si>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</si>
  <si>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</si>
  <si>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</si>
  <si>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Toyota Mirai</t>
  </si>
  <si>
    <t>Chrysler 300</t>
  </si>
  <si>
    <t>Audi A8</t>
  </si>
  <si>
    <t>BMW 7 Series</t>
  </si>
  <si>
    <t>BMW 8 Series Gran Coupe</t>
  </si>
  <si>
    <t>BMW i7</t>
  </si>
  <si>
    <t>Lexus LS</t>
  </si>
  <si>
    <t>Mercedes-Benz EQS</t>
  </si>
  <si>
    <t>Mercedes-Benz S-Class</t>
  </si>
  <si>
    <t>Porsche Panamera</t>
  </si>
  <si>
    <t>Rolls-Royce Sedan</t>
  </si>
  <si>
    <t>Honda Odyssey</t>
  </si>
  <si>
    <t>Hyundai Staria</t>
  </si>
  <si>
    <t>Kia Carnival</t>
  </si>
  <si>
    <t>LDV G10 Wagon</t>
  </si>
  <si>
    <t>LDV Mifa</t>
  </si>
  <si>
    <t>Volkswagen Caddy</t>
  </si>
  <si>
    <t>Volkswagen Caravelle</t>
  </si>
  <si>
    <t>Volkswagen Multivan</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</si>
  <si>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</si>
  <si>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</si>
  <si>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</si>
  <si>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</si>
  <si>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</si>
  <si>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</si>
  <si>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</si>
  <si>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</si>
  <si>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</si>
  <si>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</si>
  <si>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</si>
  <si>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</si>
  <si>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</si>
  <si>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</si>
  <si>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Alpine A110</t>
  </si>
  <si>
    <t>Audi A5</t>
  </si>
  <si>
    <t>Audi TT</t>
  </si>
  <si>
    <t>BMW 4 Series Coupe/Conv</t>
  </si>
  <si>
    <t>BMW Z4</t>
  </si>
  <si>
    <t>Chevrolet Corvette Stingray</t>
  </si>
  <si>
    <t>Jaguar F-Type</t>
  </si>
  <si>
    <t>Lexus LC</t>
  </si>
  <si>
    <t>Lotus Elise</t>
  </si>
  <si>
    <t>Lotus Emira</t>
  </si>
  <si>
    <t>Lotus Exige</t>
  </si>
  <si>
    <t>Mercedes-Benz C-Class Cpe/Conv</t>
  </si>
  <si>
    <t>Mercedes-Benz E-Class Cpe/Conv</t>
  </si>
  <si>
    <t>Porsche Boxster</t>
  </si>
  <si>
    <t>Porsche Cayman</t>
  </si>
  <si>
    <t>Toyota Supra</t>
  </si>
  <si>
    <t>Aston Martin Coupe/Conv</t>
  </si>
  <si>
    <t>Bentley Coupe/Conv</t>
  </si>
  <si>
    <t>BMW 8 Series</t>
  </si>
  <si>
    <t>Ferrari Coupe/Conv</t>
  </si>
  <si>
    <t>Lamborghini Coupe/Conv</t>
  </si>
  <si>
    <t>Maserati Coupe/Conv</t>
  </si>
  <si>
    <t>McLaren Coupe/Conv</t>
  </si>
  <si>
    <t>Nissan GT-R</t>
  </si>
  <si>
    <t>Porsche 911</t>
  </si>
  <si>
    <t>Rolls-Royce Coupe/Conv</t>
  </si>
  <si>
    <t>Ford Puma</t>
  </si>
  <si>
    <t>Hyundai Venue</t>
  </si>
  <si>
    <t>Kia Stonic</t>
  </si>
  <si>
    <t>Mazda CX-3</t>
  </si>
  <si>
    <t>Nissan Juke</t>
  </si>
  <si>
    <t>Renault Captur</t>
  </si>
  <si>
    <t>Suzuki Ignis</t>
  </si>
  <si>
    <t>Suzuki Jimny</t>
  </si>
  <si>
    <t>Toyota Yaris Cross</t>
  </si>
  <si>
    <t>Volkswagen T-Cross</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</si>
  <si>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</si>
  <si>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</si>
  <si>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</si>
  <si>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</si>
  <si>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</si>
  <si>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</si>
  <si>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</si>
  <si>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</si>
  <si>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</si>
  <si>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</si>
  <si>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</si>
  <si>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</si>
  <si>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</si>
  <si>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</si>
  <si>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</si>
  <si>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</si>
  <si>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</si>
  <si>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</si>
  <si>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</si>
  <si>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</si>
  <si>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</si>
  <si>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</si>
  <si>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</si>
  <si>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</si>
  <si>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</si>
  <si>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</si>
  <si>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</si>
  <si>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</si>
  <si>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</si>
  <si>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</si>
  <si>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</si>
  <si>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</si>
  <si>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</si>
  <si>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</si>
  <si>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</si>
  <si>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</si>
  <si>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</si>
  <si>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</si>
  <si>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</si>
  <si>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</si>
  <si>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</si>
  <si>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</si>
  <si>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</si>
  <si>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</si>
  <si>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</si>
  <si>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</si>
  <si>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</si>
  <si>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</si>
  <si>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</si>
  <si>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</si>
  <si>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</si>
  <si>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</si>
  <si>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</si>
  <si>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</si>
  <si>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</si>
  <si>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</si>
  <si>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</si>
  <si>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</si>
  <si>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</si>
  <si>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</si>
  <si>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</si>
  <si>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</si>
  <si>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</si>
  <si>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</si>
  <si>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</si>
  <si>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</si>
  <si>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</si>
  <si>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Maserati Grecale</t>
  </si>
  <si>
    <t>Mercedes-Benz EQB</t>
  </si>
  <si>
    <t>Mercedes-Benz EQC</t>
  </si>
  <si>
    <t>Mercedes-Benz GLB-Class</t>
  </si>
  <si>
    <t>Mercedes-Benz GLC-Class Coupe</t>
  </si>
  <si>
    <t>Mercedes-Benz GLC-Class Wagon</t>
  </si>
  <si>
    <t>Porsche Macan</t>
  </si>
  <si>
    <t>Tesla Model Y</t>
  </si>
  <si>
    <t>Volvo XC60</t>
  </si>
  <si>
    <t>Ford Everest</t>
  </si>
  <si>
    <t>GWM Haval H9</t>
  </si>
  <si>
    <t>GWM Tank 300</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</si>
  <si>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</si>
  <si>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</si>
  <si>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</si>
  <si>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</si>
  <si>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</si>
  <si>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</si>
  <si>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</si>
  <si>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</si>
  <si>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</si>
  <si>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</si>
  <si>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</si>
  <si>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</si>
  <si>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</si>
  <si>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</si>
  <si>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</si>
  <si>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</si>
  <si>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</si>
  <si>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</si>
  <si>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</si>
  <si>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</si>
  <si>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</si>
  <si>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</si>
  <si>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</si>
  <si>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</si>
  <si>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</si>
  <si>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</si>
  <si>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</si>
  <si>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</si>
  <si>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</si>
  <si>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</si>
  <si>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</si>
  <si>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</si>
  <si>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</si>
  <si>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</si>
  <si>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</si>
  <si>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</si>
  <si>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</si>
  <si>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</si>
  <si>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</si>
  <si>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</si>
  <si>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</si>
  <si>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</si>
  <si>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</si>
  <si>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</si>
  <si>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</si>
  <si>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</si>
  <si>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</si>
  <si>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Lamborghini Urus</t>
  </si>
  <si>
    <t>Land Rover Range Rover</t>
  </si>
  <si>
    <t>Lexus LX</t>
  </si>
  <si>
    <t>Mercedes-Benz G-Class</t>
  </si>
  <si>
    <t>Mercedes-Benz GLS-Class</t>
  </si>
  <si>
    <t>Rolls-Royce Cullinan</t>
  </si>
  <si>
    <t>Ford Transit Bus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</si>
  <si>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</si>
  <si>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</si>
  <si>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</si>
  <si>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</si>
  <si>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</si>
  <si>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</si>
  <si>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</si>
  <si>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</si>
  <si>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</si>
  <si>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</si>
  <si>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</si>
  <si>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</si>
  <si>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</si>
  <si>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</si>
  <si>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</si>
  <si>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</si>
  <si>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</si>
  <si>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</si>
  <si>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</si>
  <si>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</si>
  <si>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</si>
  <si>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</si>
  <si>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</si>
  <si>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LDV T60/T60 EV 4X2</t>
  </si>
  <si>
    <t>Mazda BT-50 4X2</t>
  </si>
  <si>
    <t>Mitsubishi Triton 4X2</t>
  </si>
  <si>
    <t>Nissan Navara 4X2</t>
  </si>
  <si>
    <t>Toyota Hilux 4X2</t>
  </si>
  <si>
    <t>Ford Ranger 4X4</t>
  </si>
  <si>
    <t>GWM Steed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</si>
  <si>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</si>
  <si>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</si>
  <si>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</si>
  <si>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</si>
  <si>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</si>
  <si>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</si>
  <si>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</si>
  <si>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</si>
  <si>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</si>
  <si>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</si>
  <si>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</si>
  <si>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</si>
  <si>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</si>
  <si>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</si>
  <si>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</si>
  <si>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</si>
  <si>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</si>
  <si>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</si>
  <si>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</si>
  <si>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</si>
  <si>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</si>
  <si>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</si>
  <si>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</si>
  <si>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</si>
  <si>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</si>
  <si>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</si>
  <si>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</si>
  <si>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</si>
  <si>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</si>
  <si>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</si>
  <si>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</si>
  <si>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</si>
  <si>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</si>
  <si>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Isuzu N-Series (MD)</t>
  </si>
  <si>
    <t>Iveco (MD)</t>
  </si>
  <si>
    <t>MAN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</si>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</sst>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99</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100</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101</v>
      </c>
      <c r="C15" s="109">
        <v>1576</v>
      </c>
      <c r="D15" s="110">
        <v>1560</v>
      </c>
      <c r="E15" s="109">
        <v>4424</v>
      </c>
      <c r="F15" s="110">
        <v>4091</v>
      </c>
      <c r="G15" s="111"/>
      <c r="H15" s="109">
        <f t="shared" ref="H15:H22" si="0">C15-D15</f>
        <v>16</v>
      </c>
      <c r="I15" s="110">
        <f t="shared" ref="I15:I22" si="1">E15-F15</f>
        <v>333</v>
      </c>
      <c r="J15" s="112">
        <f t="shared" ref="J15:J22" si="2">IF(D15=0, "-", IF(H15/D15&lt;10, H15/D15, "&gt;999%"))</f>
        <v>1.0256410256410256E-2</v>
      </c>
      <c r="K15" s="113">
        <f t="shared" ref="K15:K22" si="3">IF(F15=0, "-", IF(I15/F15&lt;10, I15/F15, "&gt;999%"))</f>
        <v>8.1398191151307753E-2</v>
      </c>
      <c r="L15" s="99"/>
    </row>
    <row r="16" spans="1:12" ht="15" x14ac:dyDescent="0.25">
      <c r="A16" s="99"/>
      <c r="B16" s="108" t="s">
        <v>102</v>
      </c>
      <c r="C16" s="109">
        <v>30256</v>
      </c>
      <c r="D16" s="110">
        <v>32224</v>
      </c>
      <c r="E16" s="109">
        <v>84340</v>
      </c>
      <c r="F16" s="110">
        <v>81619</v>
      </c>
      <c r="G16" s="111"/>
      <c r="H16" s="109">
        <f t="shared" si="0"/>
        <v>-1968</v>
      </c>
      <c r="I16" s="110">
        <f t="shared" si="1"/>
        <v>2721</v>
      </c>
      <c r="J16" s="112">
        <f t="shared" si="2"/>
        <v>-6.1072492552135052E-2</v>
      </c>
      <c r="K16" s="113">
        <f t="shared" si="3"/>
        <v>3.3337825751356916E-2</v>
      </c>
      <c r="L16" s="99"/>
    </row>
    <row r="17" spans="1:12" ht="15" x14ac:dyDescent="0.25">
      <c r="A17" s="99"/>
      <c r="B17" s="108" t="s">
        <v>103</v>
      </c>
      <c r="C17" s="109">
        <v>776</v>
      </c>
      <c r="D17" s="110">
        <v>916</v>
      </c>
      <c r="E17" s="109">
        <v>2166</v>
      </c>
      <c r="F17" s="110">
        <v>2238</v>
      </c>
      <c r="G17" s="111"/>
      <c r="H17" s="109">
        <f t="shared" si="0"/>
        <v>-140</v>
      </c>
      <c r="I17" s="110">
        <f t="shared" si="1"/>
        <v>-72</v>
      </c>
      <c r="J17" s="112">
        <f t="shared" si="2"/>
        <v>-0.15283842794759825</v>
      </c>
      <c r="K17" s="113">
        <f t="shared" si="3"/>
        <v>-3.2171581769436998E-2</v>
      </c>
      <c r="L17" s="99"/>
    </row>
    <row r="18" spans="1:12" ht="15" x14ac:dyDescent="0.25">
      <c r="A18" s="99"/>
      <c r="B18" s="108" t="s">
        <v>104</v>
      </c>
      <c r="C18" s="109">
        <v>22244</v>
      </c>
      <c r="D18" s="110">
        <v>21214</v>
      </c>
      <c r="E18" s="109">
        <v>59437</v>
      </c>
      <c r="F18" s="110">
        <v>56599</v>
      </c>
      <c r="G18" s="111"/>
      <c r="H18" s="109">
        <f t="shared" si="0"/>
        <v>1030</v>
      </c>
      <c r="I18" s="110">
        <f t="shared" si="1"/>
        <v>2838</v>
      </c>
      <c r="J18" s="112">
        <f t="shared" si="2"/>
        <v>4.8552842462524747E-2</v>
      </c>
      <c r="K18" s="113">
        <f t="shared" si="3"/>
        <v>5.0142228661283768E-2</v>
      </c>
      <c r="L18" s="99"/>
    </row>
    <row r="19" spans="1:12" ht="15" x14ac:dyDescent="0.25">
      <c r="A19" s="99"/>
      <c r="B19" s="108" t="s">
        <v>105</v>
      </c>
      <c r="C19" s="109">
        <v>6543</v>
      </c>
      <c r="D19" s="110">
        <v>6380</v>
      </c>
      <c r="E19" s="109">
        <v>17878</v>
      </c>
      <c r="F19" s="110">
        <v>17360</v>
      </c>
      <c r="G19" s="111"/>
      <c r="H19" s="109">
        <f t="shared" si="0"/>
        <v>163</v>
      </c>
      <c r="I19" s="110">
        <f t="shared" si="1"/>
        <v>518</v>
      </c>
      <c r="J19" s="112">
        <f t="shared" si="2"/>
        <v>2.5548589341692789E-2</v>
      </c>
      <c r="K19" s="113">
        <f t="shared" si="3"/>
        <v>2.9838709677419355E-2</v>
      </c>
      <c r="L19" s="99"/>
    </row>
    <row r="20" spans="1:12" ht="15" x14ac:dyDescent="0.25">
      <c r="A20" s="99"/>
      <c r="B20" s="108" t="s">
        <v>106</v>
      </c>
      <c r="C20" s="109">
        <v>1620</v>
      </c>
      <c r="D20" s="110">
        <v>1768</v>
      </c>
      <c r="E20" s="109">
        <v>4544</v>
      </c>
      <c r="F20" s="110">
        <v>4797</v>
      </c>
      <c r="G20" s="111"/>
      <c r="H20" s="109">
        <f t="shared" si="0"/>
        <v>-148</v>
      </c>
      <c r="I20" s="110">
        <f t="shared" si="1"/>
        <v>-253</v>
      </c>
      <c r="J20" s="112">
        <f t="shared" si="2"/>
        <v>-8.3710407239818999E-2</v>
      </c>
      <c r="K20" s="113">
        <f t="shared" si="3"/>
        <v>-5.2741296643735669E-2</v>
      </c>
      <c r="L20" s="99"/>
    </row>
    <row r="21" spans="1:12" ht="15" x14ac:dyDescent="0.25">
      <c r="A21" s="99"/>
      <c r="B21" s="108" t="s">
        <v>107</v>
      </c>
      <c r="C21" s="109">
        <v>24107</v>
      </c>
      <c r="D21" s="110">
        <v>27155</v>
      </c>
      <c r="E21" s="109">
        <v>68368</v>
      </c>
      <c r="F21" s="110">
        <v>69729</v>
      </c>
      <c r="G21" s="111"/>
      <c r="H21" s="109">
        <f t="shared" si="0"/>
        <v>-3048</v>
      </c>
      <c r="I21" s="110">
        <f t="shared" si="1"/>
        <v>-1361</v>
      </c>
      <c r="J21" s="112">
        <f t="shared" si="2"/>
        <v>-0.11224452218744246</v>
      </c>
      <c r="K21" s="113">
        <f t="shared" si="3"/>
        <v>-1.951842131681223E-2</v>
      </c>
      <c r="L21" s="99"/>
    </row>
    <row r="22" spans="1:12" ht="15" x14ac:dyDescent="0.25">
      <c r="A22" s="99"/>
      <c r="B22" s="108" t="s">
        <v>108</v>
      </c>
      <c r="C22" s="109">
        <v>10129</v>
      </c>
      <c r="D22" s="110">
        <v>10016</v>
      </c>
      <c r="E22" s="109">
        <v>27845</v>
      </c>
      <c r="F22" s="110">
        <v>26003</v>
      </c>
      <c r="G22" s="111"/>
      <c r="H22" s="109">
        <f t="shared" si="0"/>
        <v>113</v>
      </c>
      <c r="I22" s="110">
        <f t="shared" si="1"/>
        <v>1842</v>
      </c>
      <c r="J22" s="112">
        <f t="shared" si="2"/>
        <v>1.1281948881789138E-2</v>
      </c>
      <c r="K22" s="113">
        <f t="shared" si="3"/>
        <v>7.0837980233050032E-2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97251</v>
      </c>
      <c r="D24" s="121">
        <f>SUM(D15:D23)</f>
        <v>101233</v>
      </c>
      <c r="E24" s="120">
        <f>SUM(E15:E23)</f>
        <v>269002</v>
      </c>
      <c r="F24" s="121">
        <f>SUM(F15:F23)</f>
        <v>262436</v>
      </c>
      <c r="G24" s="122"/>
      <c r="H24" s="120">
        <f>SUM(H15:H23)</f>
        <v>-3982</v>
      </c>
      <c r="I24" s="121">
        <f>SUM(I15:I23)</f>
        <v>6566</v>
      </c>
      <c r="J24" s="123">
        <f>IF(D24=0, 0, H24/D24)</f>
        <v>-3.9334999456698903E-2</v>
      </c>
      <c r="K24" s="124">
        <f>IF(F24=0, 0, I24/F24)</f>
        <v>2.5019433309454494E-2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690</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6"/>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120</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120</v>
      </c>
      <c r="B6" s="61" t="s">
        <v>12</v>
      </c>
      <c r="C6" s="62" t="s">
        <v>13</v>
      </c>
      <c r="D6" s="61" t="s">
        <v>12</v>
      </c>
      <c r="E6" s="63" t="s">
        <v>13</v>
      </c>
      <c r="F6" s="62" t="s">
        <v>12</v>
      </c>
      <c r="G6" s="62" t="s">
        <v>13</v>
      </c>
      <c r="H6" s="61" t="s">
        <v>12</v>
      </c>
      <c r="I6" s="63" t="s">
        <v>13</v>
      </c>
      <c r="J6" s="61"/>
      <c r="K6" s="63"/>
    </row>
    <row r="7" spans="1:11" x14ac:dyDescent="0.25">
      <c r="A7" s="7" t="s">
        <v>337</v>
      </c>
      <c r="B7" s="65">
        <v>29</v>
      </c>
      <c r="C7" s="34">
        <f>IF(B18=0, "-", B7/B18)</f>
        <v>3.1728665207877461E-2</v>
      </c>
      <c r="D7" s="65">
        <v>104</v>
      </c>
      <c r="E7" s="9">
        <f>IF(D18=0, "-", D7/D18)</f>
        <v>8.1504702194357362E-2</v>
      </c>
      <c r="F7" s="81">
        <v>164</v>
      </c>
      <c r="G7" s="34">
        <f>IF(F18=0, "-", F7/F18)</f>
        <v>4.340921122286924E-2</v>
      </c>
      <c r="H7" s="65">
        <v>151</v>
      </c>
      <c r="I7" s="9">
        <f>IF(H18=0, "-", H7/H18)</f>
        <v>4.1828254847645428E-2</v>
      </c>
      <c r="J7" s="8">
        <f t="shared" ref="J7:J16" si="0">IF(D7=0, "-", IF((B7-D7)/D7&lt;10, (B7-D7)/D7, "&gt;999%"))</f>
        <v>-0.72115384615384615</v>
      </c>
      <c r="K7" s="9">
        <f t="shared" ref="K7:K16" si="1">IF(H7=0, "-", IF((F7-H7)/H7&lt;10, (F7-H7)/H7, "&gt;999%"))</f>
        <v>8.6092715231788075E-2</v>
      </c>
    </row>
    <row r="8" spans="1:11" x14ac:dyDescent="0.25">
      <c r="A8" s="7" t="s">
        <v>338</v>
      </c>
      <c r="B8" s="65">
        <v>93</v>
      </c>
      <c r="C8" s="34">
        <f>IF(B18=0, "-", B8/B18)</f>
        <v>0.10175054704595186</v>
      </c>
      <c r="D8" s="65">
        <v>170</v>
      </c>
      <c r="E8" s="9">
        <f>IF(D18=0, "-", D8/D18)</f>
        <v>0.13322884012539185</v>
      </c>
      <c r="F8" s="81">
        <v>459</v>
      </c>
      <c r="G8" s="34">
        <f>IF(F18=0, "-", F8/F18)</f>
        <v>0.12149285336156697</v>
      </c>
      <c r="H8" s="65">
        <v>562</v>
      </c>
      <c r="I8" s="9">
        <f>IF(H18=0, "-", H8/H18)</f>
        <v>0.15567867036011079</v>
      </c>
      <c r="J8" s="8">
        <f t="shared" si="0"/>
        <v>-0.45294117647058824</v>
      </c>
      <c r="K8" s="9">
        <f t="shared" si="1"/>
        <v>-0.18327402135231316</v>
      </c>
    </row>
    <row r="9" spans="1:11" x14ac:dyDescent="0.25">
      <c r="A9" s="7" t="s">
        <v>339</v>
      </c>
      <c r="B9" s="65">
        <v>140</v>
      </c>
      <c r="C9" s="34">
        <f>IF(B18=0, "-", B9/B18)</f>
        <v>0.15317286652078774</v>
      </c>
      <c r="D9" s="65">
        <v>204</v>
      </c>
      <c r="E9" s="9">
        <f>IF(D18=0, "-", D9/D18)</f>
        <v>0.15987460815047022</v>
      </c>
      <c r="F9" s="81">
        <v>374</v>
      </c>
      <c r="G9" s="34">
        <f>IF(F18=0, "-", F9/F18)</f>
        <v>9.8994176813128637E-2</v>
      </c>
      <c r="H9" s="65">
        <v>400</v>
      </c>
      <c r="I9" s="9">
        <f>IF(H18=0, "-", H9/H18)</f>
        <v>0.11080332409972299</v>
      </c>
      <c r="J9" s="8">
        <f t="shared" si="0"/>
        <v>-0.31372549019607843</v>
      </c>
      <c r="K9" s="9">
        <f t="shared" si="1"/>
        <v>-6.5000000000000002E-2</v>
      </c>
    </row>
    <row r="10" spans="1:11" x14ac:dyDescent="0.25">
      <c r="A10" s="7" t="s">
        <v>340</v>
      </c>
      <c r="B10" s="65">
        <v>201</v>
      </c>
      <c r="C10" s="34">
        <f>IF(B18=0, "-", B10/B18)</f>
        <v>0.21991247264770242</v>
      </c>
      <c r="D10" s="65">
        <v>197</v>
      </c>
      <c r="E10" s="9">
        <f>IF(D18=0, "-", D10/D18)</f>
        <v>0.15438871473354232</v>
      </c>
      <c r="F10" s="81">
        <v>1207</v>
      </c>
      <c r="G10" s="34">
        <f>IF(F18=0, "-", F10/F18)</f>
        <v>0.31948120698782423</v>
      </c>
      <c r="H10" s="65">
        <v>846</v>
      </c>
      <c r="I10" s="9">
        <f>IF(H18=0, "-", H10/H18)</f>
        <v>0.23434903047091413</v>
      </c>
      <c r="J10" s="8">
        <f t="shared" si="0"/>
        <v>2.030456852791878E-2</v>
      </c>
      <c r="K10" s="9">
        <f t="shared" si="1"/>
        <v>0.42671394799054374</v>
      </c>
    </row>
    <row r="11" spans="1:11" x14ac:dyDescent="0.25">
      <c r="A11" s="7" t="s">
        <v>341</v>
      </c>
      <c r="B11" s="65">
        <v>49</v>
      </c>
      <c r="C11" s="34">
        <f>IF(B18=0, "-", B11/B18)</f>
        <v>5.3610503282275714E-2</v>
      </c>
      <c r="D11" s="65">
        <v>60</v>
      </c>
      <c r="E11" s="9">
        <f>IF(D18=0, "-", D11/D18)</f>
        <v>4.7021943573667714E-2</v>
      </c>
      <c r="F11" s="81">
        <v>123</v>
      </c>
      <c r="G11" s="34">
        <f>IF(F18=0, "-", F11/F18)</f>
        <v>3.2556908417151934E-2</v>
      </c>
      <c r="H11" s="65">
        <v>174</v>
      </c>
      <c r="I11" s="9">
        <f>IF(H18=0, "-", H11/H18)</f>
        <v>4.8199445983379503E-2</v>
      </c>
      <c r="J11" s="8">
        <f t="shared" si="0"/>
        <v>-0.18333333333333332</v>
      </c>
      <c r="K11" s="9">
        <f t="shared" si="1"/>
        <v>-0.29310344827586204</v>
      </c>
    </row>
    <row r="12" spans="1:11" x14ac:dyDescent="0.25">
      <c r="A12" s="7" t="s">
        <v>342</v>
      </c>
      <c r="B12" s="65">
        <v>32</v>
      </c>
      <c r="C12" s="34">
        <f>IF(B18=0, "-", B12/B18)</f>
        <v>3.5010940919037198E-2</v>
      </c>
      <c r="D12" s="65">
        <v>60</v>
      </c>
      <c r="E12" s="9">
        <f>IF(D18=0, "-", D12/D18)</f>
        <v>4.7021943573667714E-2</v>
      </c>
      <c r="F12" s="81">
        <v>64</v>
      </c>
      <c r="G12" s="34">
        <f>IF(F18=0, "-", F12/F18)</f>
        <v>1.6940179989412388E-2</v>
      </c>
      <c r="H12" s="65">
        <v>120</v>
      </c>
      <c r="I12" s="9">
        <f>IF(H18=0, "-", H12/H18)</f>
        <v>3.3240997229916899E-2</v>
      </c>
      <c r="J12" s="8">
        <f t="shared" si="0"/>
        <v>-0.46666666666666667</v>
      </c>
      <c r="K12" s="9">
        <f t="shared" si="1"/>
        <v>-0.46666666666666667</v>
      </c>
    </row>
    <row r="13" spans="1:11" x14ac:dyDescent="0.25">
      <c r="A13" s="7" t="s">
        <v>343</v>
      </c>
      <c r="B13" s="65">
        <v>47</v>
      </c>
      <c r="C13" s="34">
        <f>IF(B18=0, "-", B13/B18)</f>
        <v>5.1422319474835887E-2</v>
      </c>
      <c r="D13" s="65">
        <v>42</v>
      </c>
      <c r="E13" s="9">
        <f>IF(D18=0, "-", D13/D18)</f>
        <v>3.2915360501567396E-2</v>
      </c>
      <c r="F13" s="81">
        <v>143</v>
      </c>
      <c r="G13" s="34">
        <f>IF(F18=0, "-", F13/F18)</f>
        <v>3.78507146638433E-2</v>
      </c>
      <c r="H13" s="65">
        <v>157</v>
      </c>
      <c r="I13" s="9">
        <f>IF(H18=0, "-", H13/H18)</f>
        <v>4.3490304709141274E-2</v>
      </c>
      <c r="J13" s="8">
        <f t="shared" si="0"/>
        <v>0.11904761904761904</v>
      </c>
      <c r="K13" s="9">
        <f t="shared" si="1"/>
        <v>-8.9171974522292988E-2</v>
      </c>
    </row>
    <row r="14" spans="1:11" x14ac:dyDescent="0.25">
      <c r="A14" s="7" t="s">
        <v>344</v>
      </c>
      <c r="B14" s="65">
        <v>48</v>
      </c>
      <c r="C14" s="34">
        <f>IF(B18=0, "-", B14/B18)</f>
        <v>5.2516411378555797E-2</v>
      </c>
      <c r="D14" s="65">
        <v>121</v>
      </c>
      <c r="E14" s="9">
        <f>IF(D18=0, "-", D14/D18)</f>
        <v>9.4827586206896547E-2</v>
      </c>
      <c r="F14" s="81">
        <v>273</v>
      </c>
      <c r="G14" s="34">
        <f>IF(F18=0, "-", F14/F18)</f>
        <v>7.2260455267337209E-2</v>
      </c>
      <c r="H14" s="65">
        <v>284</v>
      </c>
      <c r="I14" s="9">
        <f>IF(H18=0, "-", H14/H18)</f>
        <v>7.867036011080332E-2</v>
      </c>
      <c r="J14" s="8">
        <f t="shared" si="0"/>
        <v>-0.60330578512396693</v>
      </c>
      <c r="K14" s="9">
        <f t="shared" si="1"/>
        <v>-3.873239436619718E-2</v>
      </c>
    </row>
    <row r="15" spans="1:11" x14ac:dyDescent="0.25">
      <c r="A15" s="7" t="s">
        <v>345</v>
      </c>
      <c r="B15" s="65">
        <v>105</v>
      </c>
      <c r="C15" s="34">
        <f>IF(B18=0, "-", B15/B18)</f>
        <v>0.11487964989059081</v>
      </c>
      <c r="D15" s="65">
        <v>168</v>
      </c>
      <c r="E15" s="9">
        <f>IF(D18=0, "-", D15/D18)</f>
        <v>0.13166144200626959</v>
      </c>
      <c r="F15" s="81">
        <v>376</v>
      </c>
      <c r="G15" s="34">
        <f>IF(F18=0, "-", F15/F18)</f>
        <v>9.9523557437797783E-2</v>
      </c>
      <c r="H15" s="65">
        <v>611</v>
      </c>
      <c r="I15" s="9">
        <f>IF(H18=0, "-", H15/H18)</f>
        <v>0.16925207756232688</v>
      </c>
      <c r="J15" s="8">
        <f t="shared" si="0"/>
        <v>-0.375</v>
      </c>
      <c r="K15" s="9">
        <f t="shared" si="1"/>
        <v>-0.38461538461538464</v>
      </c>
    </row>
    <row r="16" spans="1:11" x14ac:dyDescent="0.25">
      <c r="A16" s="7" t="s">
        <v>346</v>
      </c>
      <c r="B16" s="65">
        <v>170</v>
      </c>
      <c r="C16" s="34">
        <f>IF(B18=0, "-", B16/B18)</f>
        <v>0.18599562363238512</v>
      </c>
      <c r="D16" s="65">
        <v>150</v>
      </c>
      <c r="E16" s="9">
        <f>IF(D18=0, "-", D16/D18)</f>
        <v>0.11755485893416928</v>
      </c>
      <c r="F16" s="81">
        <v>595</v>
      </c>
      <c r="G16" s="34">
        <f>IF(F18=0, "-", F16/F18)</f>
        <v>0.15749073583906828</v>
      </c>
      <c r="H16" s="65">
        <v>305</v>
      </c>
      <c r="I16" s="9">
        <f>IF(H18=0, "-", H16/H18)</f>
        <v>8.4487534626038779E-2</v>
      </c>
      <c r="J16" s="8">
        <f t="shared" si="0"/>
        <v>0.13333333333333333</v>
      </c>
      <c r="K16" s="9">
        <f t="shared" si="1"/>
        <v>0.95081967213114749</v>
      </c>
    </row>
    <row r="17" spans="1:11" x14ac:dyDescent="0.25">
      <c r="A17" s="2"/>
      <c r="B17" s="68"/>
      <c r="C17" s="33"/>
      <c r="D17" s="68"/>
      <c r="E17" s="6"/>
      <c r="F17" s="82"/>
      <c r="G17" s="33"/>
      <c r="H17" s="68"/>
      <c r="I17" s="6"/>
      <c r="J17" s="5"/>
      <c r="K17" s="6"/>
    </row>
    <row r="18" spans="1:11" s="43" customFormat="1" x14ac:dyDescent="0.25">
      <c r="A18" s="162" t="s">
        <v>605</v>
      </c>
      <c r="B18" s="71">
        <f>SUM(B7:B17)</f>
        <v>914</v>
      </c>
      <c r="C18" s="40">
        <f>B18/24107</f>
        <v>3.7914298751400011E-2</v>
      </c>
      <c r="D18" s="71">
        <f>SUM(D7:D17)</f>
        <v>1276</v>
      </c>
      <c r="E18" s="41">
        <f>D18/27155</f>
        <v>4.6989504695267907E-2</v>
      </c>
      <c r="F18" s="77">
        <f>SUM(F7:F17)</f>
        <v>3778</v>
      </c>
      <c r="G18" s="42">
        <f>F18/68368</f>
        <v>5.5259770652937044E-2</v>
      </c>
      <c r="H18" s="71">
        <f>SUM(H7:H17)</f>
        <v>3610</v>
      </c>
      <c r="I18" s="41">
        <f>H18/69729</f>
        <v>5.1771859627988352E-2</v>
      </c>
      <c r="J18" s="37">
        <f>IF(D18=0, "-", IF((B18-D18)/D18&lt;10, (B18-D18)/D18, "&gt;999%"))</f>
        <v>-0.28369905956112851</v>
      </c>
      <c r="K18" s="38">
        <f>IF(H18=0, "-", IF((F18-H18)/H18&lt;10, (F18-H18)/H18, "&gt;999%"))</f>
        <v>4.6537396121883658E-2</v>
      </c>
    </row>
    <row r="19" spans="1:11" x14ac:dyDescent="0.25">
      <c r="B19" s="83"/>
      <c r="D19" s="83"/>
      <c r="F19" s="83"/>
      <c r="H19" s="83"/>
    </row>
    <row r="20" spans="1:11" s="43" customFormat="1" x14ac:dyDescent="0.25">
      <c r="A20" s="162" t="s">
        <v>605</v>
      </c>
      <c r="B20" s="71">
        <v>914</v>
      </c>
      <c r="C20" s="40">
        <f>B20/24107</f>
        <v>3.7914298751400011E-2</v>
      </c>
      <c r="D20" s="71">
        <v>1276</v>
      </c>
      <c r="E20" s="41">
        <f>D20/27155</f>
        <v>4.6989504695267907E-2</v>
      </c>
      <c r="F20" s="77">
        <v>3778</v>
      </c>
      <c r="G20" s="42">
        <f>F20/68368</f>
        <v>5.5259770652937044E-2</v>
      </c>
      <c r="H20" s="71">
        <v>3610</v>
      </c>
      <c r="I20" s="41">
        <f>H20/69729</f>
        <v>5.1771859627988352E-2</v>
      </c>
      <c r="J20" s="37">
        <f>IF(D20=0, "-", IF((B20-D20)/D20&lt;10, (B20-D20)/D20, "&gt;999%"))</f>
        <v>-0.28369905956112851</v>
      </c>
      <c r="K20" s="38">
        <f>IF(H20=0, "-", IF((F20-H20)/H20&lt;10, (F20-H20)/H20, "&gt;999%"))</f>
        <v>4.6537396121883658E-2</v>
      </c>
    </row>
    <row r="21" spans="1:11" x14ac:dyDescent="0.25">
      <c r="B21" s="83"/>
      <c r="D21" s="83"/>
      <c r="F21" s="83"/>
      <c r="H21" s="83"/>
    </row>
    <row r="22" spans="1:11" ht="15.6" x14ac:dyDescent="0.3">
      <c r="A22" s="164" t="s">
        <v>121</v>
      </c>
      <c r="B22" s="196" t="s">
        <v>1</v>
      </c>
      <c r="C22" s="200"/>
      <c r="D22" s="200"/>
      <c r="E22" s="197"/>
      <c r="F22" s="196" t="s">
        <v>14</v>
      </c>
      <c r="G22" s="200"/>
      <c r="H22" s="200"/>
      <c r="I22" s="197"/>
      <c r="J22" s="196" t="s">
        <v>15</v>
      </c>
      <c r="K22" s="197"/>
    </row>
    <row r="23" spans="1:11" x14ac:dyDescent="0.25">
      <c r="A23" s="22"/>
      <c r="B23" s="196">
        <f>VALUE(RIGHT($B$2, 4))</f>
        <v>2023</v>
      </c>
      <c r="C23" s="197"/>
      <c r="D23" s="196">
        <f>B23-1</f>
        <v>2022</v>
      </c>
      <c r="E23" s="204"/>
      <c r="F23" s="196">
        <f>B23</f>
        <v>2023</v>
      </c>
      <c r="G23" s="204"/>
      <c r="H23" s="196">
        <f>D23</f>
        <v>2022</v>
      </c>
      <c r="I23" s="204"/>
      <c r="J23" s="140" t="s">
        <v>4</v>
      </c>
      <c r="K23" s="141" t="s">
        <v>2</v>
      </c>
    </row>
    <row r="24" spans="1:11" x14ac:dyDescent="0.25">
      <c r="A24" s="163" t="s">
        <v>152</v>
      </c>
      <c r="B24" s="61" t="s">
        <v>12</v>
      </c>
      <c r="C24" s="62" t="s">
        <v>13</v>
      </c>
      <c r="D24" s="61" t="s">
        <v>12</v>
      </c>
      <c r="E24" s="63" t="s">
        <v>13</v>
      </c>
      <c r="F24" s="62" t="s">
        <v>12</v>
      </c>
      <c r="G24" s="62" t="s">
        <v>13</v>
      </c>
      <c r="H24" s="61" t="s">
        <v>12</v>
      </c>
      <c r="I24" s="63" t="s">
        <v>13</v>
      </c>
      <c r="J24" s="61"/>
      <c r="K24" s="63"/>
    </row>
    <row r="25" spans="1:11" x14ac:dyDescent="0.25">
      <c r="A25" s="7" t="s">
        <v>347</v>
      </c>
      <c r="B25" s="65">
        <v>2</v>
      </c>
      <c r="C25" s="34">
        <f>IF(B47=0, "-", B25/B47)</f>
        <v>9.1701054562127462E-4</v>
      </c>
      <c r="D25" s="65">
        <v>4</v>
      </c>
      <c r="E25" s="9">
        <f>IF(D47=0, "-", D25/D47)</f>
        <v>1.5174506828528073E-3</v>
      </c>
      <c r="F25" s="81">
        <v>4</v>
      </c>
      <c r="G25" s="34">
        <f>IF(F47=0, "-", F25/F47)</f>
        <v>5.4577705007504437E-4</v>
      </c>
      <c r="H25" s="65">
        <v>13</v>
      </c>
      <c r="I25" s="9">
        <f>IF(H47=0, "-", H25/H47)</f>
        <v>1.6374858294495528E-3</v>
      </c>
      <c r="J25" s="8">
        <f t="shared" ref="J25:J45" si="2">IF(D25=0, "-", IF((B25-D25)/D25&lt;10, (B25-D25)/D25, "&gt;999%"))</f>
        <v>-0.5</v>
      </c>
      <c r="K25" s="9">
        <f t="shared" ref="K25:K45" si="3">IF(H25=0, "-", IF((F25-H25)/H25&lt;10, (F25-H25)/H25, "&gt;999%"))</f>
        <v>-0.69230769230769229</v>
      </c>
    </row>
    <row r="26" spans="1:11" x14ac:dyDescent="0.25">
      <c r="A26" s="7" t="s">
        <v>348</v>
      </c>
      <c r="B26" s="65">
        <v>240</v>
      </c>
      <c r="C26" s="34">
        <f>IF(B47=0, "-", B26/B47)</f>
        <v>0.11004126547455295</v>
      </c>
      <c r="D26" s="65">
        <v>121</v>
      </c>
      <c r="E26" s="9">
        <f>IF(D47=0, "-", D26/D47)</f>
        <v>4.5902883156297418E-2</v>
      </c>
      <c r="F26" s="81">
        <v>764</v>
      </c>
      <c r="G26" s="34">
        <f>IF(F47=0, "-", F26/F47)</f>
        <v>0.10424341656433347</v>
      </c>
      <c r="H26" s="65">
        <v>306</v>
      </c>
      <c r="I26" s="9">
        <f>IF(H47=0, "-", H26/H47)</f>
        <v>3.8543897216274089E-2</v>
      </c>
      <c r="J26" s="8">
        <f t="shared" si="2"/>
        <v>0.98347107438016534</v>
      </c>
      <c r="K26" s="9">
        <f t="shared" si="3"/>
        <v>1.4967320261437909</v>
      </c>
    </row>
    <row r="27" spans="1:11" x14ac:dyDescent="0.25">
      <c r="A27" s="7" t="s">
        <v>349</v>
      </c>
      <c r="B27" s="65">
        <v>37</v>
      </c>
      <c r="C27" s="34">
        <f>IF(B47=0, "-", B27/B47)</f>
        <v>1.6964695093993582E-2</v>
      </c>
      <c r="D27" s="65">
        <v>282</v>
      </c>
      <c r="E27" s="9">
        <f>IF(D47=0, "-", D27/D47)</f>
        <v>0.10698027314112292</v>
      </c>
      <c r="F27" s="81">
        <v>180</v>
      </c>
      <c r="G27" s="34">
        <f>IF(F47=0, "-", F27/F47)</f>
        <v>2.4559967253376995E-2</v>
      </c>
      <c r="H27" s="65">
        <v>556</v>
      </c>
      <c r="I27" s="9">
        <f>IF(H47=0, "-", H27/H47)</f>
        <v>7.0034009321073176E-2</v>
      </c>
      <c r="J27" s="8">
        <f t="shared" si="2"/>
        <v>-0.86879432624113473</v>
      </c>
      <c r="K27" s="9">
        <f t="shared" si="3"/>
        <v>-0.67625899280575541</v>
      </c>
    </row>
    <row r="28" spans="1:11" x14ac:dyDescent="0.25">
      <c r="A28" s="7" t="s">
        <v>350</v>
      </c>
      <c r="B28" s="65">
        <v>143</v>
      </c>
      <c r="C28" s="34">
        <f>IF(B47=0, "-", B28/B47)</f>
        <v>6.5566254011921135E-2</v>
      </c>
      <c r="D28" s="65">
        <v>343</v>
      </c>
      <c r="E28" s="9">
        <f>IF(D47=0, "-", D28/D47)</f>
        <v>0.13012139605462822</v>
      </c>
      <c r="F28" s="81">
        <v>561</v>
      </c>
      <c r="G28" s="34">
        <f>IF(F47=0, "-", F28/F47)</f>
        <v>7.6545231273024969E-2</v>
      </c>
      <c r="H28" s="65">
        <v>960</v>
      </c>
      <c r="I28" s="9">
        <f>IF(H47=0, "-", H28/H47)</f>
        <v>0.12092203048242851</v>
      </c>
      <c r="J28" s="8">
        <f t="shared" si="2"/>
        <v>-0.58309037900874638</v>
      </c>
      <c r="K28" s="9">
        <f t="shared" si="3"/>
        <v>-0.41562500000000002</v>
      </c>
    </row>
    <row r="29" spans="1:11" x14ac:dyDescent="0.25">
      <c r="A29" s="7" t="s">
        <v>351</v>
      </c>
      <c r="B29" s="65">
        <v>51</v>
      </c>
      <c r="C29" s="34">
        <f>IF(B47=0, "-", B29/B47)</f>
        <v>2.3383768913342505E-2</v>
      </c>
      <c r="D29" s="65">
        <v>23</v>
      </c>
      <c r="E29" s="9">
        <f>IF(D47=0, "-", D29/D47)</f>
        <v>8.7253414264036426E-3</v>
      </c>
      <c r="F29" s="81">
        <v>147</v>
      </c>
      <c r="G29" s="34">
        <f>IF(F47=0, "-", F29/F47)</f>
        <v>2.0057306590257881E-2</v>
      </c>
      <c r="H29" s="65">
        <v>79</v>
      </c>
      <c r="I29" s="9">
        <f>IF(H47=0, "-", H29/H47)</f>
        <v>9.9508754251165128E-3</v>
      </c>
      <c r="J29" s="8">
        <f t="shared" si="2"/>
        <v>1.2173913043478262</v>
      </c>
      <c r="K29" s="9">
        <f t="shared" si="3"/>
        <v>0.86075949367088611</v>
      </c>
    </row>
    <row r="30" spans="1:11" x14ac:dyDescent="0.25">
      <c r="A30" s="7" t="s">
        <v>352</v>
      </c>
      <c r="B30" s="65">
        <v>229</v>
      </c>
      <c r="C30" s="34">
        <f>IF(B47=0, "-", B30/B47)</f>
        <v>0.10499770747363595</v>
      </c>
      <c r="D30" s="65">
        <v>145</v>
      </c>
      <c r="E30" s="9">
        <f>IF(D47=0, "-", D30/D47)</f>
        <v>5.5007587253414265E-2</v>
      </c>
      <c r="F30" s="81">
        <v>552</v>
      </c>
      <c r="G30" s="34">
        <f>IF(F47=0, "-", F30/F47)</f>
        <v>7.5317232910356122E-2</v>
      </c>
      <c r="H30" s="65">
        <v>650</v>
      </c>
      <c r="I30" s="9">
        <f>IF(H47=0, "-", H30/H47)</f>
        <v>8.1874291472477642E-2</v>
      </c>
      <c r="J30" s="8">
        <f t="shared" si="2"/>
        <v>0.57931034482758625</v>
      </c>
      <c r="K30" s="9">
        <f t="shared" si="3"/>
        <v>-0.15076923076923077</v>
      </c>
    </row>
    <row r="31" spans="1:11" x14ac:dyDescent="0.25">
      <c r="A31" s="7" t="s">
        <v>353</v>
      </c>
      <c r="B31" s="65">
        <v>206</v>
      </c>
      <c r="C31" s="34">
        <f>IF(B47=0, "-", B31/B47)</f>
        <v>9.4452086198991286E-2</v>
      </c>
      <c r="D31" s="65">
        <v>449</v>
      </c>
      <c r="E31" s="9">
        <f>IF(D47=0, "-", D31/D47)</f>
        <v>0.17033383915022762</v>
      </c>
      <c r="F31" s="81">
        <v>493</v>
      </c>
      <c r="G31" s="34">
        <f>IF(F47=0, "-", F31/F47)</f>
        <v>6.7267021421749215E-2</v>
      </c>
      <c r="H31" s="65">
        <v>1391</v>
      </c>
      <c r="I31" s="9">
        <f>IF(H47=0, "-", H31/H47)</f>
        <v>0.17521098375110217</v>
      </c>
      <c r="J31" s="8">
        <f t="shared" si="2"/>
        <v>-0.54120267260579069</v>
      </c>
      <c r="K31" s="9">
        <f t="shared" si="3"/>
        <v>-0.64557872034507546</v>
      </c>
    </row>
    <row r="32" spans="1:11" x14ac:dyDescent="0.25">
      <c r="A32" s="7" t="s">
        <v>354</v>
      </c>
      <c r="B32" s="65">
        <v>9</v>
      </c>
      <c r="C32" s="34">
        <f>IF(B47=0, "-", B32/B47)</f>
        <v>4.1265474552957355E-3</v>
      </c>
      <c r="D32" s="65">
        <v>13</v>
      </c>
      <c r="E32" s="9">
        <f>IF(D47=0, "-", D32/D47)</f>
        <v>4.9317147192716234E-3</v>
      </c>
      <c r="F32" s="81">
        <v>48</v>
      </c>
      <c r="G32" s="34">
        <f>IF(F47=0, "-", F32/F47)</f>
        <v>6.5493246009005321E-3</v>
      </c>
      <c r="H32" s="65">
        <v>38</v>
      </c>
      <c r="I32" s="9">
        <f>IF(H47=0, "-", H32/H47)</f>
        <v>4.7864970399294623E-3</v>
      </c>
      <c r="J32" s="8">
        <f t="shared" si="2"/>
        <v>-0.30769230769230771</v>
      </c>
      <c r="K32" s="9">
        <f t="shared" si="3"/>
        <v>0.26315789473684209</v>
      </c>
    </row>
    <row r="33" spans="1:11" x14ac:dyDescent="0.25">
      <c r="A33" s="7" t="s">
        <v>355</v>
      </c>
      <c r="B33" s="65">
        <v>297</v>
      </c>
      <c r="C33" s="34">
        <f>IF(B47=0, "-", B33/B47)</f>
        <v>0.13617606602475929</v>
      </c>
      <c r="D33" s="65">
        <v>357</v>
      </c>
      <c r="E33" s="9">
        <f>IF(D47=0, "-", D33/D47)</f>
        <v>0.13543247344461304</v>
      </c>
      <c r="F33" s="81">
        <v>1148</v>
      </c>
      <c r="G33" s="34">
        <f>IF(F47=0, "-", F33/F47)</f>
        <v>0.15663801337153774</v>
      </c>
      <c r="H33" s="65">
        <v>1152</v>
      </c>
      <c r="I33" s="9">
        <f>IF(H47=0, "-", H33/H47)</f>
        <v>0.14510643657891423</v>
      </c>
      <c r="J33" s="8">
        <f t="shared" si="2"/>
        <v>-0.16806722689075632</v>
      </c>
      <c r="K33" s="9">
        <f t="shared" si="3"/>
        <v>-3.472222222222222E-3</v>
      </c>
    </row>
    <row r="34" spans="1:11" x14ac:dyDescent="0.25">
      <c r="A34" s="7" t="s">
        <v>356</v>
      </c>
      <c r="B34" s="65">
        <v>94</v>
      </c>
      <c r="C34" s="34">
        <f>IF(B47=0, "-", B34/B47)</f>
        <v>4.309949564419991E-2</v>
      </c>
      <c r="D34" s="65">
        <v>288</v>
      </c>
      <c r="E34" s="9">
        <f>IF(D47=0, "-", D34/D47)</f>
        <v>0.10925644916540213</v>
      </c>
      <c r="F34" s="81">
        <v>480</v>
      </c>
      <c r="G34" s="34">
        <f>IF(F47=0, "-", F34/F47)</f>
        <v>6.5493246009005315E-2</v>
      </c>
      <c r="H34" s="65">
        <v>741</v>
      </c>
      <c r="I34" s="9">
        <f>IF(H47=0, "-", H34/H47)</f>
        <v>9.3336692278624511E-2</v>
      </c>
      <c r="J34" s="8">
        <f t="shared" si="2"/>
        <v>-0.67361111111111116</v>
      </c>
      <c r="K34" s="9">
        <f t="shared" si="3"/>
        <v>-0.35222672064777327</v>
      </c>
    </row>
    <row r="35" spans="1:11" x14ac:dyDescent="0.25">
      <c r="A35" s="7" t="s">
        <v>357</v>
      </c>
      <c r="B35" s="65">
        <v>189</v>
      </c>
      <c r="C35" s="34">
        <f>IF(B47=0, "-", B35/B47)</f>
        <v>8.6657496561210454E-2</v>
      </c>
      <c r="D35" s="65">
        <v>138</v>
      </c>
      <c r="E35" s="9">
        <f>IF(D47=0, "-", D35/D47)</f>
        <v>5.2352048558421849E-2</v>
      </c>
      <c r="F35" s="81">
        <v>486</v>
      </c>
      <c r="G35" s="34">
        <f>IF(F47=0, "-", F35/F47)</f>
        <v>6.6311911584117894E-2</v>
      </c>
      <c r="H35" s="65">
        <v>490</v>
      </c>
      <c r="I35" s="9">
        <f>IF(H47=0, "-", H35/H47)</f>
        <v>6.1720619725406226E-2</v>
      </c>
      <c r="J35" s="8">
        <f t="shared" si="2"/>
        <v>0.36956521739130432</v>
      </c>
      <c r="K35" s="9">
        <f t="shared" si="3"/>
        <v>-8.1632653061224497E-3</v>
      </c>
    </row>
    <row r="36" spans="1:11" x14ac:dyDescent="0.25">
      <c r="A36" s="7" t="s">
        <v>358</v>
      </c>
      <c r="B36" s="65">
        <v>140</v>
      </c>
      <c r="C36" s="34">
        <f>IF(B47=0, "-", B36/B47)</f>
        <v>6.4190738193489222E-2</v>
      </c>
      <c r="D36" s="65">
        <v>0</v>
      </c>
      <c r="E36" s="9">
        <f>IF(D47=0, "-", D36/D47)</f>
        <v>0</v>
      </c>
      <c r="F36" s="81">
        <v>675</v>
      </c>
      <c r="G36" s="34">
        <f>IF(F47=0, "-", F36/F47)</f>
        <v>9.2099877200163729E-2</v>
      </c>
      <c r="H36" s="65">
        <v>0</v>
      </c>
      <c r="I36" s="9">
        <f>IF(H47=0, "-", H36/H47)</f>
        <v>0</v>
      </c>
      <c r="J36" s="8" t="str">
        <f t="shared" si="2"/>
        <v>-</v>
      </c>
      <c r="K36" s="9" t="str">
        <f t="shared" si="3"/>
        <v>-</v>
      </c>
    </row>
    <row r="37" spans="1:11" x14ac:dyDescent="0.25">
      <c r="A37" s="7" t="s">
        <v>359</v>
      </c>
      <c r="B37" s="65">
        <v>11</v>
      </c>
      <c r="C37" s="34">
        <f>IF(B47=0, "-", B37/B47)</f>
        <v>5.0435580009170105E-3</v>
      </c>
      <c r="D37" s="65">
        <v>11</v>
      </c>
      <c r="E37" s="9">
        <f>IF(D47=0, "-", D37/D47)</f>
        <v>4.1729893778452197E-3</v>
      </c>
      <c r="F37" s="81">
        <v>25</v>
      </c>
      <c r="G37" s="34">
        <f>IF(F47=0, "-", F37/F47)</f>
        <v>3.411106562969027E-3</v>
      </c>
      <c r="H37" s="65">
        <v>29</v>
      </c>
      <c r="I37" s="9">
        <f>IF(H47=0, "-", H37/H47)</f>
        <v>3.6528530041566947E-3</v>
      </c>
      <c r="J37" s="8">
        <f t="shared" si="2"/>
        <v>0</v>
      </c>
      <c r="K37" s="9">
        <f t="shared" si="3"/>
        <v>-0.13793103448275862</v>
      </c>
    </row>
    <row r="38" spans="1:11" x14ac:dyDescent="0.25">
      <c r="A38" s="7" t="s">
        <v>360</v>
      </c>
      <c r="B38" s="65">
        <v>61</v>
      </c>
      <c r="C38" s="34">
        <f>IF(B47=0, "-", B38/B47)</f>
        <v>2.7968821641448878E-2</v>
      </c>
      <c r="D38" s="65">
        <v>24</v>
      </c>
      <c r="E38" s="9">
        <f>IF(D47=0, "-", D38/D47)</f>
        <v>9.104704097116844E-3</v>
      </c>
      <c r="F38" s="81">
        <v>146</v>
      </c>
      <c r="G38" s="34">
        <f>IF(F47=0, "-", F38/F47)</f>
        <v>1.9920862327739118E-2</v>
      </c>
      <c r="H38" s="65">
        <v>82</v>
      </c>
      <c r="I38" s="9">
        <f>IF(H47=0, "-", H38/H47)</f>
        <v>1.0328756770374103E-2</v>
      </c>
      <c r="J38" s="8">
        <f t="shared" si="2"/>
        <v>1.5416666666666667</v>
      </c>
      <c r="K38" s="9">
        <f t="shared" si="3"/>
        <v>0.78048780487804881</v>
      </c>
    </row>
    <row r="39" spans="1:11" x14ac:dyDescent="0.25">
      <c r="A39" s="7" t="s">
        <v>361</v>
      </c>
      <c r="B39" s="65">
        <v>64</v>
      </c>
      <c r="C39" s="34">
        <f>IF(B47=0, "-", B39/B47)</f>
        <v>2.9344337459880788E-2</v>
      </c>
      <c r="D39" s="65">
        <v>79</v>
      </c>
      <c r="E39" s="9">
        <f>IF(D47=0, "-", D39/D47)</f>
        <v>2.9969650986342945E-2</v>
      </c>
      <c r="F39" s="81">
        <v>163</v>
      </c>
      <c r="G39" s="34">
        <f>IF(F47=0, "-", F39/F47)</f>
        <v>2.2240414790558057E-2</v>
      </c>
      <c r="H39" s="65">
        <v>113</v>
      </c>
      <c r="I39" s="9">
        <f>IF(H47=0, "-", H39/H47)</f>
        <v>1.4233530671369191E-2</v>
      </c>
      <c r="J39" s="8">
        <f t="shared" si="2"/>
        <v>-0.189873417721519</v>
      </c>
      <c r="K39" s="9">
        <f t="shared" si="3"/>
        <v>0.44247787610619471</v>
      </c>
    </row>
    <row r="40" spans="1:11" x14ac:dyDescent="0.25">
      <c r="A40" s="7" t="s">
        <v>362</v>
      </c>
      <c r="B40" s="65">
        <v>22</v>
      </c>
      <c r="C40" s="34">
        <f>IF(B47=0, "-", B40/B47)</f>
        <v>1.0087116001834021E-2</v>
      </c>
      <c r="D40" s="65">
        <v>41</v>
      </c>
      <c r="E40" s="9">
        <f>IF(D47=0, "-", D40/D47)</f>
        <v>1.5553869499241275E-2</v>
      </c>
      <c r="F40" s="81">
        <v>315</v>
      </c>
      <c r="G40" s="34">
        <f>IF(F47=0, "-", F40/F47)</f>
        <v>4.2979942693409739E-2</v>
      </c>
      <c r="H40" s="65">
        <v>478</v>
      </c>
      <c r="I40" s="9">
        <f>IF(H47=0, "-", H40/H47)</f>
        <v>6.0209094344375866E-2</v>
      </c>
      <c r="J40" s="8">
        <f t="shared" si="2"/>
        <v>-0.46341463414634149</v>
      </c>
      <c r="K40" s="9">
        <f t="shared" si="3"/>
        <v>-0.34100418410041838</v>
      </c>
    </row>
    <row r="41" spans="1:11" x14ac:dyDescent="0.25">
      <c r="A41" s="7" t="s">
        <v>363</v>
      </c>
      <c r="B41" s="65">
        <v>14</v>
      </c>
      <c r="C41" s="34">
        <f>IF(B47=0, "-", B41/B47)</f>
        <v>6.4190738193489229E-3</v>
      </c>
      <c r="D41" s="65">
        <v>1</v>
      </c>
      <c r="E41" s="9">
        <f>IF(D47=0, "-", D41/D47)</f>
        <v>3.7936267071320183E-4</v>
      </c>
      <c r="F41" s="81">
        <v>49</v>
      </c>
      <c r="G41" s="34">
        <f>IF(F47=0, "-", F41/F47)</f>
        <v>6.6857688634192934E-3</v>
      </c>
      <c r="H41" s="65">
        <v>15</v>
      </c>
      <c r="I41" s="9">
        <f>IF(H47=0, "-", H41/H47)</f>
        <v>1.8894067262879455E-3</v>
      </c>
      <c r="J41" s="8" t="str">
        <f t="shared" si="2"/>
        <v>&gt;999%</v>
      </c>
      <c r="K41" s="9">
        <f t="shared" si="3"/>
        <v>2.2666666666666666</v>
      </c>
    </row>
    <row r="42" spans="1:11" x14ac:dyDescent="0.25">
      <c r="A42" s="7" t="s">
        <v>364</v>
      </c>
      <c r="B42" s="65">
        <v>27</v>
      </c>
      <c r="C42" s="34">
        <f>IF(B47=0, "-", B42/B47)</f>
        <v>1.2379642365887207E-2</v>
      </c>
      <c r="D42" s="65">
        <v>7</v>
      </c>
      <c r="E42" s="9">
        <f>IF(D47=0, "-", D42/D47)</f>
        <v>2.6555386949924128E-3</v>
      </c>
      <c r="F42" s="81">
        <v>129</v>
      </c>
      <c r="G42" s="34">
        <f>IF(F47=0, "-", F42/F47)</f>
        <v>1.760130986492018E-2</v>
      </c>
      <c r="H42" s="65">
        <v>61</v>
      </c>
      <c r="I42" s="9">
        <f>IF(H47=0, "-", H42/H47)</f>
        <v>7.6835873535709785E-3</v>
      </c>
      <c r="J42" s="8">
        <f t="shared" si="2"/>
        <v>2.8571428571428572</v>
      </c>
      <c r="K42" s="9">
        <f t="shared" si="3"/>
        <v>1.1147540983606556</v>
      </c>
    </row>
    <row r="43" spans="1:11" x14ac:dyDescent="0.25">
      <c r="A43" s="7" t="s">
        <v>365</v>
      </c>
      <c r="B43" s="65">
        <v>89</v>
      </c>
      <c r="C43" s="34">
        <f>IF(B47=0, "-", B43/B47)</f>
        <v>4.0806969280146724E-2</v>
      </c>
      <c r="D43" s="65">
        <v>131</v>
      </c>
      <c r="E43" s="9">
        <f>IF(D47=0, "-", D43/D47)</f>
        <v>4.9696509863429439E-2</v>
      </c>
      <c r="F43" s="81">
        <v>222</v>
      </c>
      <c r="G43" s="34">
        <f>IF(F47=0, "-", F43/F47)</f>
        <v>3.029062627916496E-2</v>
      </c>
      <c r="H43" s="65">
        <v>501</v>
      </c>
      <c r="I43" s="9">
        <f>IF(H47=0, "-", H43/H47)</f>
        <v>6.3106184658017386E-2</v>
      </c>
      <c r="J43" s="8">
        <f t="shared" si="2"/>
        <v>-0.32061068702290074</v>
      </c>
      <c r="K43" s="9">
        <f t="shared" si="3"/>
        <v>-0.55688622754491013</v>
      </c>
    </row>
    <row r="44" spans="1:11" x14ac:dyDescent="0.25">
      <c r="A44" s="7" t="s">
        <v>366</v>
      </c>
      <c r="B44" s="65">
        <v>77</v>
      </c>
      <c r="C44" s="34">
        <f>IF(B47=0, "-", B44/B47)</f>
        <v>3.5304906006419071E-2</v>
      </c>
      <c r="D44" s="65">
        <v>0</v>
      </c>
      <c r="E44" s="9">
        <f>IF(D47=0, "-", D44/D47)</f>
        <v>0</v>
      </c>
      <c r="F44" s="81">
        <v>291</v>
      </c>
      <c r="G44" s="34">
        <f>IF(F47=0, "-", F44/F47)</f>
        <v>3.9705280392959473E-2</v>
      </c>
      <c r="H44" s="65">
        <v>0</v>
      </c>
      <c r="I44" s="9">
        <f>IF(H47=0, "-", H44/H47)</f>
        <v>0</v>
      </c>
      <c r="J44" s="8" t="str">
        <f t="shared" si="2"/>
        <v>-</v>
      </c>
      <c r="K44" s="9" t="str">
        <f t="shared" si="3"/>
        <v>-</v>
      </c>
    </row>
    <row r="45" spans="1:11" x14ac:dyDescent="0.25">
      <c r="A45" s="7" t="s">
        <v>367</v>
      </c>
      <c r="B45" s="65">
        <v>179</v>
      </c>
      <c r="C45" s="34">
        <f>IF(B47=0, "-", B45/B47)</f>
        <v>8.2072443833104081E-2</v>
      </c>
      <c r="D45" s="65">
        <v>179</v>
      </c>
      <c r="E45" s="9">
        <f>IF(D47=0, "-", D45/D47)</f>
        <v>6.790591805766312E-2</v>
      </c>
      <c r="F45" s="81">
        <v>451</v>
      </c>
      <c r="G45" s="34">
        <f>IF(F47=0, "-", F45/F47)</f>
        <v>6.1536362395961247E-2</v>
      </c>
      <c r="H45" s="65">
        <v>284</v>
      </c>
      <c r="I45" s="9">
        <f>IF(H47=0, "-", H45/H47)</f>
        <v>3.5772767351051768E-2</v>
      </c>
      <c r="J45" s="8">
        <f t="shared" si="2"/>
        <v>0</v>
      </c>
      <c r="K45" s="9">
        <f t="shared" si="3"/>
        <v>0.5880281690140845</v>
      </c>
    </row>
    <row r="46" spans="1:11" x14ac:dyDescent="0.25">
      <c r="A46" s="2"/>
      <c r="B46" s="68"/>
      <c r="C46" s="33"/>
      <c r="D46" s="68"/>
      <c r="E46" s="6"/>
      <c r="F46" s="82"/>
      <c r="G46" s="33"/>
      <c r="H46" s="68"/>
      <c r="I46" s="6"/>
      <c r="J46" s="5"/>
      <c r="K46" s="6"/>
    </row>
    <row r="47" spans="1:11" s="43" customFormat="1" x14ac:dyDescent="0.25">
      <c r="A47" s="162" t="s">
        <v>604</v>
      </c>
      <c r="B47" s="71">
        <f>SUM(B25:B46)</f>
        <v>2181</v>
      </c>
      <c r="C47" s="40">
        <f>B47/24107</f>
        <v>9.0471647239391051E-2</v>
      </c>
      <c r="D47" s="71">
        <f>SUM(D25:D46)</f>
        <v>2636</v>
      </c>
      <c r="E47" s="41">
        <f>D47/27155</f>
        <v>9.7072362364205481E-2</v>
      </c>
      <c r="F47" s="77">
        <f>SUM(F25:F46)</f>
        <v>7329</v>
      </c>
      <c r="G47" s="42">
        <f>F47/68368</f>
        <v>0.10719927451439269</v>
      </c>
      <c r="H47" s="71">
        <f>SUM(H25:H46)</f>
        <v>7939</v>
      </c>
      <c r="I47" s="41">
        <f>H47/69729</f>
        <v>0.11385506747551234</v>
      </c>
      <c r="J47" s="37">
        <f>IF(D47=0, "-", IF((B47-D47)/D47&lt;10, (B47-D47)/D47, "&gt;999%"))</f>
        <v>-0.17261001517450683</v>
      </c>
      <c r="K47" s="38">
        <f>IF(H47=0, "-", IF((F47-H47)/H47&lt;10, (F47-H47)/H47, "&gt;999%"))</f>
        <v>-7.6835873535709781E-2</v>
      </c>
    </row>
    <row r="48" spans="1:11" x14ac:dyDescent="0.25">
      <c r="B48" s="83"/>
      <c r="D48" s="83"/>
      <c r="F48" s="83"/>
      <c r="H48" s="83"/>
    </row>
    <row r="49" spans="1:11" x14ac:dyDescent="0.25">
      <c r="A49" s="163" t="s">
        <v>153</v>
      </c>
      <c r="B49" s="61" t="s">
        <v>12</v>
      </c>
      <c r="C49" s="62" t="s">
        <v>13</v>
      </c>
      <c r="D49" s="61" t="s">
        <v>12</v>
      </c>
      <c r="E49" s="63" t="s">
        <v>13</v>
      </c>
      <c r="F49" s="62" t="s">
        <v>12</v>
      </c>
      <c r="G49" s="62" t="s">
        <v>13</v>
      </c>
      <c r="H49" s="61" t="s">
        <v>12</v>
      </c>
      <c r="I49" s="63" t="s">
        <v>13</v>
      </c>
      <c r="J49" s="61"/>
      <c r="K49" s="63"/>
    </row>
    <row r="50" spans="1:11" x14ac:dyDescent="0.25">
      <c r="A50" s="7" t="s">
        <v>368</v>
      </c>
      <c r="B50" s="65">
        <v>18</v>
      </c>
      <c r="C50" s="34">
        <f>IF(B65=0, "-", B50/B65)</f>
        <v>2.7027027027027029E-2</v>
      </c>
      <c r="D50" s="65">
        <v>0</v>
      </c>
      <c r="E50" s="9">
        <f>IF(D65=0, "-", D50/D65)</f>
        <v>0</v>
      </c>
      <c r="F50" s="81">
        <v>18</v>
      </c>
      <c r="G50" s="34">
        <f>IF(F65=0, "-", F50/F65)</f>
        <v>1.2328767123287671E-2</v>
      </c>
      <c r="H50" s="65">
        <v>0</v>
      </c>
      <c r="I50" s="9">
        <f>IF(H65=0, "-", H50/H65)</f>
        <v>0</v>
      </c>
      <c r="J50" s="8" t="str">
        <f t="shared" ref="J50:J63" si="4">IF(D50=0, "-", IF((B50-D50)/D50&lt;10, (B50-D50)/D50, "&gt;999%"))</f>
        <v>-</v>
      </c>
      <c r="K50" s="9" t="str">
        <f t="shared" ref="K50:K63" si="5">IF(H50=0, "-", IF((F50-H50)/H50&lt;10, (F50-H50)/H50, "&gt;999%"))</f>
        <v>-</v>
      </c>
    </row>
    <row r="51" spans="1:11" x14ac:dyDescent="0.25">
      <c r="A51" s="7" t="s">
        <v>369</v>
      </c>
      <c r="B51" s="65">
        <v>22</v>
      </c>
      <c r="C51" s="34">
        <f>IF(B65=0, "-", B51/B65)</f>
        <v>3.3033033033033031E-2</v>
      </c>
      <c r="D51" s="65">
        <v>22</v>
      </c>
      <c r="E51" s="9">
        <f>IF(D65=0, "-", D51/D65)</f>
        <v>3.7800687285223365E-2</v>
      </c>
      <c r="F51" s="81">
        <v>57</v>
      </c>
      <c r="G51" s="34">
        <f>IF(F65=0, "-", F51/F65)</f>
        <v>3.9041095890410958E-2</v>
      </c>
      <c r="H51" s="65">
        <v>34</v>
      </c>
      <c r="I51" s="9">
        <f>IF(H65=0, "-", H51/H65)</f>
        <v>2.3859649122807018E-2</v>
      </c>
      <c r="J51" s="8">
        <f t="shared" si="4"/>
        <v>0</v>
      </c>
      <c r="K51" s="9">
        <f t="shared" si="5"/>
        <v>0.67647058823529416</v>
      </c>
    </row>
    <row r="52" spans="1:11" x14ac:dyDescent="0.25">
      <c r="A52" s="7" t="s">
        <v>370</v>
      </c>
      <c r="B52" s="65">
        <v>83</v>
      </c>
      <c r="C52" s="34">
        <f>IF(B65=0, "-", B52/B65)</f>
        <v>0.12462462462462462</v>
      </c>
      <c r="D52" s="65">
        <v>84</v>
      </c>
      <c r="E52" s="9">
        <f>IF(D65=0, "-", D52/D65)</f>
        <v>0.14432989690721648</v>
      </c>
      <c r="F52" s="81">
        <v>266</v>
      </c>
      <c r="G52" s="34">
        <f>IF(F65=0, "-", F52/F65)</f>
        <v>0.18219178082191781</v>
      </c>
      <c r="H52" s="65">
        <v>160</v>
      </c>
      <c r="I52" s="9">
        <f>IF(H65=0, "-", H52/H65)</f>
        <v>0.11228070175438597</v>
      </c>
      <c r="J52" s="8">
        <f t="shared" si="4"/>
        <v>-1.1904761904761904E-2</v>
      </c>
      <c r="K52" s="9">
        <f t="shared" si="5"/>
        <v>0.66249999999999998</v>
      </c>
    </row>
    <row r="53" spans="1:11" x14ac:dyDescent="0.25">
      <c r="A53" s="7" t="s">
        <v>371</v>
      </c>
      <c r="B53" s="65">
        <v>60</v>
      </c>
      <c r="C53" s="34">
        <f>IF(B65=0, "-", B53/B65)</f>
        <v>9.0090090090090086E-2</v>
      </c>
      <c r="D53" s="65">
        <v>74</v>
      </c>
      <c r="E53" s="9">
        <f>IF(D65=0, "-", D53/D65)</f>
        <v>0.12714776632302405</v>
      </c>
      <c r="F53" s="81">
        <v>95</v>
      </c>
      <c r="G53" s="34">
        <f>IF(F65=0, "-", F53/F65)</f>
        <v>6.5068493150684928E-2</v>
      </c>
      <c r="H53" s="65">
        <v>227</v>
      </c>
      <c r="I53" s="9">
        <f>IF(H65=0, "-", H53/H65)</f>
        <v>0.15929824561403508</v>
      </c>
      <c r="J53" s="8">
        <f t="shared" si="4"/>
        <v>-0.1891891891891892</v>
      </c>
      <c r="K53" s="9">
        <f t="shared" si="5"/>
        <v>-0.58149779735682816</v>
      </c>
    </row>
    <row r="54" spans="1:11" x14ac:dyDescent="0.25">
      <c r="A54" s="7" t="s">
        <v>372</v>
      </c>
      <c r="B54" s="65">
        <v>27</v>
      </c>
      <c r="C54" s="34">
        <f>IF(B65=0, "-", B54/B65)</f>
        <v>4.0540540540540543E-2</v>
      </c>
      <c r="D54" s="65">
        <v>24</v>
      </c>
      <c r="E54" s="9">
        <f>IF(D65=0, "-", D54/D65)</f>
        <v>4.1237113402061855E-2</v>
      </c>
      <c r="F54" s="81">
        <v>63</v>
      </c>
      <c r="G54" s="34">
        <f>IF(F65=0, "-", F54/F65)</f>
        <v>4.3150684931506852E-2</v>
      </c>
      <c r="H54" s="65">
        <v>61</v>
      </c>
      <c r="I54" s="9">
        <f>IF(H65=0, "-", H54/H65)</f>
        <v>4.2807017543859648E-2</v>
      </c>
      <c r="J54" s="8">
        <f t="shared" si="4"/>
        <v>0.125</v>
      </c>
      <c r="K54" s="9">
        <f t="shared" si="5"/>
        <v>3.2786885245901641E-2</v>
      </c>
    </row>
    <row r="55" spans="1:11" x14ac:dyDescent="0.25">
      <c r="A55" s="7" t="s">
        <v>373</v>
      </c>
      <c r="B55" s="65">
        <v>3</v>
      </c>
      <c r="C55" s="34">
        <f>IF(B65=0, "-", B55/B65)</f>
        <v>4.5045045045045045E-3</v>
      </c>
      <c r="D55" s="65">
        <v>0</v>
      </c>
      <c r="E55" s="9">
        <f>IF(D65=0, "-", D55/D65)</f>
        <v>0</v>
      </c>
      <c r="F55" s="81">
        <v>11</v>
      </c>
      <c r="G55" s="34">
        <f>IF(F65=0, "-", F55/F65)</f>
        <v>7.534246575342466E-3</v>
      </c>
      <c r="H55" s="65">
        <v>0</v>
      </c>
      <c r="I55" s="9">
        <f>IF(H65=0, "-", H55/H65)</f>
        <v>0</v>
      </c>
      <c r="J55" s="8" t="str">
        <f t="shared" si="4"/>
        <v>-</v>
      </c>
      <c r="K55" s="9" t="str">
        <f t="shared" si="5"/>
        <v>-</v>
      </c>
    </row>
    <row r="56" spans="1:11" x14ac:dyDescent="0.25">
      <c r="A56" s="7" t="s">
        <v>374</v>
      </c>
      <c r="B56" s="65">
        <v>0</v>
      </c>
      <c r="C56" s="34">
        <f>IF(B65=0, "-", B56/B65)</f>
        <v>0</v>
      </c>
      <c r="D56" s="65">
        <v>14</v>
      </c>
      <c r="E56" s="9">
        <f>IF(D65=0, "-", D56/D65)</f>
        <v>2.4054982817869417E-2</v>
      </c>
      <c r="F56" s="81">
        <v>1</v>
      </c>
      <c r="G56" s="34">
        <f>IF(F65=0, "-", F56/F65)</f>
        <v>6.8493150684931507E-4</v>
      </c>
      <c r="H56" s="65">
        <v>20</v>
      </c>
      <c r="I56" s="9">
        <f>IF(H65=0, "-", H56/H65)</f>
        <v>1.4035087719298246E-2</v>
      </c>
      <c r="J56" s="8">
        <f t="shared" si="4"/>
        <v>-1</v>
      </c>
      <c r="K56" s="9">
        <f t="shared" si="5"/>
        <v>-0.95</v>
      </c>
    </row>
    <row r="57" spans="1:11" x14ac:dyDescent="0.25">
      <c r="A57" s="7" t="s">
        <v>375</v>
      </c>
      <c r="B57" s="65">
        <v>31</v>
      </c>
      <c r="C57" s="34">
        <f>IF(B65=0, "-", B57/B65)</f>
        <v>4.6546546546546545E-2</v>
      </c>
      <c r="D57" s="65">
        <v>33</v>
      </c>
      <c r="E57" s="9">
        <f>IF(D65=0, "-", D57/D65)</f>
        <v>5.6701030927835051E-2</v>
      </c>
      <c r="F57" s="81">
        <v>124</v>
      </c>
      <c r="G57" s="34">
        <f>IF(F65=0, "-", F57/F65)</f>
        <v>8.4931506849315067E-2</v>
      </c>
      <c r="H57" s="65">
        <v>69</v>
      </c>
      <c r="I57" s="9">
        <f>IF(H65=0, "-", H57/H65)</f>
        <v>4.8421052631578948E-2</v>
      </c>
      <c r="J57" s="8">
        <f t="shared" si="4"/>
        <v>-6.0606060606060608E-2</v>
      </c>
      <c r="K57" s="9">
        <f t="shared" si="5"/>
        <v>0.79710144927536231</v>
      </c>
    </row>
    <row r="58" spans="1:11" x14ac:dyDescent="0.25">
      <c r="A58" s="7" t="s">
        <v>376</v>
      </c>
      <c r="B58" s="65">
        <v>20</v>
      </c>
      <c r="C58" s="34">
        <f>IF(B65=0, "-", B58/B65)</f>
        <v>3.003003003003003E-2</v>
      </c>
      <c r="D58" s="65">
        <v>17</v>
      </c>
      <c r="E58" s="9">
        <f>IF(D65=0, "-", D58/D65)</f>
        <v>2.9209621993127148E-2</v>
      </c>
      <c r="F58" s="81">
        <v>61</v>
      </c>
      <c r="G58" s="34">
        <f>IF(F65=0, "-", F58/F65)</f>
        <v>4.1780821917808221E-2</v>
      </c>
      <c r="H58" s="65">
        <v>65</v>
      </c>
      <c r="I58" s="9">
        <f>IF(H65=0, "-", H58/H65)</f>
        <v>4.5614035087719301E-2</v>
      </c>
      <c r="J58" s="8">
        <f t="shared" si="4"/>
        <v>0.17647058823529413</v>
      </c>
      <c r="K58" s="9">
        <f t="shared" si="5"/>
        <v>-6.1538461538461542E-2</v>
      </c>
    </row>
    <row r="59" spans="1:11" x14ac:dyDescent="0.25">
      <c r="A59" s="7" t="s">
        <v>377</v>
      </c>
      <c r="B59" s="65">
        <v>23</v>
      </c>
      <c r="C59" s="34">
        <f>IF(B65=0, "-", B59/B65)</f>
        <v>3.4534534534534533E-2</v>
      </c>
      <c r="D59" s="65">
        <v>33</v>
      </c>
      <c r="E59" s="9">
        <f>IF(D65=0, "-", D59/D65)</f>
        <v>5.6701030927835051E-2</v>
      </c>
      <c r="F59" s="81">
        <v>27</v>
      </c>
      <c r="G59" s="34">
        <f>IF(F65=0, "-", F59/F65)</f>
        <v>1.8493150684931507E-2</v>
      </c>
      <c r="H59" s="65">
        <v>83</v>
      </c>
      <c r="I59" s="9">
        <f>IF(H65=0, "-", H59/H65)</f>
        <v>5.8245614035087719E-2</v>
      </c>
      <c r="J59" s="8">
        <f t="shared" si="4"/>
        <v>-0.30303030303030304</v>
      </c>
      <c r="K59" s="9">
        <f t="shared" si="5"/>
        <v>-0.67469879518072284</v>
      </c>
    </row>
    <row r="60" spans="1:11" x14ac:dyDescent="0.25">
      <c r="A60" s="7" t="s">
        <v>378</v>
      </c>
      <c r="B60" s="65">
        <v>138</v>
      </c>
      <c r="C60" s="34">
        <f>IF(B65=0, "-", B60/B65)</f>
        <v>0.2072072072072072</v>
      </c>
      <c r="D60" s="65">
        <v>117</v>
      </c>
      <c r="E60" s="9">
        <f>IF(D65=0, "-", D60/D65)</f>
        <v>0.20103092783505155</v>
      </c>
      <c r="F60" s="81">
        <v>185</v>
      </c>
      <c r="G60" s="34">
        <f>IF(F65=0, "-", F60/F65)</f>
        <v>0.12671232876712329</v>
      </c>
      <c r="H60" s="65">
        <v>297</v>
      </c>
      <c r="I60" s="9">
        <f>IF(H65=0, "-", H60/H65)</f>
        <v>0.20842105263157895</v>
      </c>
      <c r="J60" s="8">
        <f t="shared" si="4"/>
        <v>0.17948717948717949</v>
      </c>
      <c r="K60" s="9">
        <f t="shared" si="5"/>
        <v>-0.37710437710437711</v>
      </c>
    </row>
    <row r="61" spans="1:11" x14ac:dyDescent="0.25">
      <c r="A61" s="7" t="s">
        <v>379</v>
      </c>
      <c r="B61" s="65">
        <v>68</v>
      </c>
      <c r="C61" s="34">
        <f>IF(B65=0, "-", B61/B65)</f>
        <v>0.1021021021021021</v>
      </c>
      <c r="D61" s="65">
        <v>19</v>
      </c>
      <c r="E61" s="9">
        <f>IF(D65=0, "-", D61/D65)</f>
        <v>3.2646048109965638E-2</v>
      </c>
      <c r="F61" s="81">
        <v>119</v>
      </c>
      <c r="G61" s="34">
        <f>IF(F65=0, "-", F61/F65)</f>
        <v>8.1506849315068491E-2</v>
      </c>
      <c r="H61" s="65">
        <v>61</v>
      </c>
      <c r="I61" s="9">
        <f>IF(H65=0, "-", H61/H65)</f>
        <v>4.2807017543859648E-2</v>
      </c>
      <c r="J61" s="8">
        <f t="shared" si="4"/>
        <v>2.5789473684210527</v>
      </c>
      <c r="K61" s="9">
        <f t="shared" si="5"/>
        <v>0.95081967213114749</v>
      </c>
    </row>
    <row r="62" spans="1:11" x14ac:dyDescent="0.25">
      <c r="A62" s="7" t="s">
        <v>380</v>
      </c>
      <c r="B62" s="65">
        <v>22</v>
      </c>
      <c r="C62" s="34">
        <f>IF(B65=0, "-", B62/B65)</f>
        <v>3.3033033033033031E-2</v>
      </c>
      <c r="D62" s="65">
        <v>0</v>
      </c>
      <c r="E62" s="9">
        <f>IF(D65=0, "-", D62/D65)</f>
        <v>0</v>
      </c>
      <c r="F62" s="81">
        <v>77</v>
      </c>
      <c r="G62" s="34">
        <f>IF(F65=0, "-", F62/F65)</f>
        <v>5.2739726027397259E-2</v>
      </c>
      <c r="H62" s="65">
        <v>0</v>
      </c>
      <c r="I62" s="9">
        <f>IF(H65=0, "-", H62/H65)</f>
        <v>0</v>
      </c>
      <c r="J62" s="8" t="str">
        <f t="shared" si="4"/>
        <v>-</v>
      </c>
      <c r="K62" s="9" t="str">
        <f t="shared" si="5"/>
        <v>-</v>
      </c>
    </row>
    <row r="63" spans="1:11" x14ac:dyDescent="0.25">
      <c r="A63" s="7" t="s">
        <v>381</v>
      </c>
      <c r="B63" s="65">
        <v>151</v>
      </c>
      <c r="C63" s="34">
        <f>IF(B65=0, "-", B63/B65)</f>
        <v>0.22672672672672672</v>
      </c>
      <c r="D63" s="65">
        <v>145</v>
      </c>
      <c r="E63" s="9">
        <f>IF(D65=0, "-", D63/D65)</f>
        <v>0.24914089347079038</v>
      </c>
      <c r="F63" s="81">
        <v>356</v>
      </c>
      <c r="G63" s="34">
        <f>IF(F65=0, "-", F63/F65)</f>
        <v>0.24383561643835616</v>
      </c>
      <c r="H63" s="65">
        <v>348</v>
      </c>
      <c r="I63" s="9">
        <f>IF(H65=0, "-", H63/H65)</f>
        <v>0.24421052631578946</v>
      </c>
      <c r="J63" s="8">
        <f t="shared" si="4"/>
        <v>4.1379310344827586E-2</v>
      </c>
      <c r="K63" s="9">
        <f t="shared" si="5"/>
        <v>2.2988505747126436E-2</v>
      </c>
    </row>
    <row r="64" spans="1:11" x14ac:dyDescent="0.25">
      <c r="A64" s="2"/>
      <c r="B64" s="68"/>
      <c r="C64" s="33"/>
      <c r="D64" s="68"/>
      <c r="E64" s="6"/>
      <c r="F64" s="82"/>
      <c r="G64" s="33"/>
      <c r="H64" s="68"/>
      <c r="I64" s="6"/>
      <c r="J64" s="5"/>
      <c r="K64" s="6"/>
    </row>
    <row r="65" spans="1:11" s="43" customFormat="1" x14ac:dyDescent="0.25">
      <c r="A65" s="162" t="s">
        <v>603</v>
      </c>
      <c r="B65" s="71">
        <f>SUM(B50:B64)</f>
        <v>666</v>
      </c>
      <c r="C65" s="40">
        <f>B65/24107</f>
        <v>2.7626830381217073E-2</v>
      </c>
      <c r="D65" s="71">
        <f>SUM(D50:D64)</f>
        <v>582</v>
      </c>
      <c r="E65" s="41">
        <f>D65/27155</f>
        <v>2.143251703185417E-2</v>
      </c>
      <c r="F65" s="77">
        <f>SUM(F50:F64)</f>
        <v>1460</v>
      </c>
      <c r="G65" s="42">
        <f>F65/68368</f>
        <v>2.1355019892347296E-2</v>
      </c>
      <c r="H65" s="71">
        <f>SUM(H50:H64)</f>
        <v>1425</v>
      </c>
      <c r="I65" s="41">
        <f>H65/69729</f>
        <v>2.0436260379469086E-2</v>
      </c>
      <c r="J65" s="37">
        <f>IF(D65=0, "-", IF((B65-D65)/D65&lt;10, (B65-D65)/D65, "&gt;999%"))</f>
        <v>0.14432989690721648</v>
      </c>
      <c r="K65" s="38">
        <f>IF(H65=0, "-", IF((F65-H65)/H65&lt;10, (F65-H65)/H65, "&gt;999%"))</f>
        <v>2.456140350877193E-2</v>
      </c>
    </row>
    <row r="66" spans="1:11" x14ac:dyDescent="0.25">
      <c r="B66" s="83"/>
      <c r="D66" s="83"/>
      <c r="F66" s="83"/>
      <c r="H66" s="83"/>
    </row>
    <row r="67" spans="1:11" s="43" customFormat="1" x14ac:dyDescent="0.25">
      <c r="A67" s="162" t="s">
        <v>602</v>
      </c>
      <c r="B67" s="71">
        <v>2847</v>
      </c>
      <c r="C67" s="40">
        <f>B67/24107</f>
        <v>0.11809847762060813</v>
      </c>
      <c r="D67" s="71">
        <v>3218</v>
      </c>
      <c r="E67" s="41">
        <f>D67/27155</f>
        <v>0.11850487939605965</v>
      </c>
      <c r="F67" s="77">
        <v>8789</v>
      </c>
      <c r="G67" s="42">
        <f>F67/68368</f>
        <v>0.12855429440673999</v>
      </c>
      <c r="H67" s="71">
        <v>9364</v>
      </c>
      <c r="I67" s="41">
        <f>H67/69729</f>
        <v>0.13429132785498143</v>
      </c>
      <c r="J67" s="37">
        <f>IF(D67=0, "-", IF((B67-D67)/D67&lt;10, (B67-D67)/D67, "&gt;999%"))</f>
        <v>-0.11528899937849596</v>
      </c>
      <c r="K67" s="38">
        <f>IF(H67=0, "-", IF((F67-H67)/H67&lt;10, (F67-H67)/H67, "&gt;999%"))</f>
        <v>-6.140538231524989E-2</v>
      </c>
    </row>
    <row r="68" spans="1:11" x14ac:dyDescent="0.25">
      <c r="B68" s="83"/>
      <c r="D68" s="83"/>
      <c r="F68" s="83"/>
      <c r="H68" s="83"/>
    </row>
    <row r="69" spans="1:11" ht="15.6" x14ac:dyDescent="0.3">
      <c r="A69" s="164" t="s">
        <v>122</v>
      </c>
      <c r="B69" s="196" t="s">
        <v>1</v>
      </c>
      <c r="C69" s="200"/>
      <c r="D69" s="200"/>
      <c r="E69" s="197"/>
      <c r="F69" s="196" t="s">
        <v>14</v>
      </c>
      <c r="G69" s="200"/>
      <c r="H69" s="200"/>
      <c r="I69" s="197"/>
      <c r="J69" s="196" t="s">
        <v>15</v>
      </c>
      <c r="K69" s="197"/>
    </row>
    <row r="70" spans="1:11" x14ac:dyDescent="0.25">
      <c r="A70" s="22"/>
      <c r="B70" s="196">
        <f>VALUE(RIGHT($B$2, 4))</f>
        <v>2023</v>
      </c>
      <c r="C70" s="197"/>
      <c r="D70" s="196">
        <f>B70-1</f>
        <v>2022</v>
      </c>
      <c r="E70" s="204"/>
      <c r="F70" s="196">
        <f>B70</f>
        <v>2023</v>
      </c>
      <c r="G70" s="204"/>
      <c r="H70" s="196">
        <f>D70</f>
        <v>2022</v>
      </c>
      <c r="I70" s="204"/>
      <c r="J70" s="140" t="s">
        <v>4</v>
      </c>
      <c r="K70" s="141" t="s">
        <v>2</v>
      </c>
    </row>
    <row r="71" spans="1:11" x14ac:dyDescent="0.25">
      <c r="A71" s="163" t="s">
        <v>154</v>
      </c>
      <c r="B71" s="61" t="s">
        <v>12</v>
      </c>
      <c r="C71" s="62" t="s">
        <v>13</v>
      </c>
      <c r="D71" s="61" t="s">
        <v>12</v>
      </c>
      <c r="E71" s="63" t="s">
        <v>13</v>
      </c>
      <c r="F71" s="62" t="s">
        <v>12</v>
      </c>
      <c r="G71" s="62" t="s">
        <v>13</v>
      </c>
      <c r="H71" s="61" t="s">
        <v>12</v>
      </c>
      <c r="I71" s="63" t="s">
        <v>13</v>
      </c>
      <c r="J71" s="61"/>
      <c r="K71" s="63"/>
    </row>
    <row r="72" spans="1:11" x14ac:dyDescent="0.25">
      <c r="A72" s="7" t="s">
        <v>382</v>
      </c>
      <c r="B72" s="65">
        <v>375</v>
      </c>
      <c r="C72" s="34">
        <f>IF(B95=0, "-", B72/B95)</f>
        <v>8.9777352166626759E-2</v>
      </c>
      <c r="D72" s="65">
        <v>0</v>
      </c>
      <c r="E72" s="9">
        <f>IF(D95=0, "-", D72/D95)</f>
        <v>0</v>
      </c>
      <c r="F72" s="81">
        <v>495</v>
      </c>
      <c r="G72" s="34">
        <f>IF(F95=0, "-", F72/F95)</f>
        <v>3.7896187413872302E-2</v>
      </c>
      <c r="H72" s="65">
        <v>0</v>
      </c>
      <c r="I72" s="9">
        <f>IF(H95=0, "-", H72/H95)</f>
        <v>0</v>
      </c>
      <c r="J72" s="8" t="str">
        <f t="shared" ref="J72:J93" si="6">IF(D72=0, "-", IF((B72-D72)/D72&lt;10, (B72-D72)/D72, "&gt;999%"))</f>
        <v>-</v>
      </c>
      <c r="K72" s="9" t="str">
        <f t="shared" ref="K72:K93" si="7">IF(H72=0, "-", IF((F72-H72)/H72&lt;10, (F72-H72)/H72, "&gt;999%"))</f>
        <v>-</v>
      </c>
    </row>
    <row r="73" spans="1:11" x14ac:dyDescent="0.25">
      <c r="A73" s="7" t="s">
        <v>383</v>
      </c>
      <c r="B73" s="65">
        <v>0</v>
      </c>
      <c r="C73" s="34">
        <f>IF(B95=0, "-", B73/B95)</f>
        <v>0</v>
      </c>
      <c r="D73" s="65">
        <v>6</v>
      </c>
      <c r="E73" s="9">
        <f>IF(D95=0, "-", D73/D95)</f>
        <v>1.4278914802475012E-3</v>
      </c>
      <c r="F73" s="81">
        <v>0</v>
      </c>
      <c r="G73" s="34">
        <f>IF(F95=0, "-", F73/F95)</f>
        <v>0</v>
      </c>
      <c r="H73" s="65">
        <v>12</v>
      </c>
      <c r="I73" s="9">
        <f>IF(H95=0, "-", H73/H95)</f>
        <v>1.0790396547073105E-3</v>
      </c>
      <c r="J73" s="8">
        <f t="shared" si="6"/>
        <v>-1</v>
      </c>
      <c r="K73" s="9">
        <f t="shared" si="7"/>
        <v>-1</v>
      </c>
    </row>
    <row r="74" spans="1:11" x14ac:dyDescent="0.25">
      <c r="A74" s="7" t="s">
        <v>384</v>
      </c>
      <c r="B74" s="65">
        <v>155</v>
      </c>
      <c r="C74" s="34">
        <f>IF(B95=0, "-", B74/B95)</f>
        <v>3.7107972228872396E-2</v>
      </c>
      <c r="D74" s="65">
        <v>0</v>
      </c>
      <c r="E74" s="9">
        <f>IF(D95=0, "-", D74/D95)</f>
        <v>0</v>
      </c>
      <c r="F74" s="81">
        <v>243</v>
      </c>
      <c r="G74" s="34">
        <f>IF(F95=0, "-", F74/F95)</f>
        <v>1.8603582912264584E-2</v>
      </c>
      <c r="H74" s="65">
        <v>0</v>
      </c>
      <c r="I74" s="9">
        <f>IF(H95=0, "-", H74/H95)</f>
        <v>0</v>
      </c>
      <c r="J74" s="8" t="str">
        <f t="shared" si="6"/>
        <v>-</v>
      </c>
      <c r="K74" s="9" t="str">
        <f t="shared" si="7"/>
        <v>-</v>
      </c>
    </row>
    <row r="75" spans="1:11" x14ac:dyDescent="0.25">
      <c r="A75" s="7" t="s">
        <v>385</v>
      </c>
      <c r="B75" s="65">
        <v>96</v>
      </c>
      <c r="C75" s="34">
        <f>IF(B95=0, "-", B75/B95)</f>
        <v>2.2983002154656453E-2</v>
      </c>
      <c r="D75" s="65">
        <v>65</v>
      </c>
      <c r="E75" s="9">
        <f>IF(D95=0, "-", D75/D95)</f>
        <v>1.546882436934793E-2</v>
      </c>
      <c r="F75" s="81">
        <v>189</v>
      </c>
      <c r="G75" s="34">
        <f>IF(F95=0, "-", F75/F95)</f>
        <v>1.4469453376205787E-2</v>
      </c>
      <c r="H75" s="65">
        <v>195</v>
      </c>
      <c r="I75" s="9">
        <f>IF(H95=0, "-", H75/H95)</f>
        <v>1.7534394388993794E-2</v>
      </c>
      <c r="J75" s="8">
        <f t="shared" si="6"/>
        <v>0.47692307692307695</v>
      </c>
      <c r="K75" s="9">
        <f t="shared" si="7"/>
        <v>-3.0769230769230771E-2</v>
      </c>
    </row>
    <row r="76" spans="1:11" x14ac:dyDescent="0.25">
      <c r="A76" s="7" t="s">
        <v>386</v>
      </c>
      <c r="B76" s="65">
        <v>231</v>
      </c>
      <c r="C76" s="34">
        <f>IF(B95=0, "-", B76/B95)</f>
        <v>5.5302848934642088E-2</v>
      </c>
      <c r="D76" s="65">
        <v>38</v>
      </c>
      <c r="E76" s="9">
        <f>IF(D95=0, "-", D76/D95)</f>
        <v>9.043312708234174E-3</v>
      </c>
      <c r="F76" s="81">
        <v>448</v>
      </c>
      <c r="G76" s="34">
        <f>IF(F95=0, "-", F76/F95)</f>
        <v>3.4297963558413719E-2</v>
      </c>
      <c r="H76" s="65">
        <v>188</v>
      </c>
      <c r="I76" s="9">
        <f>IF(H95=0, "-", H76/H95)</f>
        <v>1.690495459041453E-2</v>
      </c>
      <c r="J76" s="8">
        <f t="shared" si="6"/>
        <v>5.0789473684210522</v>
      </c>
      <c r="K76" s="9">
        <f t="shared" si="7"/>
        <v>1.3829787234042554</v>
      </c>
    </row>
    <row r="77" spans="1:11" x14ac:dyDescent="0.25">
      <c r="A77" s="7" t="s">
        <v>387</v>
      </c>
      <c r="B77" s="65">
        <v>107</v>
      </c>
      <c r="C77" s="34">
        <f>IF(B95=0, "-", B77/B95)</f>
        <v>2.5616471151544171E-2</v>
      </c>
      <c r="D77" s="65">
        <v>0</v>
      </c>
      <c r="E77" s="9">
        <f>IF(D95=0, "-", D77/D95)</f>
        <v>0</v>
      </c>
      <c r="F77" s="81">
        <v>197</v>
      </c>
      <c r="G77" s="34">
        <f>IF(F95=0, "-", F77/F95)</f>
        <v>1.5081917011177462E-2</v>
      </c>
      <c r="H77" s="65">
        <v>0</v>
      </c>
      <c r="I77" s="9">
        <f>IF(H95=0, "-", H77/H95)</f>
        <v>0</v>
      </c>
      <c r="J77" s="8" t="str">
        <f t="shared" si="6"/>
        <v>-</v>
      </c>
      <c r="K77" s="9" t="str">
        <f t="shared" si="7"/>
        <v>-</v>
      </c>
    </row>
    <row r="78" spans="1:11" x14ac:dyDescent="0.25">
      <c r="A78" s="7" t="s">
        <v>388</v>
      </c>
      <c r="B78" s="65">
        <v>381</v>
      </c>
      <c r="C78" s="34">
        <f>IF(B95=0, "-", B78/B95)</f>
        <v>9.1213789801292799E-2</v>
      </c>
      <c r="D78" s="65">
        <v>298</v>
      </c>
      <c r="E78" s="9">
        <f>IF(D95=0, "-", D78/D95)</f>
        <v>7.0918610185625897E-2</v>
      </c>
      <c r="F78" s="81">
        <v>1157</v>
      </c>
      <c r="G78" s="34">
        <f>IF(F95=0, "-", F78/F95)</f>
        <v>8.8577553207778284E-2</v>
      </c>
      <c r="H78" s="65">
        <v>816</v>
      </c>
      <c r="I78" s="9">
        <f>IF(H95=0, "-", H78/H95)</f>
        <v>7.3374696520097107E-2</v>
      </c>
      <c r="J78" s="8">
        <f t="shared" si="6"/>
        <v>0.27852348993288589</v>
      </c>
      <c r="K78" s="9">
        <f t="shared" si="7"/>
        <v>0.41789215686274511</v>
      </c>
    </row>
    <row r="79" spans="1:11" x14ac:dyDescent="0.25">
      <c r="A79" s="7" t="s">
        <v>389</v>
      </c>
      <c r="B79" s="65">
        <v>271</v>
      </c>
      <c r="C79" s="34">
        <f>IF(B95=0, "-", B79/B95)</f>
        <v>6.4879099832415604E-2</v>
      </c>
      <c r="D79" s="65">
        <v>121</v>
      </c>
      <c r="E79" s="9">
        <f>IF(D95=0, "-", D79/D95)</f>
        <v>2.8795811518324606E-2</v>
      </c>
      <c r="F79" s="81">
        <v>1233</v>
      </c>
      <c r="G79" s="34">
        <f>IF(F95=0, "-", F79/F95)</f>
        <v>9.4395957740009181E-2</v>
      </c>
      <c r="H79" s="65">
        <v>543</v>
      </c>
      <c r="I79" s="9">
        <f>IF(H95=0, "-", H79/H95)</f>
        <v>4.88265443755058E-2</v>
      </c>
      <c r="J79" s="8">
        <f t="shared" si="6"/>
        <v>1.2396694214876034</v>
      </c>
      <c r="K79" s="9">
        <f t="shared" si="7"/>
        <v>1.270718232044199</v>
      </c>
    </row>
    <row r="80" spans="1:11" x14ac:dyDescent="0.25">
      <c r="A80" s="7" t="s">
        <v>390</v>
      </c>
      <c r="B80" s="65">
        <v>1</v>
      </c>
      <c r="C80" s="34">
        <f>IF(B95=0, "-", B80/B95)</f>
        <v>2.3940627244433804E-4</v>
      </c>
      <c r="D80" s="65">
        <v>14</v>
      </c>
      <c r="E80" s="9">
        <f>IF(D95=0, "-", D80/D95)</f>
        <v>3.3317467872441696E-3</v>
      </c>
      <c r="F80" s="81">
        <v>7</v>
      </c>
      <c r="G80" s="34">
        <f>IF(F95=0, "-", F80/F95)</f>
        <v>5.3590568060021436E-4</v>
      </c>
      <c r="H80" s="65">
        <v>31</v>
      </c>
      <c r="I80" s="9">
        <f>IF(H95=0, "-", H80/H95)</f>
        <v>2.7875191079938856E-3</v>
      </c>
      <c r="J80" s="8">
        <f t="shared" si="6"/>
        <v>-0.9285714285714286</v>
      </c>
      <c r="K80" s="9">
        <f t="shared" si="7"/>
        <v>-0.77419354838709675</v>
      </c>
    </row>
    <row r="81" spans="1:11" x14ac:dyDescent="0.25">
      <c r="A81" s="7" t="s">
        <v>391</v>
      </c>
      <c r="B81" s="65">
        <v>196</v>
      </c>
      <c r="C81" s="34">
        <f>IF(B95=0, "-", B81/B95)</f>
        <v>4.6923629399090255E-2</v>
      </c>
      <c r="D81" s="65">
        <v>465</v>
      </c>
      <c r="E81" s="9">
        <f>IF(D95=0, "-", D81/D95)</f>
        <v>0.11066158971918134</v>
      </c>
      <c r="F81" s="81">
        <v>890</v>
      </c>
      <c r="G81" s="34">
        <f>IF(F95=0, "-", F81/F95)</f>
        <v>6.8136579390598681E-2</v>
      </c>
      <c r="H81" s="65">
        <v>1175</v>
      </c>
      <c r="I81" s="9">
        <f>IF(H95=0, "-", H81/H95)</f>
        <v>0.10565596619009082</v>
      </c>
      <c r="J81" s="8">
        <f t="shared" si="6"/>
        <v>-0.57849462365591398</v>
      </c>
      <c r="K81" s="9">
        <f t="shared" si="7"/>
        <v>-0.24255319148936169</v>
      </c>
    </row>
    <row r="82" spans="1:11" x14ac:dyDescent="0.25">
      <c r="A82" s="7" t="s">
        <v>392</v>
      </c>
      <c r="B82" s="65">
        <v>476</v>
      </c>
      <c r="C82" s="34">
        <f>IF(B95=0, "-", B82/B95)</f>
        <v>0.11395738568350491</v>
      </c>
      <c r="D82" s="65">
        <v>1074</v>
      </c>
      <c r="E82" s="9">
        <f>IF(D95=0, "-", D82/D95)</f>
        <v>0.25559257496430271</v>
      </c>
      <c r="F82" s="81">
        <v>2019</v>
      </c>
      <c r="G82" s="34">
        <f>IF(F95=0, "-", F82/F95)</f>
        <v>0.15457050987597612</v>
      </c>
      <c r="H82" s="65">
        <v>2359</v>
      </c>
      <c r="I82" s="9">
        <f>IF(H95=0, "-", H82/H95)</f>
        <v>0.21212121212121213</v>
      </c>
      <c r="J82" s="8">
        <f t="shared" si="6"/>
        <v>-0.55679702048417135</v>
      </c>
      <c r="K82" s="9">
        <f t="shared" si="7"/>
        <v>-0.14412886816447648</v>
      </c>
    </row>
    <row r="83" spans="1:11" x14ac:dyDescent="0.25">
      <c r="A83" s="7" t="s">
        <v>393</v>
      </c>
      <c r="B83" s="65">
        <v>297</v>
      </c>
      <c r="C83" s="34">
        <f>IF(B95=0, "-", B83/B95)</f>
        <v>7.1103662915968396E-2</v>
      </c>
      <c r="D83" s="65">
        <v>114</v>
      </c>
      <c r="E83" s="9">
        <f>IF(D95=0, "-", D83/D95)</f>
        <v>2.7129938124702522E-2</v>
      </c>
      <c r="F83" s="81">
        <v>683</v>
      </c>
      <c r="G83" s="34">
        <f>IF(F95=0, "-", F83/F95)</f>
        <v>5.228908283570663E-2</v>
      </c>
      <c r="H83" s="65">
        <v>273</v>
      </c>
      <c r="I83" s="9">
        <f>IF(H95=0, "-", H83/H95)</f>
        <v>2.4548152144591315E-2</v>
      </c>
      <c r="J83" s="8">
        <f t="shared" si="6"/>
        <v>1.6052631578947369</v>
      </c>
      <c r="K83" s="9">
        <f t="shared" si="7"/>
        <v>1.5018315018315018</v>
      </c>
    </row>
    <row r="84" spans="1:11" x14ac:dyDescent="0.25">
      <c r="A84" s="7" t="s">
        <v>394</v>
      </c>
      <c r="B84" s="65">
        <v>393</v>
      </c>
      <c r="C84" s="34">
        <f>IF(B95=0, "-", B84/B95)</f>
        <v>9.4086665070624853E-2</v>
      </c>
      <c r="D84" s="65">
        <v>291</v>
      </c>
      <c r="E84" s="9">
        <f>IF(D95=0, "-", D84/D95)</f>
        <v>6.9252736792003805E-2</v>
      </c>
      <c r="F84" s="81">
        <v>1473</v>
      </c>
      <c r="G84" s="34">
        <f>IF(F95=0, "-", F84/F95)</f>
        <v>0.11276986678915939</v>
      </c>
      <c r="H84" s="65">
        <v>1001</v>
      </c>
      <c r="I84" s="9">
        <f>IF(H95=0, "-", H84/H95)</f>
        <v>9.0009891196834821E-2</v>
      </c>
      <c r="J84" s="8">
        <f t="shared" si="6"/>
        <v>0.35051546391752575</v>
      </c>
      <c r="K84" s="9">
        <f t="shared" si="7"/>
        <v>0.47152847152847155</v>
      </c>
    </row>
    <row r="85" spans="1:11" x14ac:dyDescent="0.25">
      <c r="A85" s="7" t="s">
        <v>395</v>
      </c>
      <c r="B85" s="65">
        <v>219</v>
      </c>
      <c r="C85" s="34">
        <f>IF(B95=0, "-", B85/B95)</f>
        <v>5.2429973665310034E-2</v>
      </c>
      <c r="D85" s="65">
        <v>145</v>
      </c>
      <c r="E85" s="9">
        <f>IF(D95=0, "-", D85/D95)</f>
        <v>3.4507377439314611E-2</v>
      </c>
      <c r="F85" s="81">
        <v>747</v>
      </c>
      <c r="G85" s="34">
        <f>IF(F95=0, "-", F85/F95)</f>
        <v>5.7188791915480021E-2</v>
      </c>
      <c r="H85" s="65">
        <v>626</v>
      </c>
      <c r="I85" s="9">
        <f>IF(H95=0, "-", H85/H95)</f>
        <v>5.6289901987231362E-2</v>
      </c>
      <c r="J85" s="8">
        <f t="shared" si="6"/>
        <v>0.51034482758620692</v>
      </c>
      <c r="K85" s="9">
        <f t="shared" si="7"/>
        <v>0.19329073482428116</v>
      </c>
    </row>
    <row r="86" spans="1:11" x14ac:dyDescent="0.25">
      <c r="A86" s="7" t="s">
        <v>396</v>
      </c>
      <c r="B86" s="65">
        <v>16</v>
      </c>
      <c r="C86" s="34">
        <f>IF(B95=0, "-", B86/B95)</f>
        <v>3.8305003591094086E-3</v>
      </c>
      <c r="D86" s="65">
        <v>21</v>
      </c>
      <c r="E86" s="9">
        <f>IF(D95=0, "-", D86/D95)</f>
        <v>4.9976201808662538E-3</v>
      </c>
      <c r="F86" s="81">
        <v>52</v>
      </c>
      <c r="G86" s="34">
        <f>IF(F95=0, "-", F86/F95)</f>
        <v>3.9810136273158783E-3</v>
      </c>
      <c r="H86" s="65">
        <v>70</v>
      </c>
      <c r="I86" s="9">
        <f>IF(H95=0, "-", H86/H95)</f>
        <v>6.2943979857926447E-3</v>
      </c>
      <c r="J86" s="8">
        <f t="shared" si="6"/>
        <v>-0.23809523809523808</v>
      </c>
      <c r="K86" s="9">
        <f t="shared" si="7"/>
        <v>-0.25714285714285712</v>
      </c>
    </row>
    <row r="87" spans="1:11" x14ac:dyDescent="0.25">
      <c r="A87" s="7" t="s">
        <v>397</v>
      </c>
      <c r="B87" s="65">
        <v>3</v>
      </c>
      <c r="C87" s="34">
        <f>IF(B95=0, "-", B87/B95)</f>
        <v>7.1821881733301416E-4</v>
      </c>
      <c r="D87" s="65">
        <v>7</v>
      </c>
      <c r="E87" s="9">
        <f>IF(D95=0, "-", D87/D95)</f>
        <v>1.6658733936220848E-3</v>
      </c>
      <c r="F87" s="81">
        <v>7</v>
      </c>
      <c r="G87" s="34">
        <f>IF(F95=0, "-", F87/F95)</f>
        <v>5.3590568060021436E-4</v>
      </c>
      <c r="H87" s="65">
        <v>18</v>
      </c>
      <c r="I87" s="9">
        <f>IF(H95=0, "-", H87/H95)</f>
        <v>1.6185594820609657E-3</v>
      </c>
      <c r="J87" s="8">
        <f t="shared" si="6"/>
        <v>-0.5714285714285714</v>
      </c>
      <c r="K87" s="9">
        <f t="shared" si="7"/>
        <v>-0.61111111111111116</v>
      </c>
    </row>
    <row r="88" spans="1:11" x14ac:dyDescent="0.25">
      <c r="A88" s="7" t="s">
        <v>398</v>
      </c>
      <c r="B88" s="65">
        <v>51</v>
      </c>
      <c r="C88" s="34">
        <f>IF(B95=0, "-", B88/B95)</f>
        <v>1.220971989466124E-2</v>
      </c>
      <c r="D88" s="65">
        <v>90</v>
      </c>
      <c r="E88" s="9">
        <f>IF(D95=0, "-", D88/D95)</f>
        <v>2.1418372203712517E-2</v>
      </c>
      <c r="F88" s="81">
        <v>137</v>
      </c>
      <c r="G88" s="34">
        <f>IF(F95=0, "-", F88/F95)</f>
        <v>1.0488439748889909E-2</v>
      </c>
      <c r="H88" s="65">
        <v>231</v>
      </c>
      <c r="I88" s="9">
        <f>IF(H95=0, "-", H88/H95)</f>
        <v>2.0771513353115726E-2</v>
      </c>
      <c r="J88" s="8">
        <f t="shared" si="6"/>
        <v>-0.43333333333333335</v>
      </c>
      <c r="K88" s="9">
        <f t="shared" si="7"/>
        <v>-0.40692640692640691</v>
      </c>
    </row>
    <row r="89" spans="1:11" x14ac:dyDescent="0.25">
      <c r="A89" s="7" t="s">
        <v>399</v>
      </c>
      <c r="B89" s="65">
        <v>51</v>
      </c>
      <c r="C89" s="34">
        <f>IF(B95=0, "-", B89/B95)</f>
        <v>1.220971989466124E-2</v>
      </c>
      <c r="D89" s="65">
        <v>29</v>
      </c>
      <c r="E89" s="9">
        <f>IF(D95=0, "-", D89/D95)</f>
        <v>6.9014754878629226E-3</v>
      </c>
      <c r="F89" s="81">
        <v>187</v>
      </c>
      <c r="G89" s="34">
        <f>IF(F95=0, "-", F89/F95)</f>
        <v>1.4316337467462869E-2</v>
      </c>
      <c r="H89" s="65">
        <v>61</v>
      </c>
      <c r="I89" s="9">
        <f>IF(H95=0, "-", H89/H95)</f>
        <v>5.4851182447621617E-3</v>
      </c>
      <c r="J89" s="8">
        <f t="shared" si="6"/>
        <v>0.75862068965517238</v>
      </c>
      <c r="K89" s="9">
        <f t="shared" si="7"/>
        <v>2.0655737704918034</v>
      </c>
    </row>
    <row r="90" spans="1:11" x14ac:dyDescent="0.25">
      <c r="A90" s="7" t="s">
        <v>400</v>
      </c>
      <c r="B90" s="65">
        <v>13</v>
      </c>
      <c r="C90" s="34">
        <f>IF(B95=0, "-", B90/B95)</f>
        <v>3.1122815417763947E-3</v>
      </c>
      <c r="D90" s="65">
        <v>11</v>
      </c>
      <c r="E90" s="9">
        <f>IF(D95=0, "-", D90/D95)</f>
        <v>2.617801047120419E-3</v>
      </c>
      <c r="F90" s="81">
        <v>31</v>
      </c>
      <c r="G90" s="34">
        <f>IF(F95=0, "-", F90/F95)</f>
        <v>2.3732965855152348E-3</v>
      </c>
      <c r="H90" s="65">
        <v>28</v>
      </c>
      <c r="I90" s="9">
        <f>IF(H95=0, "-", H90/H95)</f>
        <v>2.5177591943170577E-3</v>
      </c>
      <c r="J90" s="8">
        <f t="shared" si="6"/>
        <v>0.18181818181818182</v>
      </c>
      <c r="K90" s="9">
        <f t="shared" si="7"/>
        <v>0.10714285714285714</v>
      </c>
    </row>
    <row r="91" spans="1:11" x14ac:dyDescent="0.25">
      <c r="A91" s="7" t="s">
        <v>401</v>
      </c>
      <c r="B91" s="65">
        <v>347</v>
      </c>
      <c r="C91" s="34">
        <f>IF(B95=0, "-", B91/B95)</f>
        <v>8.3073976538185296E-2</v>
      </c>
      <c r="D91" s="65">
        <v>178</v>
      </c>
      <c r="E91" s="9">
        <f>IF(D95=0, "-", D91/D95)</f>
        <v>4.2360780580675869E-2</v>
      </c>
      <c r="F91" s="81">
        <v>1194</v>
      </c>
      <c r="G91" s="34">
        <f>IF(F95=0, "-", F91/F95)</f>
        <v>9.1410197519522285E-2</v>
      </c>
      <c r="H91" s="65">
        <v>855</v>
      </c>
      <c r="I91" s="9">
        <f>IF(H95=0, "-", H91/H95)</f>
        <v>7.6881575397895877E-2</v>
      </c>
      <c r="J91" s="8">
        <f t="shared" si="6"/>
        <v>0.949438202247191</v>
      </c>
      <c r="K91" s="9">
        <f t="shared" si="7"/>
        <v>0.39649122807017545</v>
      </c>
    </row>
    <row r="92" spans="1:11" x14ac:dyDescent="0.25">
      <c r="A92" s="7" t="s">
        <v>402</v>
      </c>
      <c r="B92" s="65">
        <v>301</v>
      </c>
      <c r="C92" s="34">
        <f>IF(B95=0, "-", B92/B95)</f>
        <v>7.2061288005745752E-2</v>
      </c>
      <c r="D92" s="65">
        <v>1174</v>
      </c>
      <c r="E92" s="9">
        <f>IF(D95=0, "-", D92/D95)</f>
        <v>0.27939076630176107</v>
      </c>
      <c r="F92" s="81">
        <v>1248</v>
      </c>
      <c r="G92" s="34">
        <f>IF(F95=0, "-", F92/F95)</f>
        <v>9.554432705558108E-2</v>
      </c>
      <c r="H92" s="65">
        <v>2557</v>
      </c>
      <c r="I92" s="9">
        <f>IF(H95=0, "-", H92/H95)</f>
        <v>0.22992536642388275</v>
      </c>
      <c r="J92" s="8">
        <f t="shared" si="6"/>
        <v>-0.74361158432708685</v>
      </c>
      <c r="K92" s="9">
        <f t="shared" si="7"/>
        <v>-0.51192804067266329</v>
      </c>
    </row>
    <row r="93" spans="1:11" x14ac:dyDescent="0.25">
      <c r="A93" s="7" t="s">
        <v>403</v>
      </c>
      <c r="B93" s="65">
        <v>197</v>
      </c>
      <c r="C93" s="34">
        <f>IF(B95=0, "-", B93/B95)</f>
        <v>4.7163035671534591E-2</v>
      </c>
      <c r="D93" s="65">
        <v>61</v>
      </c>
      <c r="E93" s="9">
        <f>IF(D95=0, "-", D93/D95)</f>
        <v>1.4516896715849596E-2</v>
      </c>
      <c r="F93" s="81">
        <v>425</v>
      </c>
      <c r="G93" s="34">
        <f>IF(F95=0, "-", F93/F95)</f>
        <v>3.2537130607870154E-2</v>
      </c>
      <c r="H93" s="65">
        <v>82</v>
      </c>
      <c r="I93" s="9">
        <f>IF(H95=0, "-", H93/H95)</f>
        <v>7.3734376404999552E-3</v>
      </c>
      <c r="J93" s="8">
        <f t="shared" si="6"/>
        <v>2.2295081967213113</v>
      </c>
      <c r="K93" s="9">
        <f t="shared" si="7"/>
        <v>4.1829268292682924</v>
      </c>
    </row>
    <row r="94" spans="1:11" x14ac:dyDescent="0.25">
      <c r="A94" s="2"/>
      <c r="B94" s="68"/>
      <c r="C94" s="33"/>
      <c r="D94" s="68"/>
      <c r="E94" s="6"/>
      <c r="F94" s="82"/>
      <c r="G94" s="33"/>
      <c r="H94" s="68"/>
      <c r="I94" s="6"/>
      <c r="J94" s="5"/>
      <c r="K94" s="6"/>
    </row>
    <row r="95" spans="1:11" s="43" customFormat="1" x14ac:dyDescent="0.25">
      <c r="A95" s="162" t="s">
        <v>601</v>
      </c>
      <c r="B95" s="71">
        <f>SUM(B72:B94)</f>
        <v>4177</v>
      </c>
      <c r="C95" s="40">
        <f>B95/24107</f>
        <v>0.17326917492844401</v>
      </c>
      <c r="D95" s="71">
        <f>SUM(D72:D94)</f>
        <v>4202</v>
      </c>
      <c r="E95" s="41">
        <f>D95/27155</f>
        <v>0.15474129994476155</v>
      </c>
      <c r="F95" s="77">
        <f>SUM(F72:F94)</f>
        <v>13062</v>
      </c>
      <c r="G95" s="42">
        <f>F95/68368</f>
        <v>0.19105429440673999</v>
      </c>
      <c r="H95" s="71">
        <f>SUM(H72:H94)</f>
        <v>11121</v>
      </c>
      <c r="I95" s="41">
        <f>H95/69729</f>
        <v>0.15948887837198297</v>
      </c>
      <c r="J95" s="37">
        <f>IF(D95=0, "-", IF((B95-D95)/D95&lt;10, (B95-D95)/D95, "&gt;999%"))</f>
        <v>-5.9495478343645882E-3</v>
      </c>
      <c r="K95" s="38">
        <f>IF(H95=0, "-", IF((F95-H95)/H95&lt;10, (F95-H95)/H95, "&gt;999%"))</f>
        <v>0.17453466414890748</v>
      </c>
    </row>
    <row r="96" spans="1:11" x14ac:dyDescent="0.25">
      <c r="B96" s="83"/>
      <c r="D96" s="83"/>
      <c r="F96" s="83"/>
      <c r="H96" s="83"/>
    </row>
    <row r="97" spans="1:11" x14ac:dyDescent="0.25">
      <c r="A97" s="163" t="s">
        <v>155</v>
      </c>
      <c r="B97" s="61" t="s">
        <v>12</v>
      </c>
      <c r="C97" s="62" t="s">
        <v>13</v>
      </c>
      <c r="D97" s="61" t="s">
        <v>12</v>
      </c>
      <c r="E97" s="63" t="s">
        <v>13</v>
      </c>
      <c r="F97" s="62" t="s">
        <v>12</v>
      </c>
      <c r="G97" s="62" t="s">
        <v>13</v>
      </c>
      <c r="H97" s="61" t="s">
        <v>12</v>
      </c>
      <c r="I97" s="63" t="s">
        <v>13</v>
      </c>
      <c r="J97" s="61"/>
      <c r="K97" s="63"/>
    </row>
    <row r="98" spans="1:11" x14ac:dyDescent="0.25">
      <c r="A98" s="7" t="s">
        <v>404</v>
      </c>
      <c r="B98" s="65">
        <v>3</v>
      </c>
      <c r="C98" s="34">
        <f>IF(B118=0, "-", B98/B118)</f>
        <v>1.8203883495145632E-3</v>
      </c>
      <c r="D98" s="65">
        <v>19</v>
      </c>
      <c r="E98" s="9">
        <f>IF(D118=0, "-", D98/D118)</f>
        <v>1.7241379310344827E-2</v>
      </c>
      <c r="F98" s="81">
        <v>11</v>
      </c>
      <c r="G98" s="34">
        <f>IF(F118=0, "-", F98/F118)</f>
        <v>3.2544378698224851E-3</v>
      </c>
      <c r="H98" s="65">
        <v>33</v>
      </c>
      <c r="I98" s="9">
        <f>IF(H118=0, "-", H98/H118)</f>
        <v>1.1574886004910558E-2</v>
      </c>
      <c r="J98" s="8">
        <f t="shared" ref="J98:J116" si="8">IF(D98=0, "-", IF((B98-D98)/D98&lt;10, (B98-D98)/D98, "&gt;999%"))</f>
        <v>-0.84210526315789469</v>
      </c>
      <c r="K98" s="9">
        <f t="shared" ref="K98:K116" si="9">IF(H98=0, "-", IF((F98-H98)/H98&lt;10, (F98-H98)/H98, "&gt;999%"))</f>
        <v>-0.66666666666666663</v>
      </c>
    </row>
    <row r="99" spans="1:11" x14ac:dyDescent="0.25">
      <c r="A99" s="7" t="s">
        <v>405</v>
      </c>
      <c r="B99" s="65">
        <v>166</v>
      </c>
      <c r="C99" s="34">
        <f>IF(B118=0, "-", B99/B118)</f>
        <v>0.10072815533980582</v>
      </c>
      <c r="D99" s="65">
        <v>37</v>
      </c>
      <c r="E99" s="9">
        <f>IF(D118=0, "-", D99/D118)</f>
        <v>3.3575317604355719E-2</v>
      </c>
      <c r="F99" s="81">
        <v>377</v>
      </c>
      <c r="G99" s="34">
        <f>IF(F118=0, "-", F99/F118)</f>
        <v>0.11153846153846154</v>
      </c>
      <c r="H99" s="65">
        <v>302</v>
      </c>
      <c r="I99" s="9">
        <f>IF(H118=0, "-", H99/H118)</f>
        <v>0.10592774465099965</v>
      </c>
      <c r="J99" s="8">
        <f t="shared" si="8"/>
        <v>3.4864864864864864</v>
      </c>
      <c r="K99" s="9">
        <f t="shared" si="9"/>
        <v>0.24834437086092714</v>
      </c>
    </row>
    <row r="100" spans="1:11" x14ac:dyDescent="0.25">
      <c r="A100" s="7" t="s">
        <v>406</v>
      </c>
      <c r="B100" s="65">
        <v>222</v>
      </c>
      <c r="C100" s="34">
        <f>IF(B118=0, "-", B100/B118)</f>
        <v>0.13470873786407767</v>
      </c>
      <c r="D100" s="65">
        <v>156</v>
      </c>
      <c r="E100" s="9">
        <f>IF(D118=0, "-", D100/D118)</f>
        <v>0.14156079854809436</v>
      </c>
      <c r="F100" s="81">
        <v>554</v>
      </c>
      <c r="G100" s="34">
        <f>IF(F118=0, "-", F100/F118)</f>
        <v>0.16390532544378697</v>
      </c>
      <c r="H100" s="65">
        <v>411</v>
      </c>
      <c r="I100" s="9">
        <f>IF(H118=0, "-", H100/H118)</f>
        <v>0.14415994387934059</v>
      </c>
      <c r="J100" s="8">
        <f t="shared" si="8"/>
        <v>0.42307692307692307</v>
      </c>
      <c r="K100" s="9">
        <f t="shared" si="9"/>
        <v>0.34793187347931875</v>
      </c>
    </row>
    <row r="101" spans="1:11" x14ac:dyDescent="0.25">
      <c r="A101" s="7" t="s">
        <v>407</v>
      </c>
      <c r="B101" s="65">
        <v>58</v>
      </c>
      <c r="C101" s="34">
        <f>IF(B118=0, "-", B101/B118)</f>
        <v>3.5194174757281552E-2</v>
      </c>
      <c r="D101" s="65">
        <v>19</v>
      </c>
      <c r="E101" s="9">
        <f>IF(D118=0, "-", D101/D118)</f>
        <v>1.7241379310344827E-2</v>
      </c>
      <c r="F101" s="81">
        <v>82</v>
      </c>
      <c r="G101" s="34">
        <f>IF(F118=0, "-", F101/F118)</f>
        <v>2.42603550295858E-2</v>
      </c>
      <c r="H101" s="65">
        <v>90</v>
      </c>
      <c r="I101" s="9">
        <f>IF(H118=0, "-", H101/H118)</f>
        <v>3.1567870922483338E-2</v>
      </c>
      <c r="J101" s="8">
        <f t="shared" si="8"/>
        <v>2.0526315789473686</v>
      </c>
      <c r="K101" s="9">
        <f t="shared" si="9"/>
        <v>-8.8888888888888892E-2</v>
      </c>
    </row>
    <row r="102" spans="1:11" x14ac:dyDescent="0.25">
      <c r="A102" s="7" t="s">
        <v>408</v>
      </c>
      <c r="B102" s="65">
        <v>144</v>
      </c>
      <c r="C102" s="34">
        <f>IF(B118=0, "-", B102/B118)</f>
        <v>8.7378640776699032E-2</v>
      </c>
      <c r="D102" s="65">
        <v>0</v>
      </c>
      <c r="E102" s="9">
        <f>IF(D118=0, "-", D102/D118)</f>
        <v>0</v>
      </c>
      <c r="F102" s="81">
        <v>150</v>
      </c>
      <c r="G102" s="34">
        <f>IF(F118=0, "-", F102/F118)</f>
        <v>4.4378698224852069E-2</v>
      </c>
      <c r="H102" s="65">
        <v>0</v>
      </c>
      <c r="I102" s="9">
        <f>IF(H118=0, "-", H102/H118)</f>
        <v>0</v>
      </c>
      <c r="J102" s="8" t="str">
        <f t="shared" si="8"/>
        <v>-</v>
      </c>
      <c r="K102" s="9" t="str">
        <f t="shared" si="9"/>
        <v>-</v>
      </c>
    </row>
    <row r="103" spans="1:11" x14ac:dyDescent="0.25">
      <c r="A103" s="7" t="s">
        <v>409</v>
      </c>
      <c r="B103" s="65">
        <v>0</v>
      </c>
      <c r="C103" s="34">
        <f>IF(B118=0, "-", B103/B118)</f>
        <v>0</v>
      </c>
      <c r="D103" s="65">
        <v>6</v>
      </c>
      <c r="E103" s="9">
        <f>IF(D118=0, "-", D103/D118)</f>
        <v>5.4446460980036296E-3</v>
      </c>
      <c r="F103" s="81">
        <v>35</v>
      </c>
      <c r="G103" s="34">
        <f>IF(F118=0, "-", F103/F118)</f>
        <v>1.0355029585798817E-2</v>
      </c>
      <c r="H103" s="65">
        <v>29</v>
      </c>
      <c r="I103" s="9">
        <f>IF(H118=0, "-", H103/H118)</f>
        <v>1.0171869519466853E-2</v>
      </c>
      <c r="J103" s="8">
        <f t="shared" si="8"/>
        <v>-1</v>
      </c>
      <c r="K103" s="9">
        <f t="shared" si="9"/>
        <v>0.20689655172413793</v>
      </c>
    </row>
    <row r="104" spans="1:11" x14ac:dyDescent="0.25">
      <c r="A104" s="7" t="s">
        <v>410</v>
      </c>
      <c r="B104" s="65">
        <v>18</v>
      </c>
      <c r="C104" s="34">
        <f>IF(B118=0, "-", B104/B118)</f>
        <v>1.0922330097087379E-2</v>
      </c>
      <c r="D104" s="65">
        <v>18</v>
      </c>
      <c r="E104" s="9">
        <f>IF(D118=0, "-", D104/D118)</f>
        <v>1.6333938294010888E-2</v>
      </c>
      <c r="F104" s="81">
        <v>68</v>
      </c>
      <c r="G104" s="34">
        <f>IF(F118=0, "-", F104/F118)</f>
        <v>2.0118343195266272E-2</v>
      </c>
      <c r="H104" s="65">
        <v>32</v>
      </c>
      <c r="I104" s="9">
        <f>IF(H118=0, "-", H104/H118)</f>
        <v>1.1224131883549631E-2</v>
      </c>
      <c r="J104" s="8">
        <f t="shared" si="8"/>
        <v>0</v>
      </c>
      <c r="K104" s="9">
        <f t="shared" si="9"/>
        <v>1.125</v>
      </c>
    </row>
    <row r="105" spans="1:11" x14ac:dyDescent="0.25">
      <c r="A105" s="7" t="s">
        <v>411</v>
      </c>
      <c r="B105" s="65">
        <v>11</v>
      </c>
      <c r="C105" s="34">
        <f>IF(B118=0, "-", B105/B118)</f>
        <v>6.6747572815533977E-3</v>
      </c>
      <c r="D105" s="65">
        <v>19</v>
      </c>
      <c r="E105" s="9">
        <f>IF(D118=0, "-", D105/D118)</f>
        <v>1.7241379310344827E-2</v>
      </c>
      <c r="F105" s="81">
        <v>12</v>
      </c>
      <c r="G105" s="34">
        <f>IF(F118=0, "-", F105/F118)</f>
        <v>3.5502958579881655E-3</v>
      </c>
      <c r="H105" s="65">
        <v>34</v>
      </c>
      <c r="I105" s="9">
        <f>IF(H118=0, "-", H105/H118)</f>
        <v>1.1925640126271484E-2</v>
      </c>
      <c r="J105" s="8">
        <f t="shared" si="8"/>
        <v>-0.42105263157894735</v>
      </c>
      <c r="K105" s="9">
        <f t="shared" si="9"/>
        <v>-0.6470588235294118</v>
      </c>
    </row>
    <row r="106" spans="1:11" x14ac:dyDescent="0.25">
      <c r="A106" s="7" t="s">
        <v>412</v>
      </c>
      <c r="B106" s="65">
        <v>17</v>
      </c>
      <c r="C106" s="34">
        <f>IF(B118=0, "-", B106/B118)</f>
        <v>1.0315533980582525E-2</v>
      </c>
      <c r="D106" s="65">
        <v>33</v>
      </c>
      <c r="E106" s="9">
        <f>IF(D118=0, "-", D106/D118)</f>
        <v>2.9945553539019964E-2</v>
      </c>
      <c r="F106" s="81">
        <v>18</v>
      </c>
      <c r="G106" s="34">
        <f>IF(F118=0, "-", F106/F118)</f>
        <v>5.3254437869822485E-3</v>
      </c>
      <c r="H106" s="65">
        <v>48</v>
      </c>
      <c r="I106" s="9">
        <f>IF(H118=0, "-", H106/H118)</f>
        <v>1.6836197825324448E-2</v>
      </c>
      <c r="J106" s="8">
        <f t="shared" si="8"/>
        <v>-0.48484848484848486</v>
      </c>
      <c r="K106" s="9">
        <f t="shared" si="9"/>
        <v>-0.625</v>
      </c>
    </row>
    <row r="107" spans="1:11" x14ac:dyDescent="0.25">
      <c r="A107" s="7" t="s">
        <v>413</v>
      </c>
      <c r="B107" s="65">
        <v>150</v>
      </c>
      <c r="C107" s="34">
        <f>IF(B118=0, "-", B107/B118)</f>
        <v>9.1019417475728157E-2</v>
      </c>
      <c r="D107" s="65">
        <v>144</v>
      </c>
      <c r="E107" s="9">
        <f>IF(D118=0, "-", D107/D118)</f>
        <v>0.1306715063520871</v>
      </c>
      <c r="F107" s="81">
        <v>263</v>
      </c>
      <c r="G107" s="34">
        <f>IF(F118=0, "-", F107/F118)</f>
        <v>7.7810650887573968E-2</v>
      </c>
      <c r="H107" s="65">
        <v>296</v>
      </c>
      <c r="I107" s="9">
        <f>IF(H118=0, "-", H107/H118)</f>
        <v>0.1038232199228341</v>
      </c>
      <c r="J107" s="8">
        <f t="shared" si="8"/>
        <v>4.1666666666666664E-2</v>
      </c>
      <c r="K107" s="9">
        <f t="shared" si="9"/>
        <v>-0.11148648648648649</v>
      </c>
    </row>
    <row r="108" spans="1:11" x14ac:dyDescent="0.25">
      <c r="A108" s="7" t="s">
        <v>414</v>
      </c>
      <c r="B108" s="65">
        <v>15</v>
      </c>
      <c r="C108" s="34">
        <f>IF(B118=0, "-", B108/B118)</f>
        <v>9.101941747572815E-3</v>
      </c>
      <c r="D108" s="65">
        <v>0</v>
      </c>
      <c r="E108" s="9">
        <f>IF(D118=0, "-", D108/D118)</f>
        <v>0</v>
      </c>
      <c r="F108" s="81">
        <v>15</v>
      </c>
      <c r="G108" s="34">
        <f>IF(F118=0, "-", F108/F118)</f>
        <v>4.4378698224852072E-3</v>
      </c>
      <c r="H108" s="65">
        <v>0</v>
      </c>
      <c r="I108" s="9">
        <f>IF(H118=0, "-", H108/H118)</f>
        <v>0</v>
      </c>
      <c r="J108" s="8" t="str">
        <f t="shared" si="8"/>
        <v>-</v>
      </c>
      <c r="K108" s="9" t="str">
        <f t="shared" si="9"/>
        <v>-</v>
      </c>
    </row>
    <row r="109" spans="1:11" x14ac:dyDescent="0.25">
      <c r="A109" s="7" t="s">
        <v>415</v>
      </c>
      <c r="B109" s="65">
        <v>23</v>
      </c>
      <c r="C109" s="34">
        <f>IF(B118=0, "-", B109/B118)</f>
        <v>1.3956310679611651E-2</v>
      </c>
      <c r="D109" s="65">
        <v>0</v>
      </c>
      <c r="E109" s="9">
        <f>IF(D118=0, "-", D109/D118)</f>
        <v>0</v>
      </c>
      <c r="F109" s="81">
        <v>40</v>
      </c>
      <c r="G109" s="34">
        <f>IF(F118=0, "-", F109/F118)</f>
        <v>1.1834319526627219E-2</v>
      </c>
      <c r="H109" s="65">
        <v>0</v>
      </c>
      <c r="I109" s="9">
        <f>IF(H118=0, "-", H109/H118)</f>
        <v>0</v>
      </c>
      <c r="J109" s="8" t="str">
        <f t="shared" si="8"/>
        <v>-</v>
      </c>
      <c r="K109" s="9" t="str">
        <f t="shared" si="9"/>
        <v>-</v>
      </c>
    </row>
    <row r="110" spans="1:11" x14ac:dyDescent="0.25">
      <c r="A110" s="7" t="s">
        <v>416</v>
      </c>
      <c r="B110" s="65">
        <v>3</v>
      </c>
      <c r="C110" s="34">
        <f>IF(B118=0, "-", B110/B118)</f>
        <v>1.8203883495145632E-3</v>
      </c>
      <c r="D110" s="65">
        <v>13</v>
      </c>
      <c r="E110" s="9">
        <f>IF(D118=0, "-", D110/D118)</f>
        <v>1.1796733212341199E-2</v>
      </c>
      <c r="F110" s="81">
        <v>10</v>
      </c>
      <c r="G110" s="34">
        <f>IF(F118=0, "-", F110/F118)</f>
        <v>2.9585798816568047E-3</v>
      </c>
      <c r="H110" s="65">
        <v>53</v>
      </c>
      <c r="I110" s="9">
        <f>IF(H118=0, "-", H110/H118)</f>
        <v>1.8589968432129077E-2</v>
      </c>
      <c r="J110" s="8">
        <f t="shared" si="8"/>
        <v>-0.76923076923076927</v>
      </c>
      <c r="K110" s="9">
        <f t="shared" si="9"/>
        <v>-0.81132075471698117</v>
      </c>
    </row>
    <row r="111" spans="1:11" x14ac:dyDescent="0.25">
      <c r="A111" s="7" t="s">
        <v>417</v>
      </c>
      <c r="B111" s="65">
        <v>130</v>
      </c>
      <c r="C111" s="34">
        <f>IF(B118=0, "-", B111/B118)</f>
        <v>7.8883495145631075E-2</v>
      </c>
      <c r="D111" s="65">
        <v>33</v>
      </c>
      <c r="E111" s="9">
        <f>IF(D118=0, "-", D111/D118)</f>
        <v>2.9945553539019964E-2</v>
      </c>
      <c r="F111" s="81">
        <v>244</v>
      </c>
      <c r="G111" s="34">
        <f>IF(F118=0, "-", F111/F118)</f>
        <v>7.2189349112426041E-2</v>
      </c>
      <c r="H111" s="65">
        <v>248</v>
      </c>
      <c r="I111" s="9">
        <f>IF(H118=0, "-", H111/H118)</f>
        <v>8.698702209750965E-2</v>
      </c>
      <c r="J111" s="8">
        <f t="shared" si="8"/>
        <v>2.9393939393939394</v>
      </c>
      <c r="K111" s="9">
        <f t="shared" si="9"/>
        <v>-1.6129032258064516E-2</v>
      </c>
    </row>
    <row r="112" spans="1:11" x14ac:dyDescent="0.25">
      <c r="A112" s="7" t="s">
        <v>418</v>
      </c>
      <c r="B112" s="65">
        <v>50</v>
      </c>
      <c r="C112" s="34">
        <f>IF(B118=0, "-", B112/B118)</f>
        <v>3.0339805825242719E-2</v>
      </c>
      <c r="D112" s="65">
        <v>66</v>
      </c>
      <c r="E112" s="9">
        <f>IF(D118=0, "-", D112/D118)</f>
        <v>5.9891107078039928E-2</v>
      </c>
      <c r="F112" s="81">
        <v>104</v>
      </c>
      <c r="G112" s="34">
        <f>IF(F118=0, "-", F112/F118)</f>
        <v>3.0769230769230771E-2</v>
      </c>
      <c r="H112" s="65">
        <v>166</v>
      </c>
      <c r="I112" s="9">
        <f>IF(H118=0, "-", H112/H118)</f>
        <v>5.8225184145913718E-2</v>
      </c>
      <c r="J112" s="8">
        <f t="shared" si="8"/>
        <v>-0.24242424242424243</v>
      </c>
      <c r="K112" s="9">
        <f t="shared" si="9"/>
        <v>-0.37349397590361444</v>
      </c>
    </row>
    <row r="113" spans="1:11" x14ac:dyDescent="0.25">
      <c r="A113" s="7" t="s">
        <v>419</v>
      </c>
      <c r="B113" s="65">
        <v>73</v>
      </c>
      <c r="C113" s="34">
        <f>IF(B118=0, "-", B113/B118)</f>
        <v>4.429611650485437E-2</v>
      </c>
      <c r="D113" s="65">
        <v>248</v>
      </c>
      <c r="E113" s="9">
        <f>IF(D118=0, "-", D113/D118)</f>
        <v>0.22504537205081671</v>
      </c>
      <c r="F113" s="81">
        <v>259</v>
      </c>
      <c r="G113" s="34">
        <f>IF(F118=0, "-", F113/F118)</f>
        <v>7.6627218934911243E-2</v>
      </c>
      <c r="H113" s="65">
        <v>516</v>
      </c>
      <c r="I113" s="9">
        <f>IF(H118=0, "-", H113/H118)</f>
        <v>0.18098912662223782</v>
      </c>
      <c r="J113" s="8">
        <f t="shared" si="8"/>
        <v>-0.70564516129032262</v>
      </c>
      <c r="K113" s="9">
        <f t="shared" si="9"/>
        <v>-0.49806201550387597</v>
      </c>
    </row>
    <row r="114" spans="1:11" x14ac:dyDescent="0.25">
      <c r="A114" s="7" t="s">
        <v>420</v>
      </c>
      <c r="B114" s="65">
        <v>94</v>
      </c>
      <c r="C114" s="34">
        <f>IF(B118=0, "-", B114/B118)</f>
        <v>5.7038834951456313E-2</v>
      </c>
      <c r="D114" s="65">
        <v>160</v>
      </c>
      <c r="E114" s="9">
        <f>IF(D118=0, "-", D114/D118)</f>
        <v>0.14519056261343014</v>
      </c>
      <c r="F114" s="81">
        <v>243</v>
      </c>
      <c r="G114" s="34">
        <f>IF(F118=0, "-", F114/F118)</f>
        <v>7.1893491124260356E-2</v>
      </c>
      <c r="H114" s="65">
        <v>292</v>
      </c>
      <c r="I114" s="9">
        <f>IF(H118=0, "-", H114/H118)</f>
        <v>0.10242020343739039</v>
      </c>
      <c r="J114" s="8">
        <f t="shared" si="8"/>
        <v>-0.41249999999999998</v>
      </c>
      <c r="K114" s="9">
        <f t="shared" si="9"/>
        <v>-0.1678082191780822</v>
      </c>
    </row>
    <row r="115" spans="1:11" x14ac:dyDescent="0.25">
      <c r="A115" s="7" t="s">
        <v>421</v>
      </c>
      <c r="B115" s="65">
        <v>427</v>
      </c>
      <c r="C115" s="34">
        <f>IF(B118=0, "-", B115/B118)</f>
        <v>0.25910194174757284</v>
      </c>
      <c r="D115" s="65">
        <v>0</v>
      </c>
      <c r="E115" s="9">
        <f>IF(D118=0, "-", D115/D118)</f>
        <v>0</v>
      </c>
      <c r="F115" s="81">
        <v>744</v>
      </c>
      <c r="G115" s="34">
        <f>IF(F118=0, "-", F115/F118)</f>
        <v>0.22011834319526627</v>
      </c>
      <c r="H115" s="65">
        <v>0</v>
      </c>
      <c r="I115" s="9">
        <f>IF(H118=0, "-", H115/H118)</f>
        <v>0</v>
      </c>
      <c r="J115" s="8" t="str">
        <f t="shared" si="8"/>
        <v>-</v>
      </c>
      <c r="K115" s="9" t="str">
        <f t="shared" si="9"/>
        <v>-</v>
      </c>
    </row>
    <row r="116" spans="1:11" x14ac:dyDescent="0.25">
      <c r="A116" s="7" t="s">
        <v>422</v>
      </c>
      <c r="B116" s="65">
        <v>44</v>
      </c>
      <c r="C116" s="34">
        <f>IF(B118=0, "-", B116/B118)</f>
        <v>2.6699029126213591E-2</v>
      </c>
      <c r="D116" s="65">
        <v>131</v>
      </c>
      <c r="E116" s="9">
        <f>IF(D118=0, "-", D116/D118)</f>
        <v>0.11887477313974591</v>
      </c>
      <c r="F116" s="81">
        <v>151</v>
      </c>
      <c r="G116" s="34">
        <f>IF(F118=0, "-", F116/F118)</f>
        <v>4.4674556213017753E-2</v>
      </c>
      <c r="H116" s="65">
        <v>301</v>
      </c>
      <c r="I116" s="9">
        <f>IF(H118=0, "-", H116/H118)</f>
        <v>0.10557699052963872</v>
      </c>
      <c r="J116" s="8">
        <f t="shared" si="8"/>
        <v>-0.66412213740458015</v>
      </c>
      <c r="K116" s="9">
        <f t="shared" si="9"/>
        <v>-0.49833887043189368</v>
      </c>
    </row>
    <row r="117" spans="1:11" x14ac:dyDescent="0.25">
      <c r="A117" s="2"/>
      <c r="B117" s="68"/>
      <c r="C117" s="33"/>
      <c r="D117" s="68"/>
      <c r="E117" s="6"/>
      <c r="F117" s="82"/>
      <c r="G117" s="33"/>
      <c r="H117" s="68"/>
      <c r="I117" s="6"/>
      <c r="J117" s="5"/>
      <c r="K117" s="6"/>
    </row>
    <row r="118" spans="1:11" s="43" customFormat="1" x14ac:dyDescent="0.25">
      <c r="A118" s="162" t="s">
        <v>600</v>
      </c>
      <c r="B118" s="71">
        <f>SUM(B98:B117)</f>
        <v>1648</v>
      </c>
      <c r="C118" s="40">
        <f>B118/24107</f>
        <v>6.836188658895756E-2</v>
      </c>
      <c r="D118" s="71">
        <f>SUM(D98:D117)</f>
        <v>1102</v>
      </c>
      <c r="E118" s="41">
        <f>D118/27155</f>
        <v>4.0581844964095011E-2</v>
      </c>
      <c r="F118" s="77">
        <f>SUM(F98:F117)</f>
        <v>3380</v>
      </c>
      <c r="G118" s="42">
        <f>F118/68368</f>
        <v>4.9438333723379357E-2</v>
      </c>
      <c r="H118" s="71">
        <f>SUM(H98:H117)</f>
        <v>2851</v>
      </c>
      <c r="I118" s="41">
        <f>H118/69729</f>
        <v>4.0886861994292187E-2</v>
      </c>
      <c r="J118" s="37">
        <f>IF(D118=0, "-", IF((B118-D118)/D118&lt;10, (B118-D118)/D118, "&gt;999%"))</f>
        <v>0.49546279491833028</v>
      </c>
      <c r="K118" s="38">
        <f>IF(H118=0, "-", IF((F118-H118)/H118&lt;10, (F118-H118)/H118, "&gt;999%"))</f>
        <v>0.18554893019992985</v>
      </c>
    </row>
    <row r="119" spans="1:11" x14ac:dyDescent="0.25">
      <c r="B119" s="83"/>
      <c r="D119" s="83"/>
      <c r="F119" s="83"/>
      <c r="H119" s="83"/>
    </row>
    <row r="120" spans="1:11" s="43" customFormat="1" x14ac:dyDescent="0.25">
      <c r="A120" s="162" t="s">
        <v>599</v>
      </c>
      <c r="B120" s="71">
        <v>5825</v>
      </c>
      <c r="C120" s="40">
        <f>B120/24107</f>
        <v>0.24163106151740157</v>
      </c>
      <c r="D120" s="71">
        <v>5304</v>
      </c>
      <c r="E120" s="41">
        <f>D120/27155</f>
        <v>0.19532314490885658</v>
      </c>
      <c r="F120" s="77">
        <v>16442</v>
      </c>
      <c r="G120" s="42">
        <f>F120/68368</f>
        <v>0.24049262813011935</v>
      </c>
      <c r="H120" s="71">
        <v>13972</v>
      </c>
      <c r="I120" s="41">
        <f>H120/69729</f>
        <v>0.20037574036627515</v>
      </c>
      <c r="J120" s="37">
        <f>IF(D120=0, "-", IF((B120-D120)/D120&lt;10, (B120-D120)/D120, "&gt;999%"))</f>
        <v>9.8227752639517343E-2</v>
      </c>
      <c r="K120" s="38">
        <f>IF(H120=0, "-", IF((F120-H120)/H120&lt;10, (F120-H120)/H120, "&gt;999%"))</f>
        <v>0.17678213569997137</v>
      </c>
    </row>
    <row r="121" spans="1:11" x14ac:dyDescent="0.25">
      <c r="B121" s="83"/>
      <c r="D121" s="83"/>
      <c r="F121" s="83"/>
      <c r="H121" s="83"/>
    </row>
    <row r="122" spans="1:11" ht="15.6" x14ac:dyDescent="0.3">
      <c r="A122" s="164" t="s">
        <v>123</v>
      </c>
      <c r="B122" s="196" t="s">
        <v>1</v>
      </c>
      <c r="C122" s="200"/>
      <c r="D122" s="200"/>
      <c r="E122" s="197"/>
      <c r="F122" s="196" t="s">
        <v>14</v>
      </c>
      <c r="G122" s="200"/>
      <c r="H122" s="200"/>
      <c r="I122" s="197"/>
      <c r="J122" s="196" t="s">
        <v>15</v>
      </c>
      <c r="K122" s="197"/>
    </row>
    <row r="123" spans="1:11" x14ac:dyDescent="0.25">
      <c r="A123" s="22"/>
      <c r="B123" s="196">
        <f>VALUE(RIGHT($B$2, 4))</f>
        <v>2023</v>
      </c>
      <c r="C123" s="197"/>
      <c r="D123" s="196">
        <f>B123-1</f>
        <v>2022</v>
      </c>
      <c r="E123" s="204"/>
      <c r="F123" s="196">
        <f>B123</f>
        <v>2023</v>
      </c>
      <c r="G123" s="204"/>
      <c r="H123" s="196">
        <f>D123</f>
        <v>2022</v>
      </c>
      <c r="I123" s="204"/>
      <c r="J123" s="140" t="s">
        <v>4</v>
      </c>
      <c r="K123" s="141" t="s">
        <v>2</v>
      </c>
    </row>
    <row r="124" spans="1:11" x14ac:dyDescent="0.25">
      <c r="A124" s="163" t="s">
        <v>156</v>
      </c>
      <c r="B124" s="61" t="s">
        <v>12</v>
      </c>
      <c r="C124" s="62" t="s">
        <v>13</v>
      </c>
      <c r="D124" s="61" t="s">
        <v>12</v>
      </c>
      <c r="E124" s="63" t="s">
        <v>13</v>
      </c>
      <c r="F124" s="62" t="s">
        <v>12</v>
      </c>
      <c r="G124" s="62" t="s">
        <v>13</v>
      </c>
      <c r="H124" s="61" t="s">
        <v>12</v>
      </c>
      <c r="I124" s="63" t="s">
        <v>13</v>
      </c>
      <c r="J124" s="61"/>
      <c r="K124" s="63"/>
    </row>
    <row r="125" spans="1:11" x14ac:dyDescent="0.25">
      <c r="A125" s="7" t="s">
        <v>423</v>
      </c>
      <c r="B125" s="65">
        <v>385</v>
      </c>
      <c r="C125" s="34">
        <f>IF(B148=0, "-", B125/B148)</f>
        <v>0.14638783269961977</v>
      </c>
      <c r="D125" s="65">
        <v>236</v>
      </c>
      <c r="E125" s="9">
        <f>IF(D148=0, "-", D125/D148)</f>
        <v>8.0408858603066444E-2</v>
      </c>
      <c r="F125" s="81">
        <v>891</v>
      </c>
      <c r="G125" s="34">
        <f>IF(F148=0, "-", F125/F148)</f>
        <v>0.10972906403940887</v>
      </c>
      <c r="H125" s="65">
        <v>810</v>
      </c>
      <c r="I125" s="9">
        <f>IF(H148=0, "-", H125/H148)</f>
        <v>0.11065573770491803</v>
      </c>
      <c r="J125" s="8">
        <f t="shared" ref="J125:J146" si="10">IF(D125=0, "-", IF((B125-D125)/D125&lt;10, (B125-D125)/D125, "&gt;999%"))</f>
        <v>0.63135593220338981</v>
      </c>
      <c r="K125" s="9">
        <f t="shared" ref="K125:K146" si="11">IF(H125=0, "-", IF((F125-H125)/H125&lt;10, (F125-H125)/H125, "&gt;999%"))</f>
        <v>0.1</v>
      </c>
    </row>
    <row r="126" spans="1:11" x14ac:dyDescent="0.25">
      <c r="A126" s="7" t="s">
        <v>424</v>
      </c>
      <c r="B126" s="65">
        <v>0</v>
      </c>
      <c r="C126" s="34">
        <f>IF(B148=0, "-", B126/B148)</f>
        <v>0</v>
      </c>
      <c r="D126" s="65">
        <v>0</v>
      </c>
      <c r="E126" s="9">
        <f>IF(D148=0, "-", D126/D148)</f>
        <v>0</v>
      </c>
      <c r="F126" s="81">
        <v>0</v>
      </c>
      <c r="G126" s="34">
        <f>IF(F148=0, "-", F126/F148)</f>
        <v>0</v>
      </c>
      <c r="H126" s="65">
        <v>6</v>
      </c>
      <c r="I126" s="9">
        <f>IF(H148=0, "-", H126/H148)</f>
        <v>8.1967213114754098E-4</v>
      </c>
      <c r="J126" s="8" t="str">
        <f t="shared" si="10"/>
        <v>-</v>
      </c>
      <c r="K126" s="9">
        <f t="shared" si="11"/>
        <v>-1</v>
      </c>
    </row>
    <row r="127" spans="1:11" x14ac:dyDescent="0.25">
      <c r="A127" s="7" t="s">
        <v>425</v>
      </c>
      <c r="B127" s="65">
        <v>0</v>
      </c>
      <c r="C127" s="34">
        <f>IF(B148=0, "-", B127/B148)</f>
        <v>0</v>
      </c>
      <c r="D127" s="65">
        <v>0</v>
      </c>
      <c r="E127" s="9">
        <f>IF(D148=0, "-", D127/D148)</f>
        <v>0</v>
      </c>
      <c r="F127" s="81">
        <v>11</v>
      </c>
      <c r="G127" s="34">
        <f>IF(F148=0, "-", F127/F148)</f>
        <v>1.354679802955665E-3</v>
      </c>
      <c r="H127" s="65">
        <v>0</v>
      </c>
      <c r="I127" s="9">
        <f>IF(H148=0, "-", H127/H148)</f>
        <v>0</v>
      </c>
      <c r="J127" s="8" t="str">
        <f t="shared" si="10"/>
        <v>-</v>
      </c>
      <c r="K127" s="9" t="str">
        <f t="shared" si="11"/>
        <v>-</v>
      </c>
    </row>
    <row r="128" spans="1:11" x14ac:dyDescent="0.25">
      <c r="A128" s="7" t="s">
        <v>426</v>
      </c>
      <c r="B128" s="65">
        <v>57</v>
      </c>
      <c r="C128" s="34">
        <f>IF(B148=0, "-", B128/B148)</f>
        <v>2.167300380228137E-2</v>
      </c>
      <c r="D128" s="65">
        <v>177</v>
      </c>
      <c r="E128" s="9">
        <f>IF(D148=0, "-", D128/D148)</f>
        <v>6.0306643952299829E-2</v>
      </c>
      <c r="F128" s="81">
        <v>215</v>
      </c>
      <c r="G128" s="34">
        <f>IF(F148=0, "-", F128/F148)</f>
        <v>2.647783251231527E-2</v>
      </c>
      <c r="H128" s="65">
        <v>402</v>
      </c>
      <c r="I128" s="9">
        <f>IF(H148=0, "-", H128/H148)</f>
        <v>5.4918032786885243E-2</v>
      </c>
      <c r="J128" s="8">
        <f t="shared" si="10"/>
        <v>-0.67796610169491522</v>
      </c>
      <c r="K128" s="9">
        <f t="shared" si="11"/>
        <v>-0.46517412935323382</v>
      </c>
    </row>
    <row r="129" spans="1:11" x14ac:dyDescent="0.25">
      <c r="A129" s="7" t="s">
        <v>427</v>
      </c>
      <c r="B129" s="65">
        <v>132</v>
      </c>
      <c r="C129" s="34">
        <f>IF(B148=0, "-", B129/B148)</f>
        <v>5.0190114068441066E-2</v>
      </c>
      <c r="D129" s="65">
        <v>151</v>
      </c>
      <c r="E129" s="9">
        <f>IF(D148=0, "-", D129/D148)</f>
        <v>5.1448040885860309E-2</v>
      </c>
      <c r="F129" s="81">
        <v>438</v>
      </c>
      <c r="G129" s="34">
        <f>IF(F148=0, "-", F129/F148)</f>
        <v>5.394088669950739E-2</v>
      </c>
      <c r="H129" s="65">
        <v>287</v>
      </c>
      <c r="I129" s="9">
        <f>IF(H148=0, "-", H129/H148)</f>
        <v>3.9207650273224044E-2</v>
      </c>
      <c r="J129" s="8">
        <f t="shared" si="10"/>
        <v>-0.12582781456953643</v>
      </c>
      <c r="K129" s="9">
        <f t="shared" si="11"/>
        <v>0.52613240418118468</v>
      </c>
    </row>
    <row r="130" spans="1:11" x14ac:dyDescent="0.25">
      <c r="A130" s="7" t="s">
        <v>428</v>
      </c>
      <c r="B130" s="65">
        <v>266</v>
      </c>
      <c r="C130" s="34">
        <f>IF(B148=0, "-", B130/B148)</f>
        <v>0.10114068441064639</v>
      </c>
      <c r="D130" s="65">
        <v>118</v>
      </c>
      <c r="E130" s="9">
        <f>IF(D148=0, "-", D130/D148)</f>
        <v>4.0204429301533222E-2</v>
      </c>
      <c r="F130" s="81">
        <v>554</v>
      </c>
      <c r="G130" s="34">
        <f>IF(F148=0, "-", F130/F148)</f>
        <v>6.822660098522168E-2</v>
      </c>
      <c r="H130" s="65">
        <v>431</v>
      </c>
      <c r="I130" s="9">
        <f>IF(H148=0, "-", H130/H148)</f>
        <v>5.8879781420765026E-2</v>
      </c>
      <c r="J130" s="8">
        <f t="shared" si="10"/>
        <v>1.2542372881355932</v>
      </c>
      <c r="K130" s="9">
        <f t="shared" si="11"/>
        <v>0.28538283062645009</v>
      </c>
    </row>
    <row r="131" spans="1:11" x14ac:dyDescent="0.25">
      <c r="A131" s="7" t="s">
        <v>429</v>
      </c>
      <c r="B131" s="65">
        <v>39</v>
      </c>
      <c r="C131" s="34">
        <f>IF(B148=0, "-", B131/B148)</f>
        <v>1.4828897338403042E-2</v>
      </c>
      <c r="D131" s="65">
        <v>27</v>
      </c>
      <c r="E131" s="9">
        <f>IF(D148=0, "-", D131/D148)</f>
        <v>9.1993185689948891E-3</v>
      </c>
      <c r="F131" s="81">
        <v>88</v>
      </c>
      <c r="G131" s="34">
        <f>IF(F148=0, "-", F131/F148)</f>
        <v>1.083743842364532E-2</v>
      </c>
      <c r="H131" s="65">
        <v>77</v>
      </c>
      <c r="I131" s="9">
        <f>IF(H148=0, "-", H131/H148)</f>
        <v>1.0519125683060109E-2</v>
      </c>
      <c r="J131" s="8">
        <f t="shared" si="10"/>
        <v>0.44444444444444442</v>
      </c>
      <c r="K131" s="9">
        <f t="shared" si="11"/>
        <v>0.14285714285714285</v>
      </c>
    </row>
    <row r="132" spans="1:11" x14ac:dyDescent="0.25">
      <c r="A132" s="7" t="s">
        <v>430</v>
      </c>
      <c r="B132" s="65">
        <v>302</v>
      </c>
      <c r="C132" s="34">
        <f>IF(B148=0, "-", B132/B148)</f>
        <v>0.11482889733840304</v>
      </c>
      <c r="D132" s="65">
        <v>132</v>
      </c>
      <c r="E132" s="9">
        <f>IF(D148=0, "-", D132/D148)</f>
        <v>4.4974446337308349E-2</v>
      </c>
      <c r="F132" s="81">
        <v>987</v>
      </c>
      <c r="G132" s="34">
        <f>IF(F148=0, "-", F132/F148)</f>
        <v>0.12155172413793103</v>
      </c>
      <c r="H132" s="65">
        <v>344</v>
      </c>
      <c r="I132" s="9">
        <f>IF(H148=0, "-", H132/H148)</f>
        <v>4.6994535519125684E-2</v>
      </c>
      <c r="J132" s="8">
        <f t="shared" si="10"/>
        <v>1.2878787878787878</v>
      </c>
      <c r="K132" s="9">
        <f t="shared" si="11"/>
        <v>1.8691860465116279</v>
      </c>
    </row>
    <row r="133" spans="1:11" x14ac:dyDescent="0.25">
      <c r="A133" s="7" t="s">
        <v>431</v>
      </c>
      <c r="B133" s="65">
        <v>73</v>
      </c>
      <c r="C133" s="34">
        <f>IF(B148=0, "-", B133/B148)</f>
        <v>2.7756653992395436E-2</v>
      </c>
      <c r="D133" s="65">
        <v>73</v>
      </c>
      <c r="E133" s="9">
        <f>IF(D148=0, "-", D133/D148)</f>
        <v>2.4872231686541738E-2</v>
      </c>
      <c r="F133" s="81">
        <v>241</v>
      </c>
      <c r="G133" s="34">
        <f>IF(F148=0, "-", F133/F148)</f>
        <v>2.9679802955665024E-2</v>
      </c>
      <c r="H133" s="65">
        <v>227</v>
      </c>
      <c r="I133" s="9">
        <f>IF(H148=0, "-", H133/H148)</f>
        <v>3.1010928961748632E-2</v>
      </c>
      <c r="J133" s="8">
        <f t="shared" si="10"/>
        <v>0</v>
      </c>
      <c r="K133" s="9">
        <f t="shared" si="11"/>
        <v>6.1674008810572688E-2</v>
      </c>
    </row>
    <row r="134" spans="1:11" x14ac:dyDescent="0.25">
      <c r="A134" s="7" t="s">
        <v>432</v>
      </c>
      <c r="B134" s="65">
        <v>68</v>
      </c>
      <c r="C134" s="34">
        <f>IF(B148=0, "-", B134/B148)</f>
        <v>2.5855513307984791E-2</v>
      </c>
      <c r="D134" s="65">
        <v>156</v>
      </c>
      <c r="E134" s="9">
        <f>IF(D148=0, "-", D134/D148)</f>
        <v>5.3151618398637135E-2</v>
      </c>
      <c r="F134" s="81">
        <v>386</v>
      </c>
      <c r="G134" s="34">
        <f>IF(F148=0, "-", F134/F148)</f>
        <v>4.7536945812807881E-2</v>
      </c>
      <c r="H134" s="65">
        <v>437</v>
      </c>
      <c r="I134" s="9">
        <f>IF(H148=0, "-", H134/H148)</f>
        <v>5.9699453551912571E-2</v>
      </c>
      <c r="J134" s="8">
        <f t="shared" si="10"/>
        <v>-0.5641025641025641</v>
      </c>
      <c r="K134" s="9">
        <f t="shared" si="11"/>
        <v>-0.11670480549199085</v>
      </c>
    </row>
    <row r="135" spans="1:11" x14ac:dyDescent="0.25">
      <c r="A135" s="7" t="s">
        <v>433</v>
      </c>
      <c r="B135" s="65">
        <v>267</v>
      </c>
      <c r="C135" s="34">
        <f>IF(B148=0, "-", B135/B148)</f>
        <v>0.10152091254752851</v>
      </c>
      <c r="D135" s="65">
        <v>283</v>
      </c>
      <c r="E135" s="9">
        <f>IF(D148=0, "-", D135/D148)</f>
        <v>9.6422487223168651E-2</v>
      </c>
      <c r="F135" s="81">
        <v>662</v>
      </c>
      <c r="G135" s="34">
        <f>IF(F148=0, "-", F135/F148)</f>
        <v>8.1527093596059114E-2</v>
      </c>
      <c r="H135" s="65">
        <v>688</v>
      </c>
      <c r="I135" s="9">
        <f>IF(H148=0, "-", H135/H148)</f>
        <v>9.3989071038251368E-2</v>
      </c>
      <c r="J135" s="8">
        <f t="shared" si="10"/>
        <v>-5.6537102473498232E-2</v>
      </c>
      <c r="K135" s="9">
        <f t="shared" si="11"/>
        <v>-3.7790697674418602E-2</v>
      </c>
    </row>
    <row r="136" spans="1:11" x14ac:dyDescent="0.25">
      <c r="A136" s="7" t="s">
        <v>434</v>
      </c>
      <c r="B136" s="65">
        <v>0</v>
      </c>
      <c r="C136" s="34">
        <f>IF(B148=0, "-", B136/B148)</f>
        <v>0</v>
      </c>
      <c r="D136" s="65">
        <v>2</v>
      </c>
      <c r="E136" s="9">
        <f>IF(D148=0, "-", D136/D148)</f>
        <v>6.814310051107325E-4</v>
      </c>
      <c r="F136" s="81">
        <v>0</v>
      </c>
      <c r="G136" s="34">
        <f>IF(F148=0, "-", F136/F148)</f>
        <v>0</v>
      </c>
      <c r="H136" s="65">
        <v>3</v>
      </c>
      <c r="I136" s="9">
        <f>IF(H148=0, "-", H136/H148)</f>
        <v>4.0983606557377049E-4</v>
      </c>
      <c r="J136" s="8">
        <f t="shared" si="10"/>
        <v>-1</v>
      </c>
      <c r="K136" s="9">
        <f t="shared" si="11"/>
        <v>-1</v>
      </c>
    </row>
    <row r="137" spans="1:11" x14ac:dyDescent="0.25">
      <c r="A137" s="7" t="s">
        <v>435</v>
      </c>
      <c r="B137" s="65">
        <v>159</v>
      </c>
      <c r="C137" s="34">
        <f>IF(B148=0, "-", B137/B148)</f>
        <v>6.0456273764258557E-2</v>
      </c>
      <c r="D137" s="65">
        <v>380</v>
      </c>
      <c r="E137" s="9">
        <f>IF(D148=0, "-", D137/D148)</f>
        <v>0.12947189097103917</v>
      </c>
      <c r="F137" s="81">
        <v>405</v>
      </c>
      <c r="G137" s="34">
        <f>IF(F148=0, "-", F137/F148)</f>
        <v>4.9876847290640396E-2</v>
      </c>
      <c r="H137" s="65">
        <v>509</v>
      </c>
      <c r="I137" s="9">
        <f>IF(H148=0, "-", H137/H148)</f>
        <v>6.9535519125683065E-2</v>
      </c>
      <c r="J137" s="8">
        <f t="shared" si="10"/>
        <v>-0.58157894736842108</v>
      </c>
      <c r="K137" s="9">
        <f t="shared" si="11"/>
        <v>-0.20432220039292731</v>
      </c>
    </row>
    <row r="138" spans="1:11" x14ac:dyDescent="0.25">
      <c r="A138" s="7" t="s">
        <v>436</v>
      </c>
      <c r="B138" s="65">
        <v>100</v>
      </c>
      <c r="C138" s="34">
        <f>IF(B148=0, "-", B138/B148)</f>
        <v>3.8022813688212927E-2</v>
      </c>
      <c r="D138" s="65">
        <v>0</v>
      </c>
      <c r="E138" s="9">
        <f>IF(D148=0, "-", D138/D148)</f>
        <v>0</v>
      </c>
      <c r="F138" s="81">
        <v>186</v>
      </c>
      <c r="G138" s="34">
        <f>IF(F148=0, "-", F138/F148)</f>
        <v>2.2906403940886701E-2</v>
      </c>
      <c r="H138" s="65">
        <v>0</v>
      </c>
      <c r="I138" s="9">
        <f>IF(H148=0, "-", H138/H148)</f>
        <v>0</v>
      </c>
      <c r="J138" s="8" t="str">
        <f t="shared" si="10"/>
        <v>-</v>
      </c>
      <c r="K138" s="9" t="str">
        <f t="shared" si="11"/>
        <v>-</v>
      </c>
    </row>
    <row r="139" spans="1:11" x14ac:dyDescent="0.25">
      <c r="A139" s="7" t="s">
        <v>437</v>
      </c>
      <c r="B139" s="65">
        <v>46</v>
      </c>
      <c r="C139" s="34">
        <f>IF(B148=0, "-", B139/B148)</f>
        <v>1.7490494296577948E-2</v>
      </c>
      <c r="D139" s="65">
        <v>52</v>
      </c>
      <c r="E139" s="9">
        <f>IF(D148=0, "-", D139/D148)</f>
        <v>1.7717206132879047E-2</v>
      </c>
      <c r="F139" s="81">
        <v>116</v>
      </c>
      <c r="G139" s="34">
        <f>IF(F148=0, "-", F139/F148)</f>
        <v>1.4285714285714285E-2</v>
      </c>
      <c r="H139" s="65">
        <v>73</v>
      </c>
      <c r="I139" s="9">
        <f>IF(H148=0, "-", H139/H148)</f>
        <v>9.9726775956284156E-3</v>
      </c>
      <c r="J139" s="8">
        <f t="shared" si="10"/>
        <v>-0.11538461538461539</v>
      </c>
      <c r="K139" s="9">
        <f t="shared" si="11"/>
        <v>0.58904109589041098</v>
      </c>
    </row>
    <row r="140" spans="1:11" x14ac:dyDescent="0.25">
      <c r="A140" s="7" t="s">
        <v>438</v>
      </c>
      <c r="B140" s="65">
        <v>36</v>
      </c>
      <c r="C140" s="34">
        <f>IF(B148=0, "-", B140/B148)</f>
        <v>1.3688212927756654E-2</v>
      </c>
      <c r="D140" s="65">
        <v>47</v>
      </c>
      <c r="E140" s="9">
        <f>IF(D148=0, "-", D140/D148)</f>
        <v>1.6013628620102215E-2</v>
      </c>
      <c r="F140" s="81">
        <v>100</v>
      </c>
      <c r="G140" s="34">
        <f>IF(F148=0, "-", F140/F148)</f>
        <v>1.2315270935960592E-2</v>
      </c>
      <c r="H140" s="65">
        <v>100</v>
      </c>
      <c r="I140" s="9">
        <f>IF(H148=0, "-", H140/H148)</f>
        <v>1.3661202185792349E-2</v>
      </c>
      <c r="J140" s="8">
        <f t="shared" si="10"/>
        <v>-0.23404255319148937</v>
      </c>
      <c r="K140" s="9">
        <f t="shared" si="11"/>
        <v>0</v>
      </c>
    </row>
    <row r="141" spans="1:11" x14ac:dyDescent="0.25">
      <c r="A141" s="7" t="s">
        <v>439</v>
      </c>
      <c r="B141" s="65">
        <v>247</v>
      </c>
      <c r="C141" s="34">
        <f>IF(B148=0, "-", B141/B148)</f>
        <v>9.3916349809885932E-2</v>
      </c>
      <c r="D141" s="65">
        <v>341</v>
      </c>
      <c r="E141" s="9">
        <f>IF(D148=0, "-", D141/D148)</f>
        <v>0.1161839863713799</v>
      </c>
      <c r="F141" s="81">
        <v>826</v>
      </c>
      <c r="G141" s="34">
        <f>IF(F148=0, "-", F141/F148)</f>
        <v>0.10172413793103448</v>
      </c>
      <c r="H141" s="65">
        <v>536</v>
      </c>
      <c r="I141" s="9">
        <f>IF(H148=0, "-", H141/H148)</f>
        <v>7.3224043715846995E-2</v>
      </c>
      <c r="J141" s="8">
        <f t="shared" si="10"/>
        <v>-0.2756598240469208</v>
      </c>
      <c r="K141" s="9">
        <f t="shared" si="11"/>
        <v>0.54104477611940294</v>
      </c>
    </row>
    <row r="142" spans="1:11" x14ac:dyDescent="0.25">
      <c r="A142" s="7" t="s">
        <v>440</v>
      </c>
      <c r="B142" s="65">
        <v>72</v>
      </c>
      <c r="C142" s="34">
        <f>IF(B148=0, "-", B142/B148)</f>
        <v>2.7376425855513309E-2</v>
      </c>
      <c r="D142" s="65">
        <v>90</v>
      </c>
      <c r="E142" s="9">
        <f>IF(D148=0, "-", D142/D148)</f>
        <v>3.0664395229982964E-2</v>
      </c>
      <c r="F142" s="81">
        <v>145</v>
      </c>
      <c r="G142" s="34">
        <f>IF(F148=0, "-", F142/F148)</f>
        <v>1.7857142857142856E-2</v>
      </c>
      <c r="H142" s="65">
        <v>240</v>
      </c>
      <c r="I142" s="9">
        <f>IF(H148=0, "-", H142/H148)</f>
        <v>3.2786885245901641E-2</v>
      </c>
      <c r="J142" s="8">
        <f t="shared" si="10"/>
        <v>-0.2</v>
      </c>
      <c r="K142" s="9">
        <f t="shared" si="11"/>
        <v>-0.39583333333333331</v>
      </c>
    </row>
    <row r="143" spans="1:11" x14ac:dyDescent="0.25">
      <c r="A143" s="7" t="s">
        <v>441</v>
      </c>
      <c r="B143" s="65">
        <v>116</v>
      </c>
      <c r="C143" s="34">
        <f>IF(B148=0, "-", B143/B148)</f>
        <v>4.4106463878326993E-2</v>
      </c>
      <c r="D143" s="65">
        <v>191</v>
      </c>
      <c r="E143" s="9">
        <f>IF(D148=0, "-", D143/D148)</f>
        <v>6.5076660988074964E-2</v>
      </c>
      <c r="F143" s="81">
        <v>889</v>
      </c>
      <c r="G143" s="34">
        <f>IF(F148=0, "-", F143/F148)</f>
        <v>0.10948275862068965</v>
      </c>
      <c r="H143" s="65">
        <v>516</v>
      </c>
      <c r="I143" s="9">
        <f>IF(H148=0, "-", H143/H148)</f>
        <v>7.0491803278688522E-2</v>
      </c>
      <c r="J143" s="8">
        <f t="shared" si="10"/>
        <v>-0.39267015706806285</v>
      </c>
      <c r="K143" s="9">
        <f t="shared" si="11"/>
        <v>0.72286821705426352</v>
      </c>
    </row>
    <row r="144" spans="1:11" x14ac:dyDescent="0.25">
      <c r="A144" s="7" t="s">
        <v>442</v>
      </c>
      <c r="B144" s="65">
        <v>103</v>
      </c>
      <c r="C144" s="34">
        <f>IF(B148=0, "-", B144/B148)</f>
        <v>3.9163498098859315E-2</v>
      </c>
      <c r="D144" s="65">
        <v>438</v>
      </c>
      <c r="E144" s="9">
        <f>IF(D148=0, "-", D144/D148)</f>
        <v>0.14923339011925044</v>
      </c>
      <c r="F144" s="81">
        <v>607</v>
      </c>
      <c r="G144" s="34">
        <f>IF(F148=0, "-", F144/F148)</f>
        <v>7.4753694581280783E-2</v>
      </c>
      <c r="H144" s="65">
        <v>1519</v>
      </c>
      <c r="I144" s="9">
        <f>IF(H148=0, "-", H144/H148)</f>
        <v>0.20751366120218578</v>
      </c>
      <c r="J144" s="8">
        <f t="shared" si="10"/>
        <v>-0.76484018264840181</v>
      </c>
      <c r="K144" s="9">
        <f t="shared" si="11"/>
        <v>-0.60039499670836072</v>
      </c>
    </row>
    <row r="145" spans="1:11" x14ac:dyDescent="0.25">
      <c r="A145" s="7" t="s">
        <v>443</v>
      </c>
      <c r="B145" s="65">
        <v>6</v>
      </c>
      <c r="C145" s="34">
        <f>IF(B148=0, "-", B145/B148)</f>
        <v>2.2813688212927757E-3</v>
      </c>
      <c r="D145" s="65">
        <v>2</v>
      </c>
      <c r="E145" s="9">
        <f>IF(D148=0, "-", D145/D148)</f>
        <v>6.814310051107325E-4</v>
      </c>
      <c r="F145" s="81">
        <v>13</v>
      </c>
      <c r="G145" s="34">
        <f>IF(F148=0, "-", F145/F148)</f>
        <v>1.6009852216748769E-3</v>
      </c>
      <c r="H145" s="65">
        <v>7</v>
      </c>
      <c r="I145" s="9">
        <f>IF(H148=0, "-", H145/H148)</f>
        <v>9.5628415300546448E-4</v>
      </c>
      <c r="J145" s="8">
        <f t="shared" si="10"/>
        <v>2</v>
      </c>
      <c r="K145" s="9">
        <f t="shared" si="11"/>
        <v>0.8571428571428571</v>
      </c>
    </row>
    <row r="146" spans="1:11" x14ac:dyDescent="0.25">
      <c r="A146" s="7" t="s">
        <v>444</v>
      </c>
      <c r="B146" s="65">
        <v>156</v>
      </c>
      <c r="C146" s="34">
        <f>IF(B148=0, "-", B146/B148)</f>
        <v>5.9315589353612169E-2</v>
      </c>
      <c r="D146" s="65">
        <v>39</v>
      </c>
      <c r="E146" s="9">
        <f>IF(D148=0, "-", D146/D148)</f>
        <v>1.3287904599659284E-2</v>
      </c>
      <c r="F146" s="81">
        <v>360</v>
      </c>
      <c r="G146" s="34">
        <f>IF(F148=0, "-", F146/F148)</f>
        <v>4.4334975369458129E-2</v>
      </c>
      <c r="H146" s="65">
        <v>108</v>
      </c>
      <c r="I146" s="9">
        <f>IF(H148=0, "-", H146/H148)</f>
        <v>1.4754098360655738E-2</v>
      </c>
      <c r="J146" s="8">
        <f t="shared" si="10"/>
        <v>3</v>
      </c>
      <c r="K146" s="9">
        <f t="shared" si="11"/>
        <v>2.3333333333333335</v>
      </c>
    </row>
    <row r="147" spans="1:11" x14ac:dyDescent="0.25">
      <c r="A147" s="2"/>
      <c r="B147" s="68"/>
      <c r="C147" s="33"/>
      <c r="D147" s="68"/>
      <c r="E147" s="6"/>
      <c r="F147" s="82"/>
      <c r="G147" s="33"/>
      <c r="H147" s="68"/>
      <c r="I147" s="6"/>
      <c r="J147" s="5"/>
      <c r="K147" s="6"/>
    </row>
    <row r="148" spans="1:11" s="43" customFormat="1" x14ac:dyDescent="0.25">
      <c r="A148" s="162" t="s">
        <v>598</v>
      </c>
      <c r="B148" s="71">
        <f>SUM(B125:B147)</f>
        <v>2630</v>
      </c>
      <c r="C148" s="40">
        <f>B148/24107</f>
        <v>0.10909694279669806</v>
      </c>
      <c r="D148" s="71">
        <f>SUM(D125:D147)</f>
        <v>2935</v>
      </c>
      <c r="E148" s="41">
        <f>D148/27155</f>
        <v>0.10808322592524397</v>
      </c>
      <c r="F148" s="77">
        <f>SUM(F125:F147)</f>
        <v>8120</v>
      </c>
      <c r="G148" s="42">
        <f>F148/68368</f>
        <v>0.11876901474373976</v>
      </c>
      <c r="H148" s="71">
        <f>SUM(H125:H147)</f>
        <v>7320</v>
      </c>
      <c r="I148" s="41">
        <f>H148/69729</f>
        <v>0.10497784279137805</v>
      </c>
      <c r="J148" s="37">
        <f>IF(D148=0, "-", IF((B148-D148)/D148&lt;10, (B148-D148)/D148, "&gt;999%"))</f>
        <v>-0.10391822827938671</v>
      </c>
      <c r="K148" s="38">
        <f>IF(H148=0, "-", IF((F148-H148)/H148&lt;10, (F148-H148)/H148, "&gt;999%"))</f>
        <v>0.10928961748633879</v>
      </c>
    </row>
    <row r="149" spans="1:11" x14ac:dyDescent="0.25">
      <c r="B149" s="83"/>
      <c r="D149" s="83"/>
      <c r="F149" s="83"/>
      <c r="H149" s="83"/>
    </row>
    <row r="150" spans="1:11" x14ac:dyDescent="0.25">
      <c r="A150" s="163" t="s">
        <v>157</v>
      </c>
      <c r="B150" s="61" t="s">
        <v>12</v>
      </c>
      <c r="C150" s="62" t="s">
        <v>13</v>
      </c>
      <c r="D150" s="61" t="s">
        <v>12</v>
      </c>
      <c r="E150" s="63" t="s">
        <v>13</v>
      </c>
      <c r="F150" s="62" t="s">
        <v>12</v>
      </c>
      <c r="G150" s="62" t="s">
        <v>13</v>
      </c>
      <c r="H150" s="61" t="s">
        <v>12</v>
      </c>
      <c r="I150" s="63" t="s">
        <v>13</v>
      </c>
      <c r="J150" s="61"/>
      <c r="K150" s="63"/>
    </row>
    <row r="151" spans="1:11" x14ac:dyDescent="0.25">
      <c r="A151" s="7" t="s">
        <v>445</v>
      </c>
      <c r="B151" s="65">
        <v>4</v>
      </c>
      <c r="C151" s="34">
        <f>IF(B174=0, "-", B151/B174)</f>
        <v>4.9019607843137254E-3</v>
      </c>
      <c r="D151" s="65">
        <v>5</v>
      </c>
      <c r="E151" s="9">
        <f>IF(D174=0, "-", D151/D174)</f>
        <v>6.8212824010914054E-3</v>
      </c>
      <c r="F151" s="81">
        <v>7</v>
      </c>
      <c r="G151" s="34">
        <f>IF(F174=0, "-", F151/F174)</f>
        <v>3.7573805689747721E-3</v>
      </c>
      <c r="H151" s="65">
        <v>6</v>
      </c>
      <c r="I151" s="9">
        <f>IF(H174=0, "-", H151/H174)</f>
        <v>3.5971223021582736E-3</v>
      </c>
      <c r="J151" s="8">
        <f t="shared" ref="J151:J172" si="12">IF(D151=0, "-", IF((B151-D151)/D151&lt;10, (B151-D151)/D151, "&gt;999%"))</f>
        <v>-0.2</v>
      </c>
      <c r="K151" s="9">
        <f t="shared" ref="K151:K172" si="13">IF(H151=0, "-", IF((F151-H151)/H151&lt;10, (F151-H151)/H151, "&gt;999%"))</f>
        <v>0.16666666666666666</v>
      </c>
    </row>
    <row r="152" spans="1:11" x14ac:dyDescent="0.25">
      <c r="A152" s="7" t="s">
        <v>446</v>
      </c>
      <c r="B152" s="65">
        <v>42</v>
      </c>
      <c r="C152" s="34">
        <f>IF(B174=0, "-", B152/B174)</f>
        <v>5.1470588235294115E-2</v>
      </c>
      <c r="D152" s="65">
        <v>50</v>
      </c>
      <c r="E152" s="9">
        <f>IF(D174=0, "-", D152/D174)</f>
        <v>6.8212824010914053E-2</v>
      </c>
      <c r="F152" s="81">
        <v>169</v>
      </c>
      <c r="G152" s="34">
        <f>IF(F174=0, "-", F152/F174)</f>
        <v>9.0713902308105207E-2</v>
      </c>
      <c r="H152" s="65">
        <v>85</v>
      </c>
      <c r="I152" s="9">
        <f>IF(H174=0, "-", H152/H174)</f>
        <v>5.0959232613908875E-2</v>
      </c>
      <c r="J152" s="8">
        <f t="shared" si="12"/>
        <v>-0.16</v>
      </c>
      <c r="K152" s="9">
        <f t="shared" si="13"/>
        <v>0.9882352941176471</v>
      </c>
    </row>
    <row r="153" spans="1:11" x14ac:dyDescent="0.25">
      <c r="A153" s="7" t="s">
        <v>447</v>
      </c>
      <c r="B153" s="65">
        <v>5</v>
      </c>
      <c r="C153" s="34">
        <f>IF(B174=0, "-", B153/B174)</f>
        <v>6.1274509803921568E-3</v>
      </c>
      <c r="D153" s="65">
        <v>2</v>
      </c>
      <c r="E153" s="9">
        <f>IF(D174=0, "-", D153/D174)</f>
        <v>2.7285129604365621E-3</v>
      </c>
      <c r="F153" s="81">
        <v>11</v>
      </c>
      <c r="G153" s="34">
        <f>IF(F174=0, "-", F153/F174)</f>
        <v>5.9044551798174989E-3</v>
      </c>
      <c r="H153" s="65">
        <v>8</v>
      </c>
      <c r="I153" s="9">
        <f>IF(H174=0, "-", H153/H174)</f>
        <v>4.7961630695443642E-3</v>
      </c>
      <c r="J153" s="8">
        <f t="shared" si="12"/>
        <v>1.5</v>
      </c>
      <c r="K153" s="9">
        <f t="shared" si="13"/>
        <v>0.375</v>
      </c>
    </row>
    <row r="154" spans="1:11" x14ac:dyDescent="0.25">
      <c r="A154" s="7" t="s">
        <v>448</v>
      </c>
      <c r="B154" s="65">
        <v>34</v>
      </c>
      <c r="C154" s="34">
        <f>IF(B174=0, "-", B154/B174)</f>
        <v>4.1666666666666664E-2</v>
      </c>
      <c r="D154" s="65">
        <v>9</v>
      </c>
      <c r="E154" s="9">
        <f>IF(D174=0, "-", D154/D174)</f>
        <v>1.227830832196453E-2</v>
      </c>
      <c r="F154" s="81">
        <v>76</v>
      </c>
      <c r="G154" s="34">
        <f>IF(F174=0, "-", F154/F174)</f>
        <v>4.079441760601181E-2</v>
      </c>
      <c r="H154" s="65">
        <v>25</v>
      </c>
      <c r="I154" s="9">
        <f>IF(H174=0, "-", H154/H174)</f>
        <v>1.498800959232614E-2</v>
      </c>
      <c r="J154" s="8">
        <f t="shared" si="12"/>
        <v>2.7777777777777777</v>
      </c>
      <c r="K154" s="9">
        <f t="shared" si="13"/>
        <v>2.04</v>
      </c>
    </row>
    <row r="155" spans="1:11" x14ac:dyDescent="0.25">
      <c r="A155" s="7" t="s">
        <v>449</v>
      </c>
      <c r="B155" s="65">
        <v>234</v>
      </c>
      <c r="C155" s="34">
        <f>IF(B174=0, "-", B155/B174)</f>
        <v>0.28676470588235292</v>
      </c>
      <c r="D155" s="65">
        <v>53</v>
      </c>
      <c r="E155" s="9">
        <f>IF(D174=0, "-", D155/D174)</f>
        <v>7.2305593451568895E-2</v>
      </c>
      <c r="F155" s="81">
        <v>385</v>
      </c>
      <c r="G155" s="34">
        <f>IF(F174=0, "-", F155/F174)</f>
        <v>0.20665593129361245</v>
      </c>
      <c r="H155" s="65">
        <v>306</v>
      </c>
      <c r="I155" s="9">
        <f>IF(H174=0, "-", H155/H174)</f>
        <v>0.18345323741007194</v>
      </c>
      <c r="J155" s="8">
        <f t="shared" si="12"/>
        <v>3.4150943396226414</v>
      </c>
      <c r="K155" s="9">
        <f t="shared" si="13"/>
        <v>0.2581699346405229</v>
      </c>
    </row>
    <row r="156" spans="1:11" x14ac:dyDescent="0.25">
      <c r="A156" s="7" t="s">
        <v>450</v>
      </c>
      <c r="B156" s="65">
        <v>18</v>
      </c>
      <c r="C156" s="34">
        <f>IF(B174=0, "-", B156/B174)</f>
        <v>2.2058823529411766E-2</v>
      </c>
      <c r="D156" s="65">
        <v>7</v>
      </c>
      <c r="E156" s="9">
        <f>IF(D174=0, "-", D156/D174)</f>
        <v>9.5497953615279671E-3</v>
      </c>
      <c r="F156" s="81">
        <v>36</v>
      </c>
      <c r="G156" s="34">
        <f>IF(F174=0, "-", F156/F174)</f>
        <v>1.932367149758454E-2</v>
      </c>
      <c r="H156" s="65">
        <v>37</v>
      </c>
      <c r="I156" s="9">
        <f>IF(H174=0, "-", H156/H174)</f>
        <v>2.2182254196642687E-2</v>
      </c>
      <c r="J156" s="8">
        <f t="shared" si="12"/>
        <v>1.5714285714285714</v>
      </c>
      <c r="K156" s="9">
        <f t="shared" si="13"/>
        <v>-2.7027027027027029E-2</v>
      </c>
    </row>
    <row r="157" spans="1:11" x14ac:dyDescent="0.25">
      <c r="A157" s="7" t="s">
        <v>451</v>
      </c>
      <c r="B157" s="65">
        <v>3</v>
      </c>
      <c r="C157" s="34">
        <f>IF(B174=0, "-", B157/B174)</f>
        <v>3.6764705882352941E-3</v>
      </c>
      <c r="D157" s="65">
        <v>7</v>
      </c>
      <c r="E157" s="9">
        <f>IF(D174=0, "-", D157/D174)</f>
        <v>9.5497953615279671E-3</v>
      </c>
      <c r="F157" s="81">
        <v>11</v>
      </c>
      <c r="G157" s="34">
        <f>IF(F174=0, "-", F157/F174)</f>
        <v>5.9044551798174989E-3</v>
      </c>
      <c r="H157" s="65">
        <v>13</v>
      </c>
      <c r="I157" s="9">
        <f>IF(H174=0, "-", H157/H174)</f>
        <v>7.7937649880095924E-3</v>
      </c>
      <c r="J157" s="8">
        <f t="shared" si="12"/>
        <v>-0.5714285714285714</v>
      </c>
      <c r="K157" s="9">
        <f t="shared" si="13"/>
        <v>-0.15384615384615385</v>
      </c>
    </row>
    <row r="158" spans="1:11" x14ac:dyDescent="0.25">
      <c r="A158" s="7" t="s">
        <v>452</v>
      </c>
      <c r="B158" s="65">
        <v>6</v>
      </c>
      <c r="C158" s="34">
        <f>IF(B174=0, "-", B158/B174)</f>
        <v>7.3529411764705881E-3</v>
      </c>
      <c r="D158" s="65">
        <v>10</v>
      </c>
      <c r="E158" s="9">
        <f>IF(D174=0, "-", D158/D174)</f>
        <v>1.3642564802182811E-2</v>
      </c>
      <c r="F158" s="81">
        <v>13</v>
      </c>
      <c r="G158" s="34">
        <f>IF(F174=0, "-", F158/F174)</f>
        <v>6.9779924852388618E-3</v>
      </c>
      <c r="H158" s="65">
        <v>11</v>
      </c>
      <c r="I158" s="9">
        <f>IF(H174=0, "-", H158/H174)</f>
        <v>6.594724220623501E-3</v>
      </c>
      <c r="J158" s="8">
        <f t="shared" si="12"/>
        <v>-0.4</v>
      </c>
      <c r="K158" s="9">
        <f t="shared" si="13"/>
        <v>0.18181818181818182</v>
      </c>
    </row>
    <row r="159" spans="1:11" x14ac:dyDescent="0.25">
      <c r="A159" s="7" t="s">
        <v>453</v>
      </c>
      <c r="B159" s="65">
        <v>0</v>
      </c>
      <c r="C159" s="34">
        <f>IF(B174=0, "-", B159/B174)</f>
        <v>0</v>
      </c>
      <c r="D159" s="65">
        <v>0</v>
      </c>
      <c r="E159" s="9">
        <f>IF(D174=0, "-", D159/D174)</f>
        <v>0</v>
      </c>
      <c r="F159" s="81">
        <v>2</v>
      </c>
      <c r="G159" s="34">
        <f>IF(F174=0, "-", F159/F174)</f>
        <v>1.0735373054213634E-3</v>
      </c>
      <c r="H159" s="65">
        <v>0</v>
      </c>
      <c r="I159" s="9">
        <f>IF(H174=0, "-", H159/H174)</f>
        <v>0</v>
      </c>
      <c r="J159" s="8" t="str">
        <f t="shared" si="12"/>
        <v>-</v>
      </c>
      <c r="K159" s="9" t="str">
        <f t="shared" si="13"/>
        <v>-</v>
      </c>
    </row>
    <row r="160" spans="1:11" x14ac:dyDescent="0.25">
      <c r="A160" s="7" t="s">
        <v>454</v>
      </c>
      <c r="B160" s="65">
        <v>58</v>
      </c>
      <c r="C160" s="34">
        <f>IF(B174=0, "-", B160/B174)</f>
        <v>7.1078431372549017E-2</v>
      </c>
      <c r="D160" s="65">
        <v>118</v>
      </c>
      <c r="E160" s="9">
        <f>IF(D174=0, "-", D160/D174)</f>
        <v>0.16098226466575716</v>
      </c>
      <c r="F160" s="81">
        <v>117</v>
      </c>
      <c r="G160" s="34">
        <f>IF(F174=0, "-", F160/F174)</f>
        <v>6.280193236714976E-2</v>
      </c>
      <c r="H160" s="65">
        <v>248</v>
      </c>
      <c r="I160" s="9">
        <f>IF(H174=0, "-", H160/H174)</f>
        <v>0.14868105515587529</v>
      </c>
      <c r="J160" s="8">
        <f t="shared" si="12"/>
        <v>-0.50847457627118642</v>
      </c>
      <c r="K160" s="9">
        <f t="shared" si="13"/>
        <v>-0.52822580645161288</v>
      </c>
    </row>
    <row r="161" spans="1:11" x14ac:dyDescent="0.25">
      <c r="A161" s="7" t="s">
        <v>455</v>
      </c>
      <c r="B161" s="65">
        <v>16</v>
      </c>
      <c r="C161" s="34">
        <f>IF(B174=0, "-", B161/B174)</f>
        <v>1.9607843137254902E-2</v>
      </c>
      <c r="D161" s="65">
        <v>19</v>
      </c>
      <c r="E161" s="9">
        <f>IF(D174=0, "-", D161/D174)</f>
        <v>2.5920873124147339E-2</v>
      </c>
      <c r="F161" s="81">
        <v>41</v>
      </c>
      <c r="G161" s="34">
        <f>IF(F174=0, "-", F161/F174)</f>
        <v>2.200751476113795E-2</v>
      </c>
      <c r="H161" s="65">
        <v>36</v>
      </c>
      <c r="I161" s="9">
        <f>IF(H174=0, "-", H161/H174)</f>
        <v>2.1582733812949641E-2</v>
      </c>
      <c r="J161" s="8">
        <f t="shared" si="12"/>
        <v>-0.15789473684210525</v>
      </c>
      <c r="K161" s="9">
        <f t="shared" si="13"/>
        <v>0.1388888888888889</v>
      </c>
    </row>
    <row r="162" spans="1:11" x14ac:dyDescent="0.25">
      <c r="A162" s="7" t="s">
        <v>456</v>
      </c>
      <c r="B162" s="65">
        <v>63</v>
      </c>
      <c r="C162" s="34">
        <f>IF(B174=0, "-", B162/B174)</f>
        <v>7.720588235294118E-2</v>
      </c>
      <c r="D162" s="65">
        <v>71</v>
      </c>
      <c r="E162" s="9">
        <f>IF(D174=0, "-", D162/D174)</f>
        <v>9.6862210095497947E-2</v>
      </c>
      <c r="F162" s="81">
        <v>137</v>
      </c>
      <c r="G162" s="34">
        <f>IF(F174=0, "-", F162/F174)</f>
        <v>7.3537305421363386E-2</v>
      </c>
      <c r="H162" s="65">
        <v>104</v>
      </c>
      <c r="I162" s="9">
        <f>IF(H174=0, "-", H162/H174)</f>
        <v>6.235011990407674E-2</v>
      </c>
      <c r="J162" s="8">
        <f t="shared" si="12"/>
        <v>-0.11267605633802817</v>
      </c>
      <c r="K162" s="9">
        <f t="shared" si="13"/>
        <v>0.31730769230769229</v>
      </c>
    </row>
    <row r="163" spans="1:11" x14ac:dyDescent="0.25">
      <c r="A163" s="7" t="s">
        <v>457</v>
      </c>
      <c r="B163" s="65">
        <v>71</v>
      </c>
      <c r="C163" s="34">
        <f>IF(B174=0, "-", B163/B174)</f>
        <v>8.7009803921568624E-2</v>
      </c>
      <c r="D163" s="65">
        <v>93</v>
      </c>
      <c r="E163" s="9">
        <f>IF(D174=0, "-", D163/D174)</f>
        <v>0.12687585266030013</v>
      </c>
      <c r="F163" s="81">
        <v>95</v>
      </c>
      <c r="G163" s="34">
        <f>IF(F174=0, "-", F163/F174)</f>
        <v>5.0993022007514759E-2</v>
      </c>
      <c r="H163" s="65">
        <v>106</v>
      </c>
      <c r="I163" s="9">
        <f>IF(H174=0, "-", H163/H174)</f>
        <v>6.3549160671462823E-2</v>
      </c>
      <c r="J163" s="8">
        <f t="shared" si="12"/>
        <v>-0.23655913978494625</v>
      </c>
      <c r="K163" s="9">
        <f t="shared" si="13"/>
        <v>-0.10377358490566038</v>
      </c>
    </row>
    <row r="164" spans="1:11" x14ac:dyDescent="0.25">
      <c r="A164" s="7" t="s">
        <v>458</v>
      </c>
      <c r="B164" s="65">
        <v>16</v>
      </c>
      <c r="C164" s="34">
        <f>IF(B174=0, "-", B164/B174)</f>
        <v>1.9607843137254902E-2</v>
      </c>
      <c r="D164" s="65">
        <v>22</v>
      </c>
      <c r="E164" s="9">
        <f>IF(D174=0, "-", D164/D174)</f>
        <v>3.0013642564802184E-2</v>
      </c>
      <c r="F164" s="81">
        <v>17</v>
      </c>
      <c r="G164" s="34">
        <f>IF(F174=0, "-", F164/F174)</f>
        <v>9.1250670960815895E-3</v>
      </c>
      <c r="H164" s="65">
        <v>38</v>
      </c>
      <c r="I164" s="9">
        <f>IF(H174=0, "-", H164/H174)</f>
        <v>2.2781774580335732E-2</v>
      </c>
      <c r="J164" s="8">
        <f t="shared" si="12"/>
        <v>-0.27272727272727271</v>
      </c>
      <c r="K164" s="9">
        <f t="shared" si="13"/>
        <v>-0.55263157894736847</v>
      </c>
    </row>
    <row r="165" spans="1:11" x14ac:dyDescent="0.25">
      <c r="A165" s="7" t="s">
        <v>459</v>
      </c>
      <c r="B165" s="65">
        <v>42</v>
      </c>
      <c r="C165" s="34">
        <f>IF(B174=0, "-", B165/B174)</f>
        <v>5.1470588235294115E-2</v>
      </c>
      <c r="D165" s="65">
        <v>47</v>
      </c>
      <c r="E165" s="9">
        <f>IF(D174=0, "-", D165/D174)</f>
        <v>6.4120054570259211E-2</v>
      </c>
      <c r="F165" s="81">
        <v>63</v>
      </c>
      <c r="G165" s="34">
        <f>IF(F174=0, "-", F165/F174)</f>
        <v>3.3816425120772944E-2</v>
      </c>
      <c r="H165" s="65">
        <v>90</v>
      </c>
      <c r="I165" s="9">
        <f>IF(H174=0, "-", H165/H174)</f>
        <v>5.3956834532374098E-2</v>
      </c>
      <c r="J165" s="8">
        <f t="shared" si="12"/>
        <v>-0.10638297872340426</v>
      </c>
      <c r="K165" s="9">
        <f t="shared" si="13"/>
        <v>-0.3</v>
      </c>
    </row>
    <row r="166" spans="1:11" x14ac:dyDescent="0.25">
      <c r="A166" s="7" t="s">
        <v>460</v>
      </c>
      <c r="B166" s="65">
        <v>2</v>
      </c>
      <c r="C166" s="34">
        <f>IF(B174=0, "-", B166/B174)</f>
        <v>2.4509803921568627E-3</v>
      </c>
      <c r="D166" s="65">
        <v>13</v>
      </c>
      <c r="E166" s="9">
        <f>IF(D174=0, "-", D166/D174)</f>
        <v>1.7735334242837655E-2</v>
      </c>
      <c r="F166" s="81">
        <v>10</v>
      </c>
      <c r="G166" s="34">
        <f>IF(F174=0, "-", F166/F174)</f>
        <v>5.3676865271068174E-3</v>
      </c>
      <c r="H166" s="65">
        <v>32</v>
      </c>
      <c r="I166" s="9">
        <f>IF(H174=0, "-", H166/H174)</f>
        <v>1.9184652278177457E-2</v>
      </c>
      <c r="J166" s="8">
        <f t="shared" si="12"/>
        <v>-0.84615384615384615</v>
      </c>
      <c r="K166" s="9">
        <f t="shared" si="13"/>
        <v>-0.6875</v>
      </c>
    </row>
    <row r="167" spans="1:11" x14ac:dyDescent="0.25">
      <c r="A167" s="7" t="s">
        <v>461</v>
      </c>
      <c r="B167" s="65">
        <v>25</v>
      </c>
      <c r="C167" s="34">
        <f>IF(B174=0, "-", B167/B174)</f>
        <v>3.0637254901960783E-2</v>
      </c>
      <c r="D167" s="65">
        <v>14</v>
      </c>
      <c r="E167" s="9">
        <f>IF(D174=0, "-", D167/D174)</f>
        <v>1.9099590723055934E-2</v>
      </c>
      <c r="F167" s="81">
        <v>66</v>
      </c>
      <c r="G167" s="34">
        <f>IF(F174=0, "-", F167/F174)</f>
        <v>3.542673107890499E-2</v>
      </c>
      <c r="H167" s="65">
        <v>38</v>
      </c>
      <c r="I167" s="9">
        <f>IF(H174=0, "-", H167/H174)</f>
        <v>2.2781774580335732E-2</v>
      </c>
      <c r="J167" s="8">
        <f t="shared" si="12"/>
        <v>0.7857142857142857</v>
      </c>
      <c r="K167" s="9">
        <f t="shared" si="13"/>
        <v>0.73684210526315785</v>
      </c>
    </row>
    <row r="168" spans="1:11" x14ac:dyDescent="0.25">
      <c r="A168" s="7" t="s">
        <v>462</v>
      </c>
      <c r="B168" s="65">
        <v>85</v>
      </c>
      <c r="C168" s="34">
        <f>IF(B174=0, "-", B168/B174)</f>
        <v>0.10416666666666667</v>
      </c>
      <c r="D168" s="65">
        <v>72</v>
      </c>
      <c r="E168" s="9">
        <f>IF(D174=0, "-", D168/D174)</f>
        <v>9.8226466575716237E-2</v>
      </c>
      <c r="F168" s="81">
        <v>322</v>
      </c>
      <c r="G168" s="34">
        <f>IF(F174=0, "-", F168/F174)</f>
        <v>0.1728395061728395</v>
      </c>
      <c r="H168" s="65">
        <v>228</v>
      </c>
      <c r="I168" s="9">
        <f>IF(H174=0, "-", H168/H174)</f>
        <v>0.1366906474820144</v>
      </c>
      <c r="J168" s="8">
        <f t="shared" si="12"/>
        <v>0.18055555555555555</v>
      </c>
      <c r="K168" s="9">
        <f t="shared" si="13"/>
        <v>0.41228070175438597</v>
      </c>
    </row>
    <row r="169" spans="1:11" x14ac:dyDescent="0.25">
      <c r="A169" s="7" t="s">
        <v>463</v>
      </c>
      <c r="B169" s="65">
        <v>17</v>
      </c>
      <c r="C169" s="34">
        <f>IF(B174=0, "-", B169/B174)</f>
        <v>2.0833333333333332E-2</v>
      </c>
      <c r="D169" s="65">
        <v>33</v>
      </c>
      <c r="E169" s="9">
        <f>IF(D174=0, "-", D169/D174)</f>
        <v>4.5020463847203276E-2</v>
      </c>
      <c r="F169" s="81">
        <v>67</v>
      </c>
      <c r="G169" s="34">
        <f>IF(F174=0, "-", F169/F174)</f>
        <v>3.5963499731615674E-2</v>
      </c>
      <c r="H169" s="65">
        <v>71</v>
      </c>
      <c r="I169" s="9">
        <f>IF(H174=0, "-", H169/H174)</f>
        <v>4.2565947242206234E-2</v>
      </c>
      <c r="J169" s="8">
        <f t="shared" si="12"/>
        <v>-0.48484848484848486</v>
      </c>
      <c r="K169" s="9">
        <f t="shared" si="13"/>
        <v>-5.6338028169014086E-2</v>
      </c>
    </row>
    <row r="170" spans="1:11" x14ac:dyDescent="0.25">
      <c r="A170" s="7" t="s">
        <v>464</v>
      </c>
      <c r="B170" s="65">
        <v>21</v>
      </c>
      <c r="C170" s="34">
        <f>IF(B174=0, "-", B170/B174)</f>
        <v>2.5735294117647058E-2</v>
      </c>
      <c r="D170" s="65">
        <v>42</v>
      </c>
      <c r="E170" s="9">
        <f>IF(D174=0, "-", D170/D174)</f>
        <v>5.7298772169167803E-2</v>
      </c>
      <c r="F170" s="81">
        <v>73</v>
      </c>
      <c r="G170" s="34">
        <f>IF(F174=0, "-", F170/F174)</f>
        <v>3.9184111647879764E-2</v>
      </c>
      <c r="H170" s="65">
        <v>81</v>
      </c>
      <c r="I170" s="9">
        <f>IF(H174=0, "-", H170/H174)</f>
        <v>4.8561151079136694E-2</v>
      </c>
      <c r="J170" s="8">
        <f t="shared" si="12"/>
        <v>-0.5</v>
      </c>
      <c r="K170" s="9">
        <f t="shared" si="13"/>
        <v>-9.8765432098765427E-2</v>
      </c>
    </row>
    <row r="171" spans="1:11" x14ac:dyDescent="0.25">
      <c r="A171" s="7" t="s">
        <v>465</v>
      </c>
      <c r="B171" s="65">
        <v>35</v>
      </c>
      <c r="C171" s="34">
        <f>IF(B174=0, "-", B171/B174)</f>
        <v>4.2892156862745098E-2</v>
      </c>
      <c r="D171" s="65">
        <v>24</v>
      </c>
      <c r="E171" s="9">
        <f>IF(D174=0, "-", D171/D174)</f>
        <v>3.2742155525238743E-2</v>
      </c>
      <c r="F171" s="81">
        <v>76</v>
      </c>
      <c r="G171" s="34">
        <f>IF(F174=0, "-", F171/F174)</f>
        <v>4.079441760601181E-2</v>
      </c>
      <c r="H171" s="65">
        <v>37</v>
      </c>
      <c r="I171" s="9">
        <f>IF(H174=0, "-", H171/H174)</f>
        <v>2.2182254196642687E-2</v>
      </c>
      <c r="J171" s="8">
        <f t="shared" si="12"/>
        <v>0.45833333333333331</v>
      </c>
      <c r="K171" s="9">
        <f t="shared" si="13"/>
        <v>1.0540540540540539</v>
      </c>
    </row>
    <row r="172" spans="1:11" x14ac:dyDescent="0.25">
      <c r="A172" s="7" t="s">
        <v>466</v>
      </c>
      <c r="B172" s="65">
        <v>19</v>
      </c>
      <c r="C172" s="34">
        <f>IF(B174=0, "-", B172/B174)</f>
        <v>2.3284313725490197E-2</v>
      </c>
      <c r="D172" s="65">
        <v>22</v>
      </c>
      <c r="E172" s="9">
        <f>IF(D174=0, "-", D172/D174)</f>
        <v>3.0013642564802184E-2</v>
      </c>
      <c r="F172" s="81">
        <v>69</v>
      </c>
      <c r="G172" s="34">
        <f>IF(F174=0, "-", F172/F174)</f>
        <v>3.7037037037037035E-2</v>
      </c>
      <c r="H172" s="65">
        <v>68</v>
      </c>
      <c r="I172" s="9">
        <f>IF(H174=0, "-", H172/H174)</f>
        <v>4.0767386091127102E-2</v>
      </c>
      <c r="J172" s="8">
        <f t="shared" si="12"/>
        <v>-0.13636363636363635</v>
      </c>
      <c r="K172" s="9">
        <f t="shared" si="13"/>
        <v>1.4705882352941176E-2</v>
      </c>
    </row>
    <row r="173" spans="1:11" x14ac:dyDescent="0.25">
      <c r="A173" s="2"/>
      <c r="B173" s="68"/>
      <c r="C173" s="33"/>
      <c r="D173" s="68"/>
      <c r="E173" s="6"/>
      <c r="F173" s="82"/>
      <c r="G173" s="33"/>
      <c r="H173" s="68"/>
      <c r="I173" s="6"/>
      <c r="J173" s="5"/>
      <c r="K173" s="6"/>
    </row>
    <row r="174" spans="1:11" s="43" customFormat="1" x14ac:dyDescent="0.25">
      <c r="A174" s="162" t="s">
        <v>597</v>
      </c>
      <c r="B174" s="71">
        <f>SUM(B151:B173)</f>
        <v>816</v>
      </c>
      <c r="C174" s="40">
        <f>B174/24107</f>
        <v>3.3849089476085781E-2</v>
      </c>
      <c r="D174" s="71">
        <f>SUM(D151:D173)</f>
        <v>733</v>
      </c>
      <c r="E174" s="41">
        <f>D174/27155</f>
        <v>2.6993187258331799E-2</v>
      </c>
      <c r="F174" s="77">
        <f>SUM(F151:F173)</f>
        <v>1863</v>
      </c>
      <c r="G174" s="42">
        <f>F174/68368</f>
        <v>2.7249590451673297E-2</v>
      </c>
      <c r="H174" s="71">
        <f>SUM(H151:H173)</f>
        <v>1668</v>
      </c>
      <c r="I174" s="41">
        <f>H174/69729</f>
        <v>2.3921180570494343E-2</v>
      </c>
      <c r="J174" s="37">
        <f>IF(D174=0, "-", IF((B174-D174)/D174&lt;10, (B174-D174)/D174, "&gt;999%"))</f>
        <v>0.11323328785811733</v>
      </c>
      <c r="K174" s="38">
        <f>IF(H174=0, "-", IF((F174-H174)/H174&lt;10, (F174-H174)/H174, "&gt;999%"))</f>
        <v>0.11690647482014388</v>
      </c>
    </row>
    <row r="175" spans="1:11" x14ac:dyDescent="0.25">
      <c r="B175" s="83"/>
      <c r="D175" s="83"/>
      <c r="F175" s="83"/>
      <c r="H175" s="83"/>
    </row>
    <row r="176" spans="1:11" s="43" customFormat="1" x14ac:dyDescent="0.25">
      <c r="A176" s="162" t="s">
        <v>596</v>
      </c>
      <c r="B176" s="71">
        <v>3446</v>
      </c>
      <c r="C176" s="40">
        <f>B176/24107</f>
        <v>0.14294603227278385</v>
      </c>
      <c r="D176" s="71">
        <v>3668</v>
      </c>
      <c r="E176" s="41">
        <f>D176/27155</f>
        <v>0.13507641318357577</v>
      </c>
      <c r="F176" s="77">
        <v>9983</v>
      </c>
      <c r="G176" s="42">
        <f>F176/68368</f>
        <v>0.14601860519541307</v>
      </c>
      <c r="H176" s="71">
        <v>8988</v>
      </c>
      <c r="I176" s="41">
        <f>H176/69729</f>
        <v>0.12889902336187239</v>
      </c>
      <c r="J176" s="37">
        <f>IF(D176=0, "-", IF((B176-D176)/D176&lt;10, (B176-D176)/D176, "&gt;999%"))</f>
        <v>-6.0523446019629223E-2</v>
      </c>
      <c r="K176" s="38">
        <f>IF(H176=0, "-", IF((F176-H176)/H176&lt;10, (F176-H176)/H176, "&gt;999%"))</f>
        <v>0.11070315976858033</v>
      </c>
    </row>
    <row r="177" spans="1:11" x14ac:dyDescent="0.25">
      <c r="B177" s="83"/>
      <c r="D177" s="83"/>
      <c r="F177" s="83"/>
      <c r="H177" s="83"/>
    </row>
    <row r="178" spans="1:11" ht="15.6" x14ac:dyDescent="0.3">
      <c r="A178" s="164" t="s">
        <v>124</v>
      </c>
      <c r="B178" s="196" t="s">
        <v>1</v>
      </c>
      <c r="C178" s="200"/>
      <c r="D178" s="200"/>
      <c r="E178" s="197"/>
      <c r="F178" s="196" t="s">
        <v>14</v>
      </c>
      <c r="G178" s="200"/>
      <c r="H178" s="200"/>
      <c r="I178" s="197"/>
      <c r="J178" s="196" t="s">
        <v>15</v>
      </c>
      <c r="K178" s="197"/>
    </row>
    <row r="179" spans="1:11" x14ac:dyDescent="0.25">
      <c r="A179" s="22"/>
      <c r="B179" s="196">
        <f>VALUE(RIGHT($B$2, 4))</f>
        <v>2023</v>
      </c>
      <c r="C179" s="197"/>
      <c r="D179" s="196">
        <f>B179-1</f>
        <v>2022</v>
      </c>
      <c r="E179" s="204"/>
      <c r="F179" s="196">
        <f>B179</f>
        <v>2023</v>
      </c>
      <c r="G179" s="204"/>
      <c r="H179" s="196">
        <f>D179</f>
        <v>2022</v>
      </c>
      <c r="I179" s="204"/>
      <c r="J179" s="140" t="s">
        <v>4</v>
      </c>
      <c r="K179" s="141" t="s">
        <v>2</v>
      </c>
    </row>
    <row r="180" spans="1:11" x14ac:dyDescent="0.25">
      <c r="A180" s="163" t="s">
        <v>158</v>
      </c>
      <c r="B180" s="61" t="s">
        <v>12</v>
      </c>
      <c r="C180" s="62" t="s">
        <v>13</v>
      </c>
      <c r="D180" s="61" t="s">
        <v>12</v>
      </c>
      <c r="E180" s="63" t="s">
        <v>13</v>
      </c>
      <c r="F180" s="62" t="s">
        <v>12</v>
      </c>
      <c r="G180" s="62" t="s">
        <v>13</v>
      </c>
      <c r="H180" s="61" t="s">
        <v>12</v>
      </c>
      <c r="I180" s="63" t="s">
        <v>13</v>
      </c>
      <c r="J180" s="61"/>
      <c r="K180" s="63"/>
    </row>
    <row r="181" spans="1:11" x14ac:dyDescent="0.25">
      <c r="A181" s="7" t="s">
        <v>467</v>
      </c>
      <c r="B181" s="65">
        <v>3</v>
      </c>
      <c r="C181" s="34">
        <f>IF(B185=0, "-", B181/B185)</f>
        <v>1.0452961672473868E-2</v>
      </c>
      <c r="D181" s="65">
        <v>5</v>
      </c>
      <c r="E181" s="9">
        <f>IF(D185=0, "-", D181/D185)</f>
        <v>8.0515297906602248E-3</v>
      </c>
      <c r="F181" s="81">
        <v>3</v>
      </c>
      <c r="G181" s="34">
        <f>IF(F185=0, "-", F181/F185)</f>
        <v>3.3898305084745762E-3</v>
      </c>
      <c r="H181" s="65">
        <v>12</v>
      </c>
      <c r="I181" s="9">
        <f>IF(H185=0, "-", H181/H185)</f>
        <v>1.1342155009451797E-2</v>
      </c>
      <c r="J181" s="8">
        <f>IF(D181=0, "-", IF((B181-D181)/D181&lt;10, (B181-D181)/D181, "&gt;999%"))</f>
        <v>-0.4</v>
      </c>
      <c r="K181" s="9">
        <f>IF(H181=0, "-", IF((F181-H181)/H181&lt;10, (F181-H181)/H181, "&gt;999%"))</f>
        <v>-0.75</v>
      </c>
    </row>
    <row r="182" spans="1:11" x14ac:dyDescent="0.25">
      <c r="A182" s="7" t="s">
        <v>468</v>
      </c>
      <c r="B182" s="65">
        <v>142</v>
      </c>
      <c r="C182" s="34">
        <f>IF(B185=0, "-", B182/B185)</f>
        <v>0.49477351916376305</v>
      </c>
      <c r="D182" s="65">
        <v>403</v>
      </c>
      <c r="E182" s="9">
        <f>IF(D185=0, "-", D182/D185)</f>
        <v>0.64895330112721417</v>
      </c>
      <c r="F182" s="81">
        <v>287</v>
      </c>
      <c r="G182" s="34">
        <f>IF(F185=0, "-", F182/F185)</f>
        <v>0.32429378531073444</v>
      </c>
      <c r="H182" s="65">
        <v>549</v>
      </c>
      <c r="I182" s="9">
        <f>IF(H185=0, "-", H182/H185)</f>
        <v>0.51890359168241962</v>
      </c>
      <c r="J182" s="8">
        <f>IF(D182=0, "-", IF((B182-D182)/D182&lt;10, (B182-D182)/D182, "&gt;999%"))</f>
        <v>-0.64764267990074442</v>
      </c>
      <c r="K182" s="9">
        <f>IF(H182=0, "-", IF((F182-H182)/H182&lt;10, (F182-H182)/H182, "&gt;999%"))</f>
        <v>-0.4772313296903461</v>
      </c>
    </row>
    <row r="183" spans="1:11" x14ac:dyDescent="0.25">
      <c r="A183" s="7" t="s">
        <v>469</v>
      </c>
      <c r="B183" s="65">
        <v>142</v>
      </c>
      <c r="C183" s="34">
        <f>IF(B185=0, "-", B183/B185)</f>
        <v>0.49477351916376305</v>
      </c>
      <c r="D183" s="65">
        <v>213</v>
      </c>
      <c r="E183" s="9">
        <f>IF(D185=0, "-", D183/D185)</f>
        <v>0.34299516908212563</v>
      </c>
      <c r="F183" s="81">
        <v>595</v>
      </c>
      <c r="G183" s="34">
        <f>IF(F185=0, "-", F183/F185)</f>
        <v>0.67231638418079098</v>
      </c>
      <c r="H183" s="65">
        <v>497</v>
      </c>
      <c r="I183" s="9">
        <f>IF(H185=0, "-", H183/H185)</f>
        <v>0.46975425330812853</v>
      </c>
      <c r="J183" s="8">
        <f>IF(D183=0, "-", IF((B183-D183)/D183&lt;10, (B183-D183)/D183, "&gt;999%"))</f>
        <v>-0.33333333333333331</v>
      </c>
      <c r="K183" s="9">
        <f>IF(H183=0, "-", IF((F183-H183)/H183&lt;10, (F183-H183)/H183, "&gt;999%"))</f>
        <v>0.19718309859154928</v>
      </c>
    </row>
    <row r="184" spans="1:11" x14ac:dyDescent="0.25">
      <c r="A184" s="2"/>
      <c r="B184" s="68"/>
      <c r="C184" s="33"/>
      <c r="D184" s="68"/>
      <c r="E184" s="6"/>
      <c r="F184" s="82"/>
      <c r="G184" s="33"/>
      <c r="H184" s="68"/>
      <c r="I184" s="6"/>
      <c r="J184" s="5"/>
      <c r="K184" s="6"/>
    </row>
    <row r="185" spans="1:11" s="43" customFormat="1" x14ac:dyDescent="0.25">
      <c r="A185" s="162" t="s">
        <v>595</v>
      </c>
      <c r="B185" s="71">
        <f>SUM(B181:B184)</f>
        <v>287</v>
      </c>
      <c r="C185" s="40">
        <f>B185/24107</f>
        <v>1.19052557348488E-2</v>
      </c>
      <c r="D185" s="71">
        <f>SUM(D181:D184)</f>
        <v>621</v>
      </c>
      <c r="E185" s="41">
        <f>D185/27155</f>
        <v>2.2868716626772232E-2</v>
      </c>
      <c r="F185" s="77">
        <f>SUM(F181:F184)</f>
        <v>885</v>
      </c>
      <c r="G185" s="42">
        <f>F185/68368</f>
        <v>1.2944652468991341E-2</v>
      </c>
      <c r="H185" s="71">
        <f>SUM(H181:H184)</f>
        <v>1058</v>
      </c>
      <c r="I185" s="41">
        <f>H185/69729</f>
        <v>1.5173027004546171E-2</v>
      </c>
      <c r="J185" s="37">
        <f>IF(D185=0, "-", IF((B185-D185)/D185&lt;10, (B185-D185)/D185, "&gt;999%"))</f>
        <v>-0.53784219001610301</v>
      </c>
      <c r="K185" s="38">
        <f>IF(H185=0, "-", IF((F185-H185)/H185&lt;10, (F185-H185)/H185, "&gt;999%"))</f>
        <v>-0.16351606805293006</v>
      </c>
    </row>
    <row r="186" spans="1:11" x14ac:dyDescent="0.25">
      <c r="B186" s="83"/>
      <c r="D186" s="83"/>
      <c r="F186" s="83"/>
      <c r="H186" s="83"/>
    </row>
    <row r="187" spans="1:11" x14ac:dyDescent="0.25">
      <c r="A187" s="163" t="s">
        <v>159</v>
      </c>
      <c r="B187" s="61" t="s">
        <v>12</v>
      </c>
      <c r="C187" s="62" t="s">
        <v>13</v>
      </c>
      <c r="D187" s="61" t="s">
        <v>12</v>
      </c>
      <c r="E187" s="63" t="s">
        <v>13</v>
      </c>
      <c r="F187" s="62" t="s">
        <v>12</v>
      </c>
      <c r="G187" s="62" t="s">
        <v>13</v>
      </c>
      <c r="H187" s="61" t="s">
        <v>12</v>
      </c>
      <c r="I187" s="63" t="s">
        <v>13</v>
      </c>
      <c r="J187" s="61"/>
      <c r="K187" s="63"/>
    </row>
    <row r="188" spans="1:11" x14ac:dyDescent="0.25">
      <c r="A188" s="7" t="s">
        <v>470</v>
      </c>
      <c r="B188" s="65">
        <v>3</v>
      </c>
      <c r="C188" s="34">
        <f>IF(B198=0, "-", B188/B198)</f>
        <v>2.8301886792452831E-2</v>
      </c>
      <c r="D188" s="65">
        <v>1</v>
      </c>
      <c r="E188" s="9">
        <f>IF(D198=0, "-", D188/D198)</f>
        <v>1.7543859649122806E-2</v>
      </c>
      <c r="F188" s="81">
        <v>5</v>
      </c>
      <c r="G188" s="34">
        <f>IF(F198=0, "-", F188/F198)</f>
        <v>2.1186440677966101E-2</v>
      </c>
      <c r="H188" s="65">
        <v>3</v>
      </c>
      <c r="I188" s="9">
        <f>IF(H198=0, "-", H188/H198)</f>
        <v>1.6574585635359115E-2</v>
      </c>
      <c r="J188" s="8">
        <f t="shared" ref="J188:J196" si="14">IF(D188=0, "-", IF((B188-D188)/D188&lt;10, (B188-D188)/D188, "&gt;999%"))</f>
        <v>2</v>
      </c>
      <c r="K188" s="9">
        <f t="shared" ref="K188:K196" si="15">IF(H188=0, "-", IF((F188-H188)/H188&lt;10, (F188-H188)/H188, "&gt;999%"))</f>
        <v>0.66666666666666663</v>
      </c>
    </row>
    <row r="189" spans="1:11" x14ac:dyDescent="0.25">
      <c r="A189" s="7" t="s">
        <v>471</v>
      </c>
      <c r="B189" s="65">
        <v>2</v>
      </c>
      <c r="C189" s="34">
        <f>IF(B198=0, "-", B189/B198)</f>
        <v>1.8867924528301886E-2</v>
      </c>
      <c r="D189" s="65">
        <v>5</v>
      </c>
      <c r="E189" s="9">
        <f>IF(D198=0, "-", D189/D198)</f>
        <v>8.771929824561403E-2</v>
      </c>
      <c r="F189" s="81">
        <v>9</v>
      </c>
      <c r="G189" s="34">
        <f>IF(F198=0, "-", F189/F198)</f>
        <v>3.8135593220338986E-2</v>
      </c>
      <c r="H189" s="65">
        <v>7</v>
      </c>
      <c r="I189" s="9">
        <f>IF(H198=0, "-", H189/H198)</f>
        <v>3.8674033149171269E-2</v>
      </c>
      <c r="J189" s="8">
        <f t="shared" si="14"/>
        <v>-0.6</v>
      </c>
      <c r="K189" s="9">
        <f t="shared" si="15"/>
        <v>0.2857142857142857</v>
      </c>
    </row>
    <row r="190" spans="1:11" x14ac:dyDescent="0.25">
      <c r="A190" s="7" t="s">
        <v>472</v>
      </c>
      <c r="B190" s="65">
        <v>43</v>
      </c>
      <c r="C190" s="34">
        <f>IF(B198=0, "-", B190/B198)</f>
        <v>0.40566037735849059</v>
      </c>
      <c r="D190" s="65">
        <v>13</v>
      </c>
      <c r="E190" s="9">
        <f>IF(D198=0, "-", D190/D198)</f>
        <v>0.22807017543859648</v>
      </c>
      <c r="F190" s="81">
        <v>77</v>
      </c>
      <c r="G190" s="34">
        <f>IF(F198=0, "-", F190/F198)</f>
        <v>0.32627118644067798</v>
      </c>
      <c r="H190" s="65">
        <v>78</v>
      </c>
      <c r="I190" s="9">
        <f>IF(H198=0, "-", H190/H198)</f>
        <v>0.43093922651933703</v>
      </c>
      <c r="J190" s="8">
        <f t="shared" si="14"/>
        <v>2.3076923076923075</v>
      </c>
      <c r="K190" s="9">
        <f t="shared" si="15"/>
        <v>-1.282051282051282E-2</v>
      </c>
    </row>
    <row r="191" spans="1:11" x14ac:dyDescent="0.25">
      <c r="A191" s="7" t="s">
        <v>473</v>
      </c>
      <c r="B191" s="65">
        <v>0</v>
      </c>
      <c r="C191" s="34">
        <f>IF(B198=0, "-", B191/B198)</f>
        <v>0</v>
      </c>
      <c r="D191" s="65">
        <v>5</v>
      </c>
      <c r="E191" s="9">
        <f>IF(D198=0, "-", D191/D198)</f>
        <v>8.771929824561403E-2</v>
      </c>
      <c r="F191" s="81">
        <v>9</v>
      </c>
      <c r="G191" s="34">
        <f>IF(F198=0, "-", F191/F198)</f>
        <v>3.8135593220338986E-2</v>
      </c>
      <c r="H191" s="65">
        <v>7</v>
      </c>
      <c r="I191" s="9">
        <f>IF(H198=0, "-", H191/H198)</f>
        <v>3.8674033149171269E-2</v>
      </c>
      <c r="J191" s="8">
        <f t="shared" si="14"/>
        <v>-1</v>
      </c>
      <c r="K191" s="9">
        <f t="shared" si="15"/>
        <v>0.2857142857142857</v>
      </c>
    </row>
    <row r="192" spans="1:11" x14ac:dyDescent="0.25">
      <c r="A192" s="7" t="s">
        <v>474</v>
      </c>
      <c r="B192" s="65">
        <v>11</v>
      </c>
      <c r="C192" s="34">
        <f>IF(B198=0, "-", B192/B198)</f>
        <v>0.10377358490566038</v>
      </c>
      <c r="D192" s="65">
        <v>3</v>
      </c>
      <c r="E192" s="9">
        <f>IF(D198=0, "-", D192/D198)</f>
        <v>5.2631578947368418E-2</v>
      </c>
      <c r="F192" s="81">
        <v>21</v>
      </c>
      <c r="G192" s="34">
        <f>IF(F198=0, "-", F192/F198)</f>
        <v>8.8983050847457626E-2</v>
      </c>
      <c r="H192" s="65">
        <v>6</v>
      </c>
      <c r="I192" s="9">
        <f>IF(H198=0, "-", H192/H198)</f>
        <v>3.3149171270718231E-2</v>
      </c>
      <c r="J192" s="8">
        <f t="shared" si="14"/>
        <v>2.6666666666666665</v>
      </c>
      <c r="K192" s="9">
        <f t="shared" si="15"/>
        <v>2.5</v>
      </c>
    </row>
    <row r="193" spans="1:11" x14ac:dyDescent="0.25">
      <c r="A193" s="7" t="s">
        <v>475</v>
      </c>
      <c r="B193" s="65">
        <v>19</v>
      </c>
      <c r="C193" s="34">
        <f>IF(B198=0, "-", B193/B198)</f>
        <v>0.17924528301886791</v>
      </c>
      <c r="D193" s="65">
        <v>0</v>
      </c>
      <c r="E193" s="9">
        <f>IF(D198=0, "-", D193/D198)</f>
        <v>0</v>
      </c>
      <c r="F193" s="81">
        <v>59</v>
      </c>
      <c r="G193" s="34">
        <f>IF(F198=0, "-", F193/F198)</f>
        <v>0.25</v>
      </c>
      <c r="H193" s="65">
        <v>0</v>
      </c>
      <c r="I193" s="9">
        <f>IF(H198=0, "-", H193/H198)</f>
        <v>0</v>
      </c>
      <c r="J193" s="8" t="str">
        <f t="shared" si="14"/>
        <v>-</v>
      </c>
      <c r="K193" s="9" t="str">
        <f t="shared" si="15"/>
        <v>-</v>
      </c>
    </row>
    <row r="194" spans="1:11" x14ac:dyDescent="0.25">
      <c r="A194" s="7" t="s">
        <v>476</v>
      </c>
      <c r="B194" s="65">
        <v>5</v>
      </c>
      <c r="C194" s="34">
        <f>IF(B198=0, "-", B194/B198)</f>
        <v>4.716981132075472E-2</v>
      </c>
      <c r="D194" s="65">
        <v>10</v>
      </c>
      <c r="E194" s="9">
        <f>IF(D198=0, "-", D194/D198)</f>
        <v>0.17543859649122806</v>
      </c>
      <c r="F194" s="81">
        <v>6</v>
      </c>
      <c r="G194" s="34">
        <f>IF(F198=0, "-", F194/F198)</f>
        <v>2.5423728813559324E-2</v>
      </c>
      <c r="H194" s="65">
        <v>13</v>
      </c>
      <c r="I194" s="9">
        <f>IF(H198=0, "-", H194/H198)</f>
        <v>7.18232044198895E-2</v>
      </c>
      <c r="J194" s="8">
        <f t="shared" si="14"/>
        <v>-0.5</v>
      </c>
      <c r="K194" s="9">
        <f t="shared" si="15"/>
        <v>-0.53846153846153844</v>
      </c>
    </row>
    <row r="195" spans="1:11" x14ac:dyDescent="0.25">
      <c r="A195" s="7" t="s">
        <v>477</v>
      </c>
      <c r="B195" s="65">
        <v>22</v>
      </c>
      <c r="C195" s="34">
        <f>IF(B198=0, "-", B195/B198)</f>
        <v>0.20754716981132076</v>
      </c>
      <c r="D195" s="65">
        <v>20</v>
      </c>
      <c r="E195" s="9">
        <f>IF(D198=0, "-", D195/D198)</f>
        <v>0.35087719298245612</v>
      </c>
      <c r="F195" s="81">
        <v>49</v>
      </c>
      <c r="G195" s="34">
        <f>IF(F198=0, "-", F195/F198)</f>
        <v>0.2076271186440678</v>
      </c>
      <c r="H195" s="65">
        <v>66</v>
      </c>
      <c r="I195" s="9">
        <f>IF(H198=0, "-", H195/H198)</f>
        <v>0.36464088397790057</v>
      </c>
      <c r="J195" s="8">
        <f t="shared" si="14"/>
        <v>0.1</v>
      </c>
      <c r="K195" s="9">
        <f t="shared" si="15"/>
        <v>-0.25757575757575757</v>
      </c>
    </row>
    <row r="196" spans="1:11" x14ac:dyDescent="0.25">
      <c r="A196" s="7" t="s">
        <v>478</v>
      </c>
      <c r="B196" s="65">
        <v>1</v>
      </c>
      <c r="C196" s="34">
        <f>IF(B198=0, "-", B196/B198)</f>
        <v>9.433962264150943E-3</v>
      </c>
      <c r="D196" s="65">
        <v>0</v>
      </c>
      <c r="E196" s="9">
        <f>IF(D198=0, "-", D196/D198)</f>
        <v>0</v>
      </c>
      <c r="F196" s="81">
        <v>1</v>
      </c>
      <c r="G196" s="34">
        <f>IF(F198=0, "-", F196/F198)</f>
        <v>4.2372881355932203E-3</v>
      </c>
      <c r="H196" s="65">
        <v>1</v>
      </c>
      <c r="I196" s="9">
        <f>IF(H198=0, "-", H196/H198)</f>
        <v>5.5248618784530384E-3</v>
      </c>
      <c r="J196" s="8" t="str">
        <f t="shared" si="14"/>
        <v>-</v>
      </c>
      <c r="K196" s="9">
        <f t="shared" si="15"/>
        <v>0</v>
      </c>
    </row>
    <row r="197" spans="1:11" x14ac:dyDescent="0.25">
      <c r="A197" s="2"/>
      <c r="B197" s="68"/>
      <c r="C197" s="33"/>
      <c r="D197" s="68"/>
      <c r="E197" s="6"/>
      <c r="F197" s="82"/>
      <c r="G197" s="33"/>
      <c r="H197" s="68"/>
      <c r="I197" s="6"/>
      <c r="J197" s="5"/>
      <c r="K197" s="6"/>
    </row>
    <row r="198" spans="1:11" s="43" customFormat="1" x14ac:dyDescent="0.25">
      <c r="A198" s="162" t="s">
        <v>594</v>
      </c>
      <c r="B198" s="71">
        <f>SUM(B188:B197)</f>
        <v>106</v>
      </c>
      <c r="C198" s="40">
        <f>B198/24107</f>
        <v>4.3970630937072222E-3</v>
      </c>
      <c r="D198" s="71">
        <f>SUM(D188:D197)</f>
        <v>57</v>
      </c>
      <c r="E198" s="41">
        <f>D198/27155</f>
        <v>2.0990609464187075E-3</v>
      </c>
      <c r="F198" s="77">
        <f>SUM(F188:F197)</f>
        <v>236</v>
      </c>
      <c r="G198" s="42">
        <f>F198/68368</f>
        <v>3.4519073250643575E-3</v>
      </c>
      <c r="H198" s="71">
        <f>SUM(H188:H197)</f>
        <v>181</v>
      </c>
      <c r="I198" s="41">
        <f>H198/69729</f>
        <v>2.5957635990764244E-3</v>
      </c>
      <c r="J198" s="37">
        <f>IF(D198=0, "-", IF((B198-D198)/D198&lt;10, (B198-D198)/D198, "&gt;999%"))</f>
        <v>0.85964912280701755</v>
      </c>
      <c r="K198" s="38">
        <f>IF(H198=0, "-", IF((F198-H198)/H198&lt;10, (F198-H198)/H198, "&gt;999%"))</f>
        <v>0.30386740331491713</v>
      </c>
    </row>
    <row r="199" spans="1:11" x14ac:dyDescent="0.25">
      <c r="B199" s="83"/>
      <c r="D199" s="83"/>
      <c r="F199" s="83"/>
      <c r="H199" s="83"/>
    </row>
    <row r="200" spans="1:11" s="43" customFormat="1" x14ac:dyDescent="0.25">
      <c r="A200" s="162" t="s">
        <v>593</v>
      </c>
      <c r="B200" s="71">
        <v>393</v>
      </c>
      <c r="C200" s="40">
        <f>B200/24107</f>
        <v>1.6302318828556022E-2</v>
      </c>
      <c r="D200" s="71">
        <v>678</v>
      </c>
      <c r="E200" s="41">
        <f>D200/27155</f>
        <v>2.4967777573190939E-2</v>
      </c>
      <c r="F200" s="77">
        <v>1121</v>
      </c>
      <c r="G200" s="42">
        <f>F200/68368</f>
        <v>1.6396559794055698E-2</v>
      </c>
      <c r="H200" s="71">
        <v>1239</v>
      </c>
      <c r="I200" s="41">
        <f>H200/69729</f>
        <v>1.7768790603622596E-2</v>
      </c>
      <c r="J200" s="37">
        <f>IF(D200=0, "-", IF((B200-D200)/D200&lt;10, (B200-D200)/D200, "&gt;999%"))</f>
        <v>-0.42035398230088494</v>
      </c>
      <c r="K200" s="38">
        <f>IF(H200=0, "-", IF((F200-H200)/H200&lt;10, (F200-H200)/H200, "&gt;999%"))</f>
        <v>-9.5238095238095233E-2</v>
      </c>
    </row>
    <row r="201" spans="1:11" x14ac:dyDescent="0.25">
      <c r="B201" s="83"/>
      <c r="D201" s="83"/>
      <c r="F201" s="83"/>
      <c r="H201" s="83"/>
    </row>
    <row r="202" spans="1:11" x14ac:dyDescent="0.25">
      <c r="A202" s="27" t="s">
        <v>591</v>
      </c>
      <c r="B202" s="71">
        <f>B206-B204</f>
        <v>10189</v>
      </c>
      <c r="C202" s="40">
        <f>B202/24107</f>
        <v>0.42265731945078194</v>
      </c>
      <c r="D202" s="71">
        <f>D206-D204</f>
        <v>11670</v>
      </c>
      <c r="E202" s="41">
        <f>D202/27155</f>
        <v>0.42975510955625112</v>
      </c>
      <c r="F202" s="77">
        <f>F206-F204</f>
        <v>33174</v>
      </c>
      <c r="G202" s="42">
        <f>F202/68368</f>
        <v>0.48522700678680086</v>
      </c>
      <c r="H202" s="71">
        <f>H206-H204</f>
        <v>31048</v>
      </c>
      <c r="I202" s="41">
        <f>H202/69729</f>
        <v>0.4452666752714079</v>
      </c>
      <c r="J202" s="37">
        <f>IF(D202=0, "-", IF((B202-D202)/D202&lt;10, (B202-D202)/D202, "&gt;999%"))</f>
        <v>-0.12690659811482433</v>
      </c>
      <c r="K202" s="38">
        <f>IF(H202=0, "-", IF((F202-H202)/H202&lt;10, (F202-H202)/H202, "&gt;999%"))</f>
        <v>6.847461994331358E-2</v>
      </c>
    </row>
    <row r="203" spans="1:11" x14ac:dyDescent="0.25">
      <c r="A203" s="27"/>
      <c r="B203" s="71"/>
      <c r="C203" s="40"/>
      <c r="D203" s="71"/>
      <c r="E203" s="41"/>
      <c r="F203" s="77"/>
      <c r="G203" s="42"/>
      <c r="H203" s="71"/>
      <c r="I203" s="41"/>
      <c r="J203" s="37"/>
      <c r="K203" s="38"/>
    </row>
    <row r="204" spans="1:11" x14ac:dyDescent="0.25">
      <c r="A204" s="27" t="s">
        <v>592</v>
      </c>
      <c r="B204" s="71">
        <v>3236</v>
      </c>
      <c r="C204" s="40">
        <f>B204/24107</f>
        <v>0.13423486953996763</v>
      </c>
      <c r="D204" s="71">
        <v>2474</v>
      </c>
      <c r="E204" s="41">
        <f>D204/27155</f>
        <v>9.1106610200699684E-2</v>
      </c>
      <c r="F204" s="77">
        <v>6939</v>
      </c>
      <c r="G204" s="42">
        <f>F204/68368</f>
        <v>0.10149485139246431</v>
      </c>
      <c r="H204" s="71">
        <v>6125</v>
      </c>
      <c r="I204" s="41">
        <f>H204/69729</f>
        <v>8.784006654333204E-2</v>
      </c>
      <c r="J204" s="37">
        <f>IF(D204=0, "-", IF((B204-D204)/D204&lt;10, (B204-D204)/D204, "&gt;999%"))</f>
        <v>0.30800323362974941</v>
      </c>
      <c r="K204" s="38">
        <f>IF(H204=0, "-", IF((F204-H204)/H204&lt;10, (F204-H204)/H204, "&gt;999%"))</f>
        <v>0.13289795918367348</v>
      </c>
    </row>
    <row r="205" spans="1:11" x14ac:dyDescent="0.25">
      <c r="A205" s="27"/>
      <c r="B205" s="71"/>
      <c r="C205" s="40"/>
      <c r="D205" s="71"/>
      <c r="E205" s="41"/>
      <c r="F205" s="77"/>
      <c r="G205" s="42"/>
      <c r="H205" s="71"/>
      <c r="I205" s="41"/>
      <c r="J205" s="37"/>
      <c r="K205" s="38"/>
    </row>
    <row r="206" spans="1:11" x14ac:dyDescent="0.25">
      <c r="A206" s="27" t="s">
        <v>590</v>
      </c>
      <c r="B206" s="71">
        <v>13425</v>
      </c>
      <c r="C206" s="40">
        <f>B206/24107</f>
        <v>0.55689218899074955</v>
      </c>
      <c r="D206" s="71">
        <v>14144</v>
      </c>
      <c r="E206" s="41">
        <f>D206/27155</f>
        <v>0.52086171975695084</v>
      </c>
      <c r="F206" s="77">
        <v>40113</v>
      </c>
      <c r="G206" s="42">
        <f>F206/68368</f>
        <v>0.58672185817926514</v>
      </c>
      <c r="H206" s="71">
        <v>37173</v>
      </c>
      <c r="I206" s="41">
        <f>H206/69729</f>
        <v>0.53310674181473994</v>
      </c>
      <c r="J206" s="37">
        <f>IF(D206=0, "-", IF((B206-D206)/D206&lt;10, (B206-D206)/D206, "&gt;999%"))</f>
        <v>-5.0834276018099547E-2</v>
      </c>
      <c r="K206" s="38">
        <f>IF(H206=0, "-", IF((F206-H206)/H206&lt;10, (F206-H206)/H206, "&gt;999%"))</f>
        <v>7.9089661851343723E-2</v>
      </c>
    </row>
  </sheetData>
  <mergeCells count="37">
    <mergeCell ref="B1:K1"/>
    <mergeCell ref="B2:K2"/>
    <mergeCell ref="B178:E178"/>
    <mergeCell ref="F178:I178"/>
    <mergeCell ref="J178:K178"/>
    <mergeCell ref="B179:C179"/>
    <mergeCell ref="D179:E179"/>
    <mergeCell ref="F179:G179"/>
    <mergeCell ref="H179:I179"/>
    <mergeCell ref="B122:E122"/>
    <mergeCell ref="F122:I122"/>
    <mergeCell ref="J122:K122"/>
    <mergeCell ref="B123:C123"/>
    <mergeCell ref="D123:E123"/>
    <mergeCell ref="F123:G123"/>
    <mergeCell ref="H123:I123"/>
    <mergeCell ref="B69:E69"/>
    <mergeCell ref="F69:I69"/>
    <mergeCell ref="J69:K69"/>
    <mergeCell ref="B70:C70"/>
    <mergeCell ref="D70:E70"/>
    <mergeCell ref="F70:G70"/>
    <mergeCell ref="H70:I70"/>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21" max="16383" man="1"/>
    <brk id="17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zoomScaleNormal="100"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619</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21</v>
      </c>
      <c r="C7" s="39">
        <f>IF(B48=0, "-", B7/B48)</f>
        <v>1.5642458100558658E-3</v>
      </c>
      <c r="D7" s="65">
        <v>19</v>
      </c>
      <c r="E7" s="21">
        <f>IF(D48=0, "-", D7/D48)</f>
        <v>1.3433257918552036E-3</v>
      </c>
      <c r="F7" s="81">
        <v>29</v>
      </c>
      <c r="G7" s="39">
        <f>IF(F48=0, "-", F7/F48)</f>
        <v>7.2295764465385285E-4</v>
      </c>
      <c r="H7" s="65">
        <v>33</v>
      </c>
      <c r="I7" s="21">
        <f>IF(H48=0, "-", H7/H48)</f>
        <v>8.8774110241304175E-4</v>
      </c>
      <c r="J7" s="20">
        <f t="shared" ref="J7:J46" si="0">IF(D7=0, "-", IF((B7-D7)/D7&lt;10, (B7-D7)/D7, "&gt;999%"))</f>
        <v>0.10526315789473684</v>
      </c>
      <c r="K7" s="21">
        <f t="shared" ref="K7:K46" si="1">IF(H7=0, "-", IF((F7-H7)/H7&lt;10, (F7-H7)/H7, "&gt;999%"))</f>
        <v>-0.12121212121212122</v>
      </c>
    </row>
    <row r="8" spans="1:11" x14ac:dyDescent="0.25">
      <c r="A8" s="7" t="s">
        <v>33</v>
      </c>
      <c r="B8" s="65">
        <v>3</v>
      </c>
      <c r="C8" s="39">
        <f>IF(B48=0, "-", B8/B48)</f>
        <v>2.2346368715083799E-4</v>
      </c>
      <c r="D8" s="65">
        <v>1</v>
      </c>
      <c r="E8" s="21">
        <f>IF(D48=0, "-", D8/D48)</f>
        <v>7.0701357466063355E-5</v>
      </c>
      <c r="F8" s="81">
        <v>5</v>
      </c>
      <c r="G8" s="39">
        <f>IF(F48=0, "-", F8/F48)</f>
        <v>1.2464786976790568E-4</v>
      </c>
      <c r="H8" s="65">
        <v>3</v>
      </c>
      <c r="I8" s="21">
        <f>IF(H48=0, "-", H8/H48)</f>
        <v>8.0703736583003795E-5</v>
      </c>
      <c r="J8" s="20">
        <f t="shared" si="0"/>
        <v>2</v>
      </c>
      <c r="K8" s="21">
        <f t="shared" si="1"/>
        <v>0.66666666666666663</v>
      </c>
    </row>
    <row r="9" spans="1:11" x14ac:dyDescent="0.25">
      <c r="A9" s="7" t="s">
        <v>34</v>
      </c>
      <c r="B9" s="65">
        <v>322</v>
      </c>
      <c r="C9" s="39">
        <f>IF(B48=0, "-", B9/B48)</f>
        <v>2.3985102420856611E-2</v>
      </c>
      <c r="D9" s="65">
        <v>200</v>
      </c>
      <c r="E9" s="21">
        <f>IF(D48=0, "-", D9/D48)</f>
        <v>1.414027149321267E-2</v>
      </c>
      <c r="F9" s="81">
        <v>887</v>
      </c>
      <c r="G9" s="39">
        <f>IF(F48=0, "-", F9/F48)</f>
        <v>2.2112532096826464E-2</v>
      </c>
      <c r="H9" s="65">
        <v>595</v>
      </c>
      <c r="I9" s="21">
        <f>IF(H48=0, "-", H9/H48)</f>
        <v>1.6006241088962418E-2</v>
      </c>
      <c r="J9" s="20">
        <f t="shared" si="0"/>
        <v>0.61</v>
      </c>
      <c r="K9" s="21">
        <f t="shared" si="1"/>
        <v>0.49075630252100838</v>
      </c>
    </row>
    <row r="10" spans="1:11" x14ac:dyDescent="0.25">
      <c r="A10" s="7" t="s">
        <v>35</v>
      </c>
      <c r="B10" s="65">
        <v>2</v>
      </c>
      <c r="C10" s="39">
        <f>IF(B48=0, "-", B10/B48)</f>
        <v>1.48975791433892E-4</v>
      </c>
      <c r="D10" s="65">
        <v>5</v>
      </c>
      <c r="E10" s="21">
        <f>IF(D48=0, "-", D10/D48)</f>
        <v>3.5350678733031673E-4</v>
      </c>
      <c r="F10" s="81">
        <v>9</v>
      </c>
      <c r="G10" s="39">
        <f>IF(F48=0, "-", F10/F48)</f>
        <v>2.243661655822302E-4</v>
      </c>
      <c r="H10" s="65">
        <v>7</v>
      </c>
      <c r="I10" s="21">
        <f>IF(H48=0, "-", H10/H48)</f>
        <v>1.8830871869367552E-4</v>
      </c>
      <c r="J10" s="20">
        <f t="shared" si="0"/>
        <v>-0.6</v>
      </c>
      <c r="K10" s="21">
        <f t="shared" si="1"/>
        <v>0.2857142857142857</v>
      </c>
    </row>
    <row r="11" spans="1:11" x14ac:dyDescent="0.25">
      <c r="A11" s="7" t="s">
        <v>36</v>
      </c>
      <c r="B11" s="65">
        <v>696</v>
      </c>
      <c r="C11" s="39">
        <f>IF(B48=0, "-", B11/B48)</f>
        <v>5.1843575418994411E-2</v>
      </c>
      <c r="D11" s="65">
        <v>355</v>
      </c>
      <c r="E11" s="21">
        <f>IF(D48=0, "-", D11/D48)</f>
        <v>2.509898190045249E-2</v>
      </c>
      <c r="F11" s="81">
        <v>1368</v>
      </c>
      <c r="G11" s="39">
        <f>IF(F48=0, "-", F11/F48)</f>
        <v>3.4103657168498988E-2</v>
      </c>
      <c r="H11" s="65">
        <v>1235</v>
      </c>
      <c r="I11" s="21">
        <f>IF(H48=0, "-", H11/H48)</f>
        <v>3.3223038226669895E-2</v>
      </c>
      <c r="J11" s="20">
        <f t="shared" si="0"/>
        <v>0.96056338028169019</v>
      </c>
      <c r="K11" s="21">
        <f t="shared" si="1"/>
        <v>0.1076923076923077</v>
      </c>
    </row>
    <row r="12" spans="1:11" x14ac:dyDescent="0.25">
      <c r="A12" s="7" t="s">
        <v>37</v>
      </c>
      <c r="B12" s="65">
        <v>375</v>
      </c>
      <c r="C12" s="39">
        <f>IF(B48=0, "-", B12/B48)</f>
        <v>2.7932960893854747E-2</v>
      </c>
      <c r="D12" s="65">
        <v>0</v>
      </c>
      <c r="E12" s="21">
        <f>IF(D48=0, "-", D12/D48)</f>
        <v>0</v>
      </c>
      <c r="F12" s="81">
        <v>495</v>
      </c>
      <c r="G12" s="39">
        <f>IF(F48=0, "-", F12/F48)</f>
        <v>1.2340139107022662E-2</v>
      </c>
      <c r="H12" s="65">
        <v>0</v>
      </c>
      <c r="I12" s="21">
        <f>IF(H48=0, "-", H12/H48)</f>
        <v>0</v>
      </c>
      <c r="J12" s="20" t="str">
        <f t="shared" si="0"/>
        <v>-</v>
      </c>
      <c r="K12" s="21" t="str">
        <f t="shared" si="1"/>
        <v>-</v>
      </c>
    </row>
    <row r="13" spans="1:11" x14ac:dyDescent="0.25">
      <c r="A13" s="7" t="s">
        <v>40</v>
      </c>
      <c r="B13" s="65">
        <v>2</v>
      </c>
      <c r="C13" s="39">
        <f>IF(B48=0, "-", B13/B48)</f>
        <v>1.48975791433892E-4</v>
      </c>
      <c r="D13" s="65">
        <v>10</v>
      </c>
      <c r="E13" s="21">
        <f>IF(D48=0, "-", D13/D48)</f>
        <v>7.0701357466063347E-4</v>
      </c>
      <c r="F13" s="81">
        <v>4</v>
      </c>
      <c r="G13" s="39">
        <f>IF(F48=0, "-", F13/F48)</f>
        <v>9.9718295814324529E-5</v>
      </c>
      <c r="H13" s="65">
        <v>25</v>
      </c>
      <c r="I13" s="21">
        <f>IF(H48=0, "-", H13/H48)</f>
        <v>6.7253113819169829E-4</v>
      </c>
      <c r="J13" s="20">
        <f t="shared" si="0"/>
        <v>-0.8</v>
      </c>
      <c r="K13" s="21">
        <f t="shared" si="1"/>
        <v>-0.84</v>
      </c>
    </row>
    <row r="14" spans="1:11" x14ac:dyDescent="0.25">
      <c r="A14" s="7" t="s">
        <v>41</v>
      </c>
      <c r="B14" s="65">
        <v>299</v>
      </c>
      <c r="C14" s="39">
        <f>IF(B48=0, "-", B14/B48)</f>
        <v>2.2271880819366853E-2</v>
      </c>
      <c r="D14" s="65">
        <v>0</v>
      </c>
      <c r="E14" s="21">
        <f>IF(D48=0, "-", D14/D48)</f>
        <v>0</v>
      </c>
      <c r="F14" s="81">
        <v>393</v>
      </c>
      <c r="G14" s="39">
        <f>IF(F48=0, "-", F14/F48)</f>
        <v>9.7973225637573852E-3</v>
      </c>
      <c r="H14" s="65">
        <v>0</v>
      </c>
      <c r="I14" s="21">
        <f>IF(H48=0, "-", H14/H48)</f>
        <v>0</v>
      </c>
      <c r="J14" s="20" t="str">
        <f t="shared" si="0"/>
        <v>-</v>
      </c>
      <c r="K14" s="21" t="str">
        <f t="shared" si="1"/>
        <v>-</v>
      </c>
    </row>
    <row r="15" spans="1:11" x14ac:dyDescent="0.25">
      <c r="A15" s="7" t="s">
        <v>47</v>
      </c>
      <c r="B15" s="65">
        <v>510</v>
      </c>
      <c r="C15" s="39">
        <f>IF(B48=0, "-", B15/B48)</f>
        <v>3.798882681564246E-2</v>
      </c>
      <c r="D15" s="65">
        <v>405</v>
      </c>
      <c r="E15" s="21">
        <f>IF(D48=0, "-", D15/D48)</f>
        <v>2.8634049773755655E-2</v>
      </c>
      <c r="F15" s="81">
        <v>1244</v>
      </c>
      <c r="G15" s="39">
        <f>IF(F48=0, "-", F15/F48)</f>
        <v>3.1012389998254931E-2</v>
      </c>
      <c r="H15" s="65">
        <v>1156</v>
      </c>
      <c r="I15" s="21">
        <f>IF(H48=0, "-", H15/H48)</f>
        <v>3.1097839829984129E-2</v>
      </c>
      <c r="J15" s="20">
        <f t="shared" si="0"/>
        <v>0.25925925925925924</v>
      </c>
      <c r="K15" s="21">
        <f t="shared" si="1"/>
        <v>7.6124567474048443E-2</v>
      </c>
    </row>
    <row r="16" spans="1:11" x14ac:dyDescent="0.25">
      <c r="A16" s="7" t="s">
        <v>50</v>
      </c>
      <c r="B16" s="65">
        <v>6</v>
      </c>
      <c r="C16" s="39">
        <f>IF(B48=0, "-", B16/B48)</f>
        <v>4.4692737430167598E-4</v>
      </c>
      <c r="D16" s="65">
        <v>13</v>
      </c>
      <c r="E16" s="21">
        <f>IF(D48=0, "-", D16/D48)</f>
        <v>9.1911764705882352E-4</v>
      </c>
      <c r="F16" s="81">
        <v>57</v>
      </c>
      <c r="G16" s="39">
        <f>IF(F48=0, "-", F16/F48)</f>
        <v>1.4209857153541245E-3</v>
      </c>
      <c r="H16" s="65">
        <v>42</v>
      </c>
      <c r="I16" s="21">
        <f>IF(H48=0, "-", H16/H48)</f>
        <v>1.1298523121620531E-3</v>
      </c>
      <c r="J16" s="20">
        <f t="shared" si="0"/>
        <v>-0.53846153846153844</v>
      </c>
      <c r="K16" s="21">
        <f t="shared" si="1"/>
        <v>0.35714285714285715</v>
      </c>
    </row>
    <row r="17" spans="1:11" x14ac:dyDescent="0.25">
      <c r="A17" s="7" t="s">
        <v>51</v>
      </c>
      <c r="B17" s="65">
        <v>578</v>
      </c>
      <c r="C17" s="39">
        <f>IF(B48=0, "-", B17/B48)</f>
        <v>4.3054003724394788E-2</v>
      </c>
      <c r="D17" s="65">
        <v>159</v>
      </c>
      <c r="E17" s="21">
        <f>IF(D48=0, "-", D17/D48)</f>
        <v>1.1241515837104072E-2</v>
      </c>
      <c r="F17" s="81">
        <v>1420</v>
      </c>
      <c r="G17" s="39">
        <f>IF(F48=0, "-", F17/F48)</f>
        <v>3.5399995014085209E-2</v>
      </c>
      <c r="H17" s="65">
        <v>500</v>
      </c>
      <c r="I17" s="21">
        <f>IF(H48=0, "-", H17/H48)</f>
        <v>1.3450622763833965E-2</v>
      </c>
      <c r="J17" s="20">
        <f t="shared" si="0"/>
        <v>2.6352201257861636</v>
      </c>
      <c r="K17" s="21">
        <f t="shared" si="1"/>
        <v>1.84</v>
      </c>
    </row>
    <row r="18" spans="1:11" x14ac:dyDescent="0.25">
      <c r="A18" s="7" t="s">
        <v>53</v>
      </c>
      <c r="B18" s="65">
        <v>418</v>
      </c>
      <c r="C18" s="39">
        <f>IF(B48=0, "-", B18/B48)</f>
        <v>3.1135940409683427E-2</v>
      </c>
      <c r="D18" s="65">
        <v>580</v>
      </c>
      <c r="E18" s="21">
        <f>IF(D48=0, "-", D18/D48)</f>
        <v>4.1006787330316742E-2</v>
      </c>
      <c r="F18" s="81">
        <v>1337</v>
      </c>
      <c r="G18" s="39">
        <f>IF(F48=0, "-", F18/F48)</f>
        <v>3.3330840375937976E-2</v>
      </c>
      <c r="H18" s="65">
        <v>1372</v>
      </c>
      <c r="I18" s="21">
        <f>IF(H48=0, "-", H18/H48)</f>
        <v>3.6908508863960403E-2</v>
      </c>
      <c r="J18" s="20">
        <f t="shared" si="0"/>
        <v>-0.27931034482758621</v>
      </c>
      <c r="K18" s="21">
        <f t="shared" si="1"/>
        <v>-2.5510204081632654E-2</v>
      </c>
    </row>
    <row r="19" spans="1:11" x14ac:dyDescent="0.25">
      <c r="A19" s="7" t="s">
        <v>54</v>
      </c>
      <c r="B19" s="65">
        <v>714</v>
      </c>
      <c r="C19" s="39">
        <f>IF(B48=0, "-", B19/B48)</f>
        <v>5.3184357541899444E-2</v>
      </c>
      <c r="D19" s="65">
        <v>980</v>
      </c>
      <c r="E19" s="21">
        <f>IF(D48=0, "-", D19/D48)</f>
        <v>6.9287330316742085E-2</v>
      </c>
      <c r="F19" s="81">
        <v>2974</v>
      </c>
      <c r="G19" s="39">
        <f>IF(F48=0, "-", F19/F48)</f>
        <v>7.4140552937950285E-2</v>
      </c>
      <c r="H19" s="65">
        <v>2786</v>
      </c>
      <c r="I19" s="21">
        <f>IF(H48=0, "-", H19/H48)</f>
        <v>7.4946870040082852E-2</v>
      </c>
      <c r="J19" s="20">
        <f t="shared" si="0"/>
        <v>-0.27142857142857141</v>
      </c>
      <c r="K19" s="21">
        <f t="shared" si="1"/>
        <v>6.7480258435032303E-2</v>
      </c>
    </row>
    <row r="20" spans="1:11" x14ac:dyDescent="0.25">
      <c r="A20" s="7" t="s">
        <v>57</v>
      </c>
      <c r="B20" s="65">
        <v>266</v>
      </c>
      <c r="C20" s="39">
        <f>IF(B48=0, "-", B20/B48)</f>
        <v>1.9813780260707636E-2</v>
      </c>
      <c r="D20" s="65">
        <v>118</v>
      </c>
      <c r="E20" s="21">
        <f>IF(D48=0, "-", D20/D48)</f>
        <v>8.342760180995475E-3</v>
      </c>
      <c r="F20" s="81">
        <v>554</v>
      </c>
      <c r="G20" s="39">
        <f>IF(F48=0, "-", F20/F48)</f>
        <v>1.3810983970283948E-2</v>
      </c>
      <c r="H20" s="65">
        <v>431</v>
      </c>
      <c r="I20" s="21">
        <f>IF(H48=0, "-", H20/H48)</f>
        <v>1.1594436822424878E-2</v>
      </c>
      <c r="J20" s="20">
        <f t="shared" si="0"/>
        <v>1.2542372881355932</v>
      </c>
      <c r="K20" s="21">
        <f t="shared" si="1"/>
        <v>0.28538283062645009</v>
      </c>
    </row>
    <row r="21" spans="1:11" x14ac:dyDescent="0.25">
      <c r="A21" s="7" t="s">
        <v>59</v>
      </c>
      <c r="B21" s="65">
        <v>6</v>
      </c>
      <c r="C21" s="39">
        <f>IF(B48=0, "-", B21/B48)</f>
        <v>4.4692737430167598E-4</v>
      </c>
      <c r="D21" s="65">
        <v>24</v>
      </c>
      <c r="E21" s="21">
        <f>IF(D48=0, "-", D21/D48)</f>
        <v>1.6968325791855204E-3</v>
      </c>
      <c r="F21" s="81">
        <v>16</v>
      </c>
      <c r="G21" s="39">
        <f>IF(F48=0, "-", F21/F48)</f>
        <v>3.9887318325729812E-4</v>
      </c>
      <c r="H21" s="65">
        <v>31</v>
      </c>
      <c r="I21" s="21">
        <f>IF(H48=0, "-", H21/H48)</f>
        <v>8.3393861135770588E-4</v>
      </c>
      <c r="J21" s="20">
        <f t="shared" si="0"/>
        <v>-0.75</v>
      </c>
      <c r="K21" s="21">
        <f t="shared" si="1"/>
        <v>-0.4838709677419355</v>
      </c>
    </row>
    <row r="22" spans="1:11" x14ac:dyDescent="0.25">
      <c r="A22" s="7" t="s">
        <v>60</v>
      </c>
      <c r="B22" s="65">
        <v>149</v>
      </c>
      <c r="C22" s="39">
        <f>IF(B48=0, "-", B22/B48)</f>
        <v>1.1098696461824953E-2</v>
      </c>
      <c r="D22" s="65">
        <v>182</v>
      </c>
      <c r="E22" s="21">
        <f>IF(D48=0, "-", D22/D48)</f>
        <v>1.2867647058823529E-2</v>
      </c>
      <c r="F22" s="81">
        <v>359</v>
      </c>
      <c r="G22" s="39">
        <f>IF(F48=0, "-", F22/F48)</f>
        <v>8.949717049335627E-3</v>
      </c>
      <c r="H22" s="65">
        <v>435</v>
      </c>
      <c r="I22" s="21">
        <f>IF(H48=0, "-", H22/H48)</f>
        <v>1.1702041804535551E-2</v>
      </c>
      <c r="J22" s="20">
        <f t="shared" si="0"/>
        <v>-0.18131868131868131</v>
      </c>
      <c r="K22" s="21">
        <f t="shared" si="1"/>
        <v>-0.17471264367816092</v>
      </c>
    </row>
    <row r="23" spans="1:11" x14ac:dyDescent="0.25">
      <c r="A23" s="7" t="s">
        <v>62</v>
      </c>
      <c r="B23" s="65">
        <v>914</v>
      </c>
      <c r="C23" s="39">
        <f>IF(B48=0, "-", B23/B48)</f>
        <v>6.8081936685288641E-2</v>
      </c>
      <c r="D23" s="65">
        <v>998</v>
      </c>
      <c r="E23" s="21">
        <f>IF(D48=0, "-", D23/D48)</f>
        <v>7.0559954751131221E-2</v>
      </c>
      <c r="F23" s="81">
        <v>2968</v>
      </c>
      <c r="G23" s="39">
        <f>IF(F48=0, "-", F23/F48)</f>
        <v>7.3990975494228797E-2</v>
      </c>
      <c r="H23" s="65">
        <v>2674</v>
      </c>
      <c r="I23" s="21">
        <f>IF(H48=0, "-", H23/H48)</f>
        <v>7.1933930540984042E-2</v>
      </c>
      <c r="J23" s="20">
        <f t="shared" si="0"/>
        <v>-8.4168336673346694E-2</v>
      </c>
      <c r="K23" s="21">
        <f t="shared" si="1"/>
        <v>0.1099476439790576</v>
      </c>
    </row>
    <row r="24" spans="1:11" x14ac:dyDescent="0.25">
      <c r="A24" s="7" t="s">
        <v>63</v>
      </c>
      <c r="B24" s="65">
        <v>0</v>
      </c>
      <c r="C24" s="39">
        <f>IF(B48=0, "-", B24/B48)</f>
        <v>0</v>
      </c>
      <c r="D24" s="65">
        <v>5</v>
      </c>
      <c r="E24" s="21">
        <f>IF(D48=0, "-", D24/D48)</f>
        <v>3.5350678733031673E-4</v>
      </c>
      <c r="F24" s="81">
        <v>9</v>
      </c>
      <c r="G24" s="39">
        <f>IF(F48=0, "-", F24/F48)</f>
        <v>2.243661655822302E-4</v>
      </c>
      <c r="H24" s="65">
        <v>7</v>
      </c>
      <c r="I24" s="21">
        <f>IF(H48=0, "-", H24/H48)</f>
        <v>1.8830871869367552E-4</v>
      </c>
      <c r="J24" s="20">
        <f t="shared" si="0"/>
        <v>-1</v>
      </c>
      <c r="K24" s="21">
        <f t="shared" si="1"/>
        <v>0.2857142857142857</v>
      </c>
    </row>
    <row r="25" spans="1:11" x14ac:dyDescent="0.25">
      <c r="A25" s="7" t="s">
        <v>64</v>
      </c>
      <c r="B25" s="65">
        <v>192</v>
      </c>
      <c r="C25" s="39">
        <f>IF(B48=0, "-", B25/B48)</f>
        <v>1.4301675977653631E-2</v>
      </c>
      <c r="D25" s="65">
        <v>246</v>
      </c>
      <c r="E25" s="21">
        <f>IF(D48=0, "-", D25/D48)</f>
        <v>1.7392533936651584E-2</v>
      </c>
      <c r="F25" s="81">
        <v>303</v>
      </c>
      <c r="G25" s="39">
        <f>IF(F48=0, "-", F25/F48)</f>
        <v>7.5536609079350833E-3</v>
      </c>
      <c r="H25" s="65">
        <v>348</v>
      </c>
      <c r="I25" s="21">
        <f>IF(H48=0, "-", H25/H48)</f>
        <v>9.3616334436284407E-3</v>
      </c>
      <c r="J25" s="20">
        <f t="shared" si="0"/>
        <v>-0.21951219512195122</v>
      </c>
      <c r="K25" s="21">
        <f t="shared" si="1"/>
        <v>-0.12931034482758622</v>
      </c>
    </row>
    <row r="26" spans="1:11" x14ac:dyDescent="0.25">
      <c r="A26" s="7" t="s">
        <v>65</v>
      </c>
      <c r="B26" s="65">
        <v>73</v>
      </c>
      <c r="C26" s="39">
        <f>IF(B48=0, "-", B26/B48)</f>
        <v>5.4376163873370575E-3</v>
      </c>
      <c r="D26" s="65">
        <v>73</v>
      </c>
      <c r="E26" s="21">
        <f>IF(D48=0, "-", D26/D48)</f>
        <v>5.1611990950226243E-3</v>
      </c>
      <c r="F26" s="81">
        <v>241</v>
      </c>
      <c r="G26" s="39">
        <f>IF(F48=0, "-", F26/F48)</f>
        <v>6.0080273228130532E-3</v>
      </c>
      <c r="H26" s="65">
        <v>227</v>
      </c>
      <c r="I26" s="21">
        <f>IF(H48=0, "-", H26/H48)</f>
        <v>6.1065827347806202E-3</v>
      </c>
      <c r="J26" s="20">
        <f t="shared" si="0"/>
        <v>0</v>
      </c>
      <c r="K26" s="21">
        <f t="shared" si="1"/>
        <v>6.1674008810572688E-2</v>
      </c>
    </row>
    <row r="27" spans="1:11" x14ac:dyDescent="0.25">
      <c r="A27" s="7" t="s">
        <v>66</v>
      </c>
      <c r="B27" s="65">
        <v>231</v>
      </c>
      <c r="C27" s="39">
        <f>IF(B48=0, "-", B27/B48)</f>
        <v>1.7206703910614525E-2</v>
      </c>
      <c r="D27" s="65">
        <v>208</v>
      </c>
      <c r="E27" s="21">
        <f>IF(D48=0, "-", D27/D48)</f>
        <v>1.4705882352941176E-2</v>
      </c>
      <c r="F27" s="81">
        <v>446</v>
      </c>
      <c r="G27" s="39">
        <f>IF(F48=0, "-", F27/F48)</f>
        <v>1.1118589983297185E-2</v>
      </c>
      <c r="H27" s="65">
        <v>451</v>
      </c>
      <c r="I27" s="21">
        <f>IF(H48=0, "-", H27/H48)</f>
        <v>1.2132461732978236E-2</v>
      </c>
      <c r="J27" s="20">
        <f t="shared" si="0"/>
        <v>0.11057692307692307</v>
      </c>
      <c r="K27" s="21">
        <f t="shared" si="1"/>
        <v>-1.1086474501108648E-2</v>
      </c>
    </row>
    <row r="28" spans="1:11" x14ac:dyDescent="0.25">
      <c r="A28" s="7" t="s">
        <v>70</v>
      </c>
      <c r="B28" s="65">
        <v>17</v>
      </c>
      <c r="C28" s="39">
        <f>IF(B48=0, "-", B28/B48)</f>
        <v>1.266294227188082E-3</v>
      </c>
      <c r="D28" s="65">
        <v>13</v>
      </c>
      <c r="E28" s="21">
        <f>IF(D48=0, "-", D28/D48)</f>
        <v>9.1911764705882352E-4</v>
      </c>
      <c r="F28" s="81">
        <v>25</v>
      </c>
      <c r="G28" s="39">
        <f>IF(F48=0, "-", F28/F48)</f>
        <v>6.2323934883952838E-4</v>
      </c>
      <c r="H28" s="65">
        <v>32</v>
      </c>
      <c r="I28" s="21">
        <f>IF(H48=0, "-", H28/H48)</f>
        <v>8.6083985688537382E-4</v>
      </c>
      <c r="J28" s="20">
        <f t="shared" si="0"/>
        <v>0.30769230769230771</v>
      </c>
      <c r="K28" s="21">
        <f t="shared" si="1"/>
        <v>-0.21875</v>
      </c>
    </row>
    <row r="29" spans="1:11" x14ac:dyDescent="0.25">
      <c r="A29" s="7" t="s">
        <v>71</v>
      </c>
      <c r="B29" s="65">
        <v>1227</v>
      </c>
      <c r="C29" s="39">
        <f>IF(B48=0, "-", B29/B48)</f>
        <v>9.1396648044692733E-2</v>
      </c>
      <c r="D29" s="65">
        <v>2172</v>
      </c>
      <c r="E29" s="21">
        <f>IF(D48=0, "-", D29/D48)</f>
        <v>0.1535633484162896</v>
      </c>
      <c r="F29" s="81">
        <v>4815</v>
      </c>
      <c r="G29" s="39">
        <f>IF(F48=0, "-", F29/F48)</f>
        <v>0.12003589858649316</v>
      </c>
      <c r="H29" s="65">
        <v>5759</v>
      </c>
      <c r="I29" s="21">
        <f>IF(H48=0, "-", H29/H48)</f>
        <v>0.15492427299383962</v>
      </c>
      <c r="J29" s="20">
        <f t="shared" si="0"/>
        <v>-0.43508287292817682</v>
      </c>
      <c r="K29" s="21">
        <f t="shared" si="1"/>
        <v>-0.16391734676159056</v>
      </c>
    </row>
    <row r="30" spans="1:11" x14ac:dyDescent="0.25">
      <c r="A30" s="7" t="s">
        <v>73</v>
      </c>
      <c r="B30" s="65">
        <v>577</v>
      </c>
      <c r="C30" s="39">
        <f>IF(B48=0, "-", B30/B48)</f>
        <v>4.2979515828677838E-2</v>
      </c>
      <c r="D30" s="65">
        <v>626</v>
      </c>
      <c r="E30" s="21">
        <f>IF(D48=0, "-", D30/D48)</f>
        <v>4.4259049773755658E-2</v>
      </c>
      <c r="F30" s="81">
        <v>1312</v>
      </c>
      <c r="G30" s="39">
        <f>IF(F48=0, "-", F30/F48)</f>
        <v>3.2707601027098444E-2</v>
      </c>
      <c r="H30" s="65">
        <v>1708</v>
      </c>
      <c r="I30" s="21">
        <f>IF(H48=0, "-", H30/H48)</f>
        <v>4.5947327361256826E-2</v>
      </c>
      <c r="J30" s="20">
        <f t="shared" si="0"/>
        <v>-7.8274760383386585E-2</v>
      </c>
      <c r="K30" s="21">
        <f t="shared" si="1"/>
        <v>-0.23185011709601874</v>
      </c>
    </row>
    <row r="31" spans="1:11" x14ac:dyDescent="0.25">
      <c r="A31" s="7" t="s">
        <v>76</v>
      </c>
      <c r="B31" s="65">
        <v>594</v>
      </c>
      <c r="C31" s="39">
        <f>IF(B48=0, "-", B31/B48)</f>
        <v>4.424581005586592E-2</v>
      </c>
      <c r="D31" s="65">
        <v>471</v>
      </c>
      <c r="E31" s="21">
        <f>IF(D48=0, "-", D31/D48)</f>
        <v>3.3300339366515837E-2</v>
      </c>
      <c r="F31" s="81">
        <v>1831</v>
      </c>
      <c r="G31" s="39">
        <f>IF(F48=0, "-", F31/F48)</f>
        <v>4.5646049909007058E-2</v>
      </c>
      <c r="H31" s="65">
        <v>1425</v>
      </c>
      <c r="I31" s="21">
        <f>IF(H48=0, "-", H31/H48)</f>
        <v>3.8334274876926804E-2</v>
      </c>
      <c r="J31" s="20">
        <f t="shared" si="0"/>
        <v>0.26114649681528662</v>
      </c>
      <c r="K31" s="21">
        <f t="shared" si="1"/>
        <v>0.28491228070175439</v>
      </c>
    </row>
    <row r="32" spans="1:11" x14ac:dyDescent="0.25">
      <c r="A32" s="7" t="s">
        <v>77</v>
      </c>
      <c r="B32" s="65">
        <v>68</v>
      </c>
      <c r="C32" s="39">
        <f>IF(B48=0, "-", B32/B48)</f>
        <v>5.065176908752328E-3</v>
      </c>
      <c r="D32" s="65">
        <v>19</v>
      </c>
      <c r="E32" s="21">
        <f>IF(D48=0, "-", D32/D48)</f>
        <v>1.3433257918552036E-3</v>
      </c>
      <c r="F32" s="81">
        <v>119</v>
      </c>
      <c r="G32" s="39">
        <f>IF(F48=0, "-", F32/F48)</f>
        <v>2.966619300476155E-3</v>
      </c>
      <c r="H32" s="65">
        <v>61</v>
      </c>
      <c r="I32" s="21">
        <f>IF(H48=0, "-", H32/H48)</f>
        <v>1.6409759771877437E-3</v>
      </c>
      <c r="J32" s="20">
        <f t="shared" si="0"/>
        <v>2.5789473684210527</v>
      </c>
      <c r="K32" s="21">
        <f t="shared" si="1"/>
        <v>0.95081967213114749</v>
      </c>
    </row>
    <row r="33" spans="1:11" x14ac:dyDescent="0.25">
      <c r="A33" s="7" t="s">
        <v>78</v>
      </c>
      <c r="B33" s="65">
        <v>835</v>
      </c>
      <c r="C33" s="39">
        <f>IF(B48=0, "-", B33/B48)</f>
        <v>6.2197392923649904E-2</v>
      </c>
      <c r="D33" s="65">
        <v>1099</v>
      </c>
      <c r="E33" s="21">
        <f>IF(D48=0, "-", D33/D48)</f>
        <v>7.7700791855203621E-2</v>
      </c>
      <c r="F33" s="81">
        <v>2844</v>
      </c>
      <c r="G33" s="39">
        <f>IF(F48=0, "-", F33/F48)</f>
        <v>7.0899708323984748E-2</v>
      </c>
      <c r="H33" s="65">
        <v>2744</v>
      </c>
      <c r="I33" s="21">
        <f>IF(H48=0, "-", H33/H48)</f>
        <v>7.3817017727920806E-2</v>
      </c>
      <c r="J33" s="20">
        <f t="shared" si="0"/>
        <v>-0.24021838034576887</v>
      </c>
      <c r="K33" s="21">
        <f t="shared" si="1"/>
        <v>3.6443148688046649E-2</v>
      </c>
    </row>
    <row r="34" spans="1:11" x14ac:dyDescent="0.25">
      <c r="A34" s="7" t="s">
        <v>79</v>
      </c>
      <c r="B34" s="65">
        <v>650</v>
      </c>
      <c r="C34" s="39">
        <f>IF(B48=0, "-", B34/B48)</f>
        <v>4.8417132216014895E-2</v>
      </c>
      <c r="D34" s="65">
        <v>608</v>
      </c>
      <c r="E34" s="21">
        <f>IF(D48=0, "-", D34/D48)</f>
        <v>4.2986425339366516E-2</v>
      </c>
      <c r="F34" s="81">
        <v>2018</v>
      </c>
      <c r="G34" s="39">
        <f>IF(F48=0, "-", F34/F48)</f>
        <v>5.0307880238326726E-2</v>
      </c>
      <c r="H34" s="65">
        <v>1349</v>
      </c>
      <c r="I34" s="21">
        <f>IF(H48=0, "-", H34/H48)</f>
        <v>3.6289780216824039E-2</v>
      </c>
      <c r="J34" s="20">
        <f t="shared" si="0"/>
        <v>6.9078947368421059E-2</v>
      </c>
      <c r="K34" s="21">
        <f t="shared" si="1"/>
        <v>0.49592290585618976</v>
      </c>
    </row>
    <row r="35" spans="1:11" x14ac:dyDescent="0.25">
      <c r="A35" s="7" t="s">
        <v>80</v>
      </c>
      <c r="B35" s="65">
        <v>30</v>
      </c>
      <c r="C35" s="39">
        <f>IF(B48=0, "-", B35/B48)</f>
        <v>2.2346368715083797E-3</v>
      </c>
      <c r="D35" s="65">
        <v>39</v>
      </c>
      <c r="E35" s="21">
        <f>IF(D48=0, "-", D35/D48)</f>
        <v>2.7573529411764708E-3</v>
      </c>
      <c r="F35" s="81">
        <v>84</v>
      </c>
      <c r="G35" s="39">
        <f>IF(F48=0, "-", F35/F48)</f>
        <v>2.0940842121008152E-3</v>
      </c>
      <c r="H35" s="65">
        <v>117</v>
      </c>
      <c r="I35" s="21">
        <f>IF(H48=0, "-", H35/H48)</f>
        <v>3.1474457267371479E-3</v>
      </c>
      <c r="J35" s="20">
        <f t="shared" si="0"/>
        <v>-0.23076923076923078</v>
      </c>
      <c r="K35" s="21">
        <f t="shared" si="1"/>
        <v>-0.28205128205128205</v>
      </c>
    </row>
    <row r="36" spans="1:11" x14ac:dyDescent="0.25">
      <c r="A36" s="7" t="s">
        <v>82</v>
      </c>
      <c r="B36" s="65">
        <v>132</v>
      </c>
      <c r="C36" s="39">
        <f>IF(B48=0, "-", B36/B48)</f>
        <v>9.8324022346368712E-3</v>
      </c>
      <c r="D36" s="65">
        <v>235</v>
      </c>
      <c r="E36" s="21">
        <f>IF(D48=0, "-", D36/D48)</f>
        <v>1.6614819004524887E-2</v>
      </c>
      <c r="F36" s="81">
        <v>383</v>
      </c>
      <c r="G36" s="39">
        <f>IF(F48=0, "-", F36/F48)</f>
        <v>9.5480268242215741E-3</v>
      </c>
      <c r="H36" s="65">
        <v>444</v>
      </c>
      <c r="I36" s="21">
        <f>IF(H48=0, "-", H36/H48)</f>
        <v>1.1944153014284562E-2</v>
      </c>
      <c r="J36" s="20">
        <f t="shared" si="0"/>
        <v>-0.43829787234042555</v>
      </c>
      <c r="K36" s="21">
        <f t="shared" si="1"/>
        <v>-0.1373873873873874</v>
      </c>
    </row>
    <row r="37" spans="1:11" x14ac:dyDescent="0.25">
      <c r="A37" s="7" t="s">
        <v>84</v>
      </c>
      <c r="B37" s="65">
        <v>144</v>
      </c>
      <c r="C37" s="39">
        <f>IF(B48=0, "-", B37/B48)</f>
        <v>1.0726256983240224E-2</v>
      </c>
      <c r="D37" s="65">
        <v>174</v>
      </c>
      <c r="E37" s="21">
        <f>IF(D48=0, "-", D37/D48)</f>
        <v>1.2302036199095022E-2</v>
      </c>
      <c r="F37" s="81">
        <v>347</v>
      </c>
      <c r="G37" s="39">
        <f>IF(F48=0, "-", F37/F48)</f>
        <v>8.6505621618926526E-3</v>
      </c>
      <c r="H37" s="65">
        <v>433</v>
      </c>
      <c r="I37" s="21">
        <f>IF(H48=0, "-", H37/H48)</f>
        <v>1.1648239313480213E-2</v>
      </c>
      <c r="J37" s="20">
        <f t="shared" si="0"/>
        <v>-0.17241379310344829</v>
      </c>
      <c r="K37" s="21">
        <f t="shared" si="1"/>
        <v>-0.19861431870669746</v>
      </c>
    </row>
    <row r="38" spans="1:11" x14ac:dyDescent="0.25">
      <c r="A38" s="7" t="s">
        <v>85</v>
      </c>
      <c r="B38" s="65">
        <v>1</v>
      </c>
      <c r="C38" s="39">
        <f>IF(B48=0, "-", B38/B48)</f>
        <v>7.4487895716946002E-5</v>
      </c>
      <c r="D38" s="65">
        <v>0</v>
      </c>
      <c r="E38" s="21">
        <f>IF(D48=0, "-", D38/D48)</f>
        <v>0</v>
      </c>
      <c r="F38" s="81">
        <v>1</v>
      </c>
      <c r="G38" s="39">
        <f>IF(F48=0, "-", F38/F48)</f>
        <v>2.4929573953581132E-5</v>
      </c>
      <c r="H38" s="65">
        <v>1</v>
      </c>
      <c r="I38" s="21">
        <f>IF(H48=0, "-", H38/H48)</f>
        <v>2.6901245527667932E-5</v>
      </c>
      <c r="J38" s="20" t="str">
        <f t="shared" si="0"/>
        <v>-</v>
      </c>
      <c r="K38" s="21">
        <f t="shared" si="1"/>
        <v>0</v>
      </c>
    </row>
    <row r="39" spans="1:11" x14ac:dyDescent="0.25">
      <c r="A39" s="7" t="s">
        <v>88</v>
      </c>
      <c r="B39" s="65">
        <v>161</v>
      </c>
      <c r="C39" s="39">
        <f>IF(B48=0, "-", B39/B48)</f>
        <v>1.1992551210428306E-2</v>
      </c>
      <c r="D39" s="65">
        <v>160</v>
      </c>
      <c r="E39" s="21">
        <f>IF(D48=0, "-", D39/D48)</f>
        <v>1.1312217194570135E-2</v>
      </c>
      <c r="F39" s="81">
        <v>466</v>
      </c>
      <c r="G39" s="39">
        <f>IF(F48=0, "-", F39/F48)</f>
        <v>1.1617181462368809E-2</v>
      </c>
      <c r="H39" s="65">
        <v>247</v>
      </c>
      <c r="I39" s="21">
        <f>IF(H48=0, "-", H39/H48)</f>
        <v>6.6446076453339793E-3</v>
      </c>
      <c r="J39" s="20">
        <f t="shared" si="0"/>
        <v>6.2500000000000003E-3</v>
      </c>
      <c r="K39" s="21">
        <f t="shared" si="1"/>
        <v>0.88663967611336036</v>
      </c>
    </row>
    <row r="40" spans="1:11" x14ac:dyDescent="0.25">
      <c r="A40" s="7" t="s">
        <v>89</v>
      </c>
      <c r="B40" s="65">
        <v>49</v>
      </c>
      <c r="C40" s="39">
        <f>IF(B48=0, "-", B40/B48)</f>
        <v>3.6499068901303536E-3</v>
      </c>
      <c r="D40" s="65">
        <v>58</v>
      </c>
      <c r="E40" s="21">
        <f>IF(D48=0, "-", D40/D48)</f>
        <v>4.1006787330316744E-3</v>
      </c>
      <c r="F40" s="81">
        <v>131</v>
      </c>
      <c r="G40" s="39">
        <f>IF(F48=0, "-", F40/F48)</f>
        <v>3.2657741879191285E-3</v>
      </c>
      <c r="H40" s="65">
        <v>128</v>
      </c>
      <c r="I40" s="21">
        <f>IF(H48=0, "-", H40/H48)</f>
        <v>3.4433594275414953E-3</v>
      </c>
      <c r="J40" s="20">
        <f t="shared" si="0"/>
        <v>-0.15517241379310345</v>
      </c>
      <c r="K40" s="21">
        <f t="shared" si="1"/>
        <v>2.34375E-2</v>
      </c>
    </row>
    <row r="41" spans="1:11" x14ac:dyDescent="0.25">
      <c r="A41" s="7" t="s">
        <v>90</v>
      </c>
      <c r="B41" s="65">
        <v>616</v>
      </c>
      <c r="C41" s="39">
        <f>IF(B48=0, "-", B41/B48)</f>
        <v>4.5884543761638731E-2</v>
      </c>
      <c r="D41" s="65">
        <v>560</v>
      </c>
      <c r="E41" s="21">
        <f>IF(D48=0, "-", D41/D48)</f>
        <v>3.9592760180995473E-2</v>
      </c>
      <c r="F41" s="81">
        <v>2335</v>
      </c>
      <c r="G41" s="39">
        <f>IF(F48=0, "-", F41/F48)</f>
        <v>5.8210555181611945E-2</v>
      </c>
      <c r="H41" s="65">
        <v>1869</v>
      </c>
      <c r="I41" s="21">
        <f>IF(H48=0, "-", H41/H48)</f>
        <v>5.0278427891211362E-2</v>
      </c>
      <c r="J41" s="20">
        <f t="shared" si="0"/>
        <v>0.1</v>
      </c>
      <c r="K41" s="21">
        <f t="shared" si="1"/>
        <v>0.24933119315141786</v>
      </c>
    </row>
    <row r="42" spans="1:11" x14ac:dyDescent="0.25">
      <c r="A42" s="7" t="s">
        <v>91</v>
      </c>
      <c r="B42" s="65">
        <v>136</v>
      </c>
      <c r="C42" s="39">
        <f>IF(B48=0, "-", B42/B48)</f>
        <v>1.0130353817504656E-2</v>
      </c>
      <c r="D42" s="65">
        <v>171</v>
      </c>
      <c r="E42" s="21">
        <f>IF(D48=0, "-", D42/D48)</f>
        <v>1.2089932126696833E-2</v>
      </c>
      <c r="F42" s="81">
        <v>594</v>
      </c>
      <c r="G42" s="39">
        <f>IF(F48=0, "-", F42/F48)</f>
        <v>1.4808166928427194E-2</v>
      </c>
      <c r="H42" s="65">
        <v>517</v>
      </c>
      <c r="I42" s="21">
        <f>IF(H48=0, "-", H42/H48)</f>
        <v>1.3907943937804321E-2</v>
      </c>
      <c r="J42" s="20">
        <f t="shared" si="0"/>
        <v>-0.2046783625730994</v>
      </c>
      <c r="K42" s="21">
        <f t="shared" si="1"/>
        <v>0.14893617021276595</v>
      </c>
    </row>
    <row r="43" spans="1:11" x14ac:dyDescent="0.25">
      <c r="A43" s="7" t="s">
        <v>92</v>
      </c>
      <c r="B43" s="65">
        <v>427</v>
      </c>
      <c r="C43" s="39">
        <f>IF(B48=0, "-", B43/B48)</f>
        <v>3.1806331471135943E-2</v>
      </c>
      <c r="D43" s="65">
        <v>0</v>
      </c>
      <c r="E43" s="21">
        <f>IF(D48=0, "-", D43/D48)</f>
        <v>0</v>
      </c>
      <c r="F43" s="81">
        <v>744</v>
      </c>
      <c r="G43" s="39">
        <f>IF(F48=0, "-", F43/F48)</f>
        <v>1.8547603021464364E-2</v>
      </c>
      <c r="H43" s="65">
        <v>0</v>
      </c>
      <c r="I43" s="21">
        <f>IF(H48=0, "-", H43/H48)</f>
        <v>0</v>
      </c>
      <c r="J43" s="20" t="str">
        <f t="shared" si="0"/>
        <v>-</v>
      </c>
      <c r="K43" s="21" t="str">
        <f t="shared" si="1"/>
        <v>-</v>
      </c>
    </row>
    <row r="44" spans="1:11" x14ac:dyDescent="0.25">
      <c r="A44" s="7" t="s">
        <v>93</v>
      </c>
      <c r="B44" s="65">
        <v>1005</v>
      </c>
      <c r="C44" s="39">
        <f>IF(B48=0, "-", B44/B48)</f>
        <v>7.4860335195530731E-2</v>
      </c>
      <c r="D44" s="65">
        <v>2405</v>
      </c>
      <c r="E44" s="21">
        <f>IF(D48=0, "-", D44/D48)</f>
        <v>0.17003676470588236</v>
      </c>
      <c r="F44" s="81">
        <v>4373</v>
      </c>
      <c r="G44" s="39">
        <f>IF(F48=0, "-", F44/F48)</f>
        <v>0.1090170268990103</v>
      </c>
      <c r="H44" s="65">
        <v>6441</v>
      </c>
      <c r="I44" s="21">
        <f>IF(H48=0, "-", H44/H48)</f>
        <v>0.17327092244370915</v>
      </c>
      <c r="J44" s="20">
        <f t="shared" si="0"/>
        <v>-0.58212058212058215</v>
      </c>
      <c r="K44" s="21">
        <f t="shared" si="1"/>
        <v>-0.32106815711845987</v>
      </c>
    </row>
    <row r="45" spans="1:11" x14ac:dyDescent="0.25">
      <c r="A45" s="7" t="s">
        <v>95</v>
      </c>
      <c r="B45" s="65">
        <v>743</v>
      </c>
      <c r="C45" s="39">
        <f>IF(B48=0, "-", B45/B48)</f>
        <v>5.5344506517690878E-2</v>
      </c>
      <c r="D45" s="65">
        <v>455</v>
      </c>
      <c r="E45" s="21">
        <f>IF(D48=0, "-", D45/D48)</f>
        <v>3.216911764705882E-2</v>
      </c>
      <c r="F45" s="81">
        <v>1920</v>
      </c>
      <c r="G45" s="39">
        <f>IF(F48=0, "-", F45/F48)</f>
        <v>4.7864781990875779E-2</v>
      </c>
      <c r="H45" s="65">
        <v>823</v>
      </c>
      <c r="I45" s="21">
        <f>IF(H48=0, "-", H45/H48)</f>
        <v>2.2139725069270706E-2</v>
      </c>
      <c r="J45" s="20">
        <f t="shared" si="0"/>
        <v>0.63296703296703294</v>
      </c>
      <c r="K45" s="21">
        <f t="shared" si="1"/>
        <v>1.3329283110571082</v>
      </c>
    </row>
    <row r="46" spans="1:11" x14ac:dyDescent="0.25">
      <c r="A46" s="7" t="s">
        <v>96</v>
      </c>
      <c r="B46" s="65">
        <v>236</v>
      </c>
      <c r="C46" s="39">
        <f>IF(B48=0, "-", B46/B48)</f>
        <v>1.7579143389199255E-2</v>
      </c>
      <c r="D46" s="65">
        <v>298</v>
      </c>
      <c r="E46" s="21">
        <f>IF(D48=0, "-", D46/D48)</f>
        <v>2.1069004524886879E-2</v>
      </c>
      <c r="F46" s="81">
        <v>653</v>
      </c>
      <c r="G46" s="39">
        <f>IF(F48=0, "-", F46/F48)</f>
        <v>1.6279011791688482E-2</v>
      </c>
      <c r="H46" s="65">
        <v>717</v>
      </c>
      <c r="I46" s="21">
        <f>IF(H48=0, "-", H46/H48)</f>
        <v>1.9288193043337908E-2</v>
      </c>
      <c r="J46" s="20">
        <f t="shared" si="0"/>
        <v>-0.20805369127516779</v>
      </c>
      <c r="K46" s="21">
        <f t="shared" si="1"/>
        <v>-8.926080892608089E-2</v>
      </c>
    </row>
    <row r="47" spans="1:11" x14ac:dyDescent="0.25">
      <c r="A47" s="2"/>
      <c r="B47" s="68"/>
      <c r="C47" s="33"/>
      <c r="D47" s="68"/>
      <c r="E47" s="6"/>
      <c r="F47" s="82"/>
      <c r="G47" s="33"/>
      <c r="H47" s="68"/>
      <c r="I47" s="6"/>
      <c r="J47" s="5"/>
      <c r="K47" s="6"/>
    </row>
    <row r="48" spans="1:11" s="43" customFormat="1" x14ac:dyDescent="0.25">
      <c r="A48" s="162" t="s">
        <v>590</v>
      </c>
      <c r="B48" s="71">
        <f>SUM(B7:B47)</f>
        <v>13425</v>
      </c>
      <c r="C48" s="40">
        <v>1</v>
      </c>
      <c r="D48" s="71">
        <f>SUM(D7:D47)</f>
        <v>14144</v>
      </c>
      <c r="E48" s="41">
        <v>1</v>
      </c>
      <c r="F48" s="77">
        <f>SUM(F7:F47)</f>
        <v>40113</v>
      </c>
      <c r="G48" s="42">
        <v>1</v>
      </c>
      <c r="H48" s="71">
        <f>SUM(H7:H47)</f>
        <v>37173</v>
      </c>
      <c r="I48" s="41">
        <v>1</v>
      </c>
      <c r="J48" s="37">
        <f>IF(D48=0, "-", (B48-D48)/D48)</f>
        <v>-5.0834276018099547E-2</v>
      </c>
      <c r="K48" s="38">
        <f>IF(H48=0, "-", (F48-H48)/H48)</f>
        <v>7.9089661851343723E-2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zoomScaleNormal="100"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125</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127</v>
      </c>
      <c r="B6" s="61" t="s">
        <v>12</v>
      </c>
      <c r="C6" s="62" t="s">
        <v>13</v>
      </c>
      <c r="D6" s="61" t="s">
        <v>12</v>
      </c>
      <c r="E6" s="63" t="s">
        <v>13</v>
      </c>
      <c r="F6" s="62" t="s">
        <v>12</v>
      </c>
      <c r="G6" s="62" t="s">
        <v>13</v>
      </c>
      <c r="H6" s="61" t="s">
        <v>12</v>
      </c>
      <c r="I6" s="63" t="s">
        <v>13</v>
      </c>
      <c r="J6" s="61"/>
      <c r="K6" s="63"/>
    </row>
    <row r="7" spans="1:11" x14ac:dyDescent="0.25">
      <c r="A7" s="7" t="s">
        <v>479</v>
      </c>
      <c r="B7" s="65">
        <v>0</v>
      </c>
      <c r="C7" s="34">
        <f>IF(B14=0, "-", B7/B14)</f>
        <v>0</v>
      </c>
      <c r="D7" s="65">
        <v>1</v>
      </c>
      <c r="E7" s="9">
        <f>IF(D14=0, "-", D7/D14)</f>
        <v>1.7543859649122806E-2</v>
      </c>
      <c r="F7" s="81">
        <v>0</v>
      </c>
      <c r="G7" s="34">
        <f>IF(F14=0, "-", F7/F14)</f>
        <v>0</v>
      </c>
      <c r="H7" s="65">
        <v>3</v>
      </c>
      <c r="I7" s="9">
        <f>IF(H14=0, "-", H7/H14)</f>
        <v>2.0270270270270271E-2</v>
      </c>
      <c r="J7" s="8">
        <f t="shared" ref="J7:J12" si="0">IF(D7=0, "-", IF((B7-D7)/D7&lt;10, (B7-D7)/D7, "&gt;999%"))</f>
        <v>-1</v>
      </c>
      <c r="K7" s="9">
        <f t="shared" ref="K7:K12" si="1">IF(H7=0, "-", IF((F7-H7)/H7&lt;10, (F7-H7)/H7, "&gt;999%"))</f>
        <v>-1</v>
      </c>
    </row>
    <row r="8" spans="1:11" x14ac:dyDescent="0.25">
      <c r="A8" s="7" t="s">
        <v>480</v>
      </c>
      <c r="B8" s="65">
        <v>3</v>
      </c>
      <c r="C8" s="34">
        <f>IF(B14=0, "-", B8/B14)</f>
        <v>0.16666666666666666</v>
      </c>
      <c r="D8" s="65">
        <v>5</v>
      </c>
      <c r="E8" s="9">
        <f>IF(D14=0, "-", D8/D14)</f>
        <v>8.771929824561403E-2</v>
      </c>
      <c r="F8" s="81">
        <v>17</v>
      </c>
      <c r="G8" s="34">
        <f>IF(F14=0, "-", F8/F14)</f>
        <v>0.27868852459016391</v>
      </c>
      <c r="H8" s="65">
        <v>16</v>
      </c>
      <c r="I8" s="9">
        <f>IF(H14=0, "-", H8/H14)</f>
        <v>0.10810810810810811</v>
      </c>
      <c r="J8" s="8">
        <f t="shared" si="0"/>
        <v>-0.4</v>
      </c>
      <c r="K8" s="9">
        <f t="shared" si="1"/>
        <v>6.25E-2</v>
      </c>
    </row>
    <row r="9" spans="1:11" x14ac:dyDescent="0.25">
      <c r="A9" s="7" t="s">
        <v>481</v>
      </c>
      <c r="B9" s="65">
        <v>1</v>
      </c>
      <c r="C9" s="34">
        <f>IF(B14=0, "-", B9/B14)</f>
        <v>5.5555555555555552E-2</v>
      </c>
      <c r="D9" s="65">
        <v>1</v>
      </c>
      <c r="E9" s="9">
        <f>IF(D14=0, "-", D9/D14)</f>
        <v>1.7543859649122806E-2</v>
      </c>
      <c r="F9" s="81">
        <v>1</v>
      </c>
      <c r="G9" s="34">
        <f>IF(F14=0, "-", F9/F14)</f>
        <v>1.6393442622950821E-2</v>
      </c>
      <c r="H9" s="65">
        <v>2</v>
      </c>
      <c r="I9" s="9">
        <f>IF(H14=0, "-", H9/H14)</f>
        <v>1.3513513513513514E-2</v>
      </c>
      <c r="J9" s="8">
        <f t="shared" si="0"/>
        <v>0</v>
      </c>
      <c r="K9" s="9">
        <f t="shared" si="1"/>
        <v>-0.5</v>
      </c>
    </row>
    <row r="10" spans="1:11" x14ac:dyDescent="0.25">
      <c r="A10" s="7" t="s">
        <v>482</v>
      </c>
      <c r="B10" s="65">
        <v>0</v>
      </c>
      <c r="C10" s="34">
        <f>IF(B14=0, "-", B10/B14)</f>
        <v>0</v>
      </c>
      <c r="D10" s="65">
        <v>0</v>
      </c>
      <c r="E10" s="9">
        <f>IF(D14=0, "-", D10/D14)</f>
        <v>0</v>
      </c>
      <c r="F10" s="81">
        <v>0</v>
      </c>
      <c r="G10" s="34">
        <f>IF(F14=0, "-", F10/F14)</f>
        <v>0</v>
      </c>
      <c r="H10" s="65">
        <v>8</v>
      </c>
      <c r="I10" s="9">
        <f>IF(H14=0, "-", H10/H14)</f>
        <v>5.4054054054054057E-2</v>
      </c>
      <c r="J10" s="8" t="str">
        <f t="shared" si="0"/>
        <v>-</v>
      </c>
      <c r="K10" s="9">
        <f t="shared" si="1"/>
        <v>-1</v>
      </c>
    </row>
    <row r="11" spans="1:11" x14ac:dyDescent="0.25">
      <c r="A11" s="7" t="s">
        <v>483</v>
      </c>
      <c r="B11" s="65">
        <v>14</v>
      </c>
      <c r="C11" s="34">
        <f>IF(B14=0, "-", B11/B14)</f>
        <v>0.77777777777777779</v>
      </c>
      <c r="D11" s="65">
        <v>44</v>
      </c>
      <c r="E11" s="9">
        <f>IF(D14=0, "-", D11/D14)</f>
        <v>0.77192982456140347</v>
      </c>
      <c r="F11" s="81">
        <v>43</v>
      </c>
      <c r="G11" s="34">
        <f>IF(F14=0, "-", F11/F14)</f>
        <v>0.70491803278688525</v>
      </c>
      <c r="H11" s="65">
        <v>110</v>
      </c>
      <c r="I11" s="9">
        <f>IF(H14=0, "-", H11/H14)</f>
        <v>0.7432432432432432</v>
      </c>
      <c r="J11" s="8">
        <f t="shared" si="0"/>
        <v>-0.68181818181818177</v>
      </c>
      <c r="K11" s="9">
        <f t="shared" si="1"/>
        <v>-0.60909090909090913</v>
      </c>
    </row>
    <row r="12" spans="1:11" x14ac:dyDescent="0.25">
      <c r="A12" s="7" t="s">
        <v>484</v>
      </c>
      <c r="B12" s="65">
        <v>0</v>
      </c>
      <c r="C12" s="34">
        <f>IF(B14=0, "-", B12/B14)</f>
        <v>0</v>
      </c>
      <c r="D12" s="65">
        <v>6</v>
      </c>
      <c r="E12" s="9">
        <f>IF(D14=0, "-", D12/D14)</f>
        <v>0.10526315789473684</v>
      </c>
      <c r="F12" s="81">
        <v>0</v>
      </c>
      <c r="G12" s="34">
        <f>IF(F14=0, "-", F12/F14)</f>
        <v>0</v>
      </c>
      <c r="H12" s="65">
        <v>9</v>
      </c>
      <c r="I12" s="9">
        <f>IF(H14=0, "-", H12/H14)</f>
        <v>6.0810810810810814E-2</v>
      </c>
      <c r="J12" s="8">
        <f t="shared" si="0"/>
        <v>-1</v>
      </c>
      <c r="K12" s="9">
        <f t="shared" si="1"/>
        <v>-1</v>
      </c>
    </row>
    <row r="13" spans="1:11" x14ac:dyDescent="0.25">
      <c r="A13" s="2"/>
      <c r="B13" s="68"/>
      <c r="C13" s="33"/>
      <c r="D13" s="68"/>
      <c r="E13" s="6"/>
      <c r="F13" s="82"/>
      <c r="G13" s="33"/>
      <c r="H13" s="68"/>
      <c r="I13" s="6"/>
      <c r="J13" s="5"/>
      <c r="K13" s="6"/>
    </row>
    <row r="14" spans="1:11" s="43" customFormat="1" x14ac:dyDescent="0.25">
      <c r="A14" s="162" t="s">
        <v>613</v>
      </c>
      <c r="B14" s="71">
        <f>SUM(B7:B13)</f>
        <v>18</v>
      </c>
      <c r="C14" s="40">
        <f>B14/24107</f>
        <v>7.4667109138424519E-4</v>
      </c>
      <c r="D14" s="71">
        <f>SUM(D7:D13)</f>
        <v>57</v>
      </c>
      <c r="E14" s="41">
        <f>D14/27155</f>
        <v>2.0990609464187075E-3</v>
      </c>
      <c r="F14" s="77">
        <f>SUM(F7:F13)</f>
        <v>61</v>
      </c>
      <c r="G14" s="42">
        <f>F14/68368</f>
        <v>8.9223028317341445E-4</v>
      </c>
      <c r="H14" s="71">
        <f>SUM(H7:H13)</f>
        <v>148</v>
      </c>
      <c r="I14" s="41">
        <f>H14/69729</f>
        <v>2.1225028323939824E-3</v>
      </c>
      <c r="J14" s="37">
        <f>IF(D14=0, "-", IF((B14-D14)/D14&lt;10, (B14-D14)/D14, "&gt;999%"))</f>
        <v>-0.68421052631578949</v>
      </c>
      <c r="K14" s="38">
        <f>IF(H14=0, "-", IF((F14-H14)/H14&lt;10, (F14-H14)/H14, "&gt;999%"))</f>
        <v>-0.58783783783783783</v>
      </c>
    </row>
    <row r="15" spans="1:11" x14ac:dyDescent="0.25">
      <c r="B15" s="83"/>
      <c r="D15" s="83"/>
      <c r="F15" s="83"/>
      <c r="H15" s="83"/>
    </row>
    <row r="16" spans="1:11" x14ac:dyDescent="0.25">
      <c r="A16" s="163" t="s">
        <v>128</v>
      </c>
      <c r="B16" s="61" t="s">
        <v>12</v>
      </c>
      <c r="C16" s="62" t="s">
        <v>13</v>
      </c>
      <c r="D16" s="61" t="s">
        <v>12</v>
      </c>
      <c r="E16" s="63" t="s">
        <v>13</v>
      </c>
      <c r="F16" s="62" t="s">
        <v>12</v>
      </c>
      <c r="G16" s="62" t="s">
        <v>13</v>
      </c>
      <c r="H16" s="61" t="s">
        <v>12</v>
      </c>
      <c r="I16" s="63" t="s">
        <v>13</v>
      </c>
      <c r="J16" s="61"/>
      <c r="K16" s="63"/>
    </row>
    <row r="17" spans="1:11" x14ac:dyDescent="0.25">
      <c r="A17" s="7" t="s">
        <v>485</v>
      </c>
      <c r="B17" s="65">
        <v>0</v>
      </c>
      <c r="C17" s="34" t="str">
        <f>IF(B19=0, "-", B17/B19)</f>
        <v>-</v>
      </c>
      <c r="D17" s="65">
        <v>2</v>
      </c>
      <c r="E17" s="9">
        <f>IF(D19=0, "-", D17/D19)</f>
        <v>1</v>
      </c>
      <c r="F17" s="81">
        <v>3</v>
      </c>
      <c r="G17" s="34">
        <f>IF(F19=0, "-", F17/F19)</f>
        <v>1</v>
      </c>
      <c r="H17" s="65">
        <v>4</v>
      </c>
      <c r="I17" s="9">
        <f>IF(H19=0, "-", H17/H19)</f>
        <v>1</v>
      </c>
      <c r="J17" s="8">
        <f>IF(D17=0, "-", IF((B17-D17)/D17&lt;10, (B17-D17)/D17, "&gt;999%"))</f>
        <v>-1</v>
      </c>
      <c r="K17" s="9">
        <f>IF(H17=0, "-", IF((F17-H17)/H17&lt;10, (F17-H17)/H17, "&gt;999%"))</f>
        <v>-0.25</v>
      </c>
    </row>
    <row r="18" spans="1:11" x14ac:dyDescent="0.25">
      <c r="A18" s="2"/>
      <c r="B18" s="68"/>
      <c r="C18" s="33"/>
      <c r="D18" s="68"/>
      <c r="E18" s="6"/>
      <c r="F18" s="82"/>
      <c r="G18" s="33"/>
      <c r="H18" s="68"/>
      <c r="I18" s="6"/>
      <c r="J18" s="5"/>
      <c r="K18" s="6"/>
    </row>
    <row r="19" spans="1:11" s="43" customFormat="1" x14ac:dyDescent="0.25">
      <c r="A19" s="162" t="s">
        <v>612</v>
      </c>
      <c r="B19" s="71">
        <f>SUM(B17:B18)</f>
        <v>0</v>
      </c>
      <c r="C19" s="40">
        <f>B19/24107</f>
        <v>0</v>
      </c>
      <c r="D19" s="71">
        <f>SUM(D17:D18)</f>
        <v>2</v>
      </c>
      <c r="E19" s="41">
        <f>D19/27155</f>
        <v>7.3651261277849389E-5</v>
      </c>
      <c r="F19" s="77">
        <f>SUM(F17:F18)</f>
        <v>3</v>
      </c>
      <c r="G19" s="42">
        <f>F19/68368</f>
        <v>4.3880177860987596E-5</v>
      </c>
      <c r="H19" s="71">
        <f>SUM(H17:H18)</f>
        <v>4</v>
      </c>
      <c r="I19" s="41">
        <f>H19/69729</f>
        <v>5.736494141605358E-5</v>
      </c>
      <c r="J19" s="37">
        <f>IF(D19=0, "-", IF((B19-D19)/D19&lt;10, (B19-D19)/D19, "&gt;999%"))</f>
        <v>-1</v>
      </c>
      <c r="K19" s="38">
        <f>IF(H19=0, "-", IF((F19-H19)/H19&lt;10, (F19-H19)/H19, "&gt;999%"))</f>
        <v>-0.25</v>
      </c>
    </row>
    <row r="20" spans="1:11" x14ac:dyDescent="0.25">
      <c r="B20" s="83"/>
      <c r="D20" s="83"/>
      <c r="F20" s="83"/>
      <c r="H20" s="83"/>
    </row>
    <row r="21" spans="1:11" x14ac:dyDescent="0.25">
      <c r="A21" s="163" t="s">
        <v>129</v>
      </c>
      <c r="B21" s="61" t="s">
        <v>12</v>
      </c>
      <c r="C21" s="62" t="s">
        <v>13</v>
      </c>
      <c r="D21" s="61" t="s">
        <v>12</v>
      </c>
      <c r="E21" s="63" t="s">
        <v>13</v>
      </c>
      <c r="F21" s="62" t="s">
        <v>12</v>
      </c>
      <c r="G21" s="62" t="s">
        <v>13</v>
      </c>
      <c r="H21" s="61" t="s">
        <v>12</v>
      </c>
      <c r="I21" s="63" t="s">
        <v>13</v>
      </c>
      <c r="J21" s="61"/>
      <c r="K21" s="63"/>
    </row>
    <row r="22" spans="1:11" x14ac:dyDescent="0.25">
      <c r="A22" s="7" t="s">
        <v>486</v>
      </c>
      <c r="B22" s="65">
        <v>16</v>
      </c>
      <c r="C22" s="34">
        <f>IF(B26=0, "-", B22/B26)</f>
        <v>0.48484848484848486</v>
      </c>
      <c r="D22" s="65">
        <v>24</v>
      </c>
      <c r="E22" s="9">
        <f>IF(D26=0, "-", D22/D26)</f>
        <v>0.21052631578947367</v>
      </c>
      <c r="F22" s="81">
        <v>17</v>
      </c>
      <c r="G22" s="34">
        <f>IF(F26=0, "-", F22/F26)</f>
        <v>0.30357142857142855</v>
      </c>
      <c r="H22" s="65">
        <v>39</v>
      </c>
      <c r="I22" s="9">
        <f>IF(H26=0, "-", H22/H26)</f>
        <v>0.17647058823529413</v>
      </c>
      <c r="J22" s="8">
        <f>IF(D22=0, "-", IF((B22-D22)/D22&lt;10, (B22-D22)/D22, "&gt;999%"))</f>
        <v>-0.33333333333333331</v>
      </c>
      <c r="K22" s="9">
        <f>IF(H22=0, "-", IF((F22-H22)/H22&lt;10, (F22-H22)/H22, "&gt;999%"))</f>
        <v>-0.5641025641025641</v>
      </c>
    </row>
    <row r="23" spans="1:11" x14ac:dyDescent="0.25">
      <c r="A23" s="7" t="s">
        <v>487</v>
      </c>
      <c r="B23" s="65">
        <v>1</v>
      </c>
      <c r="C23" s="34">
        <f>IF(B26=0, "-", B23/B26)</f>
        <v>3.0303030303030304E-2</v>
      </c>
      <c r="D23" s="65">
        <v>70</v>
      </c>
      <c r="E23" s="9">
        <f>IF(D26=0, "-", D23/D26)</f>
        <v>0.61403508771929827</v>
      </c>
      <c r="F23" s="81">
        <v>2</v>
      </c>
      <c r="G23" s="34">
        <f>IF(F26=0, "-", F23/F26)</f>
        <v>3.5714285714285712E-2</v>
      </c>
      <c r="H23" s="65">
        <v>142</v>
      </c>
      <c r="I23" s="9">
        <f>IF(H26=0, "-", H23/H26)</f>
        <v>0.64253393665158376</v>
      </c>
      <c r="J23" s="8">
        <f>IF(D23=0, "-", IF((B23-D23)/D23&lt;10, (B23-D23)/D23, "&gt;999%"))</f>
        <v>-0.98571428571428577</v>
      </c>
      <c r="K23" s="9">
        <f>IF(H23=0, "-", IF((F23-H23)/H23&lt;10, (F23-H23)/H23, "&gt;999%"))</f>
        <v>-0.9859154929577465</v>
      </c>
    </row>
    <row r="24" spans="1:11" x14ac:dyDescent="0.25">
      <c r="A24" s="7" t="s">
        <v>488</v>
      </c>
      <c r="B24" s="65">
        <v>16</v>
      </c>
      <c r="C24" s="34">
        <f>IF(B26=0, "-", B24/B26)</f>
        <v>0.48484848484848486</v>
      </c>
      <c r="D24" s="65">
        <v>20</v>
      </c>
      <c r="E24" s="9">
        <f>IF(D26=0, "-", D24/D26)</f>
        <v>0.17543859649122806</v>
      </c>
      <c r="F24" s="81">
        <v>37</v>
      </c>
      <c r="G24" s="34">
        <f>IF(F26=0, "-", F24/F26)</f>
        <v>0.6607142857142857</v>
      </c>
      <c r="H24" s="65">
        <v>40</v>
      </c>
      <c r="I24" s="9">
        <f>IF(H26=0, "-", H24/H26)</f>
        <v>0.18099547511312217</v>
      </c>
      <c r="J24" s="8">
        <f>IF(D24=0, "-", IF((B24-D24)/D24&lt;10, (B24-D24)/D24, "&gt;999%"))</f>
        <v>-0.2</v>
      </c>
      <c r="K24" s="9">
        <f>IF(H24=0, "-", IF((F24-H24)/H24&lt;10, (F24-H24)/H24, "&gt;999%"))</f>
        <v>-7.4999999999999997E-2</v>
      </c>
    </row>
    <row r="25" spans="1:11" x14ac:dyDescent="0.25">
      <c r="A25" s="2"/>
      <c r="B25" s="68"/>
      <c r="C25" s="33"/>
      <c r="D25" s="68"/>
      <c r="E25" s="6"/>
      <c r="F25" s="82"/>
      <c r="G25" s="33"/>
      <c r="H25" s="68"/>
      <c r="I25" s="6"/>
      <c r="J25" s="5"/>
      <c r="K25" s="6"/>
    </row>
    <row r="26" spans="1:11" s="43" customFormat="1" x14ac:dyDescent="0.25">
      <c r="A26" s="162" t="s">
        <v>611</v>
      </c>
      <c r="B26" s="71">
        <f>SUM(B22:B25)</f>
        <v>33</v>
      </c>
      <c r="C26" s="40">
        <f>B26/24107</f>
        <v>1.3688970008711163E-3</v>
      </c>
      <c r="D26" s="71">
        <f>SUM(D22:D25)</f>
        <v>114</v>
      </c>
      <c r="E26" s="41">
        <f>D26/27155</f>
        <v>4.1981218928374151E-3</v>
      </c>
      <c r="F26" s="77">
        <f>SUM(F22:F25)</f>
        <v>56</v>
      </c>
      <c r="G26" s="42">
        <f>F26/68368</f>
        <v>8.1909665340510179E-4</v>
      </c>
      <c r="H26" s="71">
        <f>SUM(H22:H25)</f>
        <v>221</v>
      </c>
      <c r="I26" s="41">
        <f>H26/69729</f>
        <v>3.1694130132369604E-3</v>
      </c>
      <c r="J26" s="37">
        <f>IF(D26=0, "-", IF((B26-D26)/D26&lt;10, (B26-D26)/D26, "&gt;999%"))</f>
        <v>-0.71052631578947367</v>
      </c>
      <c r="K26" s="38">
        <f>IF(H26=0, "-", IF((F26-H26)/H26&lt;10, (F26-H26)/H26, "&gt;999%"))</f>
        <v>-0.74660633484162897</v>
      </c>
    </row>
    <row r="27" spans="1:11" x14ac:dyDescent="0.25">
      <c r="B27" s="83"/>
      <c r="D27" s="83"/>
      <c r="F27" s="83"/>
      <c r="H27" s="83"/>
    </row>
    <row r="28" spans="1:11" x14ac:dyDescent="0.25">
      <c r="A28" s="163" t="s">
        <v>130</v>
      </c>
      <c r="B28" s="61" t="s">
        <v>12</v>
      </c>
      <c r="C28" s="62" t="s">
        <v>13</v>
      </c>
      <c r="D28" s="61" t="s">
        <v>12</v>
      </c>
      <c r="E28" s="63" t="s">
        <v>13</v>
      </c>
      <c r="F28" s="62" t="s">
        <v>12</v>
      </c>
      <c r="G28" s="62" t="s">
        <v>13</v>
      </c>
      <c r="H28" s="61" t="s">
        <v>12</v>
      </c>
      <c r="I28" s="63" t="s">
        <v>13</v>
      </c>
      <c r="J28" s="61"/>
      <c r="K28" s="63"/>
    </row>
    <row r="29" spans="1:11" x14ac:dyDescent="0.25">
      <c r="A29" s="7" t="s">
        <v>489</v>
      </c>
      <c r="B29" s="65">
        <v>117</v>
      </c>
      <c r="C29" s="34">
        <f>IF(B40=0, "-", B29/B40)</f>
        <v>0.26773455377574373</v>
      </c>
      <c r="D29" s="65">
        <v>146</v>
      </c>
      <c r="E29" s="9">
        <f>IF(D40=0, "-", D29/D40)</f>
        <v>0.22087745839636913</v>
      </c>
      <c r="F29" s="81">
        <v>273</v>
      </c>
      <c r="G29" s="34">
        <f>IF(F40=0, "-", F29/F40)</f>
        <v>0.20449438202247192</v>
      </c>
      <c r="H29" s="65">
        <v>248</v>
      </c>
      <c r="I29" s="9">
        <f>IF(H40=0, "-", H29/H40)</f>
        <v>0.1370923161967938</v>
      </c>
      <c r="J29" s="8">
        <f t="shared" ref="J29:J38" si="2">IF(D29=0, "-", IF((B29-D29)/D29&lt;10, (B29-D29)/D29, "&gt;999%"))</f>
        <v>-0.19863013698630136</v>
      </c>
      <c r="K29" s="9">
        <f t="shared" ref="K29:K38" si="3">IF(H29=0, "-", IF((F29-H29)/H29&lt;10, (F29-H29)/H29, "&gt;999%"))</f>
        <v>0.10080645161290322</v>
      </c>
    </row>
    <row r="30" spans="1:11" x14ac:dyDescent="0.25">
      <c r="A30" s="7" t="s">
        <v>490</v>
      </c>
      <c r="B30" s="65">
        <v>65</v>
      </c>
      <c r="C30" s="34">
        <f>IF(B40=0, "-", B30/B40)</f>
        <v>0.14874141876430205</v>
      </c>
      <c r="D30" s="65">
        <v>76</v>
      </c>
      <c r="E30" s="9">
        <f>IF(D40=0, "-", D30/D40)</f>
        <v>0.11497730711043873</v>
      </c>
      <c r="F30" s="81">
        <v>193</v>
      </c>
      <c r="G30" s="34">
        <f>IF(F40=0, "-", F30/F40)</f>
        <v>0.14456928838951311</v>
      </c>
      <c r="H30" s="65">
        <v>212</v>
      </c>
      <c r="I30" s="9">
        <f>IF(H40=0, "-", H30/H40)</f>
        <v>0.11719181868435599</v>
      </c>
      <c r="J30" s="8">
        <f t="shared" si="2"/>
        <v>-0.14473684210526316</v>
      </c>
      <c r="K30" s="9">
        <f t="shared" si="3"/>
        <v>-8.9622641509433956E-2</v>
      </c>
    </row>
    <row r="31" spans="1:11" x14ac:dyDescent="0.25">
      <c r="A31" s="7" t="s">
        <v>491</v>
      </c>
      <c r="B31" s="65">
        <v>95</v>
      </c>
      <c r="C31" s="34">
        <f>IF(B40=0, "-", B31/B40)</f>
        <v>0.21739130434782608</v>
      </c>
      <c r="D31" s="65">
        <v>80</v>
      </c>
      <c r="E31" s="9">
        <f>IF(D40=0, "-", D31/D40)</f>
        <v>0.12102874432677761</v>
      </c>
      <c r="F31" s="81">
        <v>251</v>
      </c>
      <c r="G31" s="34">
        <f>IF(F40=0, "-", F31/F40)</f>
        <v>0.18801498127340824</v>
      </c>
      <c r="H31" s="65">
        <v>296</v>
      </c>
      <c r="I31" s="9">
        <f>IF(H40=0, "-", H31/H40)</f>
        <v>0.16362631288004423</v>
      </c>
      <c r="J31" s="8">
        <f t="shared" si="2"/>
        <v>0.1875</v>
      </c>
      <c r="K31" s="9">
        <f t="shared" si="3"/>
        <v>-0.15202702702702703</v>
      </c>
    </row>
    <row r="32" spans="1:11" x14ac:dyDescent="0.25">
      <c r="A32" s="7" t="s">
        <v>492</v>
      </c>
      <c r="B32" s="65">
        <v>14</v>
      </c>
      <c r="C32" s="34">
        <f>IF(B40=0, "-", B32/B40)</f>
        <v>3.2036613272311214E-2</v>
      </c>
      <c r="D32" s="65">
        <v>2</v>
      </c>
      <c r="E32" s="9">
        <f>IF(D40=0, "-", D32/D40)</f>
        <v>3.0257186081694403E-3</v>
      </c>
      <c r="F32" s="81">
        <v>44</v>
      </c>
      <c r="G32" s="34">
        <f>IF(F40=0, "-", F32/F40)</f>
        <v>3.2958801498127341E-2</v>
      </c>
      <c r="H32" s="65">
        <v>11</v>
      </c>
      <c r="I32" s="9">
        <f>IF(H40=0, "-", H32/H40)</f>
        <v>6.0807075732448868E-3</v>
      </c>
      <c r="J32" s="8">
        <f t="shared" si="2"/>
        <v>6</v>
      </c>
      <c r="K32" s="9">
        <f t="shared" si="3"/>
        <v>3</v>
      </c>
    </row>
    <row r="33" spans="1:11" x14ac:dyDescent="0.25">
      <c r="A33" s="7" t="s">
        <v>493</v>
      </c>
      <c r="B33" s="65">
        <v>33</v>
      </c>
      <c r="C33" s="34">
        <f>IF(B40=0, "-", B33/B40)</f>
        <v>7.5514874141876437E-2</v>
      </c>
      <c r="D33" s="65">
        <v>37</v>
      </c>
      <c r="E33" s="9">
        <f>IF(D40=0, "-", D33/D40)</f>
        <v>5.5975794251134643E-2</v>
      </c>
      <c r="F33" s="81">
        <v>94</v>
      </c>
      <c r="G33" s="34">
        <f>IF(F40=0, "-", F33/F40)</f>
        <v>7.0411985018726586E-2</v>
      </c>
      <c r="H33" s="65">
        <v>96</v>
      </c>
      <c r="I33" s="9">
        <f>IF(H40=0, "-", H33/H40)</f>
        <v>5.306799336650083E-2</v>
      </c>
      <c r="J33" s="8">
        <f t="shared" si="2"/>
        <v>-0.10810810810810811</v>
      </c>
      <c r="K33" s="9">
        <f t="shared" si="3"/>
        <v>-2.0833333333333332E-2</v>
      </c>
    </row>
    <row r="34" spans="1:11" x14ac:dyDescent="0.25">
      <c r="A34" s="7" t="s">
        <v>494</v>
      </c>
      <c r="B34" s="65">
        <v>1</v>
      </c>
      <c r="C34" s="34">
        <f>IF(B40=0, "-", B34/B40)</f>
        <v>2.2883295194508009E-3</v>
      </c>
      <c r="D34" s="65">
        <v>21</v>
      </c>
      <c r="E34" s="9">
        <f>IF(D40=0, "-", D34/D40)</f>
        <v>3.1770045385779121E-2</v>
      </c>
      <c r="F34" s="81">
        <v>17</v>
      </c>
      <c r="G34" s="34">
        <f>IF(F40=0, "-", F34/F40)</f>
        <v>1.2734082397003745E-2</v>
      </c>
      <c r="H34" s="65">
        <v>71</v>
      </c>
      <c r="I34" s="9">
        <f>IF(H40=0, "-", H34/H40)</f>
        <v>3.9248203427307907E-2</v>
      </c>
      <c r="J34" s="8">
        <f t="shared" si="2"/>
        <v>-0.95238095238095233</v>
      </c>
      <c r="K34" s="9">
        <f t="shared" si="3"/>
        <v>-0.76056338028169013</v>
      </c>
    </row>
    <row r="35" spans="1:11" x14ac:dyDescent="0.25">
      <c r="A35" s="7" t="s">
        <v>495</v>
      </c>
      <c r="B35" s="65">
        <v>10</v>
      </c>
      <c r="C35" s="34">
        <f>IF(B40=0, "-", B35/B40)</f>
        <v>2.2883295194508008E-2</v>
      </c>
      <c r="D35" s="65">
        <v>7</v>
      </c>
      <c r="E35" s="9">
        <f>IF(D40=0, "-", D35/D40)</f>
        <v>1.059001512859304E-2</v>
      </c>
      <c r="F35" s="81">
        <v>22</v>
      </c>
      <c r="G35" s="34">
        <f>IF(F40=0, "-", F35/F40)</f>
        <v>1.647940074906367E-2</v>
      </c>
      <c r="H35" s="65">
        <v>27</v>
      </c>
      <c r="I35" s="9">
        <f>IF(H40=0, "-", H35/H40)</f>
        <v>1.4925373134328358E-2</v>
      </c>
      <c r="J35" s="8">
        <f t="shared" si="2"/>
        <v>0.42857142857142855</v>
      </c>
      <c r="K35" s="9">
        <f t="shared" si="3"/>
        <v>-0.18518518518518517</v>
      </c>
    </row>
    <row r="36" spans="1:11" x14ac:dyDescent="0.25">
      <c r="A36" s="7" t="s">
        <v>496</v>
      </c>
      <c r="B36" s="65">
        <v>29</v>
      </c>
      <c r="C36" s="34">
        <f>IF(B40=0, "-", B36/B40)</f>
        <v>6.6361556064073221E-2</v>
      </c>
      <c r="D36" s="65">
        <v>10</v>
      </c>
      <c r="E36" s="9">
        <f>IF(D40=0, "-", D36/D40)</f>
        <v>1.5128593040847202E-2</v>
      </c>
      <c r="F36" s="81">
        <v>92</v>
      </c>
      <c r="G36" s="34">
        <f>IF(F40=0, "-", F36/F40)</f>
        <v>6.8913857677902618E-2</v>
      </c>
      <c r="H36" s="65">
        <v>58</v>
      </c>
      <c r="I36" s="9">
        <f>IF(H40=0, "-", H36/H40)</f>
        <v>3.2061912658927584E-2</v>
      </c>
      <c r="J36" s="8">
        <f t="shared" si="2"/>
        <v>1.9</v>
      </c>
      <c r="K36" s="9">
        <f t="shared" si="3"/>
        <v>0.58620689655172409</v>
      </c>
    </row>
    <row r="37" spans="1:11" x14ac:dyDescent="0.25">
      <c r="A37" s="7" t="s">
        <v>497</v>
      </c>
      <c r="B37" s="65">
        <v>51</v>
      </c>
      <c r="C37" s="34">
        <f>IF(B40=0, "-", B37/B40)</f>
        <v>0.11670480549199085</v>
      </c>
      <c r="D37" s="65">
        <v>239</v>
      </c>
      <c r="E37" s="9">
        <f>IF(D40=0, "-", D37/D40)</f>
        <v>0.36157337367624809</v>
      </c>
      <c r="F37" s="81">
        <v>294</v>
      </c>
      <c r="G37" s="34">
        <f>IF(F40=0, "-", F37/F40)</f>
        <v>0.22022471910112359</v>
      </c>
      <c r="H37" s="65">
        <v>703</v>
      </c>
      <c r="I37" s="9">
        <f>IF(H40=0, "-", H37/H40)</f>
        <v>0.38861249309010504</v>
      </c>
      <c r="J37" s="8">
        <f t="shared" si="2"/>
        <v>-0.78661087866108792</v>
      </c>
      <c r="K37" s="9">
        <f t="shared" si="3"/>
        <v>-0.58179231863442393</v>
      </c>
    </row>
    <row r="38" spans="1:11" x14ac:dyDescent="0.25">
      <c r="A38" s="7" t="s">
        <v>498</v>
      </c>
      <c r="B38" s="65">
        <v>22</v>
      </c>
      <c r="C38" s="34">
        <f>IF(B40=0, "-", B38/B40)</f>
        <v>5.0343249427917618E-2</v>
      </c>
      <c r="D38" s="65">
        <v>43</v>
      </c>
      <c r="E38" s="9">
        <f>IF(D40=0, "-", D38/D40)</f>
        <v>6.5052950075642962E-2</v>
      </c>
      <c r="F38" s="81">
        <v>55</v>
      </c>
      <c r="G38" s="34">
        <f>IF(F40=0, "-", F38/F40)</f>
        <v>4.1198501872659173E-2</v>
      </c>
      <c r="H38" s="65">
        <v>87</v>
      </c>
      <c r="I38" s="9">
        <f>IF(H40=0, "-", H38/H40)</f>
        <v>4.809286898839138E-2</v>
      </c>
      <c r="J38" s="8">
        <f t="shared" si="2"/>
        <v>-0.48837209302325579</v>
      </c>
      <c r="K38" s="9">
        <f t="shared" si="3"/>
        <v>-0.36781609195402298</v>
      </c>
    </row>
    <row r="39" spans="1:11" x14ac:dyDescent="0.25">
      <c r="A39" s="2"/>
      <c r="B39" s="68"/>
      <c r="C39" s="33"/>
      <c r="D39" s="68"/>
      <c r="E39" s="6"/>
      <c r="F39" s="82"/>
      <c r="G39" s="33"/>
      <c r="H39" s="68"/>
      <c r="I39" s="6"/>
      <c r="J39" s="5"/>
      <c r="K39" s="6"/>
    </row>
    <row r="40" spans="1:11" s="43" customFormat="1" x14ac:dyDescent="0.25">
      <c r="A40" s="162" t="s">
        <v>610</v>
      </c>
      <c r="B40" s="71">
        <f>SUM(B29:B39)</f>
        <v>437</v>
      </c>
      <c r="C40" s="40">
        <f>B40/24107</f>
        <v>1.8127514829717511E-2</v>
      </c>
      <c r="D40" s="71">
        <f>SUM(D29:D39)</f>
        <v>661</v>
      </c>
      <c r="E40" s="41">
        <f>D40/27155</f>
        <v>2.4341741852329221E-2</v>
      </c>
      <c r="F40" s="77">
        <f>SUM(F29:F39)</f>
        <v>1335</v>
      </c>
      <c r="G40" s="42">
        <f>F40/68368</f>
        <v>1.9526679148139481E-2</v>
      </c>
      <c r="H40" s="71">
        <f>SUM(H29:H39)</f>
        <v>1809</v>
      </c>
      <c r="I40" s="41">
        <f>H40/69729</f>
        <v>2.594329475541023E-2</v>
      </c>
      <c r="J40" s="37">
        <f>IF(D40=0, "-", IF((B40-D40)/D40&lt;10, (B40-D40)/D40, "&gt;999%"))</f>
        <v>-0.33888048411497729</v>
      </c>
      <c r="K40" s="38">
        <f>IF(H40=0, "-", IF((F40-H40)/H40&lt;10, (F40-H40)/H40, "&gt;999%"))</f>
        <v>-0.26202321724709782</v>
      </c>
    </row>
    <row r="41" spans="1:11" x14ac:dyDescent="0.25">
      <c r="B41" s="83"/>
      <c r="D41" s="83"/>
      <c r="F41" s="83"/>
      <c r="H41" s="83"/>
    </row>
    <row r="42" spans="1:11" x14ac:dyDescent="0.25">
      <c r="A42" s="163" t="s">
        <v>131</v>
      </c>
      <c r="B42" s="61" t="s">
        <v>12</v>
      </c>
      <c r="C42" s="62" t="s">
        <v>13</v>
      </c>
      <c r="D42" s="61" t="s">
        <v>12</v>
      </c>
      <c r="E42" s="63" t="s">
        <v>13</v>
      </c>
      <c r="F42" s="62" t="s">
        <v>12</v>
      </c>
      <c r="G42" s="62" t="s">
        <v>13</v>
      </c>
      <c r="H42" s="61" t="s">
        <v>12</v>
      </c>
      <c r="I42" s="63" t="s">
        <v>13</v>
      </c>
      <c r="J42" s="61"/>
      <c r="K42" s="63"/>
    </row>
    <row r="43" spans="1:11" x14ac:dyDescent="0.25">
      <c r="A43" s="7" t="s">
        <v>499</v>
      </c>
      <c r="B43" s="65">
        <v>199</v>
      </c>
      <c r="C43" s="34">
        <f>IF(B53=0, "-", B43/B53)</f>
        <v>0.30428134556574926</v>
      </c>
      <c r="D43" s="65">
        <v>61</v>
      </c>
      <c r="E43" s="9">
        <f>IF(D53=0, "-", D43/D53)</f>
        <v>8.155080213903744E-2</v>
      </c>
      <c r="F43" s="81">
        <v>567</v>
      </c>
      <c r="G43" s="34">
        <f>IF(F53=0, "-", F43/F53)</f>
        <v>0.31605351170568563</v>
      </c>
      <c r="H43" s="65">
        <v>273</v>
      </c>
      <c r="I43" s="9">
        <f>IF(H53=0, "-", H43/H53)</f>
        <v>0.14057672502574664</v>
      </c>
      <c r="J43" s="8">
        <f t="shared" ref="J43:J51" si="4">IF(D43=0, "-", IF((B43-D43)/D43&lt;10, (B43-D43)/D43, "&gt;999%"))</f>
        <v>2.262295081967213</v>
      </c>
      <c r="K43" s="9">
        <f t="shared" ref="K43:K51" si="5">IF(H43=0, "-", IF((F43-H43)/H43&lt;10, (F43-H43)/H43, "&gt;999%"))</f>
        <v>1.0769230769230769</v>
      </c>
    </row>
    <row r="44" spans="1:11" x14ac:dyDescent="0.25">
      <c r="A44" s="7" t="s">
        <v>500</v>
      </c>
      <c r="B44" s="65">
        <v>0</v>
      </c>
      <c r="C44" s="34">
        <f>IF(B53=0, "-", B44/B53)</f>
        <v>0</v>
      </c>
      <c r="D44" s="65">
        <v>0</v>
      </c>
      <c r="E44" s="9">
        <f>IF(D53=0, "-", D44/D53)</f>
        <v>0</v>
      </c>
      <c r="F44" s="81">
        <v>0</v>
      </c>
      <c r="G44" s="34">
        <f>IF(F53=0, "-", F44/F53)</f>
        <v>0</v>
      </c>
      <c r="H44" s="65">
        <v>2</v>
      </c>
      <c r="I44" s="9">
        <f>IF(H53=0, "-", H44/H53)</f>
        <v>1.0298661174047373E-3</v>
      </c>
      <c r="J44" s="8" t="str">
        <f t="shared" si="4"/>
        <v>-</v>
      </c>
      <c r="K44" s="9">
        <f t="shared" si="5"/>
        <v>-1</v>
      </c>
    </row>
    <row r="45" spans="1:11" x14ac:dyDescent="0.25">
      <c r="A45" s="7" t="s">
        <v>501</v>
      </c>
      <c r="B45" s="65">
        <v>1</v>
      </c>
      <c r="C45" s="34">
        <f>IF(B53=0, "-", B45/B53)</f>
        <v>1.5290519877675841E-3</v>
      </c>
      <c r="D45" s="65">
        <v>5</v>
      </c>
      <c r="E45" s="9">
        <f>IF(D53=0, "-", D45/D53)</f>
        <v>6.6844919786096255E-3</v>
      </c>
      <c r="F45" s="81">
        <v>8</v>
      </c>
      <c r="G45" s="34">
        <f>IF(F53=0, "-", F45/F53)</f>
        <v>4.459308807134894E-3</v>
      </c>
      <c r="H45" s="65">
        <v>17</v>
      </c>
      <c r="I45" s="9">
        <f>IF(H53=0, "-", H45/H53)</f>
        <v>8.7538619979402685E-3</v>
      </c>
      <c r="J45" s="8">
        <f t="shared" si="4"/>
        <v>-0.8</v>
      </c>
      <c r="K45" s="9">
        <f t="shared" si="5"/>
        <v>-0.52941176470588236</v>
      </c>
    </row>
    <row r="46" spans="1:11" x14ac:dyDescent="0.25">
      <c r="A46" s="7" t="s">
        <v>502</v>
      </c>
      <c r="B46" s="65">
        <v>102</v>
      </c>
      <c r="C46" s="34">
        <f>IF(B53=0, "-", B46/B53)</f>
        <v>0.15596330275229359</v>
      </c>
      <c r="D46" s="65">
        <v>158</v>
      </c>
      <c r="E46" s="9">
        <f>IF(D53=0, "-", D46/D53)</f>
        <v>0.21122994652406418</v>
      </c>
      <c r="F46" s="81">
        <v>177</v>
      </c>
      <c r="G46" s="34">
        <f>IF(F53=0, "-", F46/F53)</f>
        <v>9.8662207357859535E-2</v>
      </c>
      <c r="H46" s="65">
        <v>342</v>
      </c>
      <c r="I46" s="9">
        <f>IF(H53=0, "-", H46/H53)</f>
        <v>0.17610710607621008</v>
      </c>
      <c r="J46" s="8">
        <f t="shared" si="4"/>
        <v>-0.35443037974683544</v>
      </c>
      <c r="K46" s="9">
        <f t="shared" si="5"/>
        <v>-0.48245614035087719</v>
      </c>
    </row>
    <row r="47" spans="1:11" x14ac:dyDescent="0.25">
      <c r="A47" s="7" t="s">
        <v>503</v>
      </c>
      <c r="B47" s="65">
        <v>2</v>
      </c>
      <c r="C47" s="34">
        <f>IF(B53=0, "-", B47/B53)</f>
        <v>3.0581039755351682E-3</v>
      </c>
      <c r="D47" s="65">
        <v>0</v>
      </c>
      <c r="E47" s="9">
        <f>IF(D53=0, "-", D47/D53)</f>
        <v>0</v>
      </c>
      <c r="F47" s="81">
        <v>3</v>
      </c>
      <c r="G47" s="34">
        <f>IF(F53=0, "-", F47/F53)</f>
        <v>1.6722408026755853E-3</v>
      </c>
      <c r="H47" s="65">
        <v>0</v>
      </c>
      <c r="I47" s="9">
        <f>IF(H53=0, "-", H47/H53)</f>
        <v>0</v>
      </c>
      <c r="J47" s="8" t="str">
        <f t="shared" si="4"/>
        <v>-</v>
      </c>
      <c r="K47" s="9" t="str">
        <f t="shared" si="5"/>
        <v>-</v>
      </c>
    </row>
    <row r="48" spans="1:11" x14ac:dyDescent="0.25">
      <c r="A48" s="7" t="s">
        <v>504</v>
      </c>
      <c r="B48" s="65">
        <v>60</v>
      </c>
      <c r="C48" s="34">
        <f>IF(B53=0, "-", B48/B53)</f>
        <v>9.1743119266055051E-2</v>
      </c>
      <c r="D48" s="65">
        <v>120</v>
      </c>
      <c r="E48" s="9">
        <f>IF(D53=0, "-", D48/D53)</f>
        <v>0.16042780748663102</v>
      </c>
      <c r="F48" s="81">
        <v>178</v>
      </c>
      <c r="G48" s="34">
        <f>IF(F53=0, "-", F48/F53)</f>
        <v>9.9219620958751392E-2</v>
      </c>
      <c r="H48" s="65">
        <v>244</v>
      </c>
      <c r="I48" s="9">
        <f>IF(H53=0, "-", H48/H53)</f>
        <v>0.12564366632337795</v>
      </c>
      <c r="J48" s="8">
        <f t="shared" si="4"/>
        <v>-0.5</v>
      </c>
      <c r="K48" s="9">
        <f t="shared" si="5"/>
        <v>-0.27049180327868855</v>
      </c>
    </row>
    <row r="49" spans="1:11" x14ac:dyDescent="0.25">
      <c r="A49" s="7" t="s">
        <v>505</v>
      </c>
      <c r="B49" s="65">
        <v>41</v>
      </c>
      <c r="C49" s="34">
        <f>IF(B53=0, "-", B49/B53)</f>
        <v>6.2691131498470942E-2</v>
      </c>
      <c r="D49" s="65">
        <v>107</v>
      </c>
      <c r="E49" s="9">
        <f>IF(D53=0, "-", D49/D53)</f>
        <v>0.14304812834224598</v>
      </c>
      <c r="F49" s="81">
        <v>111</v>
      </c>
      <c r="G49" s="34">
        <f>IF(F53=0, "-", F49/F53)</f>
        <v>6.1872909698996656E-2</v>
      </c>
      <c r="H49" s="65">
        <v>250</v>
      </c>
      <c r="I49" s="9">
        <f>IF(H53=0, "-", H49/H53)</f>
        <v>0.12873326467559218</v>
      </c>
      <c r="J49" s="8">
        <f t="shared" si="4"/>
        <v>-0.61682242990654201</v>
      </c>
      <c r="K49" s="9">
        <f t="shared" si="5"/>
        <v>-0.55600000000000005</v>
      </c>
    </row>
    <row r="50" spans="1:11" x14ac:dyDescent="0.25">
      <c r="A50" s="7" t="s">
        <v>506</v>
      </c>
      <c r="B50" s="65">
        <v>36</v>
      </c>
      <c r="C50" s="34">
        <f>IF(B53=0, "-", B50/B53)</f>
        <v>5.5045871559633031E-2</v>
      </c>
      <c r="D50" s="65">
        <v>62</v>
      </c>
      <c r="E50" s="9">
        <f>IF(D53=0, "-", D50/D53)</f>
        <v>8.2887700534759357E-2</v>
      </c>
      <c r="F50" s="81">
        <v>53</v>
      </c>
      <c r="G50" s="34">
        <f>IF(F53=0, "-", F50/F53)</f>
        <v>2.9542920847268672E-2</v>
      </c>
      <c r="H50" s="65">
        <v>144</v>
      </c>
      <c r="I50" s="9">
        <f>IF(H53=0, "-", H50/H53)</f>
        <v>7.4150360453141093E-2</v>
      </c>
      <c r="J50" s="8">
        <f t="shared" si="4"/>
        <v>-0.41935483870967744</v>
      </c>
      <c r="K50" s="9">
        <f t="shared" si="5"/>
        <v>-0.63194444444444442</v>
      </c>
    </row>
    <row r="51" spans="1:11" x14ac:dyDescent="0.25">
      <c r="A51" s="7" t="s">
        <v>507</v>
      </c>
      <c r="B51" s="65">
        <v>213</v>
      </c>
      <c r="C51" s="34">
        <f>IF(B53=0, "-", B51/B53)</f>
        <v>0.3256880733944954</v>
      </c>
      <c r="D51" s="65">
        <v>235</v>
      </c>
      <c r="E51" s="9">
        <f>IF(D53=0, "-", D51/D53)</f>
        <v>0.31417112299465239</v>
      </c>
      <c r="F51" s="81">
        <v>697</v>
      </c>
      <c r="G51" s="34">
        <f>IF(F53=0, "-", F51/F53)</f>
        <v>0.38851727982162765</v>
      </c>
      <c r="H51" s="65">
        <v>670</v>
      </c>
      <c r="I51" s="9">
        <f>IF(H53=0, "-", H51/H53)</f>
        <v>0.34500514933058701</v>
      </c>
      <c r="J51" s="8">
        <f t="shared" si="4"/>
        <v>-9.3617021276595741E-2</v>
      </c>
      <c r="K51" s="9">
        <f t="shared" si="5"/>
        <v>4.0298507462686567E-2</v>
      </c>
    </row>
    <row r="52" spans="1:11" x14ac:dyDescent="0.25">
      <c r="A52" s="2"/>
      <c r="B52" s="68"/>
      <c r="C52" s="33"/>
      <c r="D52" s="68"/>
      <c r="E52" s="6"/>
      <c r="F52" s="82"/>
      <c r="G52" s="33"/>
      <c r="H52" s="68"/>
      <c r="I52" s="6"/>
      <c r="J52" s="5"/>
      <c r="K52" s="6"/>
    </row>
    <row r="53" spans="1:11" s="43" customFormat="1" x14ac:dyDescent="0.25">
      <c r="A53" s="162" t="s">
        <v>609</v>
      </c>
      <c r="B53" s="71">
        <f>SUM(B43:B52)</f>
        <v>654</v>
      </c>
      <c r="C53" s="40">
        <f>B53/24107</f>
        <v>2.7129049653627578E-2</v>
      </c>
      <c r="D53" s="71">
        <f>SUM(D43:D52)</f>
        <v>748</v>
      </c>
      <c r="E53" s="41">
        <f>D53/27155</f>
        <v>2.7545571717915669E-2</v>
      </c>
      <c r="F53" s="77">
        <f>SUM(F43:F52)</f>
        <v>1794</v>
      </c>
      <c r="G53" s="42">
        <f>F53/68368</f>
        <v>2.6240346360870581E-2</v>
      </c>
      <c r="H53" s="71">
        <f>SUM(H43:H52)</f>
        <v>1942</v>
      </c>
      <c r="I53" s="41">
        <f>H53/69729</f>
        <v>2.7850679057494013E-2</v>
      </c>
      <c r="J53" s="37">
        <f>IF(D53=0, "-", IF((B53-D53)/D53&lt;10, (B53-D53)/D53, "&gt;999%"))</f>
        <v>-0.12566844919786097</v>
      </c>
      <c r="K53" s="38">
        <f>IF(H53=0, "-", IF((F53-H53)/H53&lt;10, (F53-H53)/H53, "&gt;999%"))</f>
        <v>-7.6210092687950565E-2</v>
      </c>
    </row>
    <row r="54" spans="1:11" x14ac:dyDescent="0.25">
      <c r="B54" s="83"/>
      <c r="D54" s="83"/>
      <c r="F54" s="83"/>
      <c r="H54" s="83"/>
    </row>
    <row r="55" spans="1:11" x14ac:dyDescent="0.25">
      <c r="A55" s="163" t="s">
        <v>132</v>
      </c>
      <c r="B55" s="61" t="s">
        <v>12</v>
      </c>
      <c r="C55" s="62" t="s">
        <v>13</v>
      </c>
      <c r="D55" s="61" t="s">
        <v>12</v>
      </c>
      <c r="E55" s="63" t="s">
        <v>13</v>
      </c>
      <c r="F55" s="62" t="s">
        <v>12</v>
      </c>
      <c r="G55" s="62" t="s">
        <v>13</v>
      </c>
      <c r="H55" s="61" t="s">
        <v>12</v>
      </c>
      <c r="I55" s="63" t="s">
        <v>13</v>
      </c>
      <c r="J55" s="61"/>
      <c r="K55" s="63"/>
    </row>
    <row r="56" spans="1:11" x14ac:dyDescent="0.25">
      <c r="A56" s="7" t="s">
        <v>508</v>
      </c>
      <c r="B56" s="65">
        <v>1225</v>
      </c>
      <c r="C56" s="34">
        <f>IF(B70=0, "-", B56/B70)</f>
        <v>0.32815429949102598</v>
      </c>
      <c r="D56" s="65">
        <v>1047</v>
      </c>
      <c r="E56" s="9">
        <f>IF(D70=0, "-", D56/D70)</f>
        <v>0.26412714429868822</v>
      </c>
      <c r="F56" s="81">
        <v>2797</v>
      </c>
      <c r="G56" s="34">
        <f>IF(F70=0, "-", F56/F70)</f>
        <v>0.31032952402085878</v>
      </c>
      <c r="H56" s="65">
        <v>3010</v>
      </c>
      <c r="I56" s="9">
        <f>IF(H70=0, "-", H56/H70)</f>
        <v>0.27903958468526929</v>
      </c>
      <c r="J56" s="8">
        <f t="shared" ref="J56:J68" si="6">IF(D56=0, "-", IF((B56-D56)/D56&lt;10, (B56-D56)/D56, "&gt;999%"))</f>
        <v>0.17000955109837632</v>
      </c>
      <c r="K56" s="9">
        <f t="shared" ref="K56:K68" si="7">IF(H56=0, "-", IF((F56-H56)/H56&lt;10, (F56-H56)/H56, "&gt;999%"))</f>
        <v>-7.0764119601328904E-2</v>
      </c>
    </row>
    <row r="57" spans="1:11" x14ac:dyDescent="0.25">
      <c r="A57" s="7" t="s">
        <v>509</v>
      </c>
      <c r="B57" s="65">
        <v>0</v>
      </c>
      <c r="C57" s="34">
        <f>IF(B70=0, "-", B57/B70)</f>
        <v>0</v>
      </c>
      <c r="D57" s="65">
        <v>0</v>
      </c>
      <c r="E57" s="9">
        <f>IF(D70=0, "-", D57/D70)</f>
        <v>0</v>
      </c>
      <c r="F57" s="81">
        <v>0</v>
      </c>
      <c r="G57" s="34">
        <f>IF(F70=0, "-", F57/F70)</f>
        <v>0</v>
      </c>
      <c r="H57" s="65">
        <v>2</v>
      </c>
      <c r="I57" s="9">
        <f>IF(H70=0, "-", H57/H70)</f>
        <v>1.8540836191712246E-4</v>
      </c>
      <c r="J57" s="8" t="str">
        <f t="shared" si="6"/>
        <v>-</v>
      </c>
      <c r="K57" s="9">
        <f t="shared" si="7"/>
        <v>-1</v>
      </c>
    </row>
    <row r="58" spans="1:11" x14ac:dyDescent="0.25">
      <c r="A58" s="7" t="s">
        <v>510</v>
      </c>
      <c r="B58" s="65">
        <v>298</v>
      </c>
      <c r="C58" s="34">
        <f>IF(B70=0, "-", B58/B70)</f>
        <v>7.9828556121082236E-2</v>
      </c>
      <c r="D58" s="65">
        <v>23</v>
      </c>
      <c r="E58" s="9">
        <f>IF(D70=0, "-", D58/D70)</f>
        <v>5.8022199798183653E-3</v>
      </c>
      <c r="F58" s="81">
        <v>624</v>
      </c>
      <c r="G58" s="34">
        <f>IF(F70=0, "-", F58/F70)</f>
        <v>6.923332963497171E-2</v>
      </c>
      <c r="H58" s="65">
        <v>84</v>
      </c>
      <c r="I58" s="9">
        <f>IF(H70=0, "-", H58/H70)</f>
        <v>7.7871512005191438E-3</v>
      </c>
      <c r="J58" s="8" t="str">
        <f t="shared" si="6"/>
        <v>&gt;999%</v>
      </c>
      <c r="K58" s="9">
        <f t="shared" si="7"/>
        <v>6.4285714285714288</v>
      </c>
    </row>
    <row r="59" spans="1:11" x14ac:dyDescent="0.25">
      <c r="A59" s="7" t="s">
        <v>511</v>
      </c>
      <c r="B59" s="65">
        <v>448</v>
      </c>
      <c r="C59" s="34">
        <f>IF(B70=0, "-", B59/B70)</f>
        <v>0.12001071524243236</v>
      </c>
      <c r="D59" s="65">
        <v>339</v>
      </c>
      <c r="E59" s="9">
        <f>IF(D70=0, "-", D59/D70)</f>
        <v>8.5519677093844601E-2</v>
      </c>
      <c r="F59" s="81">
        <v>918</v>
      </c>
      <c r="G59" s="34">
        <f>IF(F70=0, "-", F59/F70)</f>
        <v>0.10185287917452568</v>
      </c>
      <c r="H59" s="65">
        <v>979</v>
      </c>
      <c r="I59" s="9">
        <f>IF(H70=0, "-", H59/H70)</f>
        <v>9.075739315843144E-2</v>
      </c>
      <c r="J59" s="8">
        <f t="shared" si="6"/>
        <v>0.32153392330383479</v>
      </c>
      <c r="K59" s="9">
        <f t="shared" si="7"/>
        <v>-6.2308478038815118E-2</v>
      </c>
    </row>
    <row r="60" spans="1:11" x14ac:dyDescent="0.25">
      <c r="A60" s="7" t="s">
        <v>512</v>
      </c>
      <c r="B60" s="65">
        <v>26</v>
      </c>
      <c r="C60" s="34">
        <f>IF(B70=0, "-", B60/B70)</f>
        <v>6.9649075810340206E-3</v>
      </c>
      <c r="D60" s="65">
        <v>54</v>
      </c>
      <c r="E60" s="9">
        <f>IF(D70=0, "-", D60/D70)</f>
        <v>1.3622603430877902E-2</v>
      </c>
      <c r="F60" s="81">
        <v>63</v>
      </c>
      <c r="G60" s="34">
        <f>IF(F70=0, "-", F60/F70)</f>
        <v>6.9899034727615664E-3</v>
      </c>
      <c r="H60" s="65">
        <v>124</v>
      </c>
      <c r="I60" s="9">
        <f>IF(H70=0, "-", H60/H70)</f>
        <v>1.1495318438861592E-2</v>
      </c>
      <c r="J60" s="8">
        <f t="shared" si="6"/>
        <v>-0.51851851851851849</v>
      </c>
      <c r="K60" s="9">
        <f t="shared" si="7"/>
        <v>-0.49193548387096775</v>
      </c>
    </row>
    <row r="61" spans="1:11" x14ac:dyDescent="0.25">
      <c r="A61" s="7" t="s">
        <v>513</v>
      </c>
      <c r="B61" s="65">
        <v>190</v>
      </c>
      <c r="C61" s="34">
        <f>IF(B70=0, "-", B61/B70)</f>
        <v>5.0897401553710156E-2</v>
      </c>
      <c r="D61" s="65">
        <v>76</v>
      </c>
      <c r="E61" s="9">
        <f>IF(D70=0, "-", D61/D70)</f>
        <v>1.9172552976791119E-2</v>
      </c>
      <c r="F61" s="81">
        <v>514</v>
      </c>
      <c r="G61" s="34">
        <f>IF(F70=0, "-", F61/F70)</f>
        <v>5.7028736269832465E-2</v>
      </c>
      <c r="H61" s="65">
        <v>166</v>
      </c>
      <c r="I61" s="9">
        <f>IF(H70=0, "-", H61/H70)</f>
        <v>1.5388894039121165E-2</v>
      </c>
      <c r="J61" s="8">
        <f t="shared" si="6"/>
        <v>1.5</v>
      </c>
      <c r="K61" s="9">
        <f t="shared" si="7"/>
        <v>2.0963855421686746</v>
      </c>
    </row>
    <row r="62" spans="1:11" x14ac:dyDescent="0.25">
      <c r="A62" s="7" t="s">
        <v>514</v>
      </c>
      <c r="B62" s="65">
        <v>198</v>
      </c>
      <c r="C62" s="34">
        <f>IF(B70=0, "-", B62/B70)</f>
        <v>5.3040450040182159E-2</v>
      </c>
      <c r="D62" s="65">
        <v>280</v>
      </c>
      <c r="E62" s="9">
        <f>IF(D70=0, "-", D62/D70)</f>
        <v>7.0635721493440967E-2</v>
      </c>
      <c r="F62" s="81">
        <v>601</v>
      </c>
      <c r="G62" s="34">
        <f>IF(F70=0, "-", F62/F70)</f>
        <v>6.668146011316986E-2</v>
      </c>
      <c r="H62" s="65">
        <v>772</v>
      </c>
      <c r="I62" s="9">
        <f>IF(H70=0, "-", H62/H70)</f>
        <v>7.1567627700009268E-2</v>
      </c>
      <c r="J62" s="8">
        <f t="shared" si="6"/>
        <v>-0.29285714285714287</v>
      </c>
      <c r="K62" s="9">
        <f t="shared" si="7"/>
        <v>-0.22150259067357514</v>
      </c>
    </row>
    <row r="63" spans="1:11" x14ac:dyDescent="0.25">
      <c r="A63" s="7" t="s">
        <v>515</v>
      </c>
      <c r="B63" s="65">
        <v>287</v>
      </c>
      <c r="C63" s="34">
        <f>IF(B70=0, "-", B63/B70)</f>
        <v>7.688186445218323E-2</v>
      </c>
      <c r="D63" s="65">
        <v>681</v>
      </c>
      <c r="E63" s="9">
        <f>IF(D70=0, "-", D63/D70)</f>
        <v>0.17179616548940463</v>
      </c>
      <c r="F63" s="81">
        <v>655</v>
      </c>
      <c r="G63" s="34">
        <f>IF(F70=0, "-", F63/F70)</f>
        <v>7.2672805946965499E-2</v>
      </c>
      <c r="H63" s="65">
        <v>1953</v>
      </c>
      <c r="I63" s="9">
        <f>IF(H70=0, "-", H63/H70)</f>
        <v>0.18105126541207009</v>
      </c>
      <c r="J63" s="8">
        <f t="shared" si="6"/>
        <v>-0.57856093979442003</v>
      </c>
      <c r="K63" s="9">
        <f t="shared" si="7"/>
        <v>-0.66461853558627748</v>
      </c>
    </row>
    <row r="64" spans="1:11" x14ac:dyDescent="0.25">
      <c r="A64" s="7" t="s">
        <v>516</v>
      </c>
      <c r="B64" s="65">
        <v>201</v>
      </c>
      <c r="C64" s="34">
        <f>IF(B70=0, "-", B64/B70)</f>
        <v>5.3844093222609163E-2</v>
      </c>
      <c r="D64" s="65">
        <v>306</v>
      </c>
      <c r="E64" s="9">
        <f>IF(D70=0, "-", D64/D70)</f>
        <v>7.719475277497477E-2</v>
      </c>
      <c r="F64" s="81">
        <v>418</v>
      </c>
      <c r="G64" s="34">
        <f>IF(F70=0, "-", F64/F70)</f>
        <v>4.6377454787529124E-2</v>
      </c>
      <c r="H64" s="65">
        <v>851</v>
      </c>
      <c r="I64" s="9">
        <f>IF(H70=0, "-", H64/H70)</f>
        <v>7.8891257995735611E-2</v>
      </c>
      <c r="J64" s="8">
        <f t="shared" si="6"/>
        <v>-0.34313725490196079</v>
      </c>
      <c r="K64" s="9">
        <f t="shared" si="7"/>
        <v>-0.50881316098707408</v>
      </c>
    </row>
    <row r="65" spans="1:11" x14ac:dyDescent="0.25">
      <c r="A65" s="7" t="s">
        <v>517</v>
      </c>
      <c r="B65" s="65">
        <v>85</v>
      </c>
      <c r="C65" s="34">
        <f>IF(B70=0, "-", B65/B70)</f>
        <v>2.2769890168765069E-2</v>
      </c>
      <c r="D65" s="65">
        <v>16</v>
      </c>
      <c r="E65" s="9">
        <f>IF(D70=0, "-", D65/D70)</f>
        <v>4.0363269424823411E-3</v>
      </c>
      <c r="F65" s="81">
        <v>229</v>
      </c>
      <c r="G65" s="34">
        <f>IF(F70=0, "-", F65/F70)</f>
        <v>2.5407744369244426E-2</v>
      </c>
      <c r="H65" s="65">
        <v>102</v>
      </c>
      <c r="I65" s="9">
        <f>IF(H70=0, "-", H65/H70)</f>
        <v>9.4558264577732452E-3</v>
      </c>
      <c r="J65" s="8">
        <f t="shared" si="6"/>
        <v>4.3125</v>
      </c>
      <c r="K65" s="9">
        <f t="shared" si="7"/>
        <v>1.2450980392156863</v>
      </c>
    </row>
    <row r="66" spans="1:11" x14ac:dyDescent="0.25">
      <c r="A66" s="7" t="s">
        <v>518</v>
      </c>
      <c r="B66" s="65">
        <v>596</v>
      </c>
      <c r="C66" s="34">
        <f>IF(B70=0, "-", B66/B70)</f>
        <v>0.15965711224216447</v>
      </c>
      <c r="D66" s="65">
        <v>832</v>
      </c>
      <c r="E66" s="9">
        <f>IF(D70=0, "-", D66/D70)</f>
        <v>0.20988900100908173</v>
      </c>
      <c r="F66" s="81">
        <v>1657</v>
      </c>
      <c r="G66" s="34">
        <f>IF(F70=0, "-", F66/F70)</f>
        <v>0.18384555641850661</v>
      </c>
      <c r="H66" s="65">
        <v>2030</v>
      </c>
      <c r="I66" s="9">
        <f>IF(H70=0, "-", H66/H70)</f>
        <v>0.18818948734587929</v>
      </c>
      <c r="J66" s="8">
        <f t="shared" si="6"/>
        <v>-0.28365384615384615</v>
      </c>
      <c r="K66" s="9">
        <f t="shared" si="7"/>
        <v>-0.18374384236453201</v>
      </c>
    </row>
    <row r="67" spans="1:11" x14ac:dyDescent="0.25">
      <c r="A67" s="7" t="s">
        <v>519</v>
      </c>
      <c r="B67" s="65">
        <v>133</v>
      </c>
      <c r="C67" s="34">
        <f>IF(B70=0, "-", B67/B70)</f>
        <v>3.5628181087597105E-2</v>
      </c>
      <c r="D67" s="65">
        <v>168</v>
      </c>
      <c r="E67" s="9">
        <f>IF(D70=0, "-", D67/D70)</f>
        <v>4.238143289606458E-2</v>
      </c>
      <c r="F67" s="81">
        <v>360</v>
      </c>
      <c r="G67" s="34">
        <f>IF(F70=0, "-", F67/F70)</f>
        <v>3.9942305558637523E-2</v>
      </c>
      <c r="H67" s="65">
        <v>476</v>
      </c>
      <c r="I67" s="9">
        <f>IF(H70=0, "-", H67/H70)</f>
        <v>4.4127190136275148E-2</v>
      </c>
      <c r="J67" s="8">
        <f t="shared" si="6"/>
        <v>-0.20833333333333334</v>
      </c>
      <c r="K67" s="9">
        <f t="shared" si="7"/>
        <v>-0.24369747899159663</v>
      </c>
    </row>
    <row r="68" spans="1:11" x14ac:dyDescent="0.25">
      <c r="A68" s="7" t="s">
        <v>520</v>
      </c>
      <c r="B68" s="65">
        <v>46</v>
      </c>
      <c r="C68" s="34">
        <f>IF(B70=0, "-", B68/B70)</f>
        <v>1.2322528797214037E-2</v>
      </c>
      <c r="D68" s="65">
        <v>142</v>
      </c>
      <c r="E68" s="9">
        <f>IF(D70=0, "-", D68/D70)</f>
        <v>3.5822401614530777E-2</v>
      </c>
      <c r="F68" s="81">
        <v>177</v>
      </c>
      <c r="G68" s="34">
        <f>IF(F70=0, "-", F68/F70)</f>
        <v>1.9638300232996782E-2</v>
      </c>
      <c r="H68" s="65">
        <v>238</v>
      </c>
      <c r="I68" s="9">
        <f>IF(H70=0, "-", H68/H70)</f>
        <v>2.2063595068137574E-2</v>
      </c>
      <c r="J68" s="8">
        <f t="shared" si="6"/>
        <v>-0.676056338028169</v>
      </c>
      <c r="K68" s="9">
        <f t="shared" si="7"/>
        <v>-0.25630252100840334</v>
      </c>
    </row>
    <row r="69" spans="1:11" x14ac:dyDescent="0.25">
      <c r="A69" s="2"/>
      <c r="B69" s="68"/>
      <c r="C69" s="33"/>
      <c r="D69" s="68"/>
      <c r="E69" s="6"/>
      <c r="F69" s="82"/>
      <c r="G69" s="33"/>
      <c r="H69" s="68"/>
      <c r="I69" s="6"/>
      <c r="J69" s="5"/>
      <c r="K69" s="6"/>
    </row>
    <row r="70" spans="1:11" s="43" customFormat="1" x14ac:dyDescent="0.25">
      <c r="A70" s="162" t="s">
        <v>608</v>
      </c>
      <c r="B70" s="71">
        <f>SUM(B56:B69)</f>
        <v>3733</v>
      </c>
      <c r="C70" s="40">
        <f>B70/24107</f>
        <v>0.15485128800763265</v>
      </c>
      <c r="D70" s="71">
        <f>SUM(D56:D69)</f>
        <v>3964</v>
      </c>
      <c r="E70" s="41">
        <f>D70/27155</f>
        <v>0.14597679985269749</v>
      </c>
      <c r="F70" s="77">
        <f>SUM(F56:F69)</f>
        <v>9013</v>
      </c>
      <c r="G70" s="42">
        <f>F70/68368</f>
        <v>0.13183068102036041</v>
      </c>
      <c r="H70" s="71">
        <f>SUM(H56:H69)</f>
        <v>10787</v>
      </c>
      <c r="I70" s="41">
        <f>H70/69729</f>
        <v>0.15469890576374248</v>
      </c>
      <c r="J70" s="37">
        <f>IF(D70=0, "-", IF((B70-D70)/D70&lt;10, (B70-D70)/D70, "&gt;999%"))</f>
        <v>-5.8274470232088801E-2</v>
      </c>
      <c r="K70" s="38">
        <f>IF(H70=0, "-", IF((F70-H70)/H70&lt;10, (F70-H70)/H70, "&gt;999%"))</f>
        <v>-0.16445721702048763</v>
      </c>
    </row>
    <row r="71" spans="1:11" x14ac:dyDescent="0.25">
      <c r="B71" s="83"/>
      <c r="D71" s="83"/>
      <c r="F71" s="83"/>
      <c r="H71" s="83"/>
    </row>
    <row r="72" spans="1:11" x14ac:dyDescent="0.25">
      <c r="A72" s="163" t="s">
        <v>133</v>
      </c>
      <c r="B72" s="61" t="s">
        <v>12</v>
      </c>
      <c r="C72" s="62" t="s">
        <v>13</v>
      </c>
      <c r="D72" s="61" t="s">
        <v>12</v>
      </c>
      <c r="E72" s="63" t="s">
        <v>13</v>
      </c>
      <c r="F72" s="62" t="s">
        <v>12</v>
      </c>
      <c r="G72" s="62" t="s">
        <v>13</v>
      </c>
      <c r="H72" s="61" t="s">
        <v>12</v>
      </c>
      <c r="I72" s="63" t="s">
        <v>13</v>
      </c>
      <c r="J72" s="61"/>
      <c r="K72" s="63"/>
    </row>
    <row r="73" spans="1:11" x14ac:dyDescent="0.25">
      <c r="A73" s="7" t="s">
        <v>521</v>
      </c>
      <c r="B73" s="65">
        <v>24</v>
      </c>
      <c r="C73" s="34">
        <f>IF(B79=0, "-", B73/B79)</f>
        <v>0.10572687224669604</v>
      </c>
      <c r="D73" s="65">
        <v>26</v>
      </c>
      <c r="E73" s="9">
        <f>IF(D79=0, "-", D73/D79)</f>
        <v>0.14606741573033707</v>
      </c>
      <c r="F73" s="81">
        <v>76</v>
      </c>
      <c r="G73" s="34">
        <f>IF(F79=0, "-", F73/F79)</f>
        <v>0.13451327433628318</v>
      </c>
      <c r="H73" s="65">
        <v>86</v>
      </c>
      <c r="I73" s="9">
        <f>IF(H79=0, "-", H73/H79)</f>
        <v>0.2471264367816092</v>
      </c>
      <c r="J73" s="8">
        <f>IF(D73=0, "-", IF((B73-D73)/D73&lt;10, (B73-D73)/D73, "&gt;999%"))</f>
        <v>-7.6923076923076927E-2</v>
      </c>
      <c r="K73" s="9">
        <f>IF(H73=0, "-", IF((F73-H73)/H73&lt;10, (F73-H73)/H73, "&gt;999%"))</f>
        <v>-0.11627906976744186</v>
      </c>
    </row>
    <row r="74" spans="1:11" x14ac:dyDescent="0.25">
      <c r="A74" s="7" t="s">
        <v>522</v>
      </c>
      <c r="B74" s="65">
        <v>35</v>
      </c>
      <c r="C74" s="34">
        <f>IF(B79=0, "-", B74/B79)</f>
        <v>0.15418502202643172</v>
      </c>
      <c r="D74" s="65">
        <v>34</v>
      </c>
      <c r="E74" s="9">
        <f>IF(D79=0, "-", D74/D79)</f>
        <v>0.19101123595505617</v>
      </c>
      <c r="F74" s="81">
        <v>71</v>
      </c>
      <c r="G74" s="34">
        <f>IF(F79=0, "-", F74/F79)</f>
        <v>0.1256637168141593</v>
      </c>
      <c r="H74" s="65">
        <v>43</v>
      </c>
      <c r="I74" s="9">
        <f>IF(H79=0, "-", H74/H79)</f>
        <v>0.1235632183908046</v>
      </c>
      <c r="J74" s="8">
        <f>IF(D74=0, "-", IF((B74-D74)/D74&lt;10, (B74-D74)/D74, "&gt;999%"))</f>
        <v>2.9411764705882353E-2</v>
      </c>
      <c r="K74" s="9">
        <f>IF(H74=0, "-", IF((F74-H74)/H74&lt;10, (F74-H74)/H74, "&gt;999%"))</f>
        <v>0.65116279069767447</v>
      </c>
    </row>
    <row r="75" spans="1:11" x14ac:dyDescent="0.25">
      <c r="A75" s="7" t="s">
        <v>523</v>
      </c>
      <c r="B75" s="65">
        <v>146</v>
      </c>
      <c r="C75" s="34">
        <f>IF(B79=0, "-", B75/B79)</f>
        <v>0.64317180616740088</v>
      </c>
      <c r="D75" s="65">
        <v>99</v>
      </c>
      <c r="E75" s="9">
        <f>IF(D79=0, "-", D75/D79)</f>
        <v>0.5561797752808989</v>
      </c>
      <c r="F75" s="81">
        <v>381</v>
      </c>
      <c r="G75" s="34">
        <f>IF(F79=0, "-", F75/F79)</f>
        <v>0.67433628318584071</v>
      </c>
      <c r="H75" s="65">
        <v>188</v>
      </c>
      <c r="I75" s="9">
        <f>IF(H79=0, "-", H75/H79)</f>
        <v>0.54022988505747127</v>
      </c>
      <c r="J75" s="8">
        <f>IF(D75=0, "-", IF((B75-D75)/D75&lt;10, (B75-D75)/D75, "&gt;999%"))</f>
        <v>0.47474747474747475</v>
      </c>
      <c r="K75" s="9">
        <f>IF(H75=0, "-", IF((F75-H75)/H75&lt;10, (F75-H75)/H75, "&gt;999%"))</f>
        <v>1.0265957446808511</v>
      </c>
    </row>
    <row r="76" spans="1:11" x14ac:dyDescent="0.25">
      <c r="A76" s="7" t="s">
        <v>524</v>
      </c>
      <c r="B76" s="65">
        <v>22</v>
      </c>
      <c r="C76" s="34">
        <f>IF(B79=0, "-", B76/B79)</f>
        <v>9.6916299559471369E-2</v>
      </c>
      <c r="D76" s="65">
        <v>18</v>
      </c>
      <c r="E76" s="9">
        <f>IF(D79=0, "-", D76/D79)</f>
        <v>0.10112359550561797</v>
      </c>
      <c r="F76" s="81">
        <v>36</v>
      </c>
      <c r="G76" s="34">
        <f>IF(F79=0, "-", F76/F79)</f>
        <v>6.3716814159292035E-2</v>
      </c>
      <c r="H76" s="65">
        <v>28</v>
      </c>
      <c r="I76" s="9">
        <f>IF(H79=0, "-", H76/H79)</f>
        <v>8.0459770114942528E-2</v>
      </c>
      <c r="J76" s="8">
        <f>IF(D76=0, "-", IF((B76-D76)/D76&lt;10, (B76-D76)/D76, "&gt;999%"))</f>
        <v>0.22222222222222221</v>
      </c>
      <c r="K76" s="9">
        <f>IF(H76=0, "-", IF((F76-H76)/H76&lt;10, (F76-H76)/H76, "&gt;999%"))</f>
        <v>0.2857142857142857</v>
      </c>
    </row>
    <row r="77" spans="1:11" x14ac:dyDescent="0.25">
      <c r="A77" s="7" t="s">
        <v>525</v>
      </c>
      <c r="B77" s="65">
        <v>0</v>
      </c>
      <c r="C77" s="34">
        <f>IF(B79=0, "-", B77/B79)</f>
        <v>0</v>
      </c>
      <c r="D77" s="65">
        <v>1</v>
      </c>
      <c r="E77" s="9">
        <f>IF(D79=0, "-", D77/D79)</f>
        <v>5.6179775280898875E-3</v>
      </c>
      <c r="F77" s="81">
        <v>1</v>
      </c>
      <c r="G77" s="34">
        <f>IF(F79=0, "-", F77/F79)</f>
        <v>1.7699115044247787E-3</v>
      </c>
      <c r="H77" s="65">
        <v>3</v>
      </c>
      <c r="I77" s="9">
        <f>IF(H79=0, "-", H77/H79)</f>
        <v>8.6206896551724137E-3</v>
      </c>
      <c r="J77" s="8">
        <f>IF(D77=0, "-", IF((B77-D77)/D77&lt;10, (B77-D77)/D77, "&gt;999%"))</f>
        <v>-1</v>
      </c>
      <c r="K77" s="9">
        <f>IF(H77=0, "-", IF((F77-H77)/H77&lt;10, (F77-H77)/H77, "&gt;999%"))</f>
        <v>-0.66666666666666663</v>
      </c>
    </row>
    <row r="78" spans="1:11" x14ac:dyDescent="0.25">
      <c r="A78" s="2"/>
      <c r="B78" s="68"/>
      <c r="C78" s="33"/>
      <c r="D78" s="68"/>
      <c r="E78" s="6"/>
      <c r="F78" s="82"/>
      <c r="G78" s="33"/>
      <c r="H78" s="68"/>
      <c r="I78" s="6"/>
      <c r="J78" s="5"/>
      <c r="K78" s="6"/>
    </row>
    <row r="79" spans="1:11" s="43" customFormat="1" x14ac:dyDescent="0.25">
      <c r="A79" s="162" t="s">
        <v>607</v>
      </c>
      <c r="B79" s="71">
        <f>SUM(B73:B78)</f>
        <v>227</v>
      </c>
      <c r="C79" s="40">
        <f>B79/24107</f>
        <v>9.4163520969013145E-3</v>
      </c>
      <c r="D79" s="71">
        <f>SUM(D73:D78)</f>
        <v>178</v>
      </c>
      <c r="E79" s="41">
        <f>D79/27155</f>
        <v>6.5549622537285947E-3</v>
      </c>
      <c r="F79" s="77">
        <f>SUM(F73:F78)</f>
        <v>565</v>
      </c>
      <c r="G79" s="42">
        <f>F79/68368</f>
        <v>8.2641001638193313E-3</v>
      </c>
      <c r="H79" s="71">
        <f>SUM(H73:H78)</f>
        <v>348</v>
      </c>
      <c r="I79" s="41">
        <f>H79/69729</f>
        <v>4.9907499031966616E-3</v>
      </c>
      <c r="J79" s="37">
        <f>IF(D79=0, "-", IF((B79-D79)/D79&lt;10, (B79-D79)/D79, "&gt;999%"))</f>
        <v>0.2752808988764045</v>
      </c>
      <c r="K79" s="38">
        <f>IF(H79=0, "-", IF((F79-H79)/H79&lt;10, (F79-H79)/H79, "&gt;999%"))</f>
        <v>0.62356321839080464</v>
      </c>
    </row>
    <row r="80" spans="1:11" x14ac:dyDescent="0.25">
      <c r="B80" s="83"/>
      <c r="D80" s="83"/>
      <c r="F80" s="83"/>
      <c r="H80" s="83"/>
    </row>
    <row r="81" spans="1:11" x14ac:dyDescent="0.25">
      <c r="A81" s="27" t="s">
        <v>606</v>
      </c>
      <c r="B81" s="71">
        <v>5102</v>
      </c>
      <c r="C81" s="40">
        <f>B81/24107</f>
        <v>0.2116397726801344</v>
      </c>
      <c r="D81" s="71">
        <v>5724</v>
      </c>
      <c r="E81" s="41">
        <f>D81/27155</f>
        <v>0.21078990977720494</v>
      </c>
      <c r="F81" s="77">
        <v>12827</v>
      </c>
      <c r="G81" s="42">
        <f>F81/68368</f>
        <v>0.1876170138076293</v>
      </c>
      <c r="H81" s="71">
        <v>15259</v>
      </c>
      <c r="I81" s="41">
        <f>H81/69729</f>
        <v>0.21883291026689039</v>
      </c>
      <c r="J81" s="37">
        <f>IF(D81=0, "-", IF((B81-D81)/D81&lt;10, (B81-D81)/D81, "&gt;999%"))</f>
        <v>-0.10866526904262754</v>
      </c>
      <c r="K81" s="38">
        <f>IF(H81=0, "-", IF((F81-H81)/H81&lt;10, (F81-H81)/H81, "&gt;999%"))</f>
        <v>-0.15938134871223542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3"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zoomScaleNormal="100"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620</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38</v>
      </c>
      <c r="B7" s="65">
        <v>59</v>
      </c>
      <c r="C7" s="39">
        <f>IF(B25=0, "-", B7/B25)</f>
        <v>1.1564092512740102E-2</v>
      </c>
      <c r="D7" s="65">
        <v>60</v>
      </c>
      <c r="E7" s="21">
        <f>IF(D25=0, "-", D7/D25)</f>
        <v>1.0482180293501049E-2</v>
      </c>
      <c r="F7" s="81">
        <v>147</v>
      </c>
      <c r="G7" s="39">
        <f>IF(F25=0, "-", F7/F25)</f>
        <v>1.1460201138224059E-2</v>
      </c>
      <c r="H7" s="65">
        <v>129</v>
      </c>
      <c r="I7" s="21">
        <f>IF(H25=0, "-", H7/H25)</f>
        <v>8.454027131528933E-3</v>
      </c>
      <c r="J7" s="20">
        <f t="shared" ref="J7:J23" si="0">IF(D7=0, "-", IF((B7-D7)/D7&lt;10, (B7-D7)/D7, "&gt;999%"))</f>
        <v>-1.6666666666666666E-2</v>
      </c>
      <c r="K7" s="21">
        <f t="shared" ref="K7:K23" si="1">IF(H7=0, "-", IF((F7-H7)/H7&lt;10, (F7-H7)/H7, "&gt;999%"))</f>
        <v>0.13953488372093023</v>
      </c>
    </row>
    <row r="8" spans="1:11" x14ac:dyDescent="0.25">
      <c r="A8" s="7" t="s">
        <v>47</v>
      </c>
      <c r="B8" s="65">
        <v>1541</v>
      </c>
      <c r="C8" s="39">
        <f>IF(B25=0, "-", B8/B25)</f>
        <v>0.30203841630733047</v>
      </c>
      <c r="D8" s="65">
        <v>1255</v>
      </c>
      <c r="E8" s="21">
        <f>IF(D25=0, "-", D8/D25)</f>
        <v>0.21925227113906359</v>
      </c>
      <c r="F8" s="81">
        <v>3637</v>
      </c>
      <c r="G8" s="39">
        <f>IF(F25=0, "-", F8/F25)</f>
        <v>0.28354252748109454</v>
      </c>
      <c r="H8" s="65">
        <v>3534</v>
      </c>
      <c r="I8" s="21">
        <f>IF(H25=0, "-", H8/H25)</f>
        <v>0.23160102234746707</v>
      </c>
      <c r="J8" s="20">
        <f t="shared" si="0"/>
        <v>0.22788844621513943</v>
      </c>
      <c r="K8" s="21">
        <f t="shared" si="1"/>
        <v>2.9145444255800793E-2</v>
      </c>
    </row>
    <row r="9" spans="1:11" x14ac:dyDescent="0.25">
      <c r="A9" s="7" t="s">
        <v>51</v>
      </c>
      <c r="B9" s="65">
        <v>299</v>
      </c>
      <c r="C9" s="39">
        <f>IF(B25=0, "-", B9/B25)</f>
        <v>5.8604468835750684E-2</v>
      </c>
      <c r="D9" s="65">
        <v>28</v>
      </c>
      <c r="E9" s="21">
        <f>IF(D25=0, "-", D9/D25)</f>
        <v>4.8916841369671558E-3</v>
      </c>
      <c r="F9" s="81">
        <v>632</v>
      </c>
      <c r="G9" s="39">
        <f>IF(F25=0, "-", F9/F25)</f>
        <v>4.9271068839167383E-2</v>
      </c>
      <c r="H9" s="65">
        <v>105</v>
      </c>
      <c r="I9" s="21">
        <f>IF(H25=0, "-", H9/H25)</f>
        <v>6.8811848745002945E-3</v>
      </c>
      <c r="J9" s="20">
        <f t="shared" si="0"/>
        <v>9.6785714285714288</v>
      </c>
      <c r="K9" s="21">
        <f t="shared" si="1"/>
        <v>5.019047619047619</v>
      </c>
    </row>
    <row r="10" spans="1:11" x14ac:dyDescent="0.25">
      <c r="A10" s="7" t="s">
        <v>54</v>
      </c>
      <c r="B10" s="65">
        <v>65</v>
      </c>
      <c r="C10" s="39">
        <f>IF(B25=0, "-", B10/B25)</f>
        <v>1.2740101920815367E-2</v>
      </c>
      <c r="D10" s="65">
        <v>76</v>
      </c>
      <c r="E10" s="21">
        <f>IF(D25=0, "-", D10/D25)</f>
        <v>1.3277428371767994E-2</v>
      </c>
      <c r="F10" s="81">
        <v>193</v>
      </c>
      <c r="G10" s="39">
        <f>IF(F25=0, "-", F10/F25)</f>
        <v>1.5046386528416621E-2</v>
      </c>
      <c r="H10" s="65">
        <v>212</v>
      </c>
      <c r="I10" s="21">
        <f>IF(H25=0, "-", H10/H25)</f>
        <v>1.389343993708631E-2</v>
      </c>
      <c r="J10" s="20">
        <f t="shared" si="0"/>
        <v>-0.14473684210526316</v>
      </c>
      <c r="K10" s="21">
        <f t="shared" si="1"/>
        <v>-8.9622641509433956E-2</v>
      </c>
    </row>
    <row r="11" spans="1:11" x14ac:dyDescent="0.25">
      <c r="A11" s="7" t="s">
        <v>57</v>
      </c>
      <c r="B11" s="65">
        <v>550</v>
      </c>
      <c r="C11" s="39">
        <f>IF(B25=0, "-", B11/B25)</f>
        <v>0.10780086240689926</v>
      </c>
      <c r="D11" s="65">
        <v>497</v>
      </c>
      <c r="E11" s="21">
        <f>IF(D25=0, "-", D11/D25)</f>
        <v>8.6827393431167021E-2</v>
      </c>
      <c r="F11" s="81">
        <v>1095</v>
      </c>
      <c r="G11" s="39">
        <f>IF(F25=0, "-", F11/F25)</f>
        <v>8.5366804396975124E-2</v>
      </c>
      <c r="H11" s="65">
        <v>1321</v>
      </c>
      <c r="I11" s="21">
        <f>IF(H25=0, "-", H11/H25)</f>
        <v>8.6571859230617998E-2</v>
      </c>
      <c r="J11" s="20">
        <f t="shared" si="0"/>
        <v>0.10663983903420524</v>
      </c>
      <c r="K11" s="21">
        <f t="shared" si="1"/>
        <v>-0.17108251324753973</v>
      </c>
    </row>
    <row r="12" spans="1:11" x14ac:dyDescent="0.25">
      <c r="A12" s="7" t="s">
        <v>60</v>
      </c>
      <c r="B12" s="65">
        <v>26</v>
      </c>
      <c r="C12" s="39">
        <f>IF(B25=0, "-", B12/B25)</f>
        <v>5.0960407683261462E-3</v>
      </c>
      <c r="D12" s="65">
        <v>54</v>
      </c>
      <c r="E12" s="21">
        <f>IF(D25=0, "-", D12/D25)</f>
        <v>9.433962264150943E-3</v>
      </c>
      <c r="F12" s="81">
        <v>63</v>
      </c>
      <c r="G12" s="39">
        <f>IF(F25=0, "-", F12/F25)</f>
        <v>4.9115147735245964E-3</v>
      </c>
      <c r="H12" s="65">
        <v>124</v>
      </c>
      <c r="I12" s="21">
        <f>IF(H25=0, "-", H12/H25)</f>
        <v>8.1263516613146337E-3</v>
      </c>
      <c r="J12" s="20">
        <f t="shared" si="0"/>
        <v>-0.51851851851851849</v>
      </c>
      <c r="K12" s="21">
        <f t="shared" si="1"/>
        <v>-0.49193548387096775</v>
      </c>
    </row>
    <row r="13" spans="1:11" x14ac:dyDescent="0.25">
      <c r="A13" s="7" t="s">
        <v>65</v>
      </c>
      <c r="B13" s="65">
        <v>304</v>
      </c>
      <c r="C13" s="39">
        <f>IF(B25=0, "-", B13/B25)</f>
        <v>5.958447667581341E-2</v>
      </c>
      <c r="D13" s="65">
        <v>163</v>
      </c>
      <c r="E13" s="21">
        <f>IF(D25=0, "-", D13/D25)</f>
        <v>2.8476589797344513E-2</v>
      </c>
      <c r="F13" s="81">
        <v>829</v>
      </c>
      <c r="G13" s="39">
        <f>IF(F25=0, "-", F13/F25)</f>
        <v>6.4629297575426833E-2</v>
      </c>
      <c r="H13" s="65">
        <v>489</v>
      </c>
      <c r="I13" s="21">
        <f>IF(H25=0, "-", H13/H25)</f>
        <v>3.204666098695852E-2</v>
      </c>
      <c r="J13" s="20">
        <f t="shared" si="0"/>
        <v>0.86503067484662577</v>
      </c>
      <c r="K13" s="21">
        <f t="shared" si="1"/>
        <v>0.69529652351738236</v>
      </c>
    </row>
    <row r="14" spans="1:11" x14ac:dyDescent="0.25">
      <c r="A14" s="7" t="s">
        <v>71</v>
      </c>
      <c r="B14" s="65">
        <v>258</v>
      </c>
      <c r="C14" s="39">
        <f>IF(B25=0, "-", B14/B25)</f>
        <v>5.0568404547236379E-2</v>
      </c>
      <c r="D14" s="65">
        <v>400</v>
      </c>
      <c r="E14" s="21">
        <f>IF(D25=0, "-", D14/D25)</f>
        <v>6.9881201956673661E-2</v>
      </c>
      <c r="F14" s="81">
        <v>779</v>
      </c>
      <c r="G14" s="39">
        <f>IF(F25=0, "-", F14/F25)</f>
        <v>6.0731269977391443E-2</v>
      </c>
      <c r="H14" s="65">
        <v>1016</v>
      </c>
      <c r="I14" s="21">
        <f>IF(H25=0, "-", H14/H25)</f>
        <v>6.6583655547545709E-2</v>
      </c>
      <c r="J14" s="20">
        <f t="shared" si="0"/>
        <v>-0.35499999999999998</v>
      </c>
      <c r="K14" s="21">
        <f t="shared" si="1"/>
        <v>-0.23326771653543307</v>
      </c>
    </row>
    <row r="15" spans="1:11" x14ac:dyDescent="0.25">
      <c r="A15" s="7" t="s">
        <v>75</v>
      </c>
      <c r="B15" s="65">
        <v>34</v>
      </c>
      <c r="C15" s="39">
        <f>IF(B25=0, "-", B15/B25)</f>
        <v>6.6640533124264992E-3</v>
      </c>
      <c r="D15" s="65">
        <v>38</v>
      </c>
      <c r="E15" s="21">
        <f>IF(D25=0, "-", D15/D25)</f>
        <v>6.638714185883997E-3</v>
      </c>
      <c r="F15" s="81">
        <v>95</v>
      </c>
      <c r="G15" s="39">
        <f>IF(F25=0, "-", F15/F25)</f>
        <v>7.4062524362672483E-3</v>
      </c>
      <c r="H15" s="65">
        <v>98</v>
      </c>
      <c r="I15" s="21">
        <f>IF(H25=0, "-", H15/H25)</f>
        <v>6.422439216200275E-3</v>
      </c>
      <c r="J15" s="20">
        <f t="shared" si="0"/>
        <v>-0.10526315789473684</v>
      </c>
      <c r="K15" s="21">
        <f t="shared" si="1"/>
        <v>-3.0612244897959183E-2</v>
      </c>
    </row>
    <row r="16" spans="1:11" x14ac:dyDescent="0.25">
      <c r="A16" s="7" t="s">
        <v>78</v>
      </c>
      <c r="B16" s="65">
        <v>329</v>
      </c>
      <c r="C16" s="39">
        <f>IF(B25=0, "-", B16/B25)</f>
        <v>6.448451587612701E-2</v>
      </c>
      <c r="D16" s="65">
        <v>809</v>
      </c>
      <c r="E16" s="21">
        <f>IF(D25=0, "-", D16/D25)</f>
        <v>0.14133473095737248</v>
      </c>
      <c r="F16" s="81">
        <v>783</v>
      </c>
      <c r="G16" s="39">
        <f>IF(F25=0, "-", F16/F25)</f>
        <v>6.1043112185234269E-2</v>
      </c>
      <c r="H16" s="65">
        <v>2274</v>
      </c>
      <c r="I16" s="21">
        <f>IF(H25=0, "-", H16/H25)</f>
        <v>0.14902680385346354</v>
      </c>
      <c r="J16" s="20">
        <f t="shared" si="0"/>
        <v>-0.5933250927070457</v>
      </c>
      <c r="K16" s="21">
        <f t="shared" si="1"/>
        <v>-0.65567282321899734</v>
      </c>
    </row>
    <row r="17" spans="1:11" x14ac:dyDescent="0.25">
      <c r="A17" s="7" t="s">
        <v>79</v>
      </c>
      <c r="B17" s="65">
        <v>237</v>
      </c>
      <c r="C17" s="39">
        <f>IF(B25=0, "-", B17/B25)</f>
        <v>4.6452371618972949E-2</v>
      </c>
      <c r="D17" s="65">
        <v>368</v>
      </c>
      <c r="E17" s="21">
        <f>IF(D25=0, "-", D17/D25)</f>
        <v>6.4290705800139764E-2</v>
      </c>
      <c r="F17" s="81">
        <v>471</v>
      </c>
      <c r="G17" s="39">
        <f>IF(F25=0, "-", F17/F25)</f>
        <v>3.6719419973493414E-2</v>
      </c>
      <c r="H17" s="65">
        <v>995</v>
      </c>
      <c r="I17" s="21">
        <f>IF(H25=0, "-", H17/H25)</f>
        <v>6.5207418572645656E-2</v>
      </c>
      <c r="J17" s="20">
        <f t="shared" si="0"/>
        <v>-0.35597826086956524</v>
      </c>
      <c r="K17" s="21">
        <f t="shared" si="1"/>
        <v>-0.52663316582914577</v>
      </c>
    </row>
    <row r="18" spans="1:11" x14ac:dyDescent="0.25">
      <c r="A18" s="7" t="s">
        <v>80</v>
      </c>
      <c r="B18" s="65">
        <v>26</v>
      </c>
      <c r="C18" s="39">
        <f>IF(B25=0, "-", B18/B25)</f>
        <v>5.0960407683261462E-3</v>
      </c>
      <c r="D18" s="65">
        <v>31</v>
      </c>
      <c r="E18" s="21">
        <f>IF(D25=0, "-", D18/D25)</f>
        <v>5.4157931516422078E-3</v>
      </c>
      <c r="F18" s="81">
        <v>39</v>
      </c>
      <c r="G18" s="39">
        <f>IF(F25=0, "-", F18/F25)</f>
        <v>3.0404615264676073E-3</v>
      </c>
      <c r="H18" s="65">
        <v>66</v>
      </c>
      <c r="I18" s="21">
        <f>IF(H25=0, "-", H18/H25)</f>
        <v>4.3253162068287564E-3</v>
      </c>
      <c r="J18" s="20">
        <f t="shared" si="0"/>
        <v>-0.16129032258064516</v>
      </c>
      <c r="K18" s="21">
        <f t="shared" si="1"/>
        <v>-0.40909090909090912</v>
      </c>
    </row>
    <row r="19" spans="1:11" x14ac:dyDescent="0.25">
      <c r="A19" s="7" t="s">
        <v>83</v>
      </c>
      <c r="B19" s="65">
        <v>168</v>
      </c>
      <c r="C19" s="39">
        <f>IF(B25=0, "-", B19/B25)</f>
        <v>3.2928263426107406E-2</v>
      </c>
      <c r="D19" s="65">
        <v>118</v>
      </c>
      <c r="E19" s="21">
        <f>IF(D25=0, "-", D19/D25)</f>
        <v>2.0614954577218729E-2</v>
      </c>
      <c r="F19" s="81">
        <v>418</v>
      </c>
      <c r="G19" s="39">
        <f>IF(F25=0, "-", F19/F25)</f>
        <v>3.2587510719575892E-2</v>
      </c>
      <c r="H19" s="65">
        <v>219</v>
      </c>
      <c r="I19" s="21">
        <f>IF(H25=0, "-", H19/H25)</f>
        <v>1.4352185595386329E-2</v>
      </c>
      <c r="J19" s="20">
        <f t="shared" si="0"/>
        <v>0.42372881355932202</v>
      </c>
      <c r="K19" s="21">
        <f t="shared" si="1"/>
        <v>0.908675799086758</v>
      </c>
    </row>
    <row r="20" spans="1:11" x14ac:dyDescent="0.25">
      <c r="A20" s="7" t="s">
        <v>84</v>
      </c>
      <c r="B20" s="65">
        <v>30</v>
      </c>
      <c r="C20" s="39">
        <f>IF(B25=0, "-", B20/B25)</f>
        <v>5.8800470403763232E-3</v>
      </c>
      <c r="D20" s="65">
        <v>80</v>
      </c>
      <c r="E20" s="21">
        <f>IF(D25=0, "-", D20/D25)</f>
        <v>1.3976240391334731E-2</v>
      </c>
      <c r="F20" s="81">
        <v>94</v>
      </c>
      <c r="G20" s="39">
        <f>IF(F25=0, "-", F20/F25)</f>
        <v>7.328291884306541E-3</v>
      </c>
      <c r="H20" s="65">
        <v>208</v>
      </c>
      <c r="I20" s="21">
        <f>IF(H25=0, "-", H20/H25)</f>
        <v>1.363129956091487E-2</v>
      </c>
      <c r="J20" s="20">
        <f t="shared" si="0"/>
        <v>-0.625</v>
      </c>
      <c r="K20" s="21">
        <f t="shared" si="1"/>
        <v>-0.54807692307692313</v>
      </c>
    </row>
    <row r="21" spans="1:11" x14ac:dyDescent="0.25">
      <c r="A21" s="7" t="s">
        <v>89</v>
      </c>
      <c r="B21" s="65">
        <v>85</v>
      </c>
      <c r="C21" s="39">
        <f>IF(B25=0, "-", B21/B25)</f>
        <v>1.6660133281066247E-2</v>
      </c>
      <c r="D21" s="65">
        <v>16</v>
      </c>
      <c r="E21" s="21">
        <f>IF(D25=0, "-", D21/D25)</f>
        <v>2.7952480782669461E-3</v>
      </c>
      <c r="F21" s="81">
        <v>229</v>
      </c>
      <c r="G21" s="39">
        <f>IF(F25=0, "-", F21/F25)</f>
        <v>1.7852966399002104E-2</v>
      </c>
      <c r="H21" s="65">
        <v>102</v>
      </c>
      <c r="I21" s="21">
        <f>IF(H25=0, "-", H21/H25)</f>
        <v>6.6845795923717154E-3</v>
      </c>
      <c r="J21" s="20">
        <f t="shared" si="0"/>
        <v>4.3125</v>
      </c>
      <c r="K21" s="21">
        <f t="shared" si="1"/>
        <v>1.2450980392156863</v>
      </c>
    </row>
    <row r="22" spans="1:11" x14ac:dyDescent="0.25">
      <c r="A22" s="7" t="s">
        <v>93</v>
      </c>
      <c r="B22" s="65">
        <v>1007</v>
      </c>
      <c r="C22" s="39">
        <f>IF(B25=0, "-", B22/B25)</f>
        <v>0.19737357898863192</v>
      </c>
      <c r="D22" s="65">
        <v>1520</v>
      </c>
      <c r="E22" s="21">
        <f>IF(D25=0, "-", D22/D25)</f>
        <v>0.26554856743535987</v>
      </c>
      <c r="F22" s="81">
        <v>3054</v>
      </c>
      <c r="G22" s="39">
        <f>IF(F25=0, "-", F22/F25)</f>
        <v>0.23809152568800188</v>
      </c>
      <c r="H22" s="65">
        <v>3993</v>
      </c>
      <c r="I22" s="21">
        <f>IF(H25=0, "-", H22/H25)</f>
        <v>0.26168163051313981</v>
      </c>
      <c r="J22" s="20">
        <f t="shared" si="0"/>
        <v>-0.33750000000000002</v>
      </c>
      <c r="K22" s="21">
        <f t="shared" si="1"/>
        <v>-0.23516153268219384</v>
      </c>
    </row>
    <row r="23" spans="1:11" x14ac:dyDescent="0.25">
      <c r="A23" s="7" t="s">
        <v>95</v>
      </c>
      <c r="B23" s="65">
        <v>84</v>
      </c>
      <c r="C23" s="39">
        <f>IF(B25=0, "-", B23/B25)</f>
        <v>1.6464131713053703E-2</v>
      </c>
      <c r="D23" s="65">
        <v>211</v>
      </c>
      <c r="E23" s="21">
        <f>IF(D25=0, "-", D23/D25)</f>
        <v>3.6862334032145352E-2</v>
      </c>
      <c r="F23" s="81">
        <v>269</v>
      </c>
      <c r="G23" s="39">
        <f>IF(F25=0, "-", F23/F25)</f>
        <v>2.0971388477430419E-2</v>
      </c>
      <c r="H23" s="65">
        <v>374</v>
      </c>
      <c r="I23" s="21">
        <f>IF(H25=0, "-", H23/H25)</f>
        <v>2.451012517202962E-2</v>
      </c>
      <c r="J23" s="20">
        <f t="shared" si="0"/>
        <v>-0.6018957345971564</v>
      </c>
      <c r="K23" s="21">
        <f t="shared" si="1"/>
        <v>-0.28074866310160429</v>
      </c>
    </row>
    <row r="24" spans="1:11" x14ac:dyDescent="0.25">
      <c r="A24" s="2"/>
      <c r="B24" s="68"/>
      <c r="C24" s="33"/>
      <c r="D24" s="68"/>
      <c r="E24" s="6"/>
      <c r="F24" s="82"/>
      <c r="G24" s="33"/>
      <c r="H24" s="68"/>
      <c r="I24" s="6"/>
      <c r="J24" s="5"/>
      <c r="K24" s="6"/>
    </row>
    <row r="25" spans="1:11" s="43" customFormat="1" x14ac:dyDescent="0.25">
      <c r="A25" s="162" t="s">
        <v>606</v>
      </c>
      <c r="B25" s="71">
        <f>SUM(B7:B24)</f>
        <v>5102</v>
      </c>
      <c r="C25" s="40">
        <v>1</v>
      </c>
      <c r="D25" s="71">
        <f>SUM(D7:D24)</f>
        <v>5724</v>
      </c>
      <c r="E25" s="41">
        <v>1</v>
      </c>
      <c r="F25" s="77">
        <f>SUM(F7:F24)</f>
        <v>12827</v>
      </c>
      <c r="G25" s="42">
        <v>1</v>
      </c>
      <c r="H25" s="71">
        <f>SUM(H7:H24)</f>
        <v>15259</v>
      </c>
      <c r="I25" s="41">
        <v>1</v>
      </c>
      <c r="J25" s="37">
        <f>IF(D25=0, "-", (B25-D25)/D25)</f>
        <v>-0.10866526904262754</v>
      </c>
      <c r="K25" s="38">
        <f>IF(H25=0, "-", (F25-H25)/H25)</f>
        <v>-0.15938134871223542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7"/>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126</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134</v>
      </c>
      <c r="B6" s="61" t="s">
        <v>12</v>
      </c>
      <c r="C6" s="62" t="s">
        <v>13</v>
      </c>
      <c r="D6" s="61" t="s">
        <v>12</v>
      </c>
      <c r="E6" s="63" t="s">
        <v>13</v>
      </c>
      <c r="F6" s="62" t="s">
        <v>12</v>
      </c>
      <c r="G6" s="62" t="s">
        <v>13</v>
      </c>
      <c r="H6" s="61" t="s">
        <v>12</v>
      </c>
      <c r="I6" s="63" t="s">
        <v>13</v>
      </c>
      <c r="J6" s="61"/>
      <c r="K6" s="63"/>
    </row>
    <row r="7" spans="1:11" x14ac:dyDescent="0.25">
      <c r="A7" s="7" t="s">
        <v>526</v>
      </c>
      <c r="B7" s="65">
        <v>28</v>
      </c>
      <c r="C7" s="34">
        <f>IF(B22=0, "-", B7/B22)</f>
        <v>4.8192771084337352E-2</v>
      </c>
      <c r="D7" s="65">
        <v>25</v>
      </c>
      <c r="E7" s="9">
        <f>IF(D22=0, "-", D7/D22)</f>
        <v>4.3402777777777776E-2</v>
      </c>
      <c r="F7" s="81">
        <v>71</v>
      </c>
      <c r="G7" s="34">
        <f>IF(F22=0, "-", F7/F22)</f>
        <v>4.5806451612903226E-2</v>
      </c>
      <c r="H7" s="65">
        <v>61</v>
      </c>
      <c r="I7" s="9">
        <f>IF(H22=0, "-", H7/H22)</f>
        <v>5.2631578947368418E-2</v>
      </c>
      <c r="J7" s="8">
        <f t="shared" ref="J7:J20" si="0">IF(D7=0, "-", IF((B7-D7)/D7&lt;10, (B7-D7)/D7, "&gt;999%"))</f>
        <v>0.12</v>
      </c>
      <c r="K7" s="9">
        <f t="shared" ref="K7:K20" si="1">IF(H7=0, "-", IF((F7-H7)/H7&lt;10, (F7-H7)/H7, "&gt;999%"))</f>
        <v>0.16393442622950818</v>
      </c>
    </row>
    <row r="8" spans="1:11" x14ac:dyDescent="0.25">
      <c r="A8" s="7" t="s">
        <v>527</v>
      </c>
      <c r="B8" s="65">
        <v>6</v>
      </c>
      <c r="C8" s="34">
        <f>IF(B22=0, "-", B8/B22)</f>
        <v>1.0327022375215147E-2</v>
      </c>
      <c r="D8" s="65">
        <v>39</v>
      </c>
      <c r="E8" s="9">
        <f>IF(D22=0, "-", D8/D22)</f>
        <v>6.7708333333333329E-2</v>
      </c>
      <c r="F8" s="81">
        <v>8</v>
      </c>
      <c r="G8" s="34">
        <f>IF(F22=0, "-", F8/F22)</f>
        <v>5.1612903225806452E-3</v>
      </c>
      <c r="H8" s="65">
        <v>56</v>
      </c>
      <c r="I8" s="9">
        <f>IF(H22=0, "-", H8/H22)</f>
        <v>4.8317515099223468E-2</v>
      </c>
      <c r="J8" s="8">
        <f t="shared" si="0"/>
        <v>-0.84615384615384615</v>
      </c>
      <c r="K8" s="9">
        <f t="shared" si="1"/>
        <v>-0.8571428571428571</v>
      </c>
    </row>
    <row r="9" spans="1:11" x14ac:dyDescent="0.25">
      <c r="A9" s="7" t="s">
        <v>528</v>
      </c>
      <c r="B9" s="65">
        <v>48</v>
      </c>
      <c r="C9" s="34">
        <f>IF(B22=0, "-", B9/B22)</f>
        <v>8.2616179001721177E-2</v>
      </c>
      <c r="D9" s="65">
        <v>67</v>
      </c>
      <c r="E9" s="9">
        <f>IF(D22=0, "-", D9/D22)</f>
        <v>0.11631944444444445</v>
      </c>
      <c r="F9" s="81">
        <v>122</v>
      </c>
      <c r="G9" s="34">
        <f>IF(F22=0, "-", F9/F22)</f>
        <v>7.8709677419354834E-2</v>
      </c>
      <c r="H9" s="65">
        <v>159</v>
      </c>
      <c r="I9" s="9">
        <f>IF(H22=0, "-", H9/H22)</f>
        <v>0.13718723037100949</v>
      </c>
      <c r="J9" s="8">
        <f t="shared" si="0"/>
        <v>-0.28358208955223879</v>
      </c>
      <c r="K9" s="9">
        <f t="shared" si="1"/>
        <v>-0.23270440251572327</v>
      </c>
    </row>
    <row r="10" spans="1:11" x14ac:dyDescent="0.25">
      <c r="A10" s="7" t="s">
        <v>529</v>
      </c>
      <c r="B10" s="65">
        <v>42</v>
      </c>
      <c r="C10" s="34">
        <f>IF(B22=0, "-", B10/B22)</f>
        <v>7.2289156626506021E-2</v>
      </c>
      <c r="D10" s="65">
        <v>49</v>
      </c>
      <c r="E10" s="9">
        <f>IF(D22=0, "-", D10/D22)</f>
        <v>8.5069444444444448E-2</v>
      </c>
      <c r="F10" s="81">
        <v>103</v>
      </c>
      <c r="G10" s="34">
        <f>IF(F22=0, "-", F10/F22)</f>
        <v>6.6451612903225807E-2</v>
      </c>
      <c r="H10" s="65">
        <v>114</v>
      </c>
      <c r="I10" s="9">
        <f>IF(H22=0, "-", H10/H22)</f>
        <v>9.8360655737704916E-2</v>
      </c>
      <c r="J10" s="8">
        <f t="shared" si="0"/>
        <v>-0.14285714285714285</v>
      </c>
      <c r="K10" s="9">
        <f t="shared" si="1"/>
        <v>-9.6491228070175433E-2</v>
      </c>
    </row>
    <row r="11" spans="1:11" x14ac:dyDescent="0.25">
      <c r="A11" s="7" t="s">
        <v>530</v>
      </c>
      <c r="B11" s="65">
        <v>0</v>
      </c>
      <c r="C11" s="34">
        <f>IF(B22=0, "-", B11/B22)</f>
        <v>0</v>
      </c>
      <c r="D11" s="65">
        <v>1</v>
      </c>
      <c r="E11" s="9">
        <f>IF(D22=0, "-", D11/D22)</f>
        <v>1.736111111111111E-3</v>
      </c>
      <c r="F11" s="81">
        <v>0</v>
      </c>
      <c r="G11" s="34">
        <f>IF(F22=0, "-", F11/F22)</f>
        <v>0</v>
      </c>
      <c r="H11" s="65">
        <v>3</v>
      </c>
      <c r="I11" s="9">
        <f>IF(H22=0, "-", H11/H22)</f>
        <v>2.5884383088869713E-3</v>
      </c>
      <c r="J11" s="8">
        <f t="shared" si="0"/>
        <v>-1</v>
      </c>
      <c r="K11" s="9">
        <f t="shared" si="1"/>
        <v>-1</v>
      </c>
    </row>
    <row r="12" spans="1:11" x14ac:dyDescent="0.25">
      <c r="A12" s="7" t="s">
        <v>531</v>
      </c>
      <c r="B12" s="65">
        <v>2</v>
      </c>
      <c r="C12" s="34">
        <f>IF(B22=0, "-", B12/B22)</f>
        <v>3.4423407917383822E-3</v>
      </c>
      <c r="D12" s="65">
        <v>0</v>
      </c>
      <c r="E12" s="9">
        <f>IF(D22=0, "-", D12/D22)</f>
        <v>0</v>
      </c>
      <c r="F12" s="81">
        <v>2</v>
      </c>
      <c r="G12" s="34">
        <f>IF(F22=0, "-", F12/F22)</f>
        <v>1.2903225806451613E-3</v>
      </c>
      <c r="H12" s="65">
        <v>3</v>
      </c>
      <c r="I12" s="9">
        <f>IF(H22=0, "-", H12/H22)</f>
        <v>2.5884383088869713E-3</v>
      </c>
      <c r="J12" s="8" t="str">
        <f t="shared" si="0"/>
        <v>-</v>
      </c>
      <c r="K12" s="9">
        <f t="shared" si="1"/>
        <v>-0.33333333333333331</v>
      </c>
    </row>
    <row r="13" spans="1:11" x14ac:dyDescent="0.25">
      <c r="A13" s="7" t="s">
        <v>532</v>
      </c>
      <c r="B13" s="65">
        <v>170</v>
      </c>
      <c r="C13" s="34">
        <f>IF(B22=0, "-", B13/B22)</f>
        <v>0.29259896729776247</v>
      </c>
      <c r="D13" s="65">
        <v>109</v>
      </c>
      <c r="E13" s="9">
        <f>IF(D22=0, "-", D13/D22)</f>
        <v>0.1892361111111111</v>
      </c>
      <c r="F13" s="81">
        <v>406</v>
      </c>
      <c r="G13" s="34">
        <f>IF(F22=0, "-", F13/F22)</f>
        <v>0.26193548387096777</v>
      </c>
      <c r="H13" s="65">
        <v>229</v>
      </c>
      <c r="I13" s="9">
        <f>IF(H22=0, "-", H13/H22)</f>
        <v>0.19758412424503882</v>
      </c>
      <c r="J13" s="8">
        <f t="shared" si="0"/>
        <v>0.55963302752293576</v>
      </c>
      <c r="K13" s="9">
        <f t="shared" si="1"/>
        <v>0.77292576419213976</v>
      </c>
    </row>
    <row r="14" spans="1:11" x14ac:dyDescent="0.25">
      <c r="A14" s="7" t="s">
        <v>533</v>
      </c>
      <c r="B14" s="65">
        <v>33</v>
      </c>
      <c r="C14" s="34">
        <f>IF(B22=0, "-", B14/B22)</f>
        <v>5.6798623063683308E-2</v>
      </c>
      <c r="D14" s="65">
        <v>27</v>
      </c>
      <c r="E14" s="9">
        <f>IF(D22=0, "-", D14/D22)</f>
        <v>4.6875E-2</v>
      </c>
      <c r="F14" s="81">
        <v>121</v>
      </c>
      <c r="G14" s="34">
        <f>IF(F22=0, "-", F14/F22)</f>
        <v>7.8064516129032258E-2</v>
      </c>
      <c r="H14" s="65">
        <v>81</v>
      </c>
      <c r="I14" s="9">
        <f>IF(H22=0, "-", H14/H22)</f>
        <v>6.9887834339948232E-2</v>
      </c>
      <c r="J14" s="8">
        <f t="shared" si="0"/>
        <v>0.22222222222222221</v>
      </c>
      <c r="K14" s="9">
        <f t="shared" si="1"/>
        <v>0.49382716049382713</v>
      </c>
    </row>
    <row r="15" spans="1:11" x14ac:dyDescent="0.25">
      <c r="A15" s="7" t="s">
        <v>534</v>
      </c>
      <c r="B15" s="65">
        <v>4</v>
      </c>
      <c r="C15" s="34">
        <f>IF(B22=0, "-", B15/B22)</f>
        <v>6.8846815834767644E-3</v>
      </c>
      <c r="D15" s="65">
        <v>3</v>
      </c>
      <c r="E15" s="9">
        <f>IF(D22=0, "-", D15/D22)</f>
        <v>5.208333333333333E-3</v>
      </c>
      <c r="F15" s="81">
        <v>32</v>
      </c>
      <c r="G15" s="34">
        <f>IF(F22=0, "-", F15/F22)</f>
        <v>2.0645161290322581E-2</v>
      </c>
      <c r="H15" s="65">
        <v>10</v>
      </c>
      <c r="I15" s="9">
        <f>IF(H22=0, "-", H15/H22)</f>
        <v>8.6281276962899053E-3</v>
      </c>
      <c r="J15" s="8">
        <f t="shared" si="0"/>
        <v>0.33333333333333331</v>
      </c>
      <c r="K15" s="9">
        <f t="shared" si="1"/>
        <v>2.2000000000000002</v>
      </c>
    </row>
    <row r="16" spans="1:11" x14ac:dyDescent="0.25">
      <c r="A16" s="7" t="s">
        <v>535</v>
      </c>
      <c r="B16" s="65">
        <v>102</v>
      </c>
      <c r="C16" s="34">
        <f>IF(B22=0, "-", B16/B22)</f>
        <v>0.17555938037865748</v>
      </c>
      <c r="D16" s="65">
        <v>100</v>
      </c>
      <c r="E16" s="9">
        <f>IF(D22=0, "-", D16/D22)</f>
        <v>0.1736111111111111</v>
      </c>
      <c r="F16" s="81">
        <v>276</v>
      </c>
      <c r="G16" s="34">
        <f>IF(F22=0, "-", F16/F22)</f>
        <v>0.17806451612903226</v>
      </c>
      <c r="H16" s="65">
        <v>151</v>
      </c>
      <c r="I16" s="9">
        <f>IF(H22=0, "-", H16/H22)</f>
        <v>0.13028472821397757</v>
      </c>
      <c r="J16" s="8">
        <f t="shared" si="0"/>
        <v>0.02</v>
      </c>
      <c r="K16" s="9">
        <f t="shared" si="1"/>
        <v>0.82781456953642385</v>
      </c>
    </row>
    <row r="17" spans="1:11" x14ac:dyDescent="0.25">
      <c r="A17" s="7" t="s">
        <v>536</v>
      </c>
      <c r="B17" s="65">
        <v>90</v>
      </c>
      <c r="C17" s="34">
        <f>IF(B22=0, "-", B17/B22)</f>
        <v>0.1549053356282272</v>
      </c>
      <c r="D17" s="65">
        <v>80</v>
      </c>
      <c r="E17" s="9">
        <f>IF(D22=0, "-", D17/D22)</f>
        <v>0.1388888888888889</v>
      </c>
      <c r="F17" s="81">
        <v>238</v>
      </c>
      <c r="G17" s="34">
        <f>IF(F22=0, "-", F17/F22)</f>
        <v>0.15354838709677418</v>
      </c>
      <c r="H17" s="65">
        <v>144</v>
      </c>
      <c r="I17" s="9">
        <f>IF(H22=0, "-", H17/H22)</f>
        <v>0.12424503882657463</v>
      </c>
      <c r="J17" s="8">
        <f t="shared" si="0"/>
        <v>0.125</v>
      </c>
      <c r="K17" s="9">
        <f t="shared" si="1"/>
        <v>0.65277777777777779</v>
      </c>
    </row>
    <row r="18" spans="1:11" x14ac:dyDescent="0.25">
      <c r="A18" s="7" t="s">
        <v>537</v>
      </c>
      <c r="B18" s="65">
        <v>5</v>
      </c>
      <c r="C18" s="34">
        <f>IF(B22=0, "-", B18/B22)</f>
        <v>8.6058519793459545E-3</v>
      </c>
      <c r="D18" s="65">
        <v>9</v>
      </c>
      <c r="E18" s="9">
        <f>IF(D22=0, "-", D18/D22)</f>
        <v>1.5625E-2</v>
      </c>
      <c r="F18" s="81">
        <v>6</v>
      </c>
      <c r="G18" s="34">
        <f>IF(F22=0, "-", F18/F22)</f>
        <v>3.8709677419354839E-3</v>
      </c>
      <c r="H18" s="65">
        <v>11</v>
      </c>
      <c r="I18" s="9">
        <f>IF(H22=0, "-", H18/H22)</f>
        <v>9.4909404659188953E-3</v>
      </c>
      <c r="J18" s="8">
        <f t="shared" si="0"/>
        <v>-0.44444444444444442</v>
      </c>
      <c r="K18" s="9">
        <f t="shared" si="1"/>
        <v>-0.45454545454545453</v>
      </c>
    </row>
    <row r="19" spans="1:11" x14ac:dyDescent="0.25">
      <c r="A19" s="7" t="s">
        <v>538</v>
      </c>
      <c r="B19" s="65">
        <v>13</v>
      </c>
      <c r="C19" s="34">
        <f>IF(B22=0, "-", B19/B22)</f>
        <v>2.2375215146299483E-2</v>
      </c>
      <c r="D19" s="65">
        <v>39</v>
      </c>
      <c r="E19" s="9">
        <f>IF(D22=0, "-", D19/D22)</f>
        <v>6.7708333333333329E-2</v>
      </c>
      <c r="F19" s="81">
        <v>78</v>
      </c>
      <c r="G19" s="34">
        <f>IF(F22=0, "-", F19/F22)</f>
        <v>5.0322580645161291E-2</v>
      </c>
      <c r="H19" s="65">
        <v>85</v>
      </c>
      <c r="I19" s="9">
        <f>IF(H22=0, "-", H19/H22)</f>
        <v>7.3339085418464192E-2</v>
      </c>
      <c r="J19" s="8">
        <f t="shared" si="0"/>
        <v>-0.66666666666666663</v>
      </c>
      <c r="K19" s="9">
        <f t="shared" si="1"/>
        <v>-8.2352941176470587E-2</v>
      </c>
    </row>
    <row r="20" spans="1:11" x14ac:dyDescent="0.25">
      <c r="A20" s="7" t="s">
        <v>539</v>
      </c>
      <c r="B20" s="65">
        <v>38</v>
      </c>
      <c r="C20" s="34">
        <f>IF(B22=0, "-", B20/B22)</f>
        <v>6.5404475043029264E-2</v>
      </c>
      <c r="D20" s="65">
        <v>28</v>
      </c>
      <c r="E20" s="9">
        <f>IF(D22=0, "-", D20/D22)</f>
        <v>4.8611111111111112E-2</v>
      </c>
      <c r="F20" s="81">
        <v>87</v>
      </c>
      <c r="G20" s="34">
        <f>IF(F22=0, "-", F20/F22)</f>
        <v>5.6129032258064517E-2</v>
      </c>
      <c r="H20" s="65">
        <v>52</v>
      </c>
      <c r="I20" s="9">
        <f>IF(H22=0, "-", H20/H22)</f>
        <v>4.4866264020707508E-2</v>
      </c>
      <c r="J20" s="8">
        <f t="shared" si="0"/>
        <v>0.35714285714285715</v>
      </c>
      <c r="K20" s="9">
        <f t="shared" si="1"/>
        <v>0.67307692307692313</v>
      </c>
    </row>
    <row r="21" spans="1:11" x14ac:dyDescent="0.25">
      <c r="A21" s="2"/>
      <c r="B21" s="68"/>
      <c r="C21" s="33"/>
      <c r="D21" s="68"/>
      <c r="E21" s="6"/>
      <c r="F21" s="82"/>
      <c r="G21" s="33"/>
      <c r="H21" s="68"/>
      <c r="I21" s="6"/>
      <c r="J21" s="5"/>
      <c r="K21" s="6"/>
    </row>
    <row r="22" spans="1:11" s="43" customFormat="1" x14ac:dyDescent="0.25">
      <c r="A22" s="162" t="s">
        <v>617</v>
      </c>
      <c r="B22" s="71">
        <f>SUM(B7:B21)</f>
        <v>581</v>
      </c>
      <c r="C22" s="40">
        <f>B22/24107</f>
        <v>2.4100883560791472E-2</v>
      </c>
      <c r="D22" s="71">
        <f>SUM(D7:D21)</f>
        <v>576</v>
      </c>
      <c r="E22" s="41">
        <f>D22/27155</f>
        <v>2.1211563248020621E-2</v>
      </c>
      <c r="F22" s="77">
        <f>SUM(F7:F21)</f>
        <v>1550</v>
      </c>
      <c r="G22" s="42">
        <f>F22/68368</f>
        <v>2.2671425228176924E-2</v>
      </c>
      <c r="H22" s="71">
        <f>SUM(H7:H21)</f>
        <v>1159</v>
      </c>
      <c r="I22" s="41">
        <f>H22/69729</f>
        <v>1.6621491775301523E-2</v>
      </c>
      <c r="J22" s="37">
        <f>IF(D22=0, "-", IF((B22-D22)/D22&lt;10, (B22-D22)/D22, "&gt;999%"))</f>
        <v>8.6805555555555559E-3</v>
      </c>
      <c r="K22" s="38">
        <f>IF(H22=0, "-", IF((F22-H22)/H22&lt;10, (F22-H22)/H22, "&gt;999%"))</f>
        <v>0.33735979292493529</v>
      </c>
    </row>
    <row r="23" spans="1:11" x14ac:dyDescent="0.25">
      <c r="B23" s="83"/>
      <c r="D23" s="83"/>
      <c r="F23" s="83"/>
      <c r="H23" s="83"/>
    </row>
    <row r="24" spans="1:11" x14ac:dyDescent="0.25">
      <c r="A24" s="163" t="s">
        <v>135</v>
      </c>
      <c r="B24" s="61" t="s">
        <v>12</v>
      </c>
      <c r="C24" s="62" t="s">
        <v>13</v>
      </c>
      <c r="D24" s="61" t="s">
        <v>12</v>
      </c>
      <c r="E24" s="63" t="s">
        <v>13</v>
      </c>
      <c r="F24" s="62" t="s">
        <v>12</v>
      </c>
      <c r="G24" s="62" t="s">
        <v>13</v>
      </c>
      <c r="H24" s="61" t="s">
        <v>12</v>
      </c>
      <c r="I24" s="63" t="s">
        <v>13</v>
      </c>
      <c r="J24" s="61"/>
      <c r="K24" s="63"/>
    </row>
    <row r="25" spans="1:11" x14ac:dyDescent="0.25">
      <c r="A25" s="7" t="s">
        <v>540</v>
      </c>
      <c r="B25" s="65">
        <v>1</v>
      </c>
      <c r="C25" s="34">
        <f>IF(B36=0, "-", B25/B36)</f>
        <v>5.9523809523809521E-3</v>
      </c>
      <c r="D25" s="65">
        <v>1</v>
      </c>
      <c r="E25" s="9">
        <f>IF(D36=0, "-", D25/D36)</f>
        <v>6.2893081761006293E-3</v>
      </c>
      <c r="F25" s="81">
        <v>2</v>
      </c>
      <c r="G25" s="34">
        <f>IF(F36=0, "-", F25/F36)</f>
        <v>4.8426150121065378E-3</v>
      </c>
      <c r="H25" s="65">
        <v>3</v>
      </c>
      <c r="I25" s="9">
        <f>IF(H36=0, "-", H25/H36)</f>
        <v>8.0428954423592495E-3</v>
      </c>
      <c r="J25" s="8">
        <f t="shared" ref="J25:J34" si="2">IF(D25=0, "-", IF((B25-D25)/D25&lt;10, (B25-D25)/D25, "&gt;999%"))</f>
        <v>0</v>
      </c>
      <c r="K25" s="9">
        <f t="shared" ref="K25:K34" si="3">IF(H25=0, "-", IF((F25-H25)/H25&lt;10, (F25-H25)/H25, "&gt;999%"))</f>
        <v>-0.33333333333333331</v>
      </c>
    </row>
    <row r="26" spans="1:11" x14ac:dyDescent="0.25">
      <c r="A26" s="7" t="s">
        <v>541</v>
      </c>
      <c r="B26" s="65">
        <v>35</v>
      </c>
      <c r="C26" s="34">
        <f>IF(B36=0, "-", B26/B36)</f>
        <v>0.20833333333333334</v>
      </c>
      <c r="D26" s="65">
        <v>26</v>
      </c>
      <c r="E26" s="9">
        <f>IF(D36=0, "-", D26/D36)</f>
        <v>0.16352201257861634</v>
      </c>
      <c r="F26" s="81">
        <v>85</v>
      </c>
      <c r="G26" s="34">
        <f>IF(F36=0, "-", F26/F36)</f>
        <v>0.20581113801452786</v>
      </c>
      <c r="H26" s="65">
        <v>64</v>
      </c>
      <c r="I26" s="9">
        <f>IF(H36=0, "-", H26/H36)</f>
        <v>0.17158176943699732</v>
      </c>
      <c r="J26" s="8">
        <f t="shared" si="2"/>
        <v>0.34615384615384615</v>
      </c>
      <c r="K26" s="9">
        <f t="shared" si="3"/>
        <v>0.328125</v>
      </c>
    </row>
    <row r="27" spans="1:11" x14ac:dyDescent="0.25">
      <c r="A27" s="7" t="s">
        <v>542</v>
      </c>
      <c r="B27" s="65">
        <v>49</v>
      </c>
      <c r="C27" s="34">
        <f>IF(B36=0, "-", B27/B36)</f>
        <v>0.29166666666666669</v>
      </c>
      <c r="D27" s="65">
        <v>55</v>
      </c>
      <c r="E27" s="9">
        <f>IF(D36=0, "-", D27/D36)</f>
        <v>0.34591194968553457</v>
      </c>
      <c r="F27" s="81">
        <v>103</v>
      </c>
      <c r="G27" s="34">
        <f>IF(F36=0, "-", F27/F36)</f>
        <v>0.24939467312348668</v>
      </c>
      <c r="H27" s="65">
        <v>112</v>
      </c>
      <c r="I27" s="9">
        <f>IF(H36=0, "-", H27/H36)</f>
        <v>0.30026809651474529</v>
      </c>
      <c r="J27" s="8">
        <f t="shared" si="2"/>
        <v>-0.10909090909090909</v>
      </c>
      <c r="K27" s="9">
        <f t="shared" si="3"/>
        <v>-8.0357142857142863E-2</v>
      </c>
    </row>
    <row r="28" spans="1:11" x14ac:dyDescent="0.25">
      <c r="A28" s="7" t="s">
        <v>543</v>
      </c>
      <c r="B28" s="65">
        <v>74</v>
      </c>
      <c r="C28" s="34">
        <f>IF(B36=0, "-", B28/B36)</f>
        <v>0.44047619047619047</v>
      </c>
      <c r="D28" s="65">
        <v>71</v>
      </c>
      <c r="E28" s="9">
        <f>IF(D36=0, "-", D28/D36)</f>
        <v>0.44654088050314467</v>
      </c>
      <c r="F28" s="81">
        <v>194</v>
      </c>
      <c r="G28" s="34">
        <f>IF(F36=0, "-", F28/F36)</f>
        <v>0.46973365617433416</v>
      </c>
      <c r="H28" s="65">
        <v>170</v>
      </c>
      <c r="I28" s="9">
        <f>IF(H36=0, "-", H28/H36)</f>
        <v>0.45576407506702415</v>
      </c>
      <c r="J28" s="8">
        <f t="shared" si="2"/>
        <v>4.2253521126760563E-2</v>
      </c>
      <c r="K28" s="9">
        <f t="shared" si="3"/>
        <v>0.14117647058823529</v>
      </c>
    </row>
    <row r="29" spans="1:11" x14ac:dyDescent="0.25">
      <c r="A29" s="7" t="s">
        <v>544</v>
      </c>
      <c r="B29" s="65">
        <v>3</v>
      </c>
      <c r="C29" s="34">
        <f>IF(B36=0, "-", B29/B36)</f>
        <v>1.7857142857142856E-2</v>
      </c>
      <c r="D29" s="65">
        <v>0</v>
      </c>
      <c r="E29" s="9">
        <f>IF(D36=0, "-", D29/D36)</f>
        <v>0</v>
      </c>
      <c r="F29" s="81">
        <v>6</v>
      </c>
      <c r="G29" s="34">
        <f>IF(F36=0, "-", F29/F36)</f>
        <v>1.4527845036319613E-2</v>
      </c>
      <c r="H29" s="65">
        <v>8</v>
      </c>
      <c r="I29" s="9">
        <f>IF(H36=0, "-", H29/H36)</f>
        <v>2.1447721179624665E-2</v>
      </c>
      <c r="J29" s="8" t="str">
        <f t="shared" si="2"/>
        <v>-</v>
      </c>
      <c r="K29" s="9">
        <f t="shared" si="3"/>
        <v>-0.25</v>
      </c>
    </row>
    <row r="30" spans="1:11" x14ac:dyDescent="0.25">
      <c r="A30" s="7" t="s">
        <v>545</v>
      </c>
      <c r="B30" s="65">
        <v>0</v>
      </c>
      <c r="C30" s="34">
        <f>IF(B36=0, "-", B30/B36)</f>
        <v>0</v>
      </c>
      <c r="D30" s="65">
        <v>3</v>
      </c>
      <c r="E30" s="9">
        <f>IF(D36=0, "-", D30/D36)</f>
        <v>1.8867924528301886E-2</v>
      </c>
      <c r="F30" s="81">
        <v>2</v>
      </c>
      <c r="G30" s="34">
        <f>IF(F36=0, "-", F30/F36)</f>
        <v>4.8426150121065378E-3</v>
      </c>
      <c r="H30" s="65">
        <v>7</v>
      </c>
      <c r="I30" s="9">
        <f>IF(H36=0, "-", H30/H36)</f>
        <v>1.876675603217158E-2</v>
      </c>
      <c r="J30" s="8">
        <f t="shared" si="2"/>
        <v>-1</v>
      </c>
      <c r="K30" s="9">
        <f t="shared" si="3"/>
        <v>-0.7142857142857143</v>
      </c>
    </row>
    <row r="31" spans="1:11" x14ac:dyDescent="0.25">
      <c r="A31" s="7" t="s">
        <v>546</v>
      </c>
      <c r="B31" s="65">
        <v>0</v>
      </c>
      <c r="C31" s="34">
        <f>IF(B36=0, "-", B31/B36)</f>
        <v>0</v>
      </c>
      <c r="D31" s="65">
        <v>1</v>
      </c>
      <c r="E31" s="9">
        <f>IF(D36=0, "-", D31/D36)</f>
        <v>6.2893081761006293E-3</v>
      </c>
      <c r="F31" s="81">
        <v>0</v>
      </c>
      <c r="G31" s="34">
        <f>IF(F36=0, "-", F31/F36)</f>
        <v>0</v>
      </c>
      <c r="H31" s="65">
        <v>2</v>
      </c>
      <c r="I31" s="9">
        <f>IF(H36=0, "-", H31/H36)</f>
        <v>5.3619302949061663E-3</v>
      </c>
      <c r="J31" s="8">
        <f t="shared" si="2"/>
        <v>-1</v>
      </c>
      <c r="K31" s="9">
        <f t="shared" si="3"/>
        <v>-1</v>
      </c>
    </row>
    <row r="32" spans="1:11" x14ac:dyDescent="0.25">
      <c r="A32" s="7" t="s">
        <v>547</v>
      </c>
      <c r="B32" s="65">
        <v>0</v>
      </c>
      <c r="C32" s="34">
        <f>IF(B36=0, "-", B32/B36)</f>
        <v>0</v>
      </c>
      <c r="D32" s="65">
        <v>1</v>
      </c>
      <c r="E32" s="9">
        <f>IF(D36=0, "-", D32/D36)</f>
        <v>6.2893081761006293E-3</v>
      </c>
      <c r="F32" s="81">
        <v>3</v>
      </c>
      <c r="G32" s="34">
        <f>IF(F36=0, "-", F32/F36)</f>
        <v>7.2639225181598066E-3</v>
      </c>
      <c r="H32" s="65">
        <v>1</v>
      </c>
      <c r="I32" s="9">
        <f>IF(H36=0, "-", H32/H36)</f>
        <v>2.6809651474530832E-3</v>
      </c>
      <c r="J32" s="8">
        <f t="shared" si="2"/>
        <v>-1</v>
      </c>
      <c r="K32" s="9">
        <f t="shared" si="3"/>
        <v>2</v>
      </c>
    </row>
    <row r="33" spans="1:11" x14ac:dyDescent="0.25">
      <c r="A33" s="7" t="s">
        <v>548</v>
      </c>
      <c r="B33" s="65">
        <v>4</v>
      </c>
      <c r="C33" s="34">
        <f>IF(B36=0, "-", B33/B36)</f>
        <v>2.3809523809523808E-2</v>
      </c>
      <c r="D33" s="65">
        <v>1</v>
      </c>
      <c r="E33" s="9">
        <f>IF(D36=0, "-", D33/D36)</f>
        <v>6.2893081761006293E-3</v>
      </c>
      <c r="F33" s="81">
        <v>11</v>
      </c>
      <c r="G33" s="34">
        <f>IF(F36=0, "-", F33/F36)</f>
        <v>2.6634382566585957E-2</v>
      </c>
      <c r="H33" s="65">
        <v>6</v>
      </c>
      <c r="I33" s="9">
        <f>IF(H36=0, "-", H33/H36)</f>
        <v>1.6085790884718499E-2</v>
      </c>
      <c r="J33" s="8">
        <f t="shared" si="2"/>
        <v>3</v>
      </c>
      <c r="K33" s="9">
        <f t="shared" si="3"/>
        <v>0.83333333333333337</v>
      </c>
    </row>
    <row r="34" spans="1:11" x14ac:dyDescent="0.25">
      <c r="A34" s="7" t="s">
        <v>549</v>
      </c>
      <c r="B34" s="65">
        <v>2</v>
      </c>
      <c r="C34" s="34">
        <f>IF(B36=0, "-", B34/B36)</f>
        <v>1.1904761904761904E-2</v>
      </c>
      <c r="D34" s="65">
        <v>0</v>
      </c>
      <c r="E34" s="9">
        <f>IF(D36=0, "-", D34/D36)</f>
        <v>0</v>
      </c>
      <c r="F34" s="81">
        <v>7</v>
      </c>
      <c r="G34" s="34">
        <f>IF(F36=0, "-", F34/F36)</f>
        <v>1.6949152542372881E-2</v>
      </c>
      <c r="H34" s="65">
        <v>0</v>
      </c>
      <c r="I34" s="9">
        <f>IF(H36=0, "-", H34/H36)</f>
        <v>0</v>
      </c>
      <c r="J34" s="8" t="str">
        <f t="shared" si="2"/>
        <v>-</v>
      </c>
      <c r="K34" s="9" t="str">
        <f t="shared" si="3"/>
        <v>-</v>
      </c>
    </row>
    <row r="35" spans="1:11" x14ac:dyDescent="0.25">
      <c r="A35" s="2"/>
      <c r="B35" s="68"/>
      <c r="C35" s="33"/>
      <c r="D35" s="68"/>
      <c r="E35" s="6"/>
      <c r="F35" s="82"/>
      <c r="G35" s="33"/>
      <c r="H35" s="68"/>
      <c r="I35" s="6"/>
      <c r="J35" s="5"/>
      <c r="K35" s="6"/>
    </row>
    <row r="36" spans="1:11" s="43" customFormat="1" x14ac:dyDescent="0.25">
      <c r="A36" s="162" t="s">
        <v>616</v>
      </c>
      <c r="B36" s="71">
        <f>SUM(B25:B35)</f>
        <v>168</v>
      </c>
      <c r="C36" s="40">
        <f>B36/24107</f>
        <v>6.9689301862529557E-3</v>
      </c>
      <c r="D36" s="71">
        <f>SUM(D25:D35)</f>
        <v>159</v>
      </c>
      <c r="E36" s="41">
        <f>D36/27155</f>
        <v>5.8552752715890256E-3</v>
      </c>
      <c r="F36" s="77">
        <f>SUM(F25:F35)</f>
        <v>413</v>
      </c>
      <c r="G36" s="42">
        <f>F36/68368</f>
        <v>6.0408378188626256E-3</v>
      </c>
      <c r="H36" s="71">
        <f>SUM(H25:H35)</f>
        <v>373</v>
      </c>
      <c r="I36" s="41">
        <f>H36/69729</f>
        <v>5.3492807870469958E-3</v>
      </c>
      <c r="J36" s="37">
        <f>IF(D36=0, "-", IF((B36-D36)/D36&lt;10, (B36-D36)/D36, "&gt;999%"))</f>
        <v>5.6603773584905662E-2</v>
      </c>
      <c r="K36" s="38">
        <f>IF(H36=0, "-", IF((F36-H36)/H36&lt;10, (F36-H36)/H36, "&gt;999%"))</f>
        <v>0.10723860589812333</v>
      </c>
    </row>
    <row r="37" spans="1:11" x14ac:dyDescent="0.25">
      <c r="B37" s="83"/>
      <c r="D37" s="83"/>
      <c r="F37" s="83"/>
      <c r="H37" s="83"/>
    </row>
    <row r="38" spans="1:11" x14ac:dyDescent="0.25">
      <c r="A38" s="163" t="s">
        <v>136</v>
      </c>
      <c r="B38" s="61" t="s">
        <v>12</v>
      </c>
      <c r="C38" s="62" t="s">
        <v>13</v>
      </c>
      <c r="D38" s="61" t="s">
        <v>12</v>
      </c>
      <c r="E38" s="63" t="s">
        <v>13</v>
      </c>
      <c r="F38" s="62" t="s">
        <v>12</v>
      </c>
      <c r="G38" s="62" t="s">
        <v>13</v>
      </c>
      <c r="H38" s="61" t="s">
        <v>12</v>
      </c>
      <c r="I38" s="63" t="s">
        <v>13</v>
      </c>
      <c r="J38" s="61"/>
      <c r="K38" s="63"/>
    </row>
    <row r="39" spans="1:11" x14ac:dyDescent="0.25">
      <c r="A39" s="7" t="s">
        <v>550</v>
      </c>
      <c r="B39" s="65">
        <v>30</v>
      </c>
      <c r="C39" s="34">
        <f>IF(B55=0, "-", B39/B55)</f>
        <v>7.0093457943925228E-2</v>
      </c>
      <c r="D39" s="65">
        <v>25</v>
      </c>
      <c r="E39" s="9">
        <f>IF(D55=0, "-", D39/D55)</f>
        <v>6.0386473429951688E-2</v>
      </c>
      <c r="F39" s="81">
        <v>66</v>
      </c>
      <c r="G39" s="34">
        <f>IF(F55=0, "-", F39/F55)</f>
        <v>6.1797752808988762E-2</v>
      </c>
      <c r="H39" s="65">
        <v>45</v>
      </c>
      <c r="I39" s="9">
        <f>IF(H55=0, "-", H39/H55)</f>
        <v>4.8913043478260872E-2</v>
      </c>
      <c r="J39" s="8">
        <f t="shared" ref="J39:J53" si="4">IF(D39=0, "-", IF((B39-D39)/D39&lt;10, (B39-D39)/D39, "&gt;999%"))</f>
        <v>0.2</v>
      </c>
      <c r="K39" s="9">
        <f t="shared" ref="K39:K53" si="5">IF(H39=0, "-", IF((F39-H39)/H39&lt;10, (F39-H39)/H39, "&gt;999%"))</f>
        <v>0.46666666666666667</v>
      </c>
    </row>
    <row r="40" spans="1:11" x14ac:dyDescent="0.25">
      <c r="A40" s="7" t="s">
        <v>551</v>
      </c>
      <c r="B40" s="65">
        <v>4</v>
      </c>
      <c r="C40" s="34">
        <f>IF(B55=0, "-", B40/B55)</f>
        <v>9.3457943925233638E-3</v>
      </c>
      <c r="D40" s="65">
        <v>1</v>
      </c>
      <c r="E40" s="9">
        <f>IF(D55=0, "-", D40/D55)</f>
        <v>2.4154589371980675E-3</v>
      </c>
      <c r="F40" s="81">
        <v>7</v>
      </c>
      <c r="G40" s="34">
        <f>IF(F55=0, "-", F40/F55)</f>
        <v>6.5543071161048693E-3</v>
      </c>
      <c r="H40" s="65">
        <v>4</v>
      </c>
      <c r="I40" s="9">
        <f>IF(H55=0, "-", H40/H55)</f>
        <v>4.3478260869565218E-3</v>
      </c>
      <c r="J40" s="8">
        <f t="shared" si="4"/>
        <v>3</v>
      </c>
      <c r="K40" s="9">
        <f t="shared" si="5"/>
        <v>0.75</v>
      </c>
    </row>
    <row r="41" spans="1:11" x14ac:dyDescent="0.25">
      <c r="A41" s="7" t="s">
        <v>552</v>
      </c>
      <c r="B41" s="65">
        <v>8</v>
      </c>
      <c r="C41" s="34">
        <f>IF(B55=0, "-", B41/B55)</f>
        <v>1.8691588785046728E-2</v>
      </c>
      <c r="D41" s="65">
        <v>10</v>
      </c>
      <c r="E41" s="9">
        <f>IF(D55=0, "-", D41/D55)</f>
        <v>2.4154589371980676E-2</v>
      </c>
      <c r="F41" s="81">
        <v>19</v>
      </c>
      <c r="G41" s="34">
        <f>IF(F55=0, "-", F41/F55)</f>
        <v>1.7790262172284643E-2</v>
      </c>
      <c r="H41" s="65">
        <v>31</v>
      </c>
      <c r="I41" s="9">
        <f>IF(H55=0, "-", H41/H55)</f>
        <v>3.3695652173913043E-2</v>
      </c>
      <c r="J41" s="8">
        <f t="shared" si="4"/>
        <v>-0.2</v>
      </c>
      <c r="K41" s="9">
        <f t="shared" si="5"/>
        <v>-0.38709677419354838</v>
      </c>
    </row>
    <row r="42" spans="1:11" x14ac:dyDescent="0.25">
      <c r="A42" s="7" t="s">
        <v>553</v>
      </c>
      <c r="B42" s="65">
        <v>20</v>
      </c>
      <c r="C42" s="34">
        <f>IF(B55=0, "-", B42/B55)</f>
        <v>4.6728971962616821E-2</v>
      </c>
      <c r="D42" s="65">
        <v>24</v>
      </c>
      <c r="E42" s="9">
        <f>IF(D55=0, "-", D42/D55)</f>
        <v>5.7971014492753624E-2</v>
      </c>
      <c r="F42" s="81">
        <v>43</v>
      </c>
      <c r="G42" s="34">
        <f>IF(F55=0, "-", F42/F55)</f>
        <v>4.0262172284644196E-2</v>
      </c>
      <c r="H42" s="65">
        <v>37</v>
      </c>
      <c r="I42" s="9">
        <f>IF(H55=0, "-", H42/H55)</f>
        <v>4.0217391304347823E-2</v>
      </c>
      <c r="J42" s="8">
        <f t="shared" si="4"/>
        <v>-0.16666666666666666</v>
      </c>
      <c r="K42" s="9">
        <f t="shared" si="5"/>
        <v>0.16216216216216217</v>
      </c>
    </row>
    <row r="43" spans="1:11" x14ac:dyDescent="0.25">
      <c r="A43" s="7" t="s">
        <v>554</v>
      </c>
      <c r="B43" s="65">
        <v>20</v>
      </c>
      <c r="C43" s="34">
        <f>IF(B55=0, "-", B43/B55)</f>
        <v>4.6728971962616821E-2</v>
      </c>
      <c r="D43" s="65">
        <v>16</v>
      </c>
      <c r="E43" s="9">
        <f>IF(D55=0, "-", D43/D55)</f>
        <v>3.864734299516908E-2</v>
      </c>
      <c r="F43" s="81">
        <v>48</v>
      </c>
      <c r="G43" s="34">
        <f>IF(F55=0, "-", F43/F55)</f>
        <v>4.49438202247191E-2</v>
      </c>
      <c r="H43" s="65">
        <v>37</v>
      </c>
      <c r="I43" s="9">
        <f>IF(H55=0, "-", H43/H55)</f>
        <v>4.0217391304347823E-2</v>
      </c>
      <c r="J43" s="8">
        <f t="shared" si="4"/>
        <v>0.25</v>
      </c>
      <c r="K43" s="9">
        <f t="shared" si="5"/>
        <v>0.29729729729729731</v>
      </c>
    </row>
    <row r="44" spans="1:11" x14ac:dyDescent="0.25">
      <c r="A44" s="7" t="s">
        <v>555</v>
      </c>
      <c r="B44" s="65">
        <v>44</v>
      </c>
      <c r="C44" s="34">
        <f>IF(B55=0, "-", B44/B55)</f>
        <v>0.10280373831775701</v>
      </c>
      <c r="D44" s="65">
        <v>54</v>
      </c>
      <c r="E44" s="9">
        <f>IF(D55=0, "-", D44/D55)</f>
        <v>0.13043478260869565</v>
      </c>
      <c r="F44" s="81">
        <v>102</v>
      </c>
      <c r="G44" s="34">
        <f>IF(F55=0, "-", F44/F55)</f>
        <v>9.5505617977528087E-2</v>
      </c>
      <c r="H44" s="65">
        <v>123</v>
      </c>
      <c r="I44" s="9">
        <f>IF(H55=0, "-", H44/H55)</f>
        <v>0.13369565217391305</v>
      </c>
      <c r="J44" s="8">
        <f t="shared" si="4"/>
        <v>-0.18518518518518517</v>
      </c>
      <c r="K44" s="9">
        <f t="shared" si="5"/>
        <v>-0.17073170731707318</v>
      </c>
    </row>
    <row r="45" spans="1:11" x14ac:dyDescent="0.25">
      <c r="A45" s="7" t="s">
        <v>556</v>
      </c>
      <c r="B45" s="65">
        <v>5</v>
      </c>
      <c r="C45" s="34">
        <f>IF(B55=0, "-", B45/B55)</f>
        <v>1.1682242990654205E-2</v>
      </c>
      <c r="D45" s="65">
        <v>16</v>
      </c>
      <c r="E45" s="9">
        <f>IF(D55=0, "-", D45/D55)</f>
        <v>3.864734299516908E-2</v>
      </c>
      <c r="F45" s="81">
        <v>10</v>
      </c>
      <c r="G45" s="34">
        <f>IF(F55=0, "-", F45/F55)</f>
        <v>9.3632958801498131E-3</v>
      </c>
      <c r="H45" s="65">
        <v>22</v>
      </c>
      <c r="I45" s="9">
        <f>IF(H55=0, "-", H45/H55)</f>
        <v>2.391304347826087E-2</v>
      </c>
      <c r="J45" s="8">
        <f t="shared" si="4"/>
        <v>-0.6875</v>
      </c>
      <c r="K45" s="9">
        <f t="shared" si="5"/>
        <v>-0.54545454545454541</v>
      </c>
    </row>
    <row r="46" spans="1:11" x14ac:dyDescent="0.25">
      <c r="A46" s="7" t="s">
        <v>61</v>
      </c>
      <c r="B46" s="65">
        <v>77</v>
      </c>
      <c r="C46" s="34">
        <f>IF(B55=0, "-", B46/B55)</f>
        <v>0.17990654205607476</v>
      </c>
      <c r="D46" s="65">
        <v>79</v>
      </c>
      <c r="E46" s="9">
        <f>IF(D55=0, "-", D46/D55)</f>
        <v>0.19082125603864733</v>
      </c>
      <c r="F46" s="81">
        <v>220</v>
      </c>
      <c r="G46" s="34">
        <f>IF(F55=0, "-", F46/F55)</f>
        <v>0.20599250936329588</v>
      </c>
      <c r="H46" s="65">
        <v>182</v>
      </c>
      <c r="I46" s="9">
        <f>IF(H55=0, "-", H46/H55)</f>
        <v>0.19782608695652174</v>
      </c>
      <c r="J46" s="8">
        <f t="shared" si="4"/>
        <v>-2.5316455696202531E-2</v>
      </c>
      <c r="K46" s="9">
        <f t="shared" si="5"/>
        <v>0.2087912087912088</v>
      </c>
    </row>
    <row r="47" spans="1:11" x14ac:dyDescent="0.25">
      <c r="A47" s="7" t="s">
        <v>557</v>
      </c>
      <c r="B47" s="65">
        <v>28</v>
      </c>
      <c r="C47" s="34">
        <f>IF(B55=0, "-", B47/B55)</f>
        <v>6.5420560747663545E-2</v>
      </c>
      <c r="D47" s="65">
        <v>28</v>
      </c>
      <c r="E47" s="9">
        <f>IF(D55=0, "-", D47/D55)</f>
        <v>6.7632850241545889E-2</v>
      </c>
      <c r="F47" s="81">
        <v>63</v>
      </c>
      <c r="G47" s="34">
        <f>IF(F55=0, "-", F47/F55)</f>
        <v>5.8988764044943819E-2</v>
      </c>
      <c r="H47" s="65">
        <v>64</v>
      </c>
      <c r="I47" s="9">
        <f>IF(H55=0, "-", H47/H55)</f>
        <v>6.9565217391304349E-2</v>
      </c>
      <c r="J47" s="8">
        <f t="shared" si="4"/>
        <v>0</v>
      </c>
      <c r="K47" s="9">
        <f t="shared" si="5"/>
        <v>-1.5625E-2</v>
      </c>
    </row>
    <row r="48" spans="1:11" x14ac:dyDescent="0.25">
      <c r="A48" s="7" t="s">
        <v>558</v>
      </c>
      <c r="B48" s="65">
        <v>6</v>
      </c>
      <c r="C48" s="34">
        <f>IF(B55=0, "-", B48/B55)</f>
        <v>1.4018691588785047E-2</v>
      </c>
      <c r="D48" s="65">
        <v>8</v>
      </c>
      <c r="E48" s="9">
        <f>IF(D55=0, "-", D48/D55)</f>
        <v>1.932367149758454E-2</v>
      </c>
      <c r="F48" s="81">
        <v>13</v>
      </c>
      <c r="G48" s="34">
        <f>IF(F55=0, "-", F48/F55)</f>
        <v>1.2172284644194757E-2</v>
      </c>
      <c r="H48" s="65">
        <v>10</v>
      </c>
      <c r="I48" s="9">
        <f>IF(H55=0, "-", H48/H55)</f>
        <v>1.0869565217391304E-2</v>
      </c>
      <c r="J48" s="8">
        <f t="shared" si="4"/>
        <v>-0.25</v>
      </c>
      <c r="K48" s="9">
        <f t="shared" si="5"/>
        <v>0.3</v>
      </c>
    </row>
    <row r="49" spans="1:11" x14ac:dyDescent="0.25">
      <c r="A49" s="7" t="s">
        <v>559</v>
      </c>
      <c r="B49" s="65">
        <v>42</v>
      </c>
      <c r="C49" s="34">
        <f>IF(B55=0, "-", B49/B55)</f>
        <v>9.8130841121495324E-2</v>
      </c>
      <c r="D49" s="65">
        <v>19</v>
      </c>
      <c r="E49" s="9">
        <f>IF(D55=0, "-", D49/D55)</f>
        <v>4.5893719806763288E-2</v>
      </c>
      <c r="F49" s="81">
        <v>95</v>
      </c>
      <c r="G49" s="34">
        <f>IF(F55=0, "-", F49/F55)</f>
        <v>8.8951310861423216E-2</v>
      </c>
      <c r="H49" s="65">
        <v>51</v>
      </c>
      <c r="I49" s="9">
        <f>IF(H55=0, "-", H49/H55)</f>
        <v>5.5434782608695651E-2</v>
      </c>
      <c r="J49" s="8">
        <f t="shared" si="4"/>
        <v>1.2105263157894737</v>
      </c>
      <c r="K49" s="9">
        <f t="shared" si="5"/>
        <v>0.86274509803921573</v>
      </c>
    </row>
    <row r="50" spans="1:11" x14ac:dyDescent="0.25">
      <c r="A50" s="7" t="s">
        <v>560</v>
      </c>
      <c r="B50" s="65">
        <v>19</v>
      </c>
      <c r="C50" s="34">
        <f>IF(B55=0, "-", B50/B55)</f>
        <v>4.4392523364485979E-2</v>
      </c>
      <c r="D50" s="65">
        <v>28</v>
      </c>
      <c r="E50" s="9">
        <f>IF(D55=0, "-", D50/D55)</f>
        <v>6.7632850241545889E-2</v>
      </c>
      <c r="F50" s="81">
        <v>54</v>
      </c>
      <c r="G50" s="34">
        <f>IF(F55=0, "-", F50/F55)</f>
        <v>5.0561797752808987E-2</v>
      </c>
      <c r="H50" s="65">
        <v>54</v>
      </c>
      <c r="I50" s="9">
        <f>IF(H55=0, "-", H50/H55)</f>
        <v>5.8695652173913045E-2</v>
      </c>
      <c r="J50" s="8">
        <f t="shared" si="4"/>
        <v>-0.32142857142857145</v>
      </c>
      <c r="K50" s="9">
        <f t="shared" si="5"/>
        <v>0</v>
      </c>
    </row>
    <row r="51" spans="1:11" x14ac:dyDescent="0.25">
      <c r="A51" s="7" t="s">
        <v>561</v>
      </c>
      <c r="B51" s="65">
        <v>23</v>
      </c>
      <c r="C51" s="34">
        <f>IF(B55=0, "-", B51/B55)</f>
        <v>5.3738317757009345E-2</v>
      </c>
      <c r="D51" s="65">
        <v>26</v>
      </c>
      <c r="E51" s="9">
        <f>IF(D55=0, "-", D51/D55)</f>
        <v>6.280193236714976E-2</v>
      </c>
      <c r="F51" s="81">
        <v>76</v>
      </c>
      <c r="G51" s="34">
        <f>IF(F55=0, "-", F51/F55)</f>
        <v>7.116104868913857E-2</v>
      </c>
      <c r="H51" s="65">
        <v>59</v>
      </c>
      <c r="I51" s="9">
        <f>IF(H55=0, "-", H51/H55)</f>
        <v>6.41304347826087E-2</v>
      </c>
      <c r="J51" s="8">
        <f t="shared" si="4"/>
        <v>-0.11538461538461539</v>
      </c>
      <c r="K51" s="9">
        <f t="shared" si="5"/>
        <v>0.28813559322033899</v>
      </c>
    </row>
    <row r="52" spans="1:11" x14ac:dyDescent="0.25">
      <c r="A52" s="7" t="s">
        <v>562</v>
      </c>
      <c r="B52" s="65">
        <v>102</v>
      </c>
      <c r="C52" s="34">
        <f>IF(B55=0, "-", B52/B55)</f>
        <v>0.23831775700934579</v>
      </c>
      <c r="D52" s="65">
        <v>77</v>
      </c>
      <c r="E52" s="9">
        <f>IF(D55=0, "-", D52/D55)</f>
        <v>0.1859903381642512</v>
      </c>
      <c r="F52" s="81">
        <v>252</v>
      </c>
      <c r="G52" s="34">
        <f>IF(F55=0, "-", F52/F55)</f>
        <v>0.23595505617977527</v>
      </c>
      <c r="H52" s="65">
        <v>193</v>
      </c>
      <c r="I52" s="9">
        <f>IF(H55=0, "-", H52/H55)</f>
        <v>0.20978260869565218</v>
      </c>
      <c r="J52" s="8">
        <f t="shared" si="4"/>
        <v>0.32467532467532467</v>
      </c>
      <c r="K52" s="9">
        <f t="shared" si="5"/>
        <v>0.30569948186528495</v>
      </c>
    </row>
    <row r="53" spans="1:11" x14ac:dyDescent="0.25">
      <c r="A53" s="7" t="s">
        <v>563</v>
      </c>
      <c r="B53" s="65">
        <v>0</v>
      </c>
      <c r="C53" s="34">
        <f>IF(B55=0, "-", B53/B55)</f>
        <v>0</v>
      </c>
      <c r="D53" s="65">
        <v>3</v>
      </c>
      <c r="E53" s="9">
        <f>IF(D55=0, "-", D53/D55)</f>
        <v>7.246376811594203E-3</v>
      </c>
      <c r="F53" s="81">
        <v>0</v>
      </c>
      <c r="G53" s="34">
        <f>IF(F55=0, "-", F53/F55)</f>
        <v>0</v>
      </c>
      <c r="H53" s="65">
        <v>8</v>
      </c>
      <c r="I53" s="9">
        <f>IF(H55=0, "-", H53/H55)</f>
        <v>8.6956521739130436E-3</v>
      </c>
      <c r="J53" s="8">
        <f t="shared" si="4"/>
        <v>-1</v>
      </c>
      <c r="K53" s="9">
        <f t="shared" si="5"/>
        <v>-1</v>
      </c>
    </row>
    <row r="54" spans="1:11" x14ac:dyDescent="0.25">
      <c r="A54" s="2"/>
      <c r="B54" s="68"/>
      <c r="C54" s="33"/>
      <c r="D54" s="68"/>
      <c r="E54" s="6"/>
      <c r="F54" s="82"/>
      <c r="G54" s="33"/>
      <c r="H54" s="68"/>
      <c r="I54" s="6"/>
      <c r="J54" s="5"/>
      <c r="K54" s="6"/>
    </row>
    <row r="55" spans="1:11" s="43" customFormat="1" x14ac:dyDescent="0.25">
      <c r="A55" s="162" t="s">
        <v>615</v>
      </c>
      <c r="B55" s="71">
        <f>SUM(B39:B54)</f>
        <v>428</v>
      </c>
      <c r="C55" s="40">
        <f>B55/24107</f>
        <v>1.7754179284025388E-2</v>
      </c>
      <c r="D55" s="71">
        <f>SUM(D39:D54)</f>
        <v>414</v>
      </c>
      <c r="E55" s="41">
        <f>D55/27155</f>
        <v>1.5245811084514822E-2</v>
      </c>
      <c r="F55" s="77">
        <f>SUM(F39:F54)</f>
        <v>1068</v>
      </c>
      <c r="G55" s="42">
        <f>F55/68368</f>
        <v>1.5621343318511585E-2</v>
      </c>
      <c r="H55" s="71">
        <f>SUM(H39:H54)</f>
        <v>920</v>
      </c>
      <c r="I55" s="41">
        <f>H55/69729</f>
        <v>1.3193936525692323E-2</v>
      </c>
      <c r="J55" s="37">
        <f>IF(D55=0, "-", IF((B55-D55)/D55&lt;10, (B55-D55)/D55, "&gt;999%"))</f>
        <v>3.3816425120772944E-2</v>
      </c>
      <c r="K55" s="38">
        <f>IF(H55=0, "-", IF((F55-H55)/H55&lt;10, (F55-H55)/H55, "&gt;999%"))</f>
        <v>0.16086956521739129</v>
      </c>
    </row>
    <row r="56" spans="1:11" x14ac:dyDescent="0.25">
      <c r="B56" s="83"/>
      <c r="D56" s="83"/>
      <c r="F56" s="83"/>
      <c r="H56" s="83"/>
    </row>
    <row r="57" spans="1:11" x14ac:dyDescent="0.25">
      <c r="A57" s="27" t="s">
        <v>614</v>
      </c>
      <c r="B57" s="71">
        <v>1177</v>
      </c>
      <c r="C57" s="40">
        <f>B57/24107</f>
        <v>4.8823993031069816E-2</v>
      </c>
      <c r="D57" s="71">
        <v>1149</v>
      </c>
      <c r="E57" s="41">
        <f>D57/27155</f>
        <v>4.2312649604124473E-2</v>
      </c>
      <c r="F57" s="77">
        <v>3031</v>
      </c>
      <c r="G57" s="42">
        <f>F57/68368</f>
        <v>4.4333606365551136E-2</v>
      </c>
      <c r="H57" s="71">
        <v>2452</v>
      </c>
      <c r="I57" s="41">
        <f>H57/69729</f>
        <v>3.5164709088040841E-2</v>
      </c>
      <c r="J57" s="37">
        <f>IF(D57=0, "-", IF((B57-D57)/D57&lt;10, (B57-D57)/D57, "&gt;999%"))</f>
        <v>2.4369016536118365E-2</v>
      </c>
      <c r="K57" s="38">
        <f>IF(H57=0, "-", IF((F57-H57)/H57&lt;10, (F57-H57)/H57, "&gt;999%"))</f>
        <v>0.23613376835236541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621</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42</v>
      </c>
      <c r="B7" s="65">
        <v>31</v>
      </c>
      <c r="C7" s="39">
        <f>IF(B32=0, "-", B7/B32)</f>
        <v>2.6338147833474938E-2</v>
      </c>
      <c r="D7" s="65">
        <v>26</v>
      </c>
      <c r="E7" s="21">
        <f>IF(D32=0, "-", D7/D32)</f>
        <v>2.2628372497824196E-2</v>
      </c>
      <c r="F7" s="81">
        <v>68</v>
      </c>
      <c r="G7" s="39">
        <f>IF(F32=0, "-", F7/F32)</f>
        <v>2.2434839986803037E-2</v>
      </c>
      <c r="H7" s="65">
        <v>48</v>
      </c>
      <c r="I7" s="21">
        <f>IF(H32=0, "-", H7/H32)</f>
        <v>1.9575856443719411E-2</v>
      </c>
      <c r="J7" s="20">
        <f t="shared" ref="J7:J30" si="0">IF(D7=0, "-", IF((B7-D7)/D7&lt;10, (B7-D7)/D7, "&gt;999%"))</f>
        <v>0.19230769230769232</v>
      </c>
      <c r="K7" s="21">
        <f t="shared" ref="K7:K30" si="1">IF(H7=0, "-", IF((F7-H7)/H7&lt;10, (F7-H7)/H7, "&gt;999%"))</f>
        <v>0.41666666666666669</v>
      </c>
    </row>
    <row r="8" spans="1:11" x14ac:dyDescent="0.25">
      <c r="A8" s="7" t="s">
        <v>43</v>
      </c>
      <c r="B8" s="65">
        <v>4</v>
      </c>
      <c r="C8" s="39">
        <f>IF(B32=0, "-", B8/B32)</f>
        <v>3.3984706881903144E-3</v>
      </c>
      <c r="D8" s="65">
        <v>1</v>
      </c>
      <c r="E8" s="21">
        <f>IF(D32=0, "-", D8/D32)</f>
        <v>8.703220191470844E-4</v>
      </c>
      <c r="F8" s="81">
        <v>7</v>
      </c>
      <c r="G8" s="39">
        <f>IF(F32=0, "-", F8/F32)</f>
        <v>2.3094688221709007E-3</v>
      </c>
      <c r="H8" s="65">
        <v>4</v>
      </c>
      <c r="I8" s="21">
        <f>IF(H32=0, "-", H8/H32)</f>
        <v>1.6313213703099511E-3</v>
      </c>
      <c r="J8" s="20">
        <f t="shared" si="0"/>
        <v>3</v>
      </c>
      <c r="K8" s="21">
        <f t="shared" si="1"/>
        <v>0.75</v>
      </c>
    </row>
    <row r="9" spans="1:11" x14ac:dyDescent="0.25">
      <c r="A9" s="7" t="s">
        <v>46</v>
      </c>
      <c r="B9" s="65">
        <v>28</v>
      </c>
      <c r="C9" s="39">
        <f>IF(B32=0, "-", B9/B32)</f>
        <v>2.3789294817332201E-2</v>
      </c>
      <c r="D9" s="65">
        <v>25</v>
      </c>
      <c r="E9" s="21">
        <f>IF(D32=0, "-", D9/D32)</f>
        <v>2.1758050478677109E-2</v>
      </c>
      <c r="F9" s="81">
        <v>71</v>
      </c>
      <c r="G9" s="39">
        <f>IF(F32=0, "-", F9/F32)</f>
        <v>2.3424612339161991E-2</v>
      </c>
      <c r="H9" s="65">
        <v>61</v>
      </c>
      <c r="I9" s="21">
        <f>IF(H32=0, "-", H9/H32)</f>
        <v>2.4877650897226752E-2</v>
      </c>
      <c r="J9" s="20">
        <f t="shared" si="0"/>
        <v>0.12</v>
      </c>
      <c r="K9" s="21">
        <f t="shared" si="1"/>
        <v>0.16393442622950818</v>
      </c>
    </row>
    <row r="10" spans="1:11" x14ac:dyDescent="0.25">
      <c r="A10" s="7" t="s">
        <v>47</v>
      </c>
      <c r="B10" s="65">
        <v>6</v>
      </c>
      <c r="C10" s="39">
        <f>IF(B32=0, "-", B10/B32)</f>
        <v>5.0977060322854716E-3</v>
      </c>
      <c r="D10" s="65">
        <v>39</v>
      </c>
      <c r="E10" s="21">
        <f>IF(D32=0, "-", D10/D32)</f>
        <v>3.3942558746736295E-2</v>
      </c>
      <c r="F10" s="81">
        <v>8</v>
      </c>
      <c r="G10" s="39">
        <f>IF(F32=0, "-", F10/F32)</f>
        <v>2.6393929396238865E-3</v>
      </c>
      <c r="H10" s="65">
        <v>56</v>
      </c>
      <c r="I10" s="21">
        <f>IF(H32=0, "-", H10/H32)</f>
        <v>2.2838499184339316E-2</v>
      </c>
      <c r="J10" s="20">
        <f t="shared" si="0"/>
        <v>-0.84615384615384615</v>
      </c>
      <c r="K10" s="21">
        <f t="shared" si="1"/>
        <v>-0.8571428571428571</v>
      </c>
    </row>
    <row r="11" spans="1:11" x14ac:dyDescent="0.25">
      <c r="A11" s="7" t="s">
        <v>48</v>
      </c>
      <c r="B11" s="65">
        <v>8</v>
      </c>
      <c r="C11" s="39">
        <f>IF(B32=0, "-", B11/B32)</f>
        <v>6.7969413763806288E-3</v>
      </c>
      <c r="D11" s="65">
        <v>10</v>
      </c>
      <c r="E11" s="21">
        <f>IF(D32=0, "-", D11/D32)</f>
        <v>8.7032201914708437E-3</v>
      </c>
      <c r="F11" s="81">
        <v>19</v>
      </c>
      <c r="G11" s="39">
        <f>IF(F32=0, "-", F11/F32)</f>
        <v>6.2685582316067308E-3</v>
      </c>
      <c r="H11" s="65">
        <v>31</v>
      </c>
      <c r="I11" s="21">
        <f>IF(H32=0, "-", H11/H32)</f>
        <v>1.264274061990212E-2</v>
      </c>
      <c r="J11" s="20">
        <f t="shared" si="0"/>
        <v>-0.2</v>
      </c>
      <c r="K11" s="21">
        <f t="shared" si="1"/>
        <v>-0.38709677419354838</v>
      </c>
    </row>
    <row r="12" spans="1:11" x14ac:dyDescent="0.25">
      <c r="A12" s="7" t="s">
        <v>49</v>
      </c>
      <c r="B12" s="65">
        <v>103</v>
      </c>
      <c r="C12" s="39">
        <f>IF(B32=0, "-", B12/B32)</f>
        <v>8.7510620220900601E-2</v>
      </c>
      <c r="D12" s="65">
        <v>117</v>
      </c>
      <c r="E12" s="21">
        <f>IF(D32=0, "-", D12/D32)</f>
        <v>0.10182767624020887</v>
      </c>
      <c r="F12" s="81">
        <v>250</v>
      </c>
      <c r="G12" s="39">
        <f>IF(F32=0, "-", F12/F32)</f>
        <v>8.2481029363246458E-2</v>
      </c>
      <c r="H12" s="65">
        <v>260</v>
      </c>
      <c r="I12" s="21">
        <f>IF(H32=0, "-", H12/H32)</f>
        <v>0.10603588907014681</v>
      </c>
      <c r="J12" s="20">
        <f t="shared" si="0"/>
        <v>-0.11965811965811966</v>
      </c>
      <c r="K12" s="21">
        <f t="shared" si="1"/>
        <v>-3.8461538461538464E-2</v>
      </c>
    </row>
    <row r="13" spans="1:11" x14ac:dyDescent="0.25">
      <c r="A13" s="7" t="s">
        <v>52</v>
      </c>
      <c r="B13" s="65">
        <v>111</v>
      </c>
      <c r="C13" s="39">
        <f>IF(B32=0, "-", B13/B32)</f>
        <v>9.4307561597281223E-2</v>
      </c>
      <c r="D13" s="65">
        <v>120</v>
      </c>
      <c r="E13" s="21">
        <f>IF(D32=0, "-", D13/D32)</f>
        <v>0.10443864229765012</v>
      </c>
      <c r="F13" s="81">
        <v>254</v>
      </c>
      <c r="G13" s="39">
        <f>IF(F32=0, "-", F13/F32)</f>
        <v>8.3800725833058393E-2</v>
      </c>
      <c r="H13" s="65">
        <v>263</v>
      </c>
      <c r="I13" s="21">
        <f>IF(H32=0, "-", H13/H32)</f>
        <v>0.10725938009787928</v>
      </c>
      <c r="J13" s="20">
        <f t="shared" si="0"/>
        <v>-7.4999999999999997E-2</v>
      </c>
      <c r="K13" s="21">
        <f t="shared" si="1"/>
        <v>-3.4220532319391636E-2</v>
      </c>
    </row>
    <row r="14" spans="1:11" x14ac:dyDescent="0.25">
      <c r="A14" s="7" t="s">
        <v>55</v>
      </c>
      <c r="B14" s="65">
        <v>2</v>
      </c>
      <c r="C14" s="39">
        <f>IF(B32=0, "-", B14/B32)</f>
        <v>1.6992353440951572E-3</v>
      </c>
      <c r="D14" s="65">
        <v>1</v>
      </c>
      <c r="E14" s="21">
        <f>IF(D32=0, "-", D14/D32)</f>
        <v>8.703220191470844E-4</v>
      </c>
      <c r="F14" s="81">
        <v>2</v>
      </c>
      <c r="G14" s="39">
        <f>IF(F32=0, "-", F14/F32)</f>
        <v>6.5984823490597162E-4</v>
      </c>
      <c r="H14" s="65">
        <v>6</v>
      </c>
      <c r="I14" s="21">
        <f>IF(H32=0, "-", H14/H32)</f>
        <v>2.4469820554649264E-3</v>
      </c>
      <c r="J14" s="20">
        <f t="shared" si="0"/>
        <v>1</v>
      </c>
      <c r="K14" s="21">
        <f t="shared" si="1"/>
        <v>-0.66666666666666663</v>
      </c>
    </row>
    <row r="15" spans="1:11" x14ac:dyDescent="0.25">
      <c r="A15" s="7" t="s">
        <v>56</v>
      </c>
      <c r="B15" s="65">
        <v>288</v>
      </c>
      <c r="C15" s="39">
        <f>IF(B32=0, "-", B15/B32)</f>
        <v>0.24468988954970264</v>
      </c>
      <c r="D15" s="65">
        <v>234</v>
      </c>
      <c r="E15" s="21">
        <f>IF(D32=0, "-", D15/D32)</f>
        <v>0.20365535248041775</v>
      </c>
      <c r="F15" s="81">
        <v>702</v>
      </c>
      <c r="G15" s="39">
        <f>IF(F32=0, "-", F15/F32)</f>
        <v>0.23160673045199603</v>
      </c>
      <c r="H15" s="65">
        <v>522</v>
      </c>
      <c r="I15" s="21">
        <f>IF(H32=0, "-", H15/H32)</f>
        <v>0.21288743882544861</v>
      </c>
      <c r="J15" s="20">
        <f t="shared" si="0"/>
        <v>0.23076923076923078</v>
      </c>
      <c r="K15" s="21">
        <f t="shared" si="1"/>
        <v>0.34482758620689657</v>
      </c>
    </row>
    <row r="16" spans="1:11" x14ac:dyDescent="0.25">
      <c r="A16" s="7" t="s">
        <v>58</v>
      </c>
      <c r="B16" s="65">
        <v>45</v>
      </c>
      <c r="C16" s="39">
        <f>IF(B32=0, "-", B16/B32)</f>
        <v>3.8232795242141036E-2</v>
      </c>
      <c r="D16" s="65">
        <v>46</v>
      </c>
      <c r="E16" s="21">
        <f>IF(D32=0, "-", D16/D32)</f>
        <v>4.0034812880765887E-2</v>
      </c>
      <c r="F16" s="81">
        <v>169</v>
      </c>
      <c r="G16" s="39">
        <f>IF(F32=0, "-", F16/F32)</f>
        <v>5.5757175849554599E-2</v>
      </c>
      <c r="H16" s="65">
        <v>121</v>
      </c>
      <c r="I16" s="21">
        <f>IF(H32=0, "-", H16/H32)</f>
        <v>4.934747145187602E-2</v>
      </c>
      <c r="J16" s="20">
        <f t="shared" si="0"/>
        <v>-2.1739130434782608E-2</v>
      </c>
      <c r="K16" s="21">
        <f t="shared" si="1"/>
        <v>0.39669421487603307</v>
      </c>
    </row>
    <row r="17" spans="1:11" x14ac:dyDescent="0.25">
      <c r="A17" s="7" t="s">
        <v>61</v>
      </c>
      <c r="B17" s="65">
        <v>77</v>
      </c>
      <c r="C17" s="39">
        <f>IF(B32=0, "-", B17/B32)</f>
        <v>6.5420560747663545E-2</v>
      </c>
      <c r="D17" s="65">
        <v>79</v>
      </c>
      <c r="E17" s="21">
        <f>IF(D32=0, "-", D17/D32)</f>
        <v>6.875543951261967E-2</v>
      </c>
      <c r="F17" s="81">
        <v>220</v>
      </c>
      <c r="G17" s="39">
        <f>IF(F32=0, "-", F17/F32)</f>
        <v>7.2583305839656873E-2</v>
      </c>
      <c r="H17" s="65">
        <v>182</v>
      </c>
      <c r="I17" s="21">
        <f>IF(H32=0, "-", H17/H32)</f>
        <v>7.4225122349102779E-2</v>
      </c>
      <c r="J17" s="20">
        <f t="shared" si="0"/>
        <v>-2.5316455696202531E-2</v>
      </c>
      <c r="K17" s="21">
        <f t="shared" si="1"/>
        <v>0.2087912087912088</v>
      </c>
    </row>
    <row r="18" spans="1:11" x14ac:dyDescent="0.25">
      <c r="A18" s="7" t="s">
        <v>65</v>
      </c>
      <c r="B18" s="65">
        <v>102</v>
      </c>
      <c r="C18" s="39">
        <f>IF(B32=0, "-", B18/B32)</f>
        <v>8.6661002548853019E-2</v>
      </c>
      <c r="D18" s="65">
        <v>100</v>
      </c>
      <c r="E18" s="21">
        <f>IF(D32=0, "-", D18/D32)</f>
        <v>8.7032201914708437E-2</v>
      </c>
      <c r="F18" s="81">
        <v>276</v>
      </c>
      <c r="G18" s="39">
        <f>IF(F32=0, "-", F18/F32)</f>
        <v>9.1059056417024081E-2</v>
      </c>
      <c r="H18" s="65">
        <v>151</v>
      </c>
      <c r="I18" s="21">
        <f>IF(H32=0, "-", H18/H32)</f>
        <v>6.158238172920065E-2</v>
      </c>
      <c r="J18" s="20">
        <f t="shared" si="0"/>
        <v>0.02</v>
      </c>
      <c r="K18" s="21">
        <f t="shared" si="1"/>
        <v>0.82781456953642385</v>
      </c>
    </row>
    <row r="19" spans="1:11" x14ac:dyDescent="0.25">
      <c r="A19" s="7" t="s">
        <v>68</v>
      </c>
      <c r="B19" s="65">
        <v>28</v>
      </c>
      <c r="C19" s="39">
        <f>IF(B32=0, "-", B19/B32)</f>
        <v>2.3789294817332201E-2</v>
      </c>
      <c r="D19" s="65">
        <v>28</v>
      </c>
      <c r="E19" s="21">
        <f>IF(D32=0, "-", D19/D32)</f>
        <v>2.4369016536118365E-2</v>
      </c>
      <c r="F19" s="81">
        <v>63</v>
      </c>
      <c r="G19" s="39">
        <f>IF(F32=0, "-", F19/F32)</f>
        <v>2.0785219399538105E-2</v>
      </c>
      <c r="H19" s="65">
        <v>64</v>
      </c>
      <c r="I19" s="21">
        <f>IF(H32=0, "-", H19/H32)</f>
        <v>2.6101141924959218E-2</v>
      </c>
      <c r="J19" s="20">
        <f t="shared" si="0"/>
        <v>0</v>
      </c>
      <c r="K19" s="21">
        <f t="shared" si="1"/>
        <v>-1.5625E-2</v>
      </c>
    </row>
    <row r="20" spans="1:11" x14ac:dyDescent="0.25">
      <c r="A20" s="7" t="s">
        <v>69</v>
      </c>
      <c r="B20" s="65">
        <v>6</v>
      </c>
      <c r="C20" s="39">
        <f>IF(B32=0, "-", B20/B32)</f>
        <v>5.0977060322854716E-3</v>
      </c>
      <c r="D20" s="65">
        <v>11</v>
      </c>
      <c r="E20" s="21">
        <f>IF(D32=0, "-", D20/D32)</f>
        <v>9.5735422106179285E-3</v>
      </c>
      <c r="F20" s="81">
        <v>15</v>
      </c>
      <c r="G20" s="39">
        <f>IF(F32=0, "-", F20/F32)</f>
        <v>4.9488617617947876E-3</v>
      </c>
      <c r="H20" s="65">
        <v>17</v>
      </c>
      <c r="I20" s="21">
        <f>IF(H32=0, "-", H20/H32)</f>
        <v>6.9331158238172923E-3</v>
      </c>
      <c r="J20" s="20">
        <f t="shared" si="0"/>
        <v>-0.45454545454545453</v>
      </c>
      <c r="K20" s="21">
        <f t="shared" si="1"/>
        <v>-0.11764705882352941</v>
      </c>
    </row>
    <row r="21" spans="1:11" x14ac:dyDescent="0.25">
      <c r="A21" s="7" t="s">
        <v>74</v>
      </c>
      <c r="B21" s="65">
        <v>42</v>
      </c>
      <c r="C21" s="39">
        <f>IF(B32=0, "-", B21/B32)</f>
        <v>3.56839422259983E-2</v>
      </c>
      <c r="D21" s="65">
        <v>20</v>
      </c>
      <c r="E21" s="21">
        <f>IF(D32=0, "-", D21/D32)</f>
        <v>1.7406440382941687E-2</v>
      </c>
      <c r="F21" s="81">
        <v>95</v>
      </c>
      <c r="G21" s="39">
        <f>IF(F32=0, "-", F21/F32)</f>
        <v>3.134279115803365E-2</v>
      </c>
      <c r="H21" s="65">
        <v>53</v>
      </c>
      <c r="I21" s="21">
        <f>IF(H32=0, "-", H21/H32)</f>
        <v>2.1615008156606851E-2</v>
      </c>
      <c r="J21" s="20">
        <f t="shared" si="0"/>
        <v>1.1000000000000001</v>
      </c>
      <c r="K21" s="21">
        <f t="shared" si="1"/>
        <v>0.79245283018867929</v>
      </c>
    </row>
    <row r="22" spans="1:11" x14ac:dyDescent="0.25">
      <c r="A22" s="7" t="s">
        <v>75</v>
      </c>
      <c r="B22" s="65">
        <v>90</v>
      </c>
      <c r="C22" s="39">
        <f>IF(B32=0, "-", B22/B32)</f>
        <v>7.6465590484282073E-2</v>
      </c>
      <c r="D22" s="65">
        <v>80</v>
      </c>
      <c r="E22" s="21">
        <f>IF(D32=0, "-", D22/D32)</f>
        <v>6.962576153176675E-2</v>
      </c>
      <c r="F22" s="81">
        <v>238</v>
      </c>
      <c r="G22" s="39">
        <f>IF(F32=0, "-", F22/F32)</f>
        <v>7.8521939953810627E-2</v>
      </c>
      <c r="H22" s="65">
        <v>144</v>
      </c>
      <c r="I22" s="21">
        <f>IF(H32=0, "-", H22/H32)</f>
        <v>5.872756933115824E-2</v>
      </c>
      <c r="J22" s="20">
        <f t="shared" si="0"/>
        <v>0.125</v>
      </c>
      <c r="K22" s="21">
        <f t="shared" si="1"/>
        <v>0.65277777777777779</v>
      </c>
    </row>
    <row r="23" spans="1:11" x14ac:dyDescent="0.25">
      <c r="A23" s="7" t="s">
        <v>80</v>
      </c>
      <c r="B23" s="65">
        <v>5</v>
      </c>
      <c r="C23" s="39">
        <f>IF(B32=0, "-", B23/B32)</f>
        <v>4.248088360237893E-3</v>
      </c>
      <c r="D23" s="65">
        <v>9</v>
      </c>
      <c r="E23" s="21">
        <f>IF(D32=0, "-", D23/D32)</f>
        <v>7.832898172323759E-3</v>
      </c>
      <c r="F23" s="81">
        <v>6</v>
      </c>
      <c r="G23" s="39">
        <f>IF(F32=0, "-", F23/F32)</f>
        <v>1.9795447047179148E-3</v>
      </c>
      <c r="H23" s="65">
        <v>11</v>
      </c>
      <c r="I23" s="21">
        <f>IF(H32=0, "-", H23/H32)</f>
        <v>4.486133768352365E-3</v>
      </c>
      <c r="J23" s="20">
        <f t="shared" si="0"/>
        <v>-0.44444444444444442</v>
      </c>
      <c r="K23" s="21">
        <f t="shared" si="1"/>
        <v>-0.45454545454545453</v>
      </c>
    </row>
    <row r="24" spans="1:11" x14ac:dyDescent="0.25">
      <c r="A24" s="7" t="s">
        <v>84</v>
      </c>
      <c r="B24" s="65">
        <v>13</v>
      </c>
      <c r="C24" s="39">
        <f>IF(B32=0, "-", B24/B32)</f>
        <v>1.1045029736618521E-2</v>
      </c>
      <c r="D24" s="65">
        <v>39</v>
      </c>
      <c r="E24" s="21">
        <f>IF(D32=0, "-", D24/D32)</f>
        <v>3.3942558746736295E-2</v>
      </c>
      <c r="F24" s="81">
        <v>78</v>
      </c>
      <c r="G24" s="39">
        <f>IF(F32=0, "-", F24/F32)</f>
        <v>2.5734081161332894E-2</v>
      </c>
      <c r="H24" s="65">
        <v>85</v>
      </c>
      <c r="I24" s="21">
        <f>IF(H32=0, "-", H24/H32)</f>
        <v>3.4665579119086458E-2</v>
      </c>
      <c r="J24" s="20">
        <f t="shared" si="0"/>
        <v>-0.66666666666666663</v>
      </c>
      <c r="K24" s="21">
        <f t="shared" si="1"/>
        <v>-8.2352941176470587E-2</v>
      </c>
    </row>
    <row r="25" spans="1:11" x14ac:dyDescent="0.25">
      <c r="A25" s="7" t="s">
        <v>86</v>
      </c>
      <c r="B25" s="65">
        <v>19</v>
      </c>
      <c r="C25" s="39">
        <f>IF(B32=0, "-", B25/B32)</f>
        <v>1.6142735768903994E-2</v>
      </c>
      <c r="D25" s="65">
        <v>28</v>
      </c>
      <c r="E25" s="21">
        <f>IF(D32=0, "-", D25/D32)</f>
        <v>2.4369016536118365E-2</v>
      </c>
      <c r="F25" s="81">
        <v>54</v>
      </c>
      <c r="G25" s="39">
        <f>IF(F32=0, "-", F25/F32)</f>
        <v>1.7815902342461234E-2</v>
      </c>
      <c r="H25" s="65">
        <v>54</v>
      </c>
      <c r="I25" s="21">
        <f>IF(H32=0, "-", H25/H32)</f>
        <v>2.2022838499184339E-2</v>
      </c>
      <c r="J25" s="20">
        <f t="shared" si="0"/>
        <v>-0.32142857142857145</v>
      </c>
      <c r="K25" s="21">
        <f t="shared" si="1"/>
        <v>0</v>
      </c>
    </row>
    <row r="26" spans="1:11" x14ac:dyDescent="0.25">
      <c r="A26" s="7" t="s">
        <v>87</v>
      </c>
      <c r="B26" s="65">
        <v>0</v>
      </c>
      <c r="C26" s="39">
        <f>IF(B32=0, "-", B26/B32)</f>
        <v>0</v>
      </c>
      <c r="D26" s="65">
        <v>1</v>
      </c>
      <c r="E26" s="21">
        <f>IF(D32=0, "-", D26/D32)</f>
        <v>8.703220191470844E-4</v>
      </c>
      <c r="F26" s="81">
        <v>3</v>
      </c>
      <c r="G26" s="39">
        <f>IF(F32=0, "-", F26/F32)</f>
        <v>9.8977235235895742E-4</v>
      </c>
      <c r="H26" s="65">
        <v>1</v>
      </c>
      <c r="I26" s="21">
        <f>IF(H32=0, "-", H26/H32)</f>
        <v>4.0783034257748778E-4</v>
      </c>
      <c r="J26" s="20">
        <f t="shared" si="0"/>
        <v>-1</v>
      </c>
      <c r="K26" s="21">
        <f t="shared" si="1"/>
        <v>2</v>
      </c>
    </row>
    <row r="27" spans="1:11" x14ac:dyDescent="0.25">
      <c r="A27" s="7" t="s">
        <v>94</v>
      </c>
      <c r="B27" s="65">
        <v>27</v>
      </c>
      <c r="C27" s="39">
        <f>IF(B32=0, "-", B27/B32)</f>
        <v>2.2939677145284623E-2</v>
      </c>
      <c r="D27" s="65">
        <v>27</v>
      </c>
      <c r="E27" s="21">
        <f>IF(D32=0, "-", D27/D32)</f>
        <v>2.3498694516971279E-2</v>
      </c>
      <c r="F27" s="81">
        <v>87</v>
      </c>
      <c r="G27" s="39">
        <f>IF(F32=0, "-", F27/F32)</f>
        <v>2.8703398218409767E-2</v>
      </c>
      <c r="H27" s="65">
        <v>65</v>
      </c>
      <c r="I27" s="21">
        <f>IF(H32=0, "-", H27/H32)</f>
        <v>2.6508972267536703E-2</v>
      </c>
      <c r="J27" s="20">
        <f t="shared" si="0"/>
        <v>0</v>
      </c>
      <c r="K27" s="21">
        <f t="shared" si="1"/>
        <v>0.33846153846153848</v>
      </c>
    </row>
    <row r="28" spans="1:11" x14ac:dyDescent="0.25">
      <c r="A28" s="7" t="s">
        <v>95</v>
      </c>
      <c r="B28" s="65">
        <v>38</v>
      </c>
      <c r="C28" s="39">
        <f>IF(B32=0, "-", B28/B32)</f>
        <v>3.2285471537807989E-2</v>
      </c>
      <c r="D28" s="65">
        <v>28</v>
      </c>
      <c r="E28" s="21">
        <f>IF(D32=0, "-", D28/D32)</f>
        <v>2.4369016536118365E-2</v>
      </c>
      <c r="F28" s="81">
        <v>87</v>
      </c>
      <c r="G28" s="39">
        <f>IF(F32=0, "-", F28/F32)</f>
        <v>2.8703398218409767E-2</v>
      </c>
      <c r="H28" s="65">
        <v>52</v>
      </c>
      <c r="I28" s="21">
        <f>IF(H32=0, "-", H28/H32)</f>
        <v>2.1207177814029365E-2</v>
      </c>
      <c r="J28" s="20">
        <f t="shared" si="0"/>
        <v>0.35714285714285715</v>
      </c>
      <c r="K28" s="21">
        <f t="shared" si="1"/>
        <v>0.67307692307692313</v>
      </c>
    </row>
    <row r="29" spans="1:11" x14ac:dyDescent="0.25">
      <c r="A29" s="7" t="s">
        <v>97</v>
      </c>
      <c r="B29" s="65">
        <v>104</v>
      </c>
      <c r="C29" s="39">
        <f>IF(B32=0, "-", B29/B32)</f>
        <v>8.8360237892948168E-2</v>
      </c>
      <c r="D29" s="65">
        <v>77</v>
      </c>
      <c r="E29" s="21">
        <f>IF(D32=0, "-", D29/D32)</f>
        <v>6.7014795474325498E-2</v>
      </c>
      <c r="F29" s="81">
        <v>259</v>
      </c>
      <c r="G29" s="39">
        <f>IF(F32=0, "-", F29/F32)</f>
        <v>8.5450346420323328E-2</v>
      </c>
      <c r="H29" s="65">
        <v>193</v>
      </c>
      <c r="I29" s="21">
        <f>IF(H32=0, "-", H29/H32)</f>
        <v>7.8711256117455136E-2</v>
      </c>
      <c r="J29" s="20">
        <f t="shared" si="0"/>
        <v>0.35064935064935066</v>
      </c>
      <c r="K29" s="21">
        <f t="shared" si="1"/>
        <v>0.34196891191709844</v>
      </c>
    </row>
    <row r="30" spans="1:11" x14ac:dyDescent="0.25">
      <c r="A30" s="7" t="s">
        <v>98</v>
      </c>
      <c r="B30" s="65">
        <v>0</v>
      </c>
      <c r="C30" s="39">
        <f>IF(B32=0, "-", B30/B32)</f>
        <v>0</v>
      </c>
      <c r="D30" s="65">
        <v>3</v>
      </c>
      <c r="E30" s="21">
        <f>IF(D32=0, "-", D30/D32)</f>
        <v>2.6109660574412533E-3</v>
      </c>
      <c r="F30" s="81">
        <v>0</v>
      </c>
      <c r="G30" s="39">
        <f>IF(F32=0, "-", F30/F32)</f>
        <v>0</v>
      </c>
      <c r="H30" s="65">
        <v>8</v>
      </c>
      <c r="I30" s="21">
        <f>IF(H32=0, "-", H30/H32)</f>
        <v>3.2626427406199023E-3</v>
      </c>
      <c r="J30" s="20">
        <f t="shared" si="0"/>
        <v>-1</v>
      </c>
      <c r="K30" s="21">
        <f t="shared" si="1"/>
        <v>-1</v>
      </c>
    </row>
    <row r="31" spans="1:11" x14ac:dyDescent="0.25">
      <c r="A31" s="2"/>
      <c r="B31" s="68"/>
      <c r="C31" s="33"/>
      <c r="D31" s="68"/>
      <c r="E31" s="6"/>
      <c r="F31" s="82"/>
      <c r="G31" s="33"/>
      <c r="H31" s="68"/>
      <c r="I31" s="6"/>
      <c r="J31" s="5"/>
      <c r="K31" s="6"/>
    </row>
    <row r="32" spans="1:11" s="43" customFormat="1" x14ac:dyDescent="0.25">
      <c r="A32" s="162" t="s">
        <v>614</v>
      </c>
      <c r="B32" s="71">
        <f>SUM(B7:B31)</f>
        <v>1177</v>
      </c>
      <c r="C32" s="40">
        <v>1</v>
      </c>
      <c r="D32" s="71">
        <f>SUM(D7:D31)</f>
        <v>1149</v>
      </c>
      <c r="E32" s="41">
        <v>1</v>
      </c>
      <c r="F32" s="77">
        <f>SUM(F7:F31)</f>
        <v>3031</v>
      </c>
      <c r="G32" s="42">
        <v>1</v>
      </c>
      <c r="H32" s="71">
        <f>SUM(H7:H31)</f>
        <v>2452</v>
      </c>
      <c r="I32" s="41">
        <v>1</v>
      </c>
      <c r="J32" s="37">
        <f>IF(D32=0, "-", (B32-D32)/D32)</f>
        <v>2.4369016536118365E-2</v>
      </c>
      <c r="K32" s="38">
        <f>IF(H32=0, "-", (F32-H32)/H32)</f>
        <v>0.23613376835236541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77"/>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245</v>
      </c>
      <c r="B8" s="143">
        <v>3</v>
      </c>
      <c r="C8" s="144">
        <v>16</v>
      </c>
      <c r="D8" s="143">
        <v>12</v>
      </c>
      <c r="E8" s="144">
        <v>35</v>
      </c>
      <c r="F8" s="145"/>
      <c r="G8" s="143">
        <f>B8-C8</f>
        <v>-13</v>
      </c>
      <c r="H8" s="144">
        <f>D8-E8</f>
        <v>-23</v>
      </c>
      <c r="I8" s="151">
        <f>IF(C8=0, "-", IF(G8/C8&lt;10, G8/C8, "&gt;999%"))</f>
        <v>-0.8125</v>
      </c>
      <c r="J8" s="152">
        <f>IF(E8=0, "-", IF(H8/E8&lt;10, H8/E8, "&gt;999%"))</f>
        <v>-0.65714285714285714</v>
      </c>
    </row>
    <row r="9" spans="1:10" x14ac:dyDescent="0.25">
      <c r="A9" s="158" t="s">
        <v>404</v>
      </c>
      <c r="B9" s="65">
        <v>3</v>
      </c>
      <c r="C9" s="66">
        <v>19</v>
      </c>
      <c r="D9" s="65">
        <v>11</v>
      </c>
      <c r="E9" s="66">
        <v>33</v>
      </c>
      <c r="F9" s="67"/>
      <c r="G9" s="65">
        <f>B9-C9</f>
        <v>-16</v>
      </c>
      <c r="H9" s="66">
        <f>D9-E9</f>
        <v>-22</v>
      </c>
      <c r="I9" s="20">
        <f>IF(C9=0, "-", IF(G9/C9&lt;10, G9/C9, "&gt;999%"))</f>
        <v>-0.84210526315789469</v>
      </c>
      <c r="J9" s="21">
        <f>IF(E9=0, "-", IF(H9/E9&lt;10, H9/E9, "&gt;999%"))</f>
        <v>-0.66666666666666663</v>
      </c>
    </row>
    <row r="10" spans="1:10" x14ac:dyDescent="0.25">
      <c r="A10" s="158" t="s">
        <v>368</v>
      </c>
      <c r="B10" s="65">
        <v>18</v>
      </c>
      <c r="C10" s="66">
        <v>0</v>
      </c>
      <c r="D10" s="65">
        <v>18</v>
      </c>
      <c r="E10" s="66">
        <v>0</v>
      </c>
      <c r="F10" s="67"/>
      <c r="G10" s="65">
        <f>B10-C10</f>
        <v>18</v>
      </c>
      <c r="H10" s="66">
        <f>D10-E10</f>
        <v>18</v>
      </c>
      <c r="I10" s="20" t="str">
        <f>IF(C10=0, "-", IF(G10/C10&lt;10, G10/C10, "&gt;999%"))</f>
        <v>-</v>
      </c>
      <c r="J10" s="21" t="str">
        <f>IF(E10=0, "-", IF(H10/E10&lt;10, H10/E10, "&gt;999%"))</f>
        <v>-</v>
      </c>
    </row>
    <row r="11" spans="1:10" s="160" customFormat="1" x14ac:dyDescent="0.25">
      <c r="A11" s="178" t="s">
        <v>622</v>
      </c>
      <c r="B11" s="71">
        <v>24</v>
      </c>
      <c r="C11" s="72">
        <v>35</v>
      </c>
      <c r="D11" s="71">
        <v>41</v>
      </c>
      <c r="E11" s="72">
        <v>68</v>
      </c>
      <c r="F11" s="73"/>
      <c r="G11" s="71">
        <f>B11-C11</f>
        <v>-11</v>
      </c>
      <c r="H11" s="72">
        <f>D11-E11</f>
        <v>-27</v>
      </c>
      <c r="I11" s="37">
        <f>IF(C11=0, "-", IF(G11/C11&lt;10, G11/C11, "&gt;999%"))</f>
        <v>-0.31428571428571428</v>
      </c>
      <c r="J11" s="38">
        <f>IF(E11=0, "-", IF(H11/E11&lt;10, H11/E11, "&gt;999%"))</f>
        <v>-0.39705882352941174</v>
      </c>
    </row>
    <row r="12" spans="1:10" x14ac:dyDescent="0.25">
      <c r="A12" s="177"/>
      <c r="B12" s="143"/>
      <c r="C12" s="144"/>
      <c r="D12" s="143"/>
      <c r="E12" s="144"/>
      <c r="F12" s="145"/>
      <c r="G12" s="143"/>
      <c r="H12" s="144"/>
      <c r="I12" s="151"/>
      <c r="J12" s="152"/>
    </row>
    <row r="13" spans="1:10" s="139" customFormat="1" x14ac:dyDescent="0.25">
      <c r="A13" s="159" t="s">
        <v>32</v>
      </c>
      <c r="B13" s="65"/>
      <c r="C13" s="66"/>
      <c r="D13" s="65"/>
      <c r="E13" s="66"/>
      <c r="F13" s="67"/>
      <c r="G13" s="65"/>
      <c r="H13" s="66"/>
      <c r="I13" s="20"/>
      <c r="J13" s="21"/>
    </row>
    <row r="14" spans="1:10" x14ac:dyDescent="0.25">
      <c r="A14" s="158" t="s">
        <v>311</v>
      </c>
      <c r="B14" s="65">
        <v>0</v>
      </c>
      <c r="C14" s="66">
        <v>0</v>
      </c>
      <c r="D14" s="65">
        <v>0</v>
      </c>
      <c r="E14" s="66">
        <v>1</v>
      </c>
      <c r="F14" s="67"/>
      <c r="G14" s="65">
        <f>B14-C14</f>
        <v>0</v>
      </c>
      <c r="H14" s="66">
        <f>D14-E14</f>
        <v>-1</v>
      </c>
      <c r="I14" s="20" t="str">
        <f>IF(C14=0, "-", IF(G14/C14&lt;10, G14/C14, "&gt;999%"))</f>
        <v>-</v>
      </c>
      <c r="J14" s="21">
        <f>IF(E14=0, "-", IF(H14/E14&lt;10, H14/E14, "&gt;999%"))</f>
        <v>-1</v>
      </c>
    </row>
    <row r="15" spans="1:10" s="160" customFormat="1" x14ac:dyDescent="0.25">
      <c r="A15" s="178" t="s">
        <v>623</v>
      </c>
      <c r="B15" s="71">
        <v>0</v>
      </c>
      <c r="C15" s="72">
        <v>0</v>
      </c>
      <c r="D15" s="71">
        <v>0</v>
      </c>
      <c r="E15" s="72">
        <v>1</v>
      </c>
      <c r="F15" s="73"/>
      <c r="G15" s="71">
        <f>B15-C15</f>
        <v>0</v>
      </c>
      <c r="H15" s="72">
        <f>D15-E15</f>
        <v>-1</v>
      </c>
      <c r="I15" s="37" t="str">
        <f>IF(C15=0, "-", IF(G15/C15&lt;10, G15/C15, "&gt;999%"))</f>
        <v>-</v>
      </c>
      <c r="J15" s="38">
        <f>IF(E15=0, "-", IF(H15/E15&lt;10, H15/E15, "&gt;999%"))</f>
        <v>-1</v>
      </c>
    </row>
    <row r="16" spans="1:10" x14ac:dyDescent="0.25">
      <c r="A16" s="177"/>
      <c r="B16" s="143"/>
      <c r="C16" s="144"/>
      <c r="D16" s="143"/>
      <c r="E16" s="144"/>
      <c r="F16" s="145"/>
      <c r="G16" s="143"/>
      <c r="H16" s="144"/>
      <c r="I16" s="151"/>
      <c r="J16" s="152"/>
    </row>
    <row r="17" spans="1:10" s="139" customFormat="1" x14ac:dyDescent="0.25">
      <c r="A17" s="159" t="s">
        <v>33</v>
      </c>
      <c r="B17" s="65"/>
      <c r="C17" s="66"/>
      <c r="D17" s="65"/>
      <c r="E17" s="66"/>
      <c r="F17" s="67"/>
      <c r="G17" s="65"/>
      <c r="H17" s="66"/>
      <c r="I17" s="20"/>
      <c r="J17" s="21"/>
    </row>
    <row r="18" spans="1:10" x14ac:dyDescent="0.25">
      <c r="A18" s="158" t="s">
        <v>327</v>
      </c>
      <c r="B18" s="65">
        <v>2</v>
      </c>
      <c r="C18" s="66">
        <v>2</v>
      </c>
      <c r="D18" s="65">
        <v>6</v>
      </c>
      <c r="E18" s="66">
        <v>4</v>
      </c>
      <c r="F18" s="67"/>
      <c r="G18" s="65">
        <f>B18-C18</f>
        <v>0</v>
      </c>
      <c r="H18" s="66">
        <f>D18-E18</f>
        <v>2</v>
      </c>
      <c r="I18" s="20">
        <f>IF(C18=0, "-", IF(G18/C18&lt;10, G18/C18, "&gt;999%"))</f>
        <v>0</v>
      </c>
      <c r="J18" s="21">
        <f>IF(E18=0, "-", IF(H18/E18&lt;10, H18/E18, "&gt;999%"))</f>
        <v>0.5</v>
      </c>
    </row>
    <row r="19" spans="1:10" x14ac:dyDescent="0.25">
      <c r="A19" s="158" t="s">
        <v>470</v>
      </c>
      <c r="B19" s="65">
        <v>3</v>
      </c>
      <c r="C19" s="66">
        <v>1</v>
      </c>
      <c r="D19" s="65">
        <v>5</v>
      </c>
      <c r="E19" s="66">
        <v>3</v>
      </c>
      <c r="F19" s="67"/>
      <c r="G19" s="65">
        <f>B19-C19</f>
        <v>2</v>
      </c>
      <c r="H19" s="66">
        <f>D19-E19</f>
        <v>2</v>
      </c>
      <c r="I19" s="20">
        <f>IF(C19=0, "-", IF(G19/C19&lt;10, G19/C19, "&gt;999%"))</f>
        <v>2</v>
      </c>
      <c r="J19" s="21">
        <f>IF(E19=0, "-", IF(H19/E19&lt;10, H19/E19, "&gt;999%"))</f>
        <v>0.66666666666666663</v>
      </c>
    </row>
    <row r="20" spans="1:10" s="160" customFormat="1" x14ac:dyDescent="0.25">
      <c r="A20" s="178" t="s">
        <v>624</v>
      </c>
      <c r="B20" s="71">
        <v>5</v>
      </c>
      <c r="C20" s="72">
        <v>3</v>
      </c>
      <c r="D20" s="71">
        <v>11</v>
      </c>
      <c r="E20" s="72">
        <v>7</v>
      </c>
      <c r="F20" s="73"/>
      <c r="G20" s="71">
        <f>B20-C20</f>
        <v>2</v>
      </c>
      <c r="H20" s="72">
        <f>D20-E20</f>
        <v>4</v>
      </c>
      <c r="I20" s="37">
        <f>IF(C20=0, "-", IF(G20/C20&lt;10, G20/C20, "&gt;999%"))</f>
        <v>0.66666666666666663</v>
      </c>
      <c r="J20" s="38">
        <f>IF(E20=0, "-", IF(H20/E20&lt;10, H20/E20, "&gt;999%"))</f>
        <v>0.5714285714285714</v>
      </c>
    </row>
    <row r="21" spans="1:10" x14ac:dyDescent="0.25">
      <c r="A21" s="177"/>
      <c r="B21" s="143"/>
      <c r="C21" s="144"/>
      <c r="D21" s="143"/>
      <c r="E21" s="144"/>
      <c r="F21" s="145"/>
      <c r="G21" s="143"/>
      <c r="H21" s="144"/>
      <c r="I21" s="151"/>
      <c r="J21" s="152"/>
    </row>
    <row r="22" spans="1:10" s="139" customFormat="1" x14ac:dyDescent="0.25">
      <c r="A22" s="159" t="s">
        <v>34</v>
      </c>
      <c r="B22" s="65"/>
      <c r="C22" s="66"/>
      <c r="D22" s="65"/>
      <c r="E22" s="66"/>
      <c r="F22" s="67"/>
      <c r="G22" s="65"/>
      <c r="H22" s="66"/>
      <c r="I22" s="20"/>
      <c r="J22" s="21"/>
    </row>
    <row r="23" spans="1:10" x14ac:dyDescent="0.25">
      <c r="A23" s="158" t="s">
        <v>211</v>
      </c>
      <c r="B23" s="65">
        <v>8</v>
      </c>
      <c r="C23" s="66">
        <v>15</v>
      </c>
      <c r="D23" s="65">
        <v>26</v>
      </c>
      <c r="E23" s="66">
        <v>27</v>
      </c>
      <c r="F23" s="67"/>
      <c r="G23" s="65">
        <f t="shared" ref="G23:G39" si="0">B23-C23</f>
        <v>-7</v>
      </c>
      <c r="H23" s="66">
        <f t="shared" ref="H23:H39" si="1">D23-E23</f>
        <v>-1</v>
      </c>
      <c r="I23" s="20">
        <f t="shared" ref="I23:I39" si="2">IF(C23=0, "-", IF(G23/C23&lt;10, G23/C23, "&gt;999%"))</f>
        <v>-0.46666666666666667</v>
      </c>
      <c r="J23" s="21">
        <f t="shared" ref="J23:J39" si="3">IF(E23=0, "-", IF(H23/E23&lt;10, H23/E23, "&gt;999%"))</f>
        <v>-3.7037037037037035E-2</v>
      </c>
    </row>
    <row r="24" spans="1:10" x14ac:dyDescent="0.25">
      <c r="A24" s="158" t="s">
        <v>224</v>
      </c>
      <c r="B24" s="65">
        <v>94</v>
      </c>
      <c r="C24" s="66">
        <v>31</v>
      </c>
      <c r="D24" s="65">
        <v>222</v>
      </c>
      <c r="E24" s="66">
        <v>54</v>
      </c>
      <c r="F24" s="67"/>
      <c r="G24" s="65">
        <f t="shared" si="0"/>
        <v>63</v>
      </c>
      <c r="H24" s="66">
        <f t="shared" si="1"/>
        <v>168</v>
      </c>
      <c r="I24" s="20">
        <f t="shared" si="2"/>
        <v>2.032258064516129</v>
      </c>
      <c r="J24" s="21">
        <f t="shared" si="3"/>
        <v>3.1111111111111112</v>
      </c>
    </row>
    <row r="25" spans="1:10" x14ac:dyDescent="0.25">
      <c r="A25" s="158" t="s">
        <v>246</v>
      </c>
      <c r="B25" s="65">
        <v>16</v>
      </c>
      <c r="C25" s="66">
        <v>17</v>
      </c>
      <c r="D25" s="65">
        <v>56</v>
      </c>
      <c r="E25" s="66">
        <v>37</v>
      </c>
      <c r="F25" s="67"/>
      <c r="G25" s="65">
        <f t="shared" si="0"/>
        <v>-1</v>
      </c>
      <c r="H25" s="66">
        <f t="shared" si="1"/>
        <v>19</v>
      </c>
      <c r="I25" s="20">
        <f t="shared" si="2"/>
        <v>-5.8823529411764705E-2</v>
      </c>
      <c r="J25" s="21">
        <f t="shared" si="3"/>
        <v>0.51351351351351349</v>
      </c>
    </row>
    <row r="26" spans="1:10" x14ac:dyDescent="0.25">
      <c r="A26" s="158" t="s">
        <v>312</v>
      </c>
      <c r="B26" s="65">
        <v>2</v>
      </c>
      <c r="C26" s="66">
        <v>2</v>
      </c>
      <c r="D26" s="65">
        <v>5</v>
      </c>
      <c r="E26" s="66">
        <v>8</v>
      </c>
      <c r="F26" s="67"/>
      <c r="G26" s="65">
        <f t="shared" si="0"/>
        <v>0</v>
      </c>
      <c r="H26" s="66">
        <f t="shared" si="1"/>
        <v>-3</v>
      </c>
      <c r="I26" s="20">
        <f t="shared" si="2"/>
        <v>0</v>
      </c>
      <c r="J26" s="21">
        <f t="shared" si="3"/>
        <v>-0.375</v>
      </c>
    </row>
    <row r="27" spans="1:10" x14ac:dyDescent="0.25">
      <c r="A27" s="158" t="s">
        <v>247</v>
      </c>
      <c r="B27" s="65">
        <v>9</v>
      </c>
      <c r="C27" s="66">
        <v>18</v>
      </c>
      <c r="D27" s="65">
        <v>19</v>
      </c>
      <c r="E27" s="66">
        <v>28</v>
      </c>
      <c r="F27" s="67"/>
      <c r="G27" s="65">
        <f t="shared" si="0"/>
        <v>-9</v>
      </c>
      <c r="H27" s="66">
        <f t="shared" si="1"/>
        <v>-9</v>
      </c>
      <c r="I27" s="20">
        <f t="shared" si="2"/>
        <v>-0.5</v>
      </c>
      <c r="J27" s="21">
        <f t="shared" si="3"/>
        <v>-0.32142857142857145</v>
      </c>
    </row>
    <row r="28" spans="1:10" x14ac:dyDescent="0.25">
      <c r="A28" s="158" t="s">
        <v>267</v>
      </c>
      <c r="B28" s="65">
        <v>4</v>
      </c>
      <c r="C28" s="66">
        <v>5</v>
      </c>
      <c r="D28" s="65">
        <v>11</v>
      </c>
      <c r="E28" s="66">
        <v>11</v>
      </c>
      <c r="F28" s="67"/>
      <c r="G28" s="65">
        <f t="shared" si="0"/>
        <v>-1</v>
      </c>
      <c r="H28" s="66">
        <f t="shared" si="1"/>
        <v>0</v>
      </c>
      <c r="I28" s="20">
        <f t="shared" si="2"/>
        <v>-0.2</v>
      </c>
      <c r="J28" s="21">
        <f t="shared" si="3"/>
        <v>0</v>
      </c>
    </row>
    <row r="29" spans="1:10" x14ac:dyDescent="0.25">
      <c r="A29" s="158" t="s">
        <v>268</v>
      </c>
      <c r="B29" s="65">
        <v>1</v>
      </c>
      <c r="C29" s="66">
        <v>3</v>
      </c>
      <c r="D29" s="65">
        <v>4</v>
      </c>
      <c r="E29" s="66">
        <v>4</v>
      </c>
      <c r="F29" s="67"/>
      <c r="G29" s="65">
        <f t="shared" si="0"/>
        <v>-2</v>
      </c>
      <c r="H29" s="66">
        <f t="shared" si="1"/>
        <v>0</v>
      </c>
      <c r="I29" s="20">
        <f t="shared" si="2"/>
        <v>-0.66666666666666663</v>
      </c>
      <c r="J29" s="21">
        <f t="shared" si="3"/>
        <v>0</v>
      </c>
    </row>
    <row r="30" spans="1:10" x14ac:dyDescent="0.25">
      <c r="A30" s="158" t="s">
        <v>280</v>
      </c>
      <c r="B30" s="65">
        <v>0</v>
      </c>
      <c r="C30" s="66">
        <v>1</v>
      </c>
      <c r="D30" s="65">
        <v>0</v>
      </c>
      <c r="E30" s="66">
        <v>1</v>
      </c>
      <c r="F30" s="67"/>
      <c r="G30" s="65">
        <f t="shared" si="0"/>
        <v>-1</v>
      </c>
      <c r="H30" s="66">
        <f t="shared" si="1"/>
        <v>-1</v>
      </c>
      <c r="I30" s="20">
        <f t="shared" si="2"/>
        <v>-1</v>
      </c>
      <c r="J30" s="21">
        <f t="shared" si="3"/>
        <v>-1</v>
      </c>
    </row>
    <row r="31" spans="1:10" x14ac:dyDescent="0.25">
      <c r="A31" s="158" t="s">
        <v>445</v>
      </c>
      <c r="B31" s="65">
        <v>4</v>
      </c>
      <c r="C31" s="66">
        <v>5</v>
      </c>
      <c r="D31" s="65">
        <v>7</v>
      </c>
      <c r="E31" s="66">
        <v>6</v>
      </c>
      <c r="F31" s="67"/>
      <c r="G31" s="65">
        <f t="shared" si="0"/>
        <v>-1</v>
      </c>
      <c r="H31" s="66">
        <f t="shared" si="1"/>
        <v>1</v>
      </c>
      <c r="I31" s="20">
        <f t="shared" si="2"/>
        <v>-0.2</v>
      </c>
      <c r="J31" s="21">
        <f t="shared" si="3"/>
        <v>0.16666666666666666</v>
      </c>
    </row>
    <row r="32" spans="1:10" x14ac:dyDescent="0.25">
      <c r="A32" s="158" t="s">
        <v>269</v>
      </c>
      <c r="B32" s="65">
        <v>9</v>
      </c>
      <c r="C32" s="66">
        <v>0</v>
      </c>
      <c r="D32" s="65">
        <v>18</v>
      </c>
      <c r="E32" s="66">
        <v>0</v>
      </c>
      <c r="F32" s="67"/>
      <c r="G32" s="65">
        <f t="shared" si="0"/>
        <v>9</v>
      </c>
      <c r="H32" s="66">
        <f t="shared" si="1"/>
        <v>18</v>
      </c>
      <c r="I32" s="20" t="str">
        <f t="shared" si="2"/>
        <v>-</v>
      </c>
      <c r="J32" s="21" t="str">
        <f t="shared" si="3"/>
        <v>-</v>
      </c>
    </row>
    <row r="33" spans="1:10" x14ac:dyDescent="0.25">
      <c r="A33" s="158" t="s">
        <v>369</v>
      </c>
      <c r="B33" s="65">
        <v>22</v>
      </c>
      <c r="C33" s="66">
        <v>22</v>
      </c>
      <c r="D33" s="65">
        <v>57</v>
      </c>
      <c r="E33" s="66">
        <v>34</v>
      </c>
      <c r="F33" s="67"/>
      <c r="G33" s="65">
        <f t="shared" si="0"/>
        <v>0</v>
      </c>
      <c r="H33" s="66">
        <f t="shared" si="1"/>
        <v>23</v>
      </c>
      <c r="I33" s="20">
        <f t="shared" si="2"/>
        <v>0</v>
      </c>
      <c r="J33" s="21">
        <f t="shared" si="3"/>
        <v>0.67647058823529416</v>
      </c>
    </row>
    <row r="34" spans="1:10" x14ac:dyDescent="0.25">
      <c r="A34" s="158" t="s">
        <v>370</v>
      </c>
      <c r="B34" s="65">
        <v>83</v>
      </c>
      <c r="C34" s="66">
        <v>84</v>
      </c>
      <c r="D34" s="65">
        <v>266</v>
      </c>
      <c r="E34" s="66">
        <v>160</v>
      </c>
      <c r="F34" s="67"/>
      <c r="G34" s="65">
        <f t="shared" si="0"/>
        <v>-1</v>
      </c>
      <c r="H34" s="66">
        <f t="shared" si="1"/>
        <v>106</v>
      </c>
      <c r="I34" s="20">
        <f t="shared" si="2"/>
        <v>-1.1904761904761904E-2</v>
      </c>
      <c r="J34" s="21">
        <f t="shared" si="3"/>
        <v>0.66249999999999998</v>
      </c>
    </row>
    <row r="35" spans="1:10" x14ac:dyDescent="0.25">
      <c r="A35" s="158" t="s">
        <v>405</v>
      </c>
      <c r="B35" s="65">
        <v>166</v>
      </c>
      <c r="C35" s="66">
        <v>37</v>
      </c>
      <c r="D35" s="65">
        <v>377</v>
      </c>
      <c r="E35" s="66">
        <v>302</v>
      </c>
      <c r="F35" s="67"/>
      <c r="G35" s="65">
        <f t="shared" si="0"/>
        <v>129</v>
      </c>
      <c r="H35" s="66">
        <f t="shared" si="1"/>
        <v>75</v>
      </c>
      <c r="I35" s="20">
        <f t="shared" si="2"/>
        <v>3.4864864864864864</v>
      </c>
      <c r="J35" s="21">
        <f t="shared" si="3"/>
        <v>0.24834437086092714</v>
      </c>
    </row>
    <row r="36" spans="1:10" x14ac:dyDescent="0.25">
      <c r="A36" s="158" t="s">
        <v>446</v>
      </c>
      <c r="B36" s="65">
        <v>42</v>
      </c>
      <c r="C36" s="66">
        <v>50</v>
      </c>
      <c r="D36" s="65">
        <v>169</v>
      </c>
      <c r="E36" s="66">
        <v>85</v>
      </c>
      <c r="F36" s="67"/>
      <c r="G36" s="65">
        <f t="shared" si="0"/>
        <v>-8</v>
      </c>
      <c r="H36" s="66">
        <f t="shared" si="1"/>
        <v>84</v>
      </c>
      <c r="I36" s="20">
        <f t="shared" si="2"/>
        <v>-0.16</v>
      </c>
      <c r="J36" s="21">
        <f t="shared" si="3"/>
        <v>0.9882352941176471</v>
      </c>
    </row>
    <row r="37" spans="1:10" x14ac:dyDescent="0.25">
      <c r="A37" s="158" t="s">
        <v>447</v>
      </c>
      <c r="B37" s="65">
        <v>5</v>
      </c>
      <c r="C37" s="66">
        <v>2</v>
      </c>
      <c r="D37" s="65">
        <v>11</v>
      </c>
      <c r="E37" s="66">
        <v>8</v>
      </c>
      <c r="F37" s="67"/>
      <c r="G37" s="65">
        <f t="shared" si="0"/>
        <v>3</v>
      </c>
      <c r="H37" s="66">
        <f t="shared" si="1"/>
        <v>3</v>
      </c>
      <c r="I37" s="20">
        <f t="shared" si="2"/>
        <v>1.5</v>
      </c>
      <c r="J37" s="21">
        <f t="shared" si="3"/>
        <v>0.375</v>
      </c>
    </row>
    <row r="38" spans="1:10" x14ac:dyDescent="0.25">
      <c r="A38" s="158" t="s">
        <v>313</v>
      </c>
      <c r="B38" s="65">
        <v>1</v>
      </c>
      <c r="C38" s="66">
        <v>1</v>
      </c>
      <c r="D38" s="65">
        <v>4</v>
      </c>
      <c r="E38" s="66">
        <v>2</v>
      </c>
      <c r="F38" s="67"/>
      <c r="G38" s="65">
        <f t="shared" si="0"/>
        <v>0</v>
      </c>
      <c r="H38" s="66">
        <f t="shared" si="1"/>
        <v>2</v>
      </c>
      <c r="I38" s="20">
        <f t="shared" si="2"/>
        <v>0</v>
      </c>
      <c r="J38" s="21">
        <f t="shared" si="3"/>
        <v>1</v>
      </c>
    </row>
    <row r="39" spans="1:10" s="160" customFormat="1" x14ac:dyDescent="0.25">
      <c r="A39" s="178" t="s">
        <v>625</v>
      </c>
      <c r="B39" s="71">
        <v>466</v>
      </c>
      <c r="C39" s="72">
        <v>293</v>
      </c>
      <c r="D39" s="71">
        <v>1252</v>
      </c>
      <c r="E39" s="72">
        <v>767</v>
      </c>
      <c r="F39" s="73"/>
      <c r="G39" s="71">
        <f t="shared" si="0"/>
        <v>173</v>
      </c>
      <c r="H39" s="72">
        <f t="shared" si="1"/>
        <v>485</v>
      </c>
      <c r="I39" s="37">
        <f t="shared" si="2"/>
        <v>0.59044368600682595</v>
      </c>
      <c r="J39" s="38">
        <f t="shared" si="3"/>
        <v>0.63233376792698825</v>
      </c>
    </row>
    <row r="40" spans="1:10" x14ac:dyDescent="0.25">
      <c r="A40" s="177"/>
      <c r="B40" s="143"/>
      <c r="C40" s="144"/>
      <c r="D40" s="143"/>
      <c r="E40" s="144"/>
      <c r="F40" s="145"/>
      <c r="G40" s="143"/>
      <c r="H40" s="144"/>
      <c r="I40" s="151"/>
      <c r="J40" s="152"/>
    </row>
    <row r="41" spans="1:10" s="139" customFormat="1" x14ac:dyDescent="0.25">
      <c r="A41" s="159" t="s">
        <v>35</v>
      </c>
      <c r="B41" s="65"/>
      <c r="C41" s="66"/>
      <c r="D41" s="65"/>
      <c r="E41" s="66"/>
      <c r="F41" s="67"/>
      <c r="G41" s="65"/>
      <c r="H41" s="66"/>
      <c r="I41" s="20"/>
      <c r="J41" s="21"/>
    </row>
    <row r="42" spans="1:10" x14ac:dyDescent="0.25">
      <c r="A42" s="158" t="s">
        <v>471</v>
      </c>
      <c r="B42" s="65">
        <v>2</v>
      </c>
      <c r="C42" s="66">
        <v>5</v>
      </c>
      <c r="D42" s="65">
        <v>9</v>
      </c>
      <c r="E42" s="66">
        <v>7</v>
      </c>
      <c r="F42" s="67"/>
      <c r="G42" s="65">
        <f>B42-C42</f>
        <v>-3</v>
      </c>
      <c r="H42" s="66">
        <f>D42-E42</f>
        <v>2</v>
      </c>
      <c r="I42" s="20">
        <f>IF(C42=0, "-", IF(G42/C42&lt;10, G42/C42, "&gt;999%"))</f>
        <v>-0.6</v>
      </c>
      <c r="J42" s="21">
        <f>IF(E42=0, "-", IF(H42/E42&lt;10, H42/E42, "&gt;999%"))</f>
        <v>0.2857142857142857</v>
      </c>
    </row>
    <row r="43" spans="1:10" x14ac:dyDescent="0.25">
      <c r="A43" s="158" t="s">
        <v>328</v>
      </c>
      <c r="B43" s="65">
        <v>3</v>
      </c>
      <c r="C43" s="66">
        <v>1</v>
      </c>
      <c r="D43" s="65">
        <v>9</v>
      </c>
      <c r="E43" s="66">
        <v>7</v>
      </c>
      <c r="F43" s="67"/>
      <c r="G43" s="65">
        <f>B43-C43</f>
        <v>2</v>
      </c>
      <c r="H43" s="66">
        <f>D43-E43</f>
        <v>2</v>
      </c>
      <c r="I43" s="20">
        <f>IF(C43=0, "-", IF(G43/C43&lt;10, G43/C43, "&gt;999%"))</f>
        <v>2</v>
      </c>
      <c r="J43" s="21">
        <f>IF(E43=0, "-", IF(H43/E43&lt;10, H43/E43, "&gt;999%"))</f>
        <v>0.2857142857142857</v>
      </c>
    </row>
    <row r="44" spans="1:10" s="160" customFormat="1" x14ac:dyDescent="0.25">
      <c r="A44" s="178" t="s">
        <v>626</v>
      </c>
      <c r="B44" s="71">
        <v>5</v>
      </c>
      <c r="C44" s="72">
        <v>6</v>
      </c>
      <c r="D44" s="71">
        <v>18</v>
      </c>
      <c r="E44" s="72">
        <v>14</v>
      </c>
      <c r="F44" s="73"/>
      <c r="G44" s="71">
        <f>B44-C44</f>
        <v>-1</v>
      </c>
      <c r="H44" s="72">
        <f>D44-E44</f>
        <v>4</v>
      </c>
      <c r="I44" s="37">
        <f>IF(C44=0, "-", IF(G44/C44&lt;10, G44/C44, "&gt;999%"))</f>
        <v>-0.16666666666666666</v>
      </c>
      <c r="J44" s="38">
        <f>IF(E44=0, "-", IF(H44/E44&lt;10, H44/E44, "&gt;999%"))</f>
        <v>0.2857142857142857</v>
      </c>
    </row>
    <row r="45" spans="1:10" x14ac:dyDescent="0.25">
      <c r="A45" s="177"/>
      <c r="B45" s="143"/>
      <c r="C45" s="144"/>
      <c r="D45" s="143"/>
      <c r="E45" s="144"/>
      <c r="F45" s="145"/>
      <c r="G45" s="143"/>
      <c r="H45" s="144"/>
      <c r="I45" s="151"/>
      <c r="J45" s="152"/>
    </row>
    <row r="46" spans="1:10" s="139" customFormat="1" x14ac:dyDescent="0.25">
      <c r="A46" s="159" t="s">
        <v>36</v>
      </c>
      <c r="B46" s="65"/>
      <c r="C46" s="66"/>
      <c r="D46" s="65"/>
      <c r="E46" s="66"/>
      <c r="F46" s="67"/>
      <c r="G46" s="65"/>
      <c r="H46" s="66"/>
      <c r="I46" s="20"/>
      <c r="J46" s="21"/>
    </row>
    <row r="47" spans="1:10" x14ac:dyDescent="0.25">
      <c r="A47" s="158" t="s">
        <v>225</v>
      </c>
      <c r="B47" s="65">
        <v>122</v>
      </c>
      <c r="C47" s="66">
        <v>33</v>
      </c>
      <c r="D47" s="65">
        <v>234</v>
      </c>
      <c r="E47" s="66">
        <v>103</v>
      </c>
      <c r="F47" s="67"/>
      <c r="G47" s="65">
        <f t="shared" ref="G47:G69" si="4">B47-C47</f>
        <v>89</v>
      </c>
      <c r="H47" s="66">
        <f t="shared" ref="H47:H69" si="5">D47-E47</f>
        <v>131</v>
      </c>
      <c r="I47" s="20">
        <f t="shared" ref="I47:I69" si="6">IF(C47=0, "-", IF(G47/C47&lt;10, G47/C47, "&gt;999%"))</f>
        <v>2.6969696969696968</v>
      </c>
      <c r="J47" s="21">
        <f t="shared" ref="J47:J69" si="7">IF(E47=0, "-", IF(H47/E47&lt;10, H47/E47, "&gt;999%"))</f>
        <v>1.2718446601941749</v>
      </c>
    </row>
    <row r="48" spans="1:10" x14ac:dyDescent="0.25">
      <c r="A48" s="158" t="s">
        <v>303</v>
      </c>
      <c r="B48" s="65">
        <v>7</v>
      </c>
      <c r="C48" s="66">
        <v>16</v>
      </c>
      <c r="D48" s="65">
        <v>33</v>
      </c>
      <c r="E48" s="66">
        <v>69</v>
      </c>
      <c r="F48" s="67"/>
      <c r="G48" s="65">
        <f t="shared" si="4"/>
        <v>-9</v>
      </c>
      <c r="H48" s="66">
        <f t="shared" si="5"/>
        <v>-36</v>
      </c>
      <c r="I48" s="20">
        <f t="shared" si="6"/>
        <v>-0.5625</v>
      </c>
      <c r="J48" s="21">
        <f t="shared" si="7"/>
        <v>-0.52173913043478259</v>
      </c>
    </row>
    <row r="49" spans="1:10" x14ac:dyDescent="0.25">
      <c r="A49" s="158" t="s">
        <v>226</v>
      </c>
      <c r="B49" s="65">
        <v>136</v>
      </c>
      <c r="C49" s="66">
        <v>28</v>
      </c>
      <c r="D49" s="65">
        <v>207</v>
      </c>
      <c r="E49" s="66">
        <v>137</v>
      </c>
      <c r="F49" s="67"/>
      <c r="G49" s="65">
        <f t="shared" si="4"/>
        <v>108</v>
      </c>
      <c r="H49" s="66">
        <f t="shared" si="5"/>
        <v>70</v>
      </c>
      <c r="I49" s="20">
        <f t="shared" si="6"/>
        <v>3.8571428571428572</v>
      </c>
      <c r="J49" s="21">
        <f t="shared" si="7"/>
        <v>0.51094890510948909</v>
      </c>
    </row>
    <row r="50" spans="1:10" x14ac:dyDescent="0.25">
      <c r="A50" s="158" t="s">
        <v>248</v>
      </c>
      <c r="B50" s="65">
        <v>72</v>
      </c>
      <c r="C50" s="66">
        <v>159</v>
      </c>
      <c r="D50" s="65">
        <v>175</v>
      </c>
      <c r="E50" s="66">
        <v>381</v>
      </c>
      <c r="F50" s="67"/>
      <c r="G50" s="65">
        <f t="shared" si="4"/>
        <v>-87</v>
      </c>
      <c r="H50" s="66">
        <f t="shared" si="5"/>
        <v>-206</v>
      </c>
      <c r="I50" s="20">
        <f t="shared" si="6"/>
        <v>-0.54716981132075471</v>
      </c>
      <c r="J50" s="21">
        <f t="shared" si="7"/>
        <v>-0.54068241469816269</v>
      </c>
    </row>
    <row r="51" spans="1:10" x14ac:dyDescent="0.25">
      <c r="A51" s="158" t="s">
        <v>314</v>
      </c>
      <c r="B51" s="65">
        <v>20</v>
      </c>
      <c r="C51" s="66">
        <v>28</v>
      </c>
      <c r="D51" s="65">
        <v>58</v>
      </c>
      <c r="E51" s="66">
        <v>72</v>
      </c>
      <c r="F51" s="67"/>
      <c r="G51" s="65">
        <f t="shared" si="4"/>
        <v>-8</v>
      </c>
      <c r="H51" s="66">
        <f t="shared" si="5"/>
        <v>-14</v>
      </c>
      <c r="I51" s="20">
        <f t="shared" si="6"/>
        <v>-0.2857142857142857</v>
      </c>
      <c r="J51" s="21">
        <f t="shared" si="7"/>
        <v>-0.19444444444444445</v>
      </c>
    </row>
    <row r="52" spans="1:10" x14ac:dyDescent="0.25">
      <c r="A52" s="158" t="s">
        <v>249</v>
      </c>
      <c r="B52" s="65">
        <v>44</v>
      </c>
      <c r="C52" s="66">
        <v>21</v>
      </c>
      <c r="D52" s="65">
        <v>77</v>
      </c>
      <c r="E52" s="66">
        <v>57</v>
      </c>
      <c r="F52" s="67"/>
      <c r="G52" s="65">
        <f t="shared" si="4"/>
        <v>23</v>
      </c>
      <c r="H52" s="66">
        <f t="shared" si="5"/>
        <v>20</v>
      </c>
      <c r="I52" s="20">
        <f t="shared" si="6"/>
        <v>1.0952380952380953</v>
      </c>
      <c r="J52" s="21">
        <f t="shared" si="7"/>
        <v>0.35087719298245612</v>
      </c>
    </row>
    <row r="53" spans="1:10" x14ac:dyDescent="0.25">
      <c r="A53" s="158" t="s">
        <v>270</v>
      </c>
      <c r="B53" s="65">
        <v>18</v>
      </c>
      <c r="C53" s="66">
        <v>12</v>
      </c>
      <c r="D53" s="65">
        <v>49</v>
      </c>
      <c r="E53" s="66">
        <v>50</v>
      </c>
      <c r="F53" s="67"/>
      <c r="G53" s="65">
        <f t="shared" si="4"/>
        <v>6</v>
      </c>
      <c r="H53" s="66">
        <f t="shared" si="5"/>
        <v>-1</v>
      </c>
      <c r="I53" s="20">
        <f t="shared" si="6"/>
        <v>0.5</v>
      </c>
      <c r="J53" s="21">
        <f t="shared" si="7"/>
        <v>-0.02</v>
      </c>
    </row>
    <row r="54" spans="1:10" x14ac:dyDescent="0.25">
      <c r="A54" s="158" t="s">
        <v>281</v>
      </c>
      <c r="B54" s="65">
        <v>5</v>
      </c>
      <c r="C54" s="66">
        <v>3</v>
      </c>
      <c r="D54" s="65">
        <v>11</v>
      </c>
      <c r="E54" s="66">
        <v>7</v>
      </c>
      <c r="F54" s="67"/>
      <c r="G54" s="65">
        <f t="shared" si="4"/>
        <v>2</v>
      </c>
      <c r="H54" s="66">
        <f t="shared" si="5"/>
        <v>4</v>
      </c>
      <c r="I54" s="20">
        <f t="shared" si="6"/>
        <v>0.66666666666666663</v>
      </c>
      <c r="J54" s="21">
        <f t="shared" si="7"/>
        <v>0.5714285714285714</v>
      </c>
    </row>
    <row r="55" spans="1:10" x14ac:dyDescent="0.25">
      <c r="A55" s="158" t="s">
        <v>329</v>
      </c>
      <c r="B55" s="65">
        <v>5</v>
      </c>
      <c r="C55" s="66">
        <v>2</v>
      </c>
      <c r="D55" s="65">
        <v>6</v>
      </c>
      <c r="E55" s="66">
        <v>5</v>
      </c>
      <c r="F55" s="67"/>
      <c r="G55" s="65">
        <f t="shared" si="4"/>
        <v>3</v>
      </c>
      <c r="H55" s="66">
        <f t="shared" si="5"/>
        <v>1</v>
      </c>
      <c r="I55" s="20">
        <f t="shared" si="6"/>
        <v>1.5</v>
      </c>
      <c r="J55" s="21">
        <f t="shared" si="7"/>
        <v>0.2</v>
      </c>
    </row>
    <row r="56" spans="1:10" x14ac:dyDescent="0.25">
      <c r="A56" s="158" t="s">
        <v>282</v>
      </c>
      <c r="B56" s="65">
        <v>2</v>
      </c>
      <c r="C56" s="66">
        <v>1</v>
      </c>
      <c r="D56" s="65">
        <v>3</v>
      </c>
      <c r="E56" s="66">
        <v>5</v>
      </c>
      <c r="F56" s="67"/>
      <c r="G56" s="65">
        <f t="shared" si="4"/>
        <v>1</v>
      </c>
      <c r="H56" s="66">
        <f t="shared" si="5"/>
        <v>-2</v>
      </c>
      <c r="I56" s="20">
        <f t="shared" si="6"/>
        <v>1</v>
      </c>
      <c r="J56" s="21">
        <f t="shared" si="7"/>
        <v>-0.4</v>
      </c>
    </row>
    <row r="57" spans="1:10" x14ac:dyDescent="0.25">
      <c r="A57" s="158" t="s">
        <v>227</v>
      </c>
      <c r="B57" s="65">
        <v>0</v>
      </c>
      <c r="C57" s="66">
        <v>0</v>
      </c>
      <c r="D57" s="65">
        <v>0</v>
      </c>
      <c r="E57" s="66">
        <v>1</v>
      </c>
      <c r="F57" s="67"/>
      <c r="G57" s="65">
        <f t="shared" si="4"/>
        <v>0</v>
      </c>
      <c r="H57" s="66">
        <f t="shared" si="5"/>
        <v>-1</v>
      </c>
      <c r="I57" s="20" t="str">
        <f t="shared" si="6"/>
        <v>-</v>
      </c>
      <c r="J57" s="21">
        <f t="shared" si="7"/>
        <v>-1</v>
      </c>
    </row>
    <row r="58" spans="1:10" x14ac:dyDescent="0.25">
      <c r="A58" s="158" t="s">
        <v>250</v>
      </c>
      <c r="B58" s="65">
        <v>0</v>
      </c>
      <c r="C58" s="66">
        <v>12</v>
      </c>
      <c r="D58" s="65">
        <v>2</v>
      </c>
      <c r="E58" s="66">
        <v>16</v>
      </c>
      <c r="F58" s="67"/>
      <c r="G58" s="65">
        <f t="shared" si="4"/>
        <v>-12</v>
      </c>
      <c r="H58" s="66">
        <f t="shared" si="5"/>
        <v>-14</v>
      </c>
      <c r="I58" s="20">
        <f t="shared" si="6"/>
        <v>-1</v>
      </c>
      <c r="J58" s="21">
        <f t="shared" si="7"/>
        <v>-0.875</v>
      </c>
    </row>
    <row r="59" spans="1:10" x14ac:dyDescent="0.25">
      <c r="A59" s="158" t="s">
        <v>283</v>
      </c>
      <c r="B59" s="65">
        <v>1</v>
      </c>
      <c r="C59" s="66">
        <v>0</v>
      </c>
      <c r="D59" s="65">
        <v>5</v>
      </c>
      <c r="E59" s="66">
        <v>0</v>
      </c>
      <c r="F59" s="67"/>
      <c r="G59" s="65">
        <f t="shared" si="4"/>
        <v>1</v>
      </c>
      <c r="H59" s="66">
        <f t="shared" si="5"/>
        <v>5</v>
      </c>
      <c r="I59" s="20" t="str">
        <f t="shared" si="6"/>
        <v>-</v>
      </c>
      <c r="J59" s="21" t="str">
        <f t="shared" si="7"/>
        <v>-</v>
      </c>
    </row>
    <row r="60" spans="1:10" x14ac:dyDescent="0.25">
      <c r="A60" s="158" t="s">
        <v>448</v>
      </c>
      <c r="B60" s="65">
        <v>34</v>
      </c>
      <c r="C60" s="66">
        <v>9</v>
      </c>
      <c r="D60" s="65">
        <v>76</v>
      </c>
      <c r="E60" s="66">
        <v>25</v>
      </c>
      <c r="F60" s="67"/>
      <c r="G60" s="65">
        <f t="shared" si="4"/>
        <v>25</v>
      </c>
      <c r="H60" s="66">
        <f t="shared" si="5"/>
        <v>51</v>
      </c>
      <c r="I60" s="20">
        <f t="shared" si="6"/>
        <v>2.7777777777777777</v>
      </c>
      <c r="J60" s="21">
        <f t="shared" si="7"/>
        <v>2.04</v>
      </c>
    </row>
    <row r="61" spans="1:10" x14ac:dyDescent="0.25">
      <c r="A61" s="158" t="s">
        <v>371</v>
      </c>
      <c r="B61" s="65">
        <v>60</v>
      </c>
      <c r="C61" s="66">
        <v>74</v>
      </c>
      <c r="D61" s="65">
        <v>95</v>
      </c>
      <c r="E61" s="66">
        <v>227</v>
      </c>
      <c r="F61" s="67"/>
      <c r="G61" s="65">
        <f t="shared" si="4"/>
        <v>-14</v>
      </c>
      <c r="H61" s="66">
        <f t="shared" si="5"/>
        <v>-132</v>
      </c>
      <c r="I61" s="20">
        <f t="shared" si="6"/>
        <v>-0.1891891891891892</v>
      </c>
      <c r="J61" s="21">
        <f t="shared" si="7"/>
        <v>-0.58149779735682816</v>
      </c>
    </row>
    <row r="62" spans="1:10" x14ac:dyDescent="0.25">
      <c r="A62" s="158" t="s">
        <v>372</v>
      </c>
      <c r="B62" s="65">
        <v>27</v>
      </c>
      <c r="C62" s="66">
        <v>24</v>
      </c>
      <c r="D62" s="65">
        <v>63</v>
      </c>
      <c r="E62" s="66">
        <v>61</v>
      </c>
      <c r="F62" s="67"/>
      <c r="G62" s="65">
        <f t="shared" si="4"/>
        <v>3</v>
      </c>
      <c r="H62" s="66">
        <f t="shared" si="5"/>
        <v>2</v>
      </c>
      <c r="I62" s="20">
        <f t="shared" si="6"/>
        <v>0.125</v>
      </c>
      <c r="J62" s="21">
        <f t="shared" si="7"/>
        <v>3.2786885245901641E-2</v>
      </c>
    </row>
    <row r="63" spans="1:10" x14ac:dyDescent="0.25">
      <c r="A63" s="158" t="s">
        <v>406</v>
      </c>
      <c r="B63" s="65">
        <v>222</v>
      </c>
      <c r="C63" s="66">
        <v>156</v>
      </c>
      <c r="D63" s="65">
        <v>554</v>
      </c>
      <c r="E63" s="66">
        <v>411</v>
      </c>
      <c r="F63" s="67"/>
      <c r="G63" s="65">
        <f t="shared" si="4"/>
        <v>66</v>
      </c>
      <c r="H63" s="66">
        <f t="shared" si="5"/>
        <v>143</v>
      </c>
      <c r="I63" s="20">
        <f t="shared" si="6"/>
        <v>0.42307692307692307</v>
      </c>
      <c r="J63" s="21">
        <f t="shared" si="7"/>
        <v>0.34793187347931875</v>
      </c>
    </row>
    <row r="64" spans="1:10" x14ac:dyDescent="0.25">
      <c r="A64" s="158" t="s">
        <v>407</v>
      </c>
      <c r="B64" s="65">
        <v>58</v>
      </c>
      <c r="C64" s="66">
        <v>19</v>
      </c>
      <c r="D64" s="65">
        <v>82</v>
      </c>
      <c r="E64" s="66">
        <v>90</v>
      </c>
      <c r="F64" s="67"/>
      <c r="G64" s="65">
        <f t="shared" si="4"/>
        <v>39</v>
      </c>
      <c r="H64" s="66">
        <f t="shared" si="5"/>
        <v>-8</v>
      </c>
      <c r="I64" s="20">
        <f t="shared" si="6"/>
        <v>2.0526315789473686</v>
      </c>
      <c r="J64" s="21">
        <f t="shared" si="7"/>
        <v>-8.8888888888888892E-2</v>
      </c>
    </row>
    <row r="65" spans="1:10" x14ac:dyDescent="0.25">
      <c r="A65" s="158" t="s">
        <v>449</v>
      </c>
      <c r="B65" s="65">
        <v>234</v>
      </c>
      <c r="C65" s="66">
        <v>53</v>
      </c>
      <c r="D65" s="65">
        <v>385</v>
      </c>
      <c r="E65" s="66">
        <v>306</v>
      </c>
      <c r="F65" s="67"/>
      <c r="G65" s="65">
        <f t="shared" si="4"/>
        <v>181</v>
      </c>
      <c r="H65" s="66">
        <f t="shared" si="5"/>
        <v>79</v>
      </c>
      <c r="I65" s="20">
        <f t="shared" si="6"/>
        <v>3.4150943396226414</v>
      </c>
      <c r="J65" s="21">
        <f t="shared" si="7"/>
        <v>0.2581699346405229</v>
      </c>
    </row>
    <row r="66" spans="1:10" x14ac:dyDescent="0.25">
      <c r="A66" s="158" t="s">
        <v>450</v>
      </c>
      <c r="B66" s="65">
        <v>18</v>
      </c>
      <c r="C66" s="66">
        <v>7</v>
      </c>
      <c r="D66" s="65">
        <v>36</v>
      </c>
      <c r="E66" s="66">
        <v>37</v>
      </c>
      <c r="F66" s="67"/>
      <c r="G66" s="65">
        <f t="shared" si="4"/>
        <v>11</v>
      </c>
      <c r="H66" s="66">
        <f t="shared" si="5"/>
        <v>-1</v>
      </c>
      <c r="I66" s="20">
        <f t="shared" si="6"/>
        <v>1.5714285714285714</v>
      </c>
      <c r="J66" s="21">
        <f t="shared" si="7"/>
        <v>-2.7027027027027029E-2</v>
      </c>
    </row>
    <row r="67" spans="1:10" x14ac:dyDescent="0.25">
      <c r="A67" s="158" t="s">
        <v>472</v>
      </c>
      <c r="B67" s="65">
        <v>43</v>
      </c>
      <c r="C67" s="66">
        <v>13</v>
      </c>
      <c r="D67" s="65">
        <v>77</v>
      </c>
      <c r="E67" s="66">
        <v>78</v>
      </c>
      <c r="F67" s="67"/>
      <c r="G67" s="65">
        <f t="shared" si="4"/>
        <v>30</v>
      </c>
      <c r="H67" s="66">
        <f t="shared" si="5"/>
        <v>-1</v>
      </c>
      <c r="I67" s="20">
        <f t="shared" si="6"/>
        <v>2.3076923076923075</v>
      </c>
      <c r="J67" s="21">
        <f t="shared" si="7"/>
        <v>-1.282051282051282E-2</v>
      </c>
    </row>
    <row r="68" spans="1:10" x14ac:dyDescent="0.25">
      <c r="A68" s="158" t="s">
        <v>315</v>
      </c>
      <c r="B68" s="65">
        <v>0</v>
      </c>
      <c r="C68" s="66">
        <v>5</v>
      </c>
      <c r="D68" s="65">
        <v>7</v>
      </c>
      <c r="E68" s="66">
        <v>20</v>
      </c>
      <c r="F68" s="67"/>
      <c r="G68" s="65">
        <f t="shared" si="4"/>
        <v>-5</v>
      </c>
      <c r="H68" s="66">
        <f t="shared" si="5"/>
        <v>-13</v>
      </c>
      <c r="I68" s="20">
        <f t="shared" si="6"/>
        <v>-1</v>
      </c>
      <c r="J68" s="21">
        <f t="shared" si="7"/>
        <v>-0.65</v>
      </c>
    </row>
    <row r="69" spans="1:10" s="160" customFormat="1" x14ac:dyDescent="0.25">
      <c r="A69" s="178" t="s">
        <v>627</v>
      </c>
      <c r="B69" s="71">
        <v>1128</v>
      </c>
      <c r="C69" s="72">
        <v>675</v>
      </c>
      <c r="D69" s="71">
        <v>2235</v>
      </c>
      <c r="E69" s="72">
        <v>2158</v>
      </c>
      <c r="F69" s="73"/>
      <c r="G69" s="71">
        <f t="shared" si="4"/>
        <v>453</v>
      </c>
      <c r="H69" s="72">
        <f t="shared" si="5"/>
        <v>77</v>
      </c>
      <c r="I69" s="37">
        <f t="shared" si="6"/>
        <v>0.6711111111111111</v>
      </c>
      <c r="J69" s="38">
        <f t="shared" si="7"/>
        <v>3.5681186283595921E-2</v>
      </c>
    </row>
    <row r="70" spans="1:10" x14ac:dyDescent="0.25">
      <c r="A70" s="177"/>
      <c r="B70" s="143"/>
      <c r="C70" s="144"/>
      <c r="D70" s="143"/>
      <c r="E70" s="144"/>
      <c r="F70" s="145"/>
      <c r="G70" s="143"/>
      <c r="H70" s="144"/>
      <c r="I70" s="151"/>
      <c r="J70" s="152"/>
    </row>
    <row r="71" spans="1:10" s="139" customFormat="1" x14ac:dyDescent="0.25">
      <c r="A71" s="159" t="s">
        <v>37</v>
      </c>
      <c r="B71" s="65"/>
      <c r="C71" s="66"/>
      <c r="D71" s="65"/>
      <c r="E71" s="66"/>
      <c r="F71" s="67"/>
      <c r="G71" s="65"/>
      <c r="H71" s="66"/>
      <c r="I71" s="20"/>
      <c r="J71" s="21"/>
    </row>
    <row r="72" spans="1:10" x14ac:dyDescent="0.25">
      <c r="A72" s="158" t="s">
        <v>382</v>
      </c>
      <c r="B72" s="65">
        <v>375</v>
      </c>
      <c r="C72" s="66">
        <v>0</v>
      </c>
      <c r="D72" s="65">
        <v>495</v>
      </c>
      <c r="E72" s="66">
        <v>0</v>
      </c>
      <c r="F72" s="67"/>
      <c r="G72" s="65">
        <f>B72-C72</f>
        <v>375</v>
      </c>
      <c r="H72" s="66">
        <f>D72-E72</f>
        <v>495</v>
      </c>
      <c r="I72" s="20" t="str">
        <f>IF(C72=0, "-", IF(G72/C72&lt;10, G72/C72, "&gt;999%"))</f>
        <v>-</v>
      </c>
      <c r="J72" s="21" t="str">
        <f>IF(E72=0, "-", IF(H72/E72&lt;10, H72/E72, "&gt;999%"))</f>
        <v>-</v>
      </c>
    </row>
    <row r="73" spans="1:10" s="160" customFormat="1" x14ac:dyDescent="0.25">
      <c r="A73" s="178" t="s">
        <v>628</v>
      </c>
      <c r="B73" s="71">
        <v>375</v>
      </c>
      <c r="C73" s="72">
        <v>0</v>
      </c>
      <c r="D73" s="71">
        <v>495</v>
      </c>
      <c r="E73" s="72">
        <v>0</v>
      </c>
      <c r="F73" s="73"/>
      <c r="G73" s="71">
        <f>B73-C73</f>
        <v>375</v>
      </c>
      <c r="H73" s="72">
        <f>D73-E73</f>
        <v>495</v>
      </c>
      <c r="I73" s="37" t="str">
        <f>IF(C73=0, "-", IF(G73/C73&lt;10, G73/C73, "&gt;999%"))</f>
        <v>-</v>
      </c>
      <c r="J73" s="38" t="str">
        <f>IF(E73=0, "-", IF(H73/E73&lt;10, H73/E73, "&gt;999%"))</f>
        <v>-</v>
      </c>
    </row>
    <row r="74" spans="1:10" x14ac:dyDescent="0.25">
      <c r="A74" s="177"/>
      <c r="B74" s="143"/>
      <c r="C74" s="144"/>
      <c r="D74" s="143"/>
      <c r="E74" s="144"/>
      <c r="F74" s="145"/>
      <c r="G74" s="143"/>
      <c r="H74" s="144"/>
      <c r="I74" s="151"/>
      <c r="J74" s="152"/>
    </row>
    <row r="75" spans="1:10" s="139" customFormat="1" x14ac:dyDescent="0.25">
      <c r="A75" s="159" t="s">
        <v>38</v>
      </c>
      <c r="B75" s="65"/>
      <c r="C75" s="66"/>
      <c r="D75" s="65"/>
      <c r="E75" s="66"/>
      <c r="F75" s="67"/>
      <c r="G75" s="65"/>
      <c r="H75" s="66"/>
      <c r="I75" s="20"/>
      <c r="J75" s="21"/>
    </row>
    <row r="76" spans="1:10" x14ac:dyDescent="0.25">
      <c r="A76" s="158" t="s">
        <v>316</v>
      </c>
      <c r="B76" s="65">
        <v>5</v>
      </c>
      <c r="C76" s="66">
        <v>7</v>
      </c>
      <c r="D76" s="65">
        <v>14</v>
      </c>
      <c r="E76" s="66">
        <v>19</v>
      </c>
      <c r="F76" s="67"/>
      <c r="G76" s="65">
        <f>B76-C76</f>
        <v>-2</v>
      </c>
      <c r="H76" s="66">
        <f>D76-E76</f>
        <v>-5</v>
      </c>
      <c r="I76" s="20">
        <f>IF(C76=0, "-", IF(G76/C76&lt;10, G76/C76, "&gt;999%"))</f>
        <v>-0.2857142857142857</v>
      </c>
      <c r="J76" s="21">
        <f>IF(E76=0, "-", IF(H76/E76&lt;10, H76/E76, "&gt;999%"))</f>
        <v>-0.26315789473684209</v>
      </c>
    </row>
    <row r="77" spans="1:10" x14ac:dyDescent="0.25">
      <c r="A77" s="158" t="s">
        <v>521</v>
      </c>
      <c r="B77" s="65">
        <v>24</v>
      </c>
      <c r="C77" s="66">
        <v>26</v>
      </c>
      <c r="D77" s="65">
        <v>76</v>
      </c>
      <c r="E77" s="66">
        <v>86</v>
      </c>
      <c r="F77" s="67"/>
      <c r="G77" s="65">
        <f>B77-C77</f>
        <v>-2</v>
      </c>
      <c r="H77" s="66">
        <f>D77-E77</f>
        <v>-10</v>
      </c>
      <c r="I77" s="20">
        <f>IF(C77=0, "-", IF(G77/C77&lt;10, G77/C77, "&gt;999%"))</f>
        <v>-7.6923076923076927E-2</v>
      </c>
      <c r="J77" s="21">
        <f>IF(E77=0, "-", IF(H77/E77&lt;10, H77/E77, "&gt;999%"))</f>
        <v>-0.11627906976744186</v>
      </c>
    </row>
    <row r="78" spans="1:10" x14ac:dyDescent="0.25">
      <c r="A78" s="158" t="s">
        <v>522</v>
      </c>
      <c r="B78" s="65">
        <v>35</v>
      </c>
      <c r="C78" s="66">
        <v>34</v>
      </c>
      <c r="D78" s="65">
        <v>71</v>
      </c>
      <c r="E78" s="66">
        <v>43</v>
      </c>
      <c r="F78" s="67"/>
      <c r="G78" s="65">
        <f>B78-C78</f>
        <v>1</v>
      </c>
      <c r="H78" s="66">
        <f>D78-E78</f>
        <v>28</v>
      </c>
      <c r="I78" s="20">
        <f>IF(C78=0, "-", IF(G78/C78&lt;10, G78/C78, "&gt;999%"))</f>
        <v>2.9411764705882353E-2</v>
      </c>
      <c r="J78" s="21">
        <f>IF(E78=0, "-", IF(H78/E78&lt;10, H78/E78, "&gt;999%"))</f>
        <v>0.65116279069767447</v>
      </c>
    </row>
    <row r="79" spans="1:10" s="160" customFormat="1" x14ac:dyDescent="0.25">
      <c r="A79" s="178" t="s">
        <v>629</v>
      </c>
      <c r="B79" s="71">
        <v>64</v>
      </c>
      <c r="C79" s="72">
        <v>67</v>
      </c>
      <c r="D79" s="71">
        <v>161</v>
      </c>
      <c r="E79" s="72">
        <v>148</v>
      </c>
      <c r="F79" s="73"/>
      <c r="G79" s="71">
        <f>B79-C79</f>
        <v>-3</v>
      </c>
      <c r="H79" s="72">
        <f>D79-E79</f>
        <v>13</v>
      </c>
      <c r="I79" s="37">
        <f>IF(C79=0, "-", IF(G79/C79&lt;10, G79/C79, "&gt;999%"))</f>
        <v>-4.4776119402985072E-2</v>
      </c>
      <c r="J79" s="38">
        <f>IF(E79=0, "-", IF(H79/E79&lt;10, H79/E79, "&gt;999%"))</f>
        <v>8.7837837837837843E-2</v>
      </c>
    </row>
    <row r="80" spans="1:10" x14ac:dyDescent="0.25">
      <c r="A80" s="177"/>
      <c r="B80" s="143"/>
      <c r="C80" s="144"/>
      <c r="D80" s="143"/>
      <c r="E80" s="144"/>
      <c r="F80" s="145"/>
      <c r="G80" s="143"/>
      <c r="H80" s="144"/>
      <c r="I80" s="151"/>
      <c r="J80" s="152"/>
    </row>
    <row r="81" spans="1:10" s="139" customFormat="1" x14ac:dyDescent="0.25">
      <c r="A81" s="159" t="s">
        <v>39</v>
      </c>
      <c r="B81" s="65"/>
      <c r="C81" s="66"/>
      <c r="D81" s="65"/>
      <c r="E81" s="66"/>
      <c r="F81" s="67"/>
      <c r="G81" s="65"/>
      <c r="H81" s="66"/>
      <c r="I81" s="20"/>
      <c r="J81" s="21"/>
    </row>
    <row r="82" spans="1:10" x14ac:dyDescent="0.25">
      <c r="A82" s="158" t="s">
        <v>279</v>
      </c>
      <c r="B82" s="65">
        <v>0</v>
      </c>
      <c r="C82" s="66">
        <v>3</v>
      </c>
      <c r="D82" s="65">
        <v>0</v>
      </c>
      <c r="E82" s="66">
        <v>5</v>
      </c>
      <c r="F82" s="67"/>
      <c r="G82" s="65">
        <f>B82-C82</f>
        <v>-3</v>
      </c>
      <c r="H82" s="66">
        <f>D82-E82</f>
        <v>-5</v>
      </c>
      <c r="I82" s="20">
        <f>IF(C82=0, "-", IF(G82/C82&lt;10, G82/C82, "&gt;999%"))</f>
        <v>-1</v>
      </c>
      <c r="J82" s="21">
        <f>IF(E82=0, "-", IF(H82/E82&lt;10, H82/E82, "&gt;999%"))</f>
        <v>-1</v>
      </c>
    </row>
    <row r="83" spans="1:10" s="160" customFormat="1" x14ac:dyDescent="0.25">
      <c r="A83" s="178" t="s">
        <v>630</v>
      </c>
      <c r="B83" s="71">
        <v>0</v>
      </c>
      <c r="C83" s="72">
        <v>3</v>
      </c>
      <c r="D83" s="71">
        <v>0</v>
      </c>
      <c r="E83" s="72">
        <v>5</v>
      </c>
      <c r="F83" s="73"/>
      <c r="G83" s="71">
        <f>B83-C83</f>
        <v>-3</v>
      </c>
      <c r="H83" s="72">
        <f>D83-E83</f>
        <v>-5</v>
      </c>
      <c r="I83" s="37">
        <f>IF(C83=0, "-", IF(G83/C83&lt;10, G83/C83, "&gt;999%"))</f>
        <v>-1</v>
      </c>
      <c r="J83" s="38">
        <f>IF(E83=0, "-", IF(H83/E83&lt;10, H83/E83, "&gt;999%"))</f>
        <v>-1</v>
      </c>
    </row>
    <row r="84" spans="1:10" x14ac:dyDescent="0.25">
      <c r="A84" s="177"/>
      <c r="B84" s="143"/>
      <c r="C84" s="144"/>
      <c r="D84" s="143"/>
      <c r="E84" s="144"/>
      <c r="F84" s="145"/>
      <c r="G84" s="143"/>
      <c r="H84" s="144"/>
      <c r="I84" s="151"/>
      <c r="J84" s="152"/>
    </row>
    <row r="85" spans="1:10" s="139" customFormat="1" x14ac:dyDescent="0.25">
      <c r="A85" s="159" t="s">
        <v>40</v>
      </c>
      <c r="B85" s="65"/>
      <c r="C85" s="66"/>
      <c r="D85" s="65"/>
      <c r="E85" s="66"/>
      <c r="F85" s="67"/>
      <c r="G85" s="65"/>
      <c r="H85" s="66"/>
      <c r="I85" s="20"/>
      <c r="J85" s="21"/>
    </row>
    <row r="86" spans="1:10" x14ac:dyDescent="0.25">
      <c r="A86" s="158" t="s">
        <v>212</v>
      </c>
      <c r="B86" s="65">
        <v>1</v>
      </c>
      <c r="C86" s="66">
        <v>7</v>
      </c>
      <c r="D86" s="65">
        <v>1</v>
      </c>
      <c r="E86" s="66">
        <v>18</v>
      </c>
      <c r="F86" s="67"/>
      <c r="G86" s="65">
        <f>B86-C86</f>
        <v>-6</v>
      </c>
      <c r="H86" s="66">
        <f>D86-E86</f>
        <v>-17</v>
      </c>
      <c r="I86" s="20">
        <f>IF(C86=0, "-", IF(G86/C86&lt;10, G86/C86, "&gt;999%"))</f>
        <v>-0.8571428571428571</v>
      </c>
      <c r="J86" s="21">
        <f>IF(E86=0, "-", IF(H86/E86&lt;10, H86/E86, "&gt;999%"))</f>
        <v>-0.94444444444444442</v>
      </c>
    </row>
    <row r="87" spans="1:10" x14ac:dyDescent="0.25">
      <c r="A87" s="158" t="s">
        <v>347</v>
      </c>
      <c r="B87" s="65">
        <v>2</v>
      </c>
      <c r="C87" s="66">
        <v>4</v>
      </c>
      <c r="D87" s="65">
        <v>4</v>
      </c>
      <c r="E87" s="66">
        <v>13</v>
      </c>
      <c r="F87" s="67"/>
      <c r="G87" s="65">
        <f>B87-C87</f>
        <v>-2</v>
      </c>
      <c r="H87" s="66">
        <f>D87-E87</f>
        <v>-9</v>
      </c>
      <c r="I87" s="20">
        <f>IF(C87=0, "-", IF(G87/C87&lt;10, G87/C87, "&gt;999%"))</f>
        <v>-0.5</v>
      </c>
      <c r="J87" s="21">
        <f>IF(E87=0, "-", IF(H87/E87&lt;10, H87/E87, "&gt;999%"))</f>
        <v>-0.69230769230769229</v>
      </c>
    </row>
    <row r="88" spans="1:10" x14ac:dyDescent="0.25">
      <c r="A88" s="158" t="s">
        <v>383</v>
      </c>
      <c r="B88" s="65">
        <v>0</v>
      </c>
      <c r="C88" s="66">
        <v>6</v>
      </c>
      <c r="D88" s="65">
        <v>0</v>
      </c>
      <c r="E88" s="66">
        <v>12</v>
      </c>
      <c r="F88" s="67"/>
      <c r="G88" s="65">
        <f>B88-C88</f>
        <v>-6</v>
      </c>
      <c r="H88" s="66">
        <f>D88-E88</f>
        <v>-12</v>
      </c>
      <c r="I88" s="20">
        <f>IF(C88=0, "-", IF(G88/C88&lt;10, G88/C88, "&gt;999%"))</f>
        <v>-1</v>
      </c>
      <c r="J88" s="21">
        <f>IF(E88=0, "-", IF(H88/E88&lt;10, H88/E88, "&gt;999%"))</f>
        <v>-1</v>
      </c>
    </row>
    <row r="89" spans="1:10" x14ac:dyDescent="0.25">
      <c r="A89" s="158" t="s">
        <v>264</v>
      </c>
      <c r="B89" s="65">
        <v>2</v>
      </c>
      <c r="C89" s="66">
        <v>0</v>
      </c>
      <c r="D89" s="65">
        <v>4</v>
      </c>
      <c r="E89" s="66">
        <v>0</v>
      </c>
      <c r="F89" s="67"/>
      <c r="G89" s="65">
        <f>B89-C89</f>
        <v>2</v>
      </c>
      <c r="H89" s="66">
        <f>D89-E89</f>
        <v>4</v>
      </c>
      <c r="I89" s="20" t="str">
        <f>IF(C89=0, "-", IF(G89/C89&lt;10, G89/C89, "&gt;999%"))</f>
        <v>-</v>
      </c>
      <c r="J89" s="21" t="str">
        <f>IF(E89=0, "-", IF(H89/E89&lt;10, H89/E89, "&gt;999%"))</f>
        <v>-</v>
      </c>
    </row>
    <row r="90" spans="1:10" s="160" customFormat="1" x14ac:dyDescent="0.25">
      <c r="A90" s="178" t="s">
        <v>631</v>
      </c>
      <c r="B90" s="71">
        <v>5</v>
      </c>
      <c r="C90" s="72">
        <v>17</v>
      </c>
      <c r="D90" s="71">
        <v>9</v>
      </c>
      <c r="E90" s="72">
        <v>43</v>
      </c>
      <c r="F90" s="73"/>
      <c r="G90" s="71">
        <f>B90-C90</f>
        <v>-12</v>
      </c>
      <c r="H90" s="72">
        <f>D90-E90</f>
        <v>-34</v>
      </c>
      <c r="I90" s="37">
        <f>IF(C90=0, "-", IF(G90/C90&lt;10, G90/C90, "&gt;999%"))</f>
        <v>-0.70588235294117652</v>
      </c>
      <c r="J90" s="38">
        <f>IF(E90=0, "-", IF(H90/E90&lt;10, H90/E90, "&gt;999%"))</f>
        <v>-0.79069767441860461</v>
      </c>
    </row>
    <row r="91" spans="1:10" x14ac:dyDescent="0.25">
      <c r="A91" s="177"/>
      <c r="B91" s="143"/>
      <c r="C91" s="144"/>
      <c r="D91" s="143"/>
      <c r="E91" s="144"/>
      <c r="F91" s="145"/>
      <c r="G91" s="143"/>
      <c r="H91" s="144"/>
      <c r="I91" s="151"/>
      <c r="J91" s="152"/>
    </row>
    <row r="92" spans="1:10" s="139" customFormat="1" x14ac:dyDescent="0.25">
      <c r="A92" s="159" t="s">
        <v>41</v>
      </c>
      <c r="B92" s="65"/>
      <c r="C92" s="66"/>
      <c r="D92" s="65"/>
      <c r="E92" s="66"/>
      <c r="F92" s="67"/>
      <c r="G92" s="65"/>
      <c r="H92" s="66"/>
      <c r="I92" s="20"/>
      <c r="J92" s="21"/>
    </row>
    <row r="93" spans="1:10" x14ac:dyDescent="0.25">
      <c r="A93" s="158" t="s">
        <v>408</v>
      </c>
      <c r="B93" s="65">
        <v>144</v>
      </c>
      <c r="C93" s="66">
        <v>0</v>
      </c>
      <c r="D93" s="65">
        <v>150</v>
      </c>
      <c r="E93" s="66">
        <v>0</v>
      </c>
      <c r="F93" s="67"/>
      <c r="G93" s="65">
        <f>B93-C93</f>
        <v>144</v>
      </c>
      <c r="H93" s="66">
        <f>D93-E93</f>
        <v>150</v>
      </c>
      <c r="I93" s="20" t="str">
        <f>IF(C93=0, "-", IF(G93/C93&lt;10, G93/C93, "&gt;999%"))</f>
        <v>-</v>
      </c>
      <c r="J93" s="21" t="str">
        <f>IF(E93=0, "-", IF(H93/E93&lt;10, H93/E93, "&gt;999%"))</f>
        <v>-</v>
      </c>
    </row>
    <row r="94" spans="1:10" x14ac:dyDescent="0.25">
      <c r="A94" s="158" t="s">
        <v>384</v>
      </c>
      <c r="B94" s="65">
        <v>155</v>
      </c>
      <c r="C94" s="66">
        <v>0</v>
      </c>
      <c r="D94" s="65">
        <v>243</v>
      </c>
      <c r="E94" s="66">
        <v>0</v>
      </c>
      <c r="F94" s="67"/>
      <c r="G94" s="65">
        <f>B94-C94</f>
        <v>155</v>
      </c>
      <c r="H94" s="66">
        <f>D94-E94</f>
        <v>243</v>
      </c>
      <c r="I94" s="20" t="str">
        <f>IF(C94=0, "-", IF(G94/C94&lt;10, G94/C94, "&gt;999%"))</f>
        <v>-</v>
      </c>
      <c r="J94" s="21" t="str">
        <f>IF(E94=0, "-", IF(H94/E94&lt;10, H94/E94, "&gt;999%"))</f>
        <v>-</v>
      </c>
    </row>
    <row r="95" spans="1:10" x14ac:dyDescent="0.25">
      <c r="A95" s="158" t="s">
        <v>228</v>
      </c>
      <c r="B95" s="65">
        <v>36</v>
      </c>
      <c r="C95" s="66">
        <v>0</v>
      </c>
      <c r="D95" s="65">
        <v>49</v>
      </c>
      <c r="E95" s="66">
        <v>0</v>
      </c>
      <c r="F95" s="67"/>
      <c r="G95" s="65">
        <f>B95-C95</f>
        <v>36</v>
      </c>
      <c r="H95" s="66">
        <f>D95-E95</f>
        <v>49</v>
      </c>
      <c r="I95" s="20" t="str">
        <f>IF(C95=0, "-", IF(G95/C95&lt;10, G95/C95, "&gt;999%"))</f>
        <v>-</v>
      </c>
      <c r="J95" s="21" t="str">
        <f>IF(E95=0, "-", IF(H95/E95&lt;10, H95/E95, "&gt;999%"))</f>
        <v>-</v>
      </c>
    </row>
    <row r="96" spans="1:10" s="160" customFormat="1" x14ac:dyDescent="0.25">
      <c r="A96" s="178" t="s">
        <v>632</v>
      </c>
      <c r="B96" s="71">
        <v>335</v>
      </c>
      <c r="C96" s="72">
        <v>0</v>
      </c>
      <c r="D96" s="71">
        <v>442</v>
      </c>
      <c r="E96" s="72">
        <v>0</v>
      </c>
      <c r="F96" s="73"/>
      <c r="G96" s="71">
        <f>B96-C96</f>
        <v>335</v>
      </c>
      <c r="H96" s="72">
        <f>D96-E96</f>
        <v>442</v>
      </c>
      <c r="I96" s="37" t="str">
        <f>IF(C96=0, "-", IF(G96/C96&lt;10, G96/C96, "&gt;999%"))</f>
        <v>-</v>
      </c>
      <c r="J96" s="38" t="str">
        <f>IF(E96=0, "-", IF(H96/E96&lt;10, H96/E96, "&gt;999%"))</f>
        <v>-</v>
      </c>
    </row>
    <row r="97" spans="1:10" x14ac:dyDescent="0.25">
      <c r="A97" s="177"/>
      <c r="B97" s="143"/>
      <c r="C97" s="144"/>
      <c r="D97" s="143"/>
      <c r="E97" s="144"/>
      <c r="F97" s="145"/>
      <c r="G97" s="143"/>
      <c r="H97" s="144"/>
      <c r="I97" s="151"/>
      <c r="J97" s="152"/>
    </row>
    <row r="98" spans="1:10" s="139" customFormat="1" x14ac:dyDescent="0.25">
      <c r="A98" s="159" t="s">
        <v>42</v>
      </c>
      <c r="B98" s="65"/>
      <c r="C98" s="66"/>
      <c r="D98" s="65"/>
      <c r="E98" s="66"/>
      <c r="F98" s="67"/>
      <c r="G98" s="65"/>
      <c r="H98" s="66"/>
      <c r="I98" s="20"/>
      <c r="J98" s="21"/>
    </row>
    <row r="99" spans="1:10" x14ac:dyDescent="0.25">
      <c r="A99" s="158" t="s">
        <v>550</v>
      </c>
      <c r="B99" s="65">
        <v>30</v>
      </c>
      <c r="C99" s="66">
        <v>25</v>
      </c>
      <c r="D99" s="65">
        <v>66</v>
      </c>
      <c r="E99" s="66">
        <v>45</v>
      </c>
      <c r="F99" s="67"/>
      <c r="G99" s="65">
        <f>B99-C99</f>
        <v>5</v>
      </c>
      <c r="H99" s="66">
        <f>D99-E99</f>
        <v>21</v>
      </c>
      <c r="I99" s="20">
        <f>IF(C99=0, "-", IF(G99/C99&lt;10, G99/C99, "&gt;999%"))</f>
        <v>0.2</v>
      </c>
      <c r="J99" s="21">
        <f>IF(E99=0, "-", IF(H99/E99&lt;10, H99/E99, "&gt;999%"))</f>
        <v>0.46666666666666667</v>
      </c>
    </row>
    <row r="100" spans="1:10" x14ac:dyDescent="0.25">
      <c r="A100" s="158" t="s">
        <v>540</v>
      </c>
      <c r="B100" s="65">
        <v>1</v>
      </c>
      <c r="C100" s="66">
        <v>1</v>
      </c>
      <c r="D100" s="65">
        <v>2</v>
      </c>
      <c r="E100" s="66">
        <v>3</v>
      </c>
      <c r="F100" s="67"/>
      <c r="G100" s="65">
        <f>B100-C100</f>
        <v>0</v>
      </c>
      <c r="H100" s="66">
        <f>D100-E100</f>
        <v>-1</v>
      </c>
      <c r="I100" s="20">
        <f>IF(C100=0, "-", IF(G100/C100&lt;10, G100/C100, "&gt;999%"))</f>
        <v>0</v>
      </c>
      <c r="J100" s="21">
        <f>IF(E100=0, "-", IF(H100/E100&lt;10, H100/E100, "&gt;999%"))</f>
        <v>-0.33333333333333331</v>
      </c>
    </row>
    <row r="101" spans="1:10" s="160" customFormat="1" x14ac:dyDescent="0.25">
      <c r="A101" s="178" t="s">
        <v>633</v>
      </c>
      <c r="B101" s="71">
        <v>31</v>
      </c>
      <c r="C101" s="72">
        <v>26</v>
      </c>
      <c r="D101" s="71">
        <v>68</v>
      </c>
      <c r="E101" s="72">
        <v>48</v>
      </c>
      <c r="F101" s="73"/>
      <c r="G101" s="71">
        <f>B101-C101</f>
        <v>5</v>
      </c>
      <c r="H101" s="72">
        <f>D101-E101</f>
        <v>20</v>
      </c>
      <c r="I101" s="37">
        <f>IF(C101=0, "-", IF(G101/C101&lt;10, G101/C101, "&gt;999%"))</f>
        <v>0.19230769230769232</v>
      </c>
      <c r="J101" s="38">
        <f>IF(E101=0, "-", IF(H101/E101&lt;10, H101/E101, "&gt;999%"))</f>
        <v>0.41666666666666669</v>
      </c>
    </row>
    <row r="102" spans="1:10" x14ac:dyDescent="0.25">
      <c r="A102" s="177"/>
      <c r="B102" s="143"/>
      <c r="C102" s="144"/>
      <c r="D102" s="143"/>
      <c r="E102" s="144"/>
      <c r="F102" s="145"/>
      <c r="G102" s="143"/>
      <c r="H102" s="144"/>
      <c r="I102" s="151"/>
      <c r="J102" s="152"/>
    </row>
    <row r="103" spans="1:10" s="139" customFormat="1" x14ac:dyDescent="0.25">
      <c r="A103" s="159" t="s">
        <v>43</v>
      </c>
      <c r="B103" s="65"/>
      <c r="C103" s="66"/>
      <c r="D103" s="65"/>
      <c r="E103" s="66"/>
      <c r="F103" s="67"/>
      <c r="G103" s="65"/>
      <c r="H103" s="66"/>
      <c r="I103" s="20"/>
      <c r="J103" s="21"/>
    </row>
    <row r="104" spans="1:10" x14ac:dyDescent="0.25">
      <c r="A104" s="158" t="s">
        <v>551</v>
      </c>
      <c r="B104" s="65">
        <v>4</v>
      </c>
      <c r="C104" s="66">
        <v>1</v>
      </c>
      <c r="D104" s="65">
        <v>7</v>
      </c>
      <c r="E104" s="66">
        <v>4</v>
      </c>
      <c r="F104" s="67"/>
      <c r="G104" s="65">
        <f>B104-C104</f>
        <v>3</v>
      </c>
      <c r="H104" s="66">
        <f>D104-E104</f>
        <v>3</v>
      </c>
      <c r="I104" s="20">
        <f>IF(C104=0, "-", IF(G104/C104&lt;10, G104/C104, "&gt;999%"))</f>
        <v>3</v>
      </c>
      <c r="J104" s="21">
        <f>IF(E104=0, "-", IF(H104/E104&lt;10, H104/E104, "&gt;999%"))</f>
        <v>0.75</v>
      </c>
    </row>
    <row r="105" spans="1:10" s="160" customFormat="1" x14ac:dyDescent="0.25">
      <c r="A105" s="178" t="s">
        <v>634</v>
      </c>
      <c r="B105" s="71">
        <v>4</v>
      </c>
      <c r="C105" s="72">
        <v>1</v>
      </c>
      <c r="D105" s="71">
        <v>7</v>
      </c>
      <c r="E105" s="72">
        <v>4</v>
      </c>
      <c r="F105" s="73"/>
      <c r="G105" s="71">
        <f>B105-C105</f>
        <v>3</v>
      </c>
      <c r="H105" s="72">
        <f>D105-E105</f>
        <v>3</v>
      </c>
      <c r="I105" s="37">
        <f>IF(C105=0, "-", IF(G105/C105&lt;10, G105/C105, "&gt;999%"))</f>
        <v>3</v>
      </c>
      <c r="J105" s="38">
        <f>IF(E105=0, "-", IF(H105/E105&lt;10, H105/E105, "&gt;999%"))</f>
        <v>0.75</v>
      </c>
    </row>
    <row r="106" spans="1:10" x14ac:dyDescent="0.25">
      <c r="A106" s="177"/>
      <c r="B106" s="143"/>
      <c r="C106" s="144"/>
      <c r="D106" s="143"/>
      <c r="E106" s="144"/>
      <c r="F106" s="145"/>
      <c r="G106" s="143"/>
      <c r="H106" s="144"/>
      <c r="I106" s="151"/>
      <c r="J106" s="152"/>
    </row>
    <row r="107" spans="1:10" s="139" customFormat="1" x14ac:dyDescent="0.25">
      <c r="A107" s="159" t="s">
        <v>44</v>
      </c>
      <c r="B107" s="65"/>
      <c r="C107" s="66"/>
      <c r="D107" s="65"/>
      <c r="E107" s="66"/>
      <c r="F107" s="67"/>
      <c r="G107" s="65"/>
      <c r="H107" s="66"/>
      <c r="I107" s="20"/>
      <c r="J107" s="21"/>
    </row>
    <row r="108" spans="1:10" x14ac:dyDescent="0.25">
      <c r="A108" s="158" t="s">
        <v>330</v>
      </c>
      <c r="B108" s="65">
        <v>2</v>
      </c>
      <c r="C108" s="66">
        <v>6</v>
      </c>
      <c r="D108" s="65">
        <v>11</v>
      </c>
      <c r="E108" s="66">
        <v>13</v>
      </c>
      <c r="F108" s="67"/>
      <c r="G108" s="65">
        <f>B108-C108</f>
        <v>-4</v>
      </c>
      <c r="H108" s="66">
        <f>D108-E108</f>
        <v>-2</v>
      </c>
      <c r="I108" s="20">
        <f>IF(C108=0, "-", IF(G108/C108&lt;10, G108/C108, "&gt;999%"))</f>
        <v>-0.66666666666666663</v>
      </c>
      <c r="J108" s="21">
        <f>IF(E108=0, "-", IF(H108/E108&lt;10, H108/E108, "&gt;999%"))</f>
        <v>-0.15384615384615385</v>
      </c>
    </row>
    <row r="109" spans="1:10" s="160" customFormat="1" x14ac:dyDescent="0.25">
      <c r="A109" s="178" t="s">
        <v>635</v>
      </c>
      <c r="B109" s="71">
        <v>2</v>
      </c>
      <c r="C109" s="72">
        <v>6</v>
      </c>
      <c r="D109" s="71">
        <v>11</v>
      </c>
      <c r="E109" s="72">
        <v>13</v>
      </c>
      <c r="F109" s="73"/>
      <c r="G109" s="71">
        <f>B109-C109</f>
        <v>-4</v>
      </c>
      <c r="H109" s="72">
        <f>D109-E109</f>
        <v>-2</v>
      </c>
      <c r="I109" s="37">
        <f>IF(C109=0, "-", IF(G109/C109&lt;10, G109/C109, "&gt;999%"))</f>
        <v>-0.66666666666666663</v>
      </c>
      <c r="J109" s="38">
        <f>IF(E109=0, "-", IF(H109/E109&lt;10, H109/E109, "&gt;999%"))</f>
        <v>-0.15384615384615385</v>
      </c>
    </row>
    <row r="110" spans="1:10" x14ac:dyDescent="0.25">
      <c r="A110" s="177"/>
      <c r="B110" s="143"/>
      <c r="C110" s="144"/>
      <c r="D110" s="143"/>
      <c r="E110" s="144"/>
      <c r="F110" s="145"/>
      <c r="G110" s="143"/>
      <c r="H110" s="144"/>
      <c r="I110" s="151"/>
      <c r="J110" s="152"/>
    </row>
    <row r="111" spans="1:10" s="139" customFormat="1" x14ac:dyDescent="0.25">
      <c r="A111" s="159" t="s">
        <v>45</v>
      </c>
      <c r="B111" s="65"/>
      <c r="C111" s="66"/>
      <c r="D111" s="65"/>
      <c r="E111" s="66"/>
      <c r="F111" s="67"/>
      <c r="G111" s="65"/>
      <c r="H111" s="66"/>
      <c r="I111" s="20"/>
      <c r="J111" s="21"/>
    </row>
    <row r="112" spans="1:10" x14ac:dyDescent="0.25">
      <c r="A112" s="158" t="s">
        <v>199</v>
      </c>
      <c r="B112" s="65">
        <v>28</v>
      </c>
      <c r="C112" s="66">
        <v>31</v>
      </c>
      <c r="D112" s="65">
        <v>79</v>
      </c>
      <c r="E112" s="66">
        <v>67</v>
      </c>
      <c r="F112" s="67"/>
      <c r="G112" s="65">
        <f>B112-C112</f>
        <v>-3</v>
      </c>
      <c r="H112" s="66">
        <f>D112-E112</f>
        <v>12</v>
      </c>
      <c r="I112" s="20">
        <f>IF(C112=0, "-", IF(G112/C112&lt;10, G112/C112, "&gt;999%"))</f>
        <v>-9.6774193548387094E-2</v>
      </c>
      <c r="J112" s="21">
        <f>IF(E112=0, "-", IF(H112/E112&lt;10, H112/E112, "&gt;999%"))</f>
        <v>0.17910447761194029</v>
      </c>
    </row>
    <row r="113" spans="1:10" s="160" customFormat="1" x14ac:dyDescent="0.25">
      <c r="A113" s="178" t="s">
        <v>636</v>
      </c>
      <c r="B113" s="71">
        <v>28</v>
      </c>
      <c r="C113" s="72">
        <v>31</v>
      </c>
      <c r="D113" s="71">
        <v>79</v>
      </c>
      <c r="E113" s="72">
        <v>67</v>
      </c>
      <c r="F113" s="73"/>
      <c r="G113" s="71">
        <f>B113-C113</f>
        <v>-3</v>
      </c>
      <c r="H113" s="72">
        <f>D113-E113</f>
        <v>12</v>
      </c>
      <c r="I113" s="37">
        <f>IF(C113=0, "-", IF(G113/C113&lt;10, G113/C113, "&gt;999%"))</f>
        <v>-9.6774193548387094E-2</v>
      </c>
      <c r="J113" s="38">
        <f>IF(E113=0, "-", IF(H113/E113&lt;10, H113/E113, "&gt;999%"))</f>
        <v>0.17910447761194029</v>
      </c>
    </row>
    <row r="114" spans="1:10" x14ac:dyDescent="0.25">
      <c r="A114" s="177"/>
      <c r="B114" s="143"/>
      <c r="C114" s="144"/>
      <c r="D114" s="143"/>
      <c r="E114" s="144"/>
      <c r="F114" s="145"/>
      <c r="G114" s="143"/>
      <c r="H114" s="144"/>
      <c r="I114" s="151"/>
      <c r="J114" s="152"/>
    </row>
    <row r="115" spans="1:10" s="139" customFormat="1" x14ac:dyDescent="0.25">
      <c r="A115" s="159" t="s">
        <v>46</v>
      </c>
      <c r="B115" s="65"/>
      <c r="C115" s="66"/>
      <c r="D115" s="65"/>
      <c r="E115" s="66"/>
      <c r="F115" s="67"/>
      <c r="G115" s="65"/>
      <c r="H115" s="66"/>
      <c r="I115" s="20"/>
      <c r="J115" s="21"/>
    </row>
    <row r="116" spans="1:10" x14ac:dyDescent="0.25">
      <c r="A116" s="158" t="s">
        <v>526</v>
      </c>
      <c r="B116" s="65">
        <v>28</v>
      </c>
      <c r="C116" s="66">
        <v>25</v>
      </c>
      <c r="D116" s="65">
        <v>71</v>
      </c>
      <c r="E116" s="66">
        <v>61</v>
      </c>
      <c r="F116" s="67"/>
      <c r="G116" s="65">
        <f>B116-C116</f>
        <v>3</v>
      </c>
      <c r="H116" s="66">
        <f>D116-E116</f>
        <v>10</v>
      </c>
      <c r="I116" s="20">
        <f>IF(C116=0, "-", IF(G116/C116&lt;10, G116/C116, "&gt;999%"))</f>
        <v>0.12</v>
      </c>
      <c r="J116" s="21">
        <f>IF(E116=0, "-", IF(H116/E116&lt;10, H116/E116, "&gt;999%"))</f>
        <v>0.16393442622950818</v>
      </c>
    </row>
    <row r="117" spans="1:10" s="160" customFormat="1" x14ac:dyDescent="0.25">
      <c r="A117" s="178" t="s">
        <v>637</v>
      </c>
      <c r="B117" s="71">
        <v>28</v>
      </c>
      <c r="C117" s="72">
        <v>25</v>
      </c>
      <c r="D117" s="71">
        <v>71</v>
      </c>
      <c r="E117" s="72">
        <v>61</v>
      </c>
      <c r="F117" s="73"/>
      <c r="G117" s="71">
        <f>B117-C117</f>
        <v>3</v>
      </c>
      <c r="H117" s="72">
        <f>D117-E117</f>
        <v>10</v>
      </c>
      <c r="I117" s="37">
        <f>IF(C117=0, "-", IF(G117/C117&lt;10, G117/C117, "&gt;999%"))</f>
        <v>0.12</v>
      </c>
      <c r="J117" s="38">
        <f>IF(E117=0, "-", IF(H117/E117&lt;10, H117/E117, "&gt;999%"))</f>
        <v>0.16393442622950818</v>
      </c>
    </row>
    <row r="118" spans="1:10" x14ac:dyDescent="0.25">
      <c r="A118" s="177"/>
      <c r="B118" s="143"/>
      <c r="C118" s="144"/>
      <c r="D118" s="143"/>
      <c r="E118" s="144"/>
      <c r="F118" s="145"/>
      <c r="G118" s="143"/>
      <c r="H118" s="144"/>
      <c r="I118" s="151"/>
      <c r="J118" s="152"/>
    </row>
    <row r="119" spans="1:10" s="139" customFormat="1" x14ac:dyDescent="0.25">
      <c r="A119" s="159" t="s">
        <v>47</v>
      </c>
      <c r="B119" s="65"/>
      <c r="C119" s="66"/>
      <c r="D119" s="65"/>
      <c r="E119" s="66"/>
      <c r="F119" s="67"/>
      <c r="G119" s="65"/>
      <c r="H119" s="66"/>
      <c r="I119" s="20"/>
      <c r="J119" s="21"/>
    </row>
    <row r="120" spans="1:10" x14ac:dyDescent="0.25">
      <c r="A120" s="158" t="s">
        <v>385</v>
      </c>
      <c r="B120" s="65">
        <v>96</v>
      </c>
      <c r="C120" s="66">
        <v>65</v>
      </c>
      <c r="D120" s="65">
        <v>189</v>
      </c>
      <c r="E120" s="66">
        <v>195</v>
      </c>
      <c r="F120" s="67"/>
      <c r="G120" s="65">
        <f t="shared" ref="G120:G131" si="8">B120-C120</f>
        <v>31</v>
      </c>
      <c r="H120" s="66">
        <f t="shared" ref="H120:H131" si="9">D120-E120</f>
        <v>-6</v>
      </c>
      <c r="I120" s="20">
        <f t="shared" ref="I120:I131" si="10">IF(C120=0, "-", IF(G120/C120&lt;10, G120/C120, "&gt;999%"))</f>
        <v>0.47692307692307695</v>
      </c>
      <c r="J120" s="21">
        <f t="shared" ref="J120:J131" si="11">IF(E120=0, "-", IF(H120/E120&lt;10, H120/E120, "&gt;999%"))</f>
        <v>-3.0769230769230771E-2</v>
      </c>
    </row>
    <row r="121" spans="1:10" x14ac:dyDescent="0.25">
      <c r="A121" s="158" t="s">
        <v>423</v>
      </c>
      <c r="B121" s="65">
        <v>385</v>
      </c>
      <c r="C121" s="66">
        <v>236</v>
      </c>
      <c r="D121" s="65">
        <v>891</v>
      </c>
      <c r="E121" s="66">
        <v>810</v>
      </c>
      <c r="F121" s="67"/>
      <c r="G121" s="65">
        <f t="shared" si="8"/>
        <v>149</v>
      </c>
      <c r="H121" s="66">
        <f t="shared" si="9"/>
        <v>81</v>
      </c>
      <c r="I121" s="20">
        <f t="shared" si="10"/>
        <v>0.63135593220338981</v>
      </c>
      <c r="J121" s="21">
        <f t="shared" si="11"/>
        <v>0.1</v>
      </c>
    </row>
    <row r="122" spans="1:10" x14ac:dyDescent="0.25">
      <c r="A122" s="158" t="s">
        <v>202</v>
      </c>
      <c r="B122" s="65">
        <v>10</v>
      </c>
      <c r="C122" s="66">
        <v>3</v>
      </c>
      <c r="D122" s="65">
        <v>26</v>
      </c>
      <c r="E122" s="66">
        <v>4</v>
      </c>
      <c r="F122" s="67"/>
      <c r="G122" s="65">
        <f t="shared" si="8"/>
        <v>7</v>
      </c>
      <c r="H122" s="66">
        <f t="shared" si="9"/>
        <v>22</v>
      </c>
      <c r="I122" s="20">
        <f t="shared" si="10"/>
        <v>2.3333333333333335</v>
      </c>
      <c r="J122" s="21">
        <f t="shared" si="11"/>
        <v>5.5</v>
      </c>
    </row>
    <row r="123" spans="1:10" x14ac:dyDescent="0.25">
      <c r="A123" s="158" t="s">
        <v>229</v>
      </c>
      <c r="B123" s="65">
        <v>2</v>
      </c>
      <c r="C123" s="66">
        <v>7</v>
      </c>
      <c r="D123" s="65">
        <v>10</v>
      </c>
      <c r="E123" s="66">
        <v>35</v>
      </c>
      <c r="F123" s="67"/>
      <c r="G123" s="65">
        <f t="shared" si="8"/>
        <v>-5</v>
      </c>
      <c r="H123" s="66">
        <f t="shared" si="9"/>
        <v>-25</v>
      </c>
      <c r="I123" s="20">
        <f t="shared" si="10"/>
        <v>-0.7142857142857143</v>
      </c>
      <c r="J123" s="21">
        <f t="shared" si="11"/>
        <v>-0.7142857142857143</v>
      </c>
    </row>
    <row r="124" spans="1:10" x14ac:dyDescent="0.25">
      <c r="A124" s="158" t="s">
        <v>304</v>
      </c>
      <c r="B124" s="65">
        <v>105</v>
      </c>
      <c r="C124" s="66">
        <v>42</v>
      </c>
      <c r="D124" s="65">
        <v>162</v>
      </c>
      <c r="E124" s="66">
        <v>148</v>
      </c>
      <c r="F124" s="67"/>
      <c r="G124" s="65">
        <f t="shared" si="8"/>
        <v>63</v>
      </c>
      <c r="H124" s="66">
        <f t="shared" si="9"/>
        <v>14</v>
      </c>
      <c r="I124" s="20">
        <f t="shared" si="10"/>
        <v>1.5</v>
      </c>
      <c r="J124" s="21">
        <f t="shared" si="11"/>
        <v>9.45945945945946E-2</v>
      </c>
    </row>
    <row r="125" spans="1:10" x14ac:dyDescent="0.25">
      <c r="A125" s="158" t="s">
        <v>337</v>
      </c>
      <c r="B125" s="65">
        <v>29</v>
      </c>
      <c r="C125" s="66">
        <v>104</v>
      </c>
      <c r="D125" s="65">
        <v>164</v>
      </c>
      <c r="E125" s="66">
        <v>151</v>
      </c>
      <c r="F125" s="67"/>
      <c r="G125" s="65">
        <f t="shared" si="8"/>
        <v>-75</v>
      </c>
      <c r="H125" s="66">
        <f t="shared" si="9"/>
        <v>13</v>
      </c>
      <c r="I125" s="20">
        <f t="shared" si="10"/>
        <v>-0.72115384615384615</v>
      </c>
      <c r="J125" s="21">
        <f t="shared" si="11"/>
        <v>8.6092715231788075E-2</v>
      </c>
    </row>
    <row r="126" spans="1:10" x14ac:dyDescent="0.25">
      <c r="A126" s="158" t="s">
        <v>499</v>
      </c>
      <c r="B126" s="65">
        <v>199</v>
      </c>
      <c r="C126" s="66">
        <v>61</v>
      </c>
      <c r="D126" s="65">
        <v>567</v>
      </c>
      <c r="E126" s="66">
        <v>273</v>
      </c>
      <c r="F126" s="67"/>
      <c r="G126" s="65">
        <f t="shared" si="8"/>
        <v>138</v>
      </c>
      <c r="H126" s="66">
        <f t="shared" si="9"/>
        <v>294</v>
      </c>
      <c r="I126" s="20">
        <f t="shared" si="10"/>
        <v>2.262295081967213</v>
      </c>
      <c r="J126" s="21">
        <f t="shared" si="11"/>
        <v>1.0769230769230769</v>
      </c>
    </row>
    <row r="127" spans="1:10" x14ac:dyDescent="0.25">
      <c r="A127" s="158" t="s">
        <v>508</v>
      </c>
      <c r="B127" s="65">
        <v>1225</v>
      </c>
      <c r="C127" s="66">
        <v>1047</v>
      </c>
      <c r="D127" s="65">
        <v>2797</v>
      </c>
      <c r="E127" s="66">
        <v>3010</v>
      </c>
      <c r="F127" s="67"/>
      <c r="G127" s="65">
        <f t="shared" si="8"/>
        <v>178</v>
      </c>
      <c r="H127" s="66">
        <f t="shared" si="9"/>
        <v>-213</v>
      </c>
      <c r="I127" s="20">
        <f t="shared" si="10"/>
        <v>0.17000955109837632</v>
      </c>
      <c r="J127" s="21">
        <f t="shared" si="11"/>
        <v>-7.0764119601328904E-2</v>
      </c>
    </row>
    <row r="128" spans="1:10" x14ac:dyDescent="0.25">
      <c r="A128" s="158" t="s">
        <v>479</v>
      </c>
      <c r="B128" s="65">
        <v>0</v>
      </c>
      <c r="C128" s="66">
        <v>1</v>
      </c>
      <c r="D128" s="65">
        <v>0</v>
      </c>
      <c r="E128" s="66">
        <v>3</v>
      </c>
      <c r="F128" s="67"/>
      <c r="G128" s="65">
        <f t="shared" si="8"/>
        <v>-1</v>
      </c>
      <c r="H128" s="66">
        <f t="shared" si="9"/>
        <v>-3</v>
      </c>
      <c r="I128" s="20">
        <f t="shared" si="10"/>
        <v>-1</v>
      </c>
      <c r="J128" s="21">
        <f t="shared" si="11"/>
        <v>-1</v>
      </c>
    </row>
    <row r="129" spans="1:10" x14ac:dyDescent="0.25">
      <c r="A129" s="158" t="s">
        <v>489</v>
      </c>
      <c r="B129" s="65">
        <v>117</v>
      </c>
      <c r="C129" s="66">
        <v>146</v>
      </c>
      <c r="D129" s="65">
        <v>273</v>
      </c>
      <c r="E129" s="66">
        <v>248</v>
      </c>
      <c r="F129" s="67"/>
      <c r="G129" s="65">
        <f t="shared" si="8"/>
        <v>-29</v>
      </c>
      <c r="H129" s="66">
        <f t="shared" si="9"/>
        <v>25</v>
      </c>
      <c r="I129" s="20">
        <f t="shared" si="10"/>
        <v>-0.19863013698630136</v>
      </c>
      <c r="J129" s="21">
        <f t="shared" si="11"/>
        <v>0.10080645161290322</v>
      </c>
    </row>
    <row r="130" spans="1:10" x14ac:dyDescent="0.25">
      <c r="A130" s="158" t="s">
        <v>527</v>
      </c>
      <c r="B130" s="65">
        <v>6</v>
      </c>
      <c r="C130" s="66">
        <v>39</v>
      </c>
      <c r="D130" s="65">
        <v>8</v>
      </c>
      <c r="E130" s="66">
        <v>56</v>
      </c>
      <c r="F130" s="67"/>
      <c r="G130" s="65">
        <f t="shared" si="8"/>
        <v>-33</v>
      </c>
      <c r="H130" s="66">
        <f t="shared" si="9"/>
        <v>-48</v>
      </c>
      <c r="I130" s="20">
        <f t="shared" si="10"/>
        <v>-0.84615384615384615</v>
      </c>
      <c r="J130" s="21">
        <f t="shared" si="11"/>
        <v>-0.8571428571428571</v>
      </c>
    </row>
    <row r="131" spans="1:10" s="160" customFormat="1" x14ac:dyDescent="0.25">
      <c r="A131" s="178" t="s">
        <v>638</v>
      </c>
      <c r="B131" s="71">
        <v>2174</v>
      </c>
      <c r="C131" s="72">
        <v>1751</v>
      </c>
      <c r="D131" s="71">
        <v>5087</v>
      </c>
      <c r="E131" s="72">
        <v>4933</v>
      </c>
      <c r="F131" s="73"/>
      <c r="G131" s="71">
        <f t="shared" si="8"/>
        <v>423</v>
      </c>
      <c r="H131" s="72">
        <f t="shared" si="9"/>
        <v>154</v>
      </c>
      <c r="I131" s="37">
        <f t="shared" si="10"/>
        <v>0.24157624214734438</v>
      </c>
      <c r="J131" s="38">
        <f t="shared" si="11"/>
        <v>3.1218325562538011E-2</v>
      </c>
    </row>
    <row r="132" spans="1:10" x14ac:dyDescent="0.25">
      <c r="A132" s="177"/>
      <c r="B132" s="143"/>
      <c r="C132" s="144"/>
      <c r="D132" s="143"/>
      <c r="E132" s="144"/>
      <c r="F132" s="145"/>
      <c r="G132" s="143"/>
      <c r="H132" s="144"/>
      <c r="I132" s="151"/>
      <c r="J132" s="152"/>
    </row>
    <row r="133" spans="1:10" s="139" customFormat="1" x14ac:dyDescent="0.25">
      <c r="A133" s="159" t="s">
        <v>48</v>
      </c>
      <c r="B133" s="65"/>
      <c r="C133" s="66"/>
      <c r="D133" s="65"/>
      <c r="E133" s="66"/>
      <c r="F133" s="67"/>
      <c r="G133" s="65"/>
      <c r="H133" s="66"/>
      <c r="I133" s="20"/>
      <c r="J133" s="21"/>
    </row>
    <row r="134" spans="1:10" x14ac:dyDescent="0.25">
      <c r="A134" s="158" t="s">
        <v>552</v>
      </c>
      <c r="B134" s="65">
        <v>8</v>
      </c>
      <c r="C134" s="66">
        <v>10</v>
      </c>
      <c r="D134" s="65">
        <v>19</v>
      </c>
      <c r="E134" s="66">
        <v>31</v>
      </c>
      <c r="F134" s="67"/>
      <c r="G134" s="65">
        <f>B134-C134</f>
        <v>-2</v>
      </c>
      <c r="H134" s="66">
        <f>D134-E134</f>
        <v>-12</v>
      </c>
      <c r="I134" s="20">
        <f>IF(C134=0, "-", IF(G134/C134&lt;10, G134/C134, "&gt;999%"))</f>
        <v>-0.2</v>
      </c>
      <c r="J134" s="21">
        <f>IF(E134=0, "-", IF(H134/E134&lt;10, H134/E134, "&gt;999%"))</f>
        <v>-0.38709677419354838</v>
      </c>
    </row>
    <row r="135" spans="1:10" s="160" customFormat="1" x14ac:dyDescent="0.25">
      <c r="A135" s="178" t="s">
        <v>639</v>
      </c>
      <c r="B135" s="71">
        <v>8</v>
      </c>
      <c r="C135" s="72">
        <v>10</v>
      </c>
      <c r="D135" s="71">
        <v>19</v>
      </c>
      <c r="E135" s="72">
        <v>31</v>
      </c>
      <c r="F135" s="73"/>
      <c r="G135" s="71">
        <f>B135-C135</f>
        <v>-2</v>
      </c>
      <c r="H135" s="72">
        <f>D135-E135</f>
        <v>-12</v>
      </c>
      <c r="I135" s="37">
        <f>IF(C135=0, "-", IF(G135/C135&lt;10, G135/C135, "&gt;999%"))</f>
        <v>-0.2</v>
      </c>
      <c r="J135" s="38">
        <f>IF(E135=0, "-", IF(H135/E135&lt;10, H135/E135, "&gt;999%"))</f>
        <v>-0.38709677419354838</v>
      </c>
    </row>
    <row r="136" spans="1:10" x14ac:dyDescent="0.25">
      <c r="A136" s="177"/>
      <c r="B136" s="143"/>
      <c r="C136" s="144"/>
      <c r="D136" s="143"/>
      <c r="E136" s="144"/>
      <c r="F136" s="145"/>
      <c r="G136" s="143"/>
      <c r="H136" s="144"/>
      <c r="I136" s="151"/>
      <c r="J136" s="152"/>
    </row>
    <row r="137" spans="1:10" s="139" customFormat="1" x14ac:dyDescent="0.25">
      <c r="A137" s="159" t="s">
        <v>49</v>
      </c>
      <c r="B137" s="65"/>
      <c r="C137" s="66"/>
      <c r="D137" s="65"/>
      <c r="E137" s="66"/>
      <c r="F137" s="67"/>
      <c r="G137" s="65"/>
      <c r="H137" s="66"/>
      <c r="I137" s="20"/>
      <c r="J137" s="21"/>
    </row>
    <row r="138" spans="1:10" x14ac:dyDescent="0.25">
      <c r="A138" s="158" t="s">
        <v>528</v>
      </c>
      <c r="B138" s="65">
        <v>48</v>
      </c>
      <c r="C138" s="66">
        <v>67</v>
      </c>
      <c r="D138" s="65">
        <v>122</v>
      </c>
      <c r="E138" s="66">
        <v>159</v>
      </c>
      <c r="F138" s="67"/>
      <c r="G138" s="65">
        <f>B138-C138</f>
        <v>-19</v>
      </c>
      <c r="H138" s="66">
        <f>D138-E138</f>
        <v>-37</v>
      </c>
      <c r="I138" s="20">
        <f>IF(C138=0, "-", IF(G138/C138&lt;10, G138/C138, "&gt;999%"))</f>
        <v>-0.28358208955223879</v>
      </c>
      <c r="J138" s="21">
        <f>IF(E138=0, "-", IF(H138/E138&lt;10, H138/E138, "&gt;999%"))</f>
        <v>-0.23270440251572327</v>
      </c>
    </row>
    <row r="139" spans="1:10" x14ac:dyDescent="0.25">
      <c r="A139" s="158" t="s">
        <v>541</v>
      </c>
      <c r="B139" s="65">
        <v>35</v>
      </c>
      <c r="C139" s="66">
        <v>26</v>
      </c>
      <c r="D139" s="65">
        <v>85</v>
      </c>
      <c r="E139" s="66">
        <v>64</v>
      </c>
      <c r="F139" s="67"/>
      <c r="G139" s="65">
        <f>B139-C139</f>
        <v>9</v>
      </c>
      <c r="H139" s="66">
        <f>D139-E139</f>
        <v>21</v>
      </c>
      <c r="I139" s="20">
        <f>IF(C139=0, "-", IF(G139/C139&lt;10, G139/C139, "&gt;999%"))</f>
        <v>0.34615384615384615</v>
      </c>
      <c r="J139" s="21">
        <f>IF(E139=0, "-", IF(H139/E139&lt;10, H139/E139, "&gt;999%"))</f>
        <v>0.328125</v>
      </c>
    </row>
    <row r="140" spans="1:10" x14ac:dyDescent="0.25">
      <c r="A140" s="158" t="s">
        <v>553</v>
      </c>
      <c r="B140" s="65">
        <v>20</v>
      </c>
      <c r="C140" s="66">
        <v>24</v>
      </c>
      <c r="D140" s="65">
        <v>43</v>
      </c>
      <c r="E140" s="66">
        <v>37</v>
      </c>
      <c r="F140" s="67"/>
      <c r="G140" s="65">
        <f>B140-C140</f>
        <v>-4</v>
      </c>
      <c r="H140" s="66">
        <f>D140-E140</f>
        <v>6</v>
      </c>
      <c r="I140" s="20">
        <f>IF(C140=0, "-", IF(G140/C140&lt;10, G140/C140, "&gt;999%"))</f>
        <v>-0.16666666666666666</v>
      </c>
      <c r="J140" s="21">
        <f>IF(E140=0, "-", IF(H140/E140&lt;10, H140/E140, "&gt;999%"))</f>
        <v>0.16216216216216217</v>
      </c>
    </row>
    <row r="141" spans="1:10" s="160" customFormat="1" x14ac:dyDescent="0.25">
      <c r="A141" s="178" t="s">
        <v>640</v>
      </c>
      <c r="B141" s="71">
        <v>103</v>
      </c>
      <c r="C141" s="72">
        <v>117</v>
      </c>
      <c r="D141" s="71">
        <v>250</v>
      </c>
      <c r="E141" s="72">
        <v>260</v>
      </c>
      <c r="F141" s="73"/>
      <c r="G141" s="71">
        <f>B141-C141</f>
        <v>-14</v>
      </c>
      <c r="H141" s="72">
        <f>D141-E141</f>
        <v>-10</v>
      </c>
      <c r="I141" s="37">
        <f>IF(C141=0, "-", IF(G141/C141&lt;10, G141/C141, "&gt;999%"))</f>
        <v>-0.11965811965811966</v>
      </c>
      <c r="J141" s="38">
        <f>IF(E141=0, "-", IF(H141/E141&lt;10, H141/E141, "&gt;999%"))</f>
        <v>-3.8461538461538464E-2</v>
      </c>
    </row>
    <row r="142" spans="1:10" x14ac:dyDescent="0.25">
      <c r="A142" s="177"/>
      <c r="B142" s="143"/>
      <c r="C142" s="144"/>
      <c r="D142" s="143"/>
      <c r="E142" s="144"/>
      <c r="F142" s="145"/>
      <c r="G142" s="143"/>
      <c r="H142" s="144"/>
      <c r="I142" s="151"/>
      <c r="J142" s="152"/>
    </row>
    <row r="143" spans="1:10" s="139" customFormat="1" x14ac:dyDescent="0.25">
      <c r="A143" s="159" t="s">
        <v>50</v>
      </c>
      <c r="B143" s="65"/>
      <c r="C143" s="66"/>
      <c r="D143" s="65"/>
      <c r="E143" s="66"/>
      <c r="F143" s="67"/>
      <c r="G143" s="65"/>
      <c r="H143" s="66"/>
      <c r="I143" s="20"/>
      <c r="J143" s="21"/>
    </row>
    <row r="144" spans="1:10" x14ac:dyDescent="0.25">
      <c r="A144" s="158" t="s">
        <v>251</v>
      </c>
      <c r="B144" s="65">
        <v>1</v>
      </c>
      <c r="C144" s="66">
        <v>1</v>
      </c>
      <c r="D144" s="65">
        <v>3</v>
      </c>
      <c r="E144" s="66">
        <v>3</v>
      </c>
      <c r="F144" s="67"/>
      <c r="G144" s="65">
        <f t="shared" ref="G144:G149" si="12">B144-C144</f>
        <v>0</v>
      </c>
      <c r="H144" s="66">
        <f t="shared" ref="H144:H149" si="13">D144-E144</f>
        <v>0</v>
      </c>
      <c r="I144" s="20">
        <f t="shared" ref="I144:I149" si="14">IF(C144=0, "-", IF(G144/C144&lt;10, G144/C144, "&gt;999%"))</f>
        <v>0</v>
      </c>
      <c r="J144" s="21">
        <f t="shared" ref="J144:J149" si="15">IF(E144=0, "-", IF(H144/E144&lt;10, H144/E144, "&gt;999%"))</f>
        <v>0</v>
      </c>
    </row>
    <row r="145" spans="1:10" x14ac:dyDescent="0.25">
      <c r="A145" s="158" t="s">
        <v>271</v>
      </c>
      <c r="B145" s="65">
        <v>0</v>
      </c>
      <c r="C145" s="66">
        <v>0</v>
      </c>
      <c r="D145" s="65">
        <v>0</v>
      </c>
      <c r="E145" s="66">
        <v>2</v>
      </c>
      <c r="F145" s="67"/>
      <c r="G145" s="65">
        <f t="shared" si="12"/>
        <v>0</v>
      </c>
      <c r="H145" s="66">
        <f t="shared" si="13"/>
        <v>-2</v>
      </c>
      <c r="I145" s="20" t="str">
        <f t="shared" si="14"/>
        <v>-</v>
      </c>
      <c r="J145" s="21">
        <f t="shared" si="15"/>
        <v>-1</v>
      </c>
    </row>
    <row r="146" spans="1:10" x14ac:dyDescent="0.25">
      <c r="A146" s="158" t="s">
        <v>373</v>
      </c>
      <c r="B146" s="65">
        <v>3</v>
      </c>
      <c r="C146" s="66">
        <v>0</v>
      </c>
      <c r="D146" s="65">
        <v>11</v>
      </c>
      <c r="E146" s="66">
        <v>0</v>
      </c>
      <c r="F146" s="67"/>
      <c r="G146" s="65">
        <f t="shared" si="12"/>
        <v>3</v>
      </c>
      <c r="H146" s="66">
        <f t="shared" si="13"/>
        <v>11</v>
      </c>
      <c r="I146" s="20" t="str">
        <f t="shared" si="14"/>
        <v>-</v>
      </c>
      <c r="J146" s="21" t="str">
        <f t="shared" si="15"/>
        <v>-</v>
      </c>
    </row>
    <row r="147" spans="1:10" x14ac:dyDescent="0.25">
      <c r="A147" s="158" t="s">
        <v>409</v>
      </c>
      <c r="B147" s="65">
        <v>0</v>
      </c>
      <c r="C147" s="66">
        <v>6</v>
      </c>
      <c r="D147" s="65">
        <v>35</v>
      </c>
      <c r="E147" s="66">
        <v>29</v>
      </c>
      <c r="F147" s="67"/>
      <c r="G147" s="65">
        <f t="shared" si="12"/>
        <v>-6</v>
      </c>
      <c r="H147" s="66">
        <f t="shared" si="13"/>
        <v>6</v>
      </c>
      <c r="I147" s="20">
        <f t="shared" si="14"/>
        <v>-1</v>
      </c>
      <c r="J147" s="21">
        <f t="shared" si="15"/>
        <v>0.20689655172413793</v>
      </c>
    </row>
    <row r="148" spans="1:10" x14ac:dyDescent="0.25">
      <c r="A148" s="158" t="s">
        <v>451</v>
      </c>
      <c r="B148" s="65">
        <v>3</v>
      </c>
      <c r="C148" s="66">
        <v>7</v>
      </c>
      <c r="D148" s="65">
        <v>11</v>
      </c>
      <c r="E148" s="66">
        <v>13</v>
      </c>
      <c r="F148" s="67"/>
      <c r="G148" s="65">
        <f t="shared" si="12"/>
        <v>-4</v>
      </c>
      <c r="H148" s="66">
        <f t="shared" si="13"/>
        <v>-2</v>
      </c>
      <c r="I148" s="20">
        <f t="shared" si="14"/>
        <v>-0.5714285714285714</v>
      </c>
      <c r="J148" s="21">
        <f t="shared" si="15"/>
        <v>-0.15384615384615385</v>
      </c>
    </row>
    <row r="149" spans="1:10" s="160" customFormat="1" x14ac:dyDescent="0.25">
      <c r="A149" s="178" t="s">
        <v>641</v>
      </c>
      <c r="B149" s="71">
        <v>7</v>
      </c>
      <c r="C149" s="72">
        <v>14</v>
      </c>
      <c r="D149" s="71">
        <v>60</v>
      </c>
      <c r="E149" s="72">
        <v>47</v>
      </c>
      <c r="F149" s="73"/>
      <c r="G149" s="71">
        <f t="shared" si="12"/>
        <v>-7</v>
      </c>
      <c r="H149" s="72">
        <f t="shared" si="13"/>
        <v>13</v>
      </c>
      <c r="I149" s="37">
        <f t="shared" si="14"/>
        <v>-0.5</v>
      </c>
      <c r="J149" s="38">
        <f t="shared" si="15"/>
        <v>0.27659574468085107</v>
      </c>
    </row>
    <row r="150" spans="1:10" x14ac:dyDescent="0.25">
      <c r="A150" s="177"/>
      <c r="B150" s="143"/>
      <c r="C150" s="144"/>
      <c r="D150" s="143"/>
      <c r="E150" s="144"/>
      <c r="F150" s="145"/>
      <c r="G150" s="143"/>
      <c r="H150" s="144"/>
      <c r="I150" s="151"/>
      <c r="J150" s="152"/>
    </row>
    <row r="151" spans="1:10" s="139" customFormat="1" x14ac:dyDescent="0.25">
      <c r="A151" s="159" t="s">
        <v>51</v>
      </c>
      <c r="B151" s="65"/>
      <c r="C151" s="66"/>
      <c r="D151" s="65"/>
      <c r="E151" s="66"/>
      <c r="F151" s="67"/>
      <c r="G151" s="65"/>
      <c r="H151" s="66"/>
      <c r="I151" s="20"/>
      <c r="J151" s="21"/>
    </row>
    <row r="152" spans="1:10" x14ac:dyDescent="0.25">
      <c r="A152" s="158" t="s">
        <v>386</v>
      </c>
      <c r="B152" s="65">
        <v>231</v>
      </c>
      <c r="C152" s="66">
        <v>38</v>
      </c>
      <c r="D152" s="65">
        <v>448</v>
      </c>
      <c r="E152" s="66">
        <v>188</v>
      </c>
      <c r="F152" s="67"/>
      <c r="G152" s="65">
        <f t="shared" ref="G152:G161" si="16">B152-C152</f>
        <v>193</v>
      </c>
      <c r="H152" s="66">
        <f t="shared" ref="H152:H161" si="17">D152-E152</f>
        <v>260</v>
      </c>
      <c r="I152" s="20">
        <f t="shared" ref="I152:I161" si="18">IF(C152=0, "-", IF(G152/C152&lt;10, G152/C152, "&gt;999%"))</f>
        <v>5.0789473684210522</v>
      </c>
      <c r="J152" s="21">
        <f t="shared" ref="J152:J161" si="19">IF(E152=0, "-", IF(H152/E152&lt;10, H152/E152, "&gt;999%"))</f>
        <v>1.3829787234042554</v>
      </c>
    </row>
    <row r="153" spans="1:10" x14ac:dyDescent="0.25">
      <c r="A153" s="158" t="s">
        <v>387</v>
      </c>
      <c r="B153" s="65">
        <v>107</v>
      </c>
      <c r="C153" s="66">
        <v>0</v>
      </c>
      <c r="D153" s="65">
        <v>197</v>
      </c>
      <c r="E153" s="66">
        <v>0</v>
      </c>
      <c r="F153" s="67"/>
      <c r="G153" s="65">
        <f t="shared" si="16"/>
        <v>107</v>
      </c>
      <c r="H153" s="66">
        <f t="shared" si="17"/>
        <v>197</v>
      </c>
      <c r="I153" s="20" t="str">
        <f t="shared" si="18"/>
        <v>-</v>
      </c>
      <c r="J153" s="21" t="str">
        <f t="shared" si="19"/>
        <v>-</v>
      </c>
    </row>
    <row r="154" spans="1:10" x14ac:dyDescent="0.25">
      <c r="A154" s="158" t="s">
        <v>424</v>
      </c>
      <c r="B154" s="65">
        <v>0</v>
      </c>
      <c r="C154" s="66">
        <v>0</v>
      </c>
      <c r="D154" s="65">
        <v>0</v>
      </c>
      <c r="E154" s="66">
        <v>6</v>
      </c>
      <c r="F154" s="67"/>
      <c r="G154" s="65">
        <f t="shared" si="16"/>
        <v>0</v>
      </c>
      <c r="H154" s="66">
        <f t="shared" si="17"/>
        <v>-6</v>
      </c>
      <c r="I154" s="20" t="str">
        <f t="shared" si="18"/>
        <v>-</v>
      </c>
      <c r="J154" s="21">
        <f t="shared" si="19"/>
        <v>-1</v>
      </c>
    </row>
    <row r="155" spans="1:10" x14ac:dyDescent="0.25">
      <c r="A155" s="158" t="s">
        <v>348</v>
      </c>
      <c r="B155" s="65">
        <v>240</v>
      </c>
      <c r="C155" s="66">
        <v>121</v>
      </c>
      <c r="D155" s="65">
        <v>764</v>
      </c>
      <c r="E155" s="66">
        <v>306</v>
      </c>
      <c r="F155" s="67"/>
      <c r="G155" s="65">
        <f t="shared" si="16"/>
        <v>119</v>
      </c>
      <c r="H155" s="66">
        <f t="shared" si="17"/>
        <v>458</v>
      </c>
      <c r="I155" s="20">
        <f t="shared" si="18"/>
        <v>0.98347107438016534</v>
      </c>
      <c r="J155" s="21">
        <f t="shared" si="19"/>
        <v>1.4967320261437909</v>
      </c>
    </row>
    <row r="156" spans="1:10" x14ac:dyDescent="0.25">
      <c r="A156" s="158" t="s">
        <v>500</v>
      </c>
      <c r="B156" s="65">
        <v>0</v>
      </c>
      <c r="C156" s="66">
        <v>0</v>
      </c>
      <c r="D156" s="65">
        <v>0</v>
      </c>
      <c r="E156" s="66">
        <v>2</v>
      </c>
      <c r="F156" s="67"/>
      <c r="G156" s="65">
        <f t="shared" si="16"/>
        <v>0</v>
      </c>
      <c r="H156" s="66">
        <f t="shared" si="17"/>
        <v>-2</v>
      </c>
      <c r="I156" s="20" t="str">
        <f t="shared" si="18"/>
        <v>-</v>
      </c>
      <c r="J156" s="21">
        <f t="shared" si="19"/>
        <v>-1</v>
      </c>
    </row>
    <row r="157" spans="1:10" x14ac:dyDescent="0.25">
      <c r="A157" s="158" t="s">
        <v>509</v>
      </c>
      <c r="B157" s="65">
        <v>0</v>
      </c>
      <c r="C157" s="66">
        <v>0</v>
      </c>
      <c r="D157" s="65">
        <v>0</v>
      </c>
      <c r="E157" s="66">
        <v>2</v>
      </c>
      <c r="F157" s="67"/>
      <c r="G157" s="65">
        <f t="shared" si="16"/>
        <v>0</v>
      </c>
      <c r="H157" s="66">
        <f t="shared" si="17"/>
        <v>-2</v>
      </c>
      <c r="I157" s="20" t="str">
        <f t="shared" si="18"/>
        <v>-</v>
      </c>
      <c r="J157" s="21">
        <f t="shared" si="19"/>
        <v>-1</v>
      </c>
    </row>
    <row r="158" spans="1:10" x14ac:dyDescent="0.25">
      <c r="A158" s="158" t="s">
        <v>425</v>
      </c>
      <c r="B158" s="65">
        <v>0</v>
      </c>
      <c r="C158" s="66">
        <v>0</v>
      </c>
      <c r="D158" s="65">
        <v>11</v>
      </c>
      <c r="E158" s="66">
        <v>0</v>
      </c>
      <c r="F158" s="67"/>
      <c r="G158" s="65">
        <f t="shared" si="16"/>
        <v>0</v>
      </c>
      <c r="H158" s="66">
        <f t="shared" si="17"/>
        <v>11</v>
      </c>
      <c r="I158" s="20" t="str">
        <f t="shared" si="18"/>
        <v>-</v>
      </c>
      <c r="J158" s="21" t="str">
        <f t="shared" si="19"/>
        <v>-</v>
      </c>
    </row>
    <row r="159" spans="1:10" x14ac:dyDescent="0.25">
      <c r="A159" s="158" t="s">
        <v>501</v>
      </c>
      <c r="B159" s="65">
        <v>1</v>
      </c>
      <c r="C159" s="66">
        <v>5</v>
      </c>
      <c r="D159" s="65">
        <v>8</v>
      </c>
      <c r="E159" s="66">
        <v>17</v>
      </c>
      <c r="F159" s="67"/>
      <c r="G159" s="65">
        <f t="shared" si="16"/>
        <v>-4</v>
      </c>
      <c r="H159" s="66">
        <f t="shared" si="17"/>
        <v>-9</v>
      </c>
      <c r="I159" s="20">
        <f t="shared" si="18"/>
        <v>-0.8</v>
      </c>
      <c r="J159" s="21">
        <f t="shared" si="19"/>
        <v>-0.52941176470588236</v>
      </c>
    </row>
    <row r="160" spans="1:10" x14ac:dyDescent="0.25">
      <c r="A160" s="158" t="s">
        <v>510</v>
      </c>
      <c r="B160" s="65">
        <v>298</v>
      </c>
      <c r="C160" s="66">
        <v>23</v>
      </c>
      <c r="D160" s="65">
        <v>624</v>
      </c>
      <c r="E160" s="66">
        <v>84</v>
      </c>
      <c r="F160" s="67"/>
      <c r="G160" s="65">
        <f t="shared" si="16"/>
        <v>275</v>
      </c>
      <c r="H160" s="66">
        <f t="shared" si="17"/>
        <v>540</v>
      </c>
      <c r="I160" s="20" t="str">
        <f t="shared" si="18"/>
        <v>&gt;999%</v>
      </c>
      <c r="J160" s="21">
        <f t="shared" si="19"/>
        <v>6.4285714285714288</v>
      </c>
    </row>
    <row r="161" spans="1:10" s="160" customFormat="1" x14ac:dyDescent="0.25">
      <c r="A161" s="178" t="s">
        <v>642</v>
      </c>
      <c r="B161" s="71">
        <v>877</v>
      </c>
      <c r="C161" s="72">
        <v>187</v>
      </c>
      <c r="D161" s="71">
        <v>2052</v>
      </c>
      <c r="E161" s="72">
        <v>605</v>
      </c>
      <c r="F161" s="73"/>
      <c r="G161" s="71">
        <f t="shared" si="16"/>
        <v>690</v>
      </c>
      <c r="H161" s="72">
        <f t="shared" si="17"/>
        <v>1447</v>
      </c>
      <c r="I161" s="37">
        <f t="shared" si="18"/>
        <v>3.6898395721925135</v>
      </c>
      <c r="J161" s="38">
        <f t="shared" si="19"/>
        <v>2.3917355371900828</v>
      </c>
    </row>
    <row r="162" spans="1:10" x14ac:dyDescent="0.25">
      <c r="A162" s="177"/>
      <c r="B162" s="143"/>
      <c r="C162" s="144"/>
      <c r="D162" s="143"/>
      <c r="E162" s="144"/>
      <c r="F162" s="145"/>
      <c r="G162" s="143"/>
      <c r="H162" s="144"/>
      <c r="I162" s="151"/>
      <c r="J162" s="152"/>
    </row>
    <row r="163" spans="1:10" s="139" customFormat="1" x14ac:dyDescent="0.25">
      <c r="A163" s="159" t="s">
        <v>52</v>
      </c>
      <c r="B163" s="65"/>
      <c r="C163" s="66"/>
      <c r="D163" s="65"/>
      <c r="E163" s="66"/>
      <c r="F163" s="67"/>
      <c r="G163" s="65"/>
      <c r="H163" s="66"/>
      <c r="I163" s="20"/>
      <c r="J163" s="21"/>
    </row>
    <row r="164" spans="1:10" x14ac:dyDescent="0.25">
      <c r="A164" s="158" t="s">
        <v>554</v>
      </c>
      <c r="B164" s="65">
        <v>20</v>
      </c>
      <c r="C164" s="66">
        <v>16</v>
      </c>
      <c r="D164" s="65">
        <v>48</v>
      </c>
      <c r="E164" s="66">
        <v>37</v>
      </c>
      <c r="F164" s="67"/>
      <c r="G164" s="65">
        <f>B164-C164</f>
        <v>4</v>
      </c>
      <c r="H164" s="66">
        <f>D164-E164</f>
        <v>11</v>
      </c>
      <c r="I164" s="20">
        <f>IF(C164=0, "-", IF(G164/C164&lt;10, G164/C164, "&gt;999%"))</f>
        <v>0.25</v>
      </c>
      <c r="J164" s="21">
        <f>IF(E164=0, "-", IF(H164/E164&lt;10, H164/E164, "&gt;999%"))</f>
        <v>0.29729729729729731</v>
      </c>
    </row>
    <row r="165" spans="1:10" x14ac:dyDescent="0.25">
      <c r="A165" s="158" t="s">
        <v>529</v>
      </c>
      <c r="B165" s="65">
        <v>42</v>
      </c>
      <c r="C165" s="66">
        <v>49</v>
      </c>
      <c r="D165" s="65">
        <v>103</v>
      </c>
      <c r="E165" s="66">
        <v>114</v>
      </c>
      <c r="F165" s="67"/>
      <c r="G165" s="65">
        <f>B165-C165</f>
        <v>-7</v>
      </c>
      <c r="H165" s="66">
        <f>D165-E165</f>
        <v>-11</v>
      </c>
      <c r="I165" s="20">
        <f>IF(C165=0, "-", IF(G165/C165&lt;10, G165/C165, "&gt;999%"))</f>
        <v>-0.14285714285714285</v>
      </c>
      <c r="J165" s="21">
        <f>IF(E165=0, "-", IF(H165/E165&lt;10, H165/E165, "&gt;999%"))</f>
        <v>-9.6491228070175433E-2</v>
      </c>
    </row>
    <row r="166" spans="1:10" x14ac:dyDescent="0.25">
      <c r="A166" s="158" t="s">
        <v>542</v>
      </c>
      <c r="B166" s="65">
        <v>49</v>
      </c>
      <c r="C166" s="66">
        <v>55</v>
      </c>
      <c r="D166" s="65">
        <v>103</v>
      </c>
      <c r="E166" s="66">
        <v>112</v>
      </c>
      <c r="F166" s="67"/>
      <c r="G166" s="65">
        <f>B166-C166</f>
        <v>-6</v>
      </c>
      <c r="H166" s="66">
        <f>D166-E166</f>
        <v>-9</v>
      </c>
      <c r="I166" s="20">
        <f>IF(C166=0, "-", IF(G166/C166&lt;10, G166/C166, "&gt;999%"))</f>
        <v>-0.10909090909090909</v>
      </c>
      <c r="J166" s="21">
        <f>IF(E166=0, "-", IF(H166/E166&lt;10, H166/E166, "&gt;999%"))</f>
        <v>-8.0357142857142863E-2</v>
      </c>
    </row>
    <row r="167" spans="1:10" s="160" customFormat="1" x14ac:dyDescent="0.25">
      <c r="A167" s="178" t="s">
        <v>643</v>
      </c>
      <c r="B167" s="71">
        <v>111</v>
      </c>
      <c r="C167" s="72">
        <v>120</v>
      </c>
      <c r="D167" s="71">
        <v>254</v>
      </c>
      <c r="E167" s="72">
        <v>263</v>
      </c>
      <c r="F167" s="73"/>
      <c r="G167" s="71">
        <f>B167-C167</f>
        <v>-9</v>
      </c>
      <c r="H167" s="72">
        <f>D167-E167</f>
        <v>-9</v>
      </c>
      <c r="I167" s="37">
        <f>IF(C167=0, "-", IF(G167/C167&lt;10, G167/C167, "&gt;999%"))</f>
        <v>-7.4999999999999997E-2</v>
      </c>
      <c r="J167" s="38">
        <f>IF(E167=0, "-", IF(H167/E167&lt;10, H167/E167, "&gt;999%"))</f>
        <v>-3.4220532319391636E-2</v>
      </c>
    </row>
    <row r="168" spans="1:10" x14ac:dyDescent="0.25">
      <c r="A168" s="177"/>
      <c r="B168" s="143"/>
      <c r="C168" s="144"/>
      <c r="D168" s="143"/>
      <c r="E168" s="144"/>
      <c r="F168" s="145"/>
      <c r="G168" s="143"/>
      <c r="H168" s="144"/>
      <c r="I168" s="151"/>
      <c r="J168" s="152"/>
    </row>
    <row r="169" spans="1:10" s="139" customFormat="1" x14ac:dyDescent="0.25">
      <c r="A169" s="159" t="s">
        <v>53</v>
      </c>
      <c r="B169" s="65"/>
      <c r="C169" s="66"/>
      <c r="D169" s="65"/>
      <c r="E169" s="66"/>
      <c r="F169" s="67"/>
      <c r="G169" s="65"/>
      <c r="H169" s="66"/>
      <c r="I169" s="20"/>
      <c r="J169" s="21"/>
    </row>
    <row r="170" spans="1:10" x14ac:dyDescent="0.25">
      <c r="A170" s="158" t="s">
        <v>239</v>
      </c>
      <c r="B170" s="65">
        <v>8</v>
      </c>
      <c r="C170" s="66">
        <v>4</v>
      </c>
      <c r="D170" s="65">
        <v>11</v>
      </c>
      <c r="E170" s="66">
        <v>6</v>
      </c>
      <c r="F170" s="67"/>
      <c r="G170" s="65">
        <f t="shared" ref="G170:G175" si="20">B170-C170</f>
        <v>4</v>
      </c>
      <c r="H170" s="66">
        <f t="shared" ref="H170:H175" si="21">D170-E170</f>
        <v>5</v>
      </c>
      <c r="I170" s="20">
        <f t="shared" ref="I170:I175" si="22">IF(C170=0, "-", IF(G170/C170&lt;10, G170/C170, "&gt;999%"))</f>
        <v>1</v>
      </c>
      <c r="J170" s="21">
        <f t="shared" ref="J170:J175" si="23">IF(E170=0, "-", IF(H170/E170&lt;10, H170/E170, "&gt;999%"))</f>
        <v>0.83333333333333337</v>
      </c>
    </row>
    <row r="171" spans="1:10" x14ac:dyDescent="0.25">
      <c r="A171" s="158" t="s">
        <v>230</v>
      </c>
      <c r="B171" s="65">
        <v>80</v>
      </c>
      <c r="C171" s="66">
        <v>17</v>
      </c>
      <c r="D171" s="65">
        <v>128</v>
      </c>
      <c r="E171" s="66">
        <v>70</v>
      </c>
      <c r="F171" s="67"/>
      <c r="G171" s="65">
        <f t="shared" si="20"/>
        <v>63</v>
      </c>
      <c r="H171" s="66">
        <f t="shared" si="21"/>
        <v>58</v>
      </c>
      <c r="I171" s="20">
        <f t="shared" si="22"/>
        <v>3.7058823529411766</v>
      </c>
      <c r="J171" s="21">
        <f t="shared" si="23"/>
        <v>0.82857142857142863</v>
      </c>
    </row>
    <row r="172" spans="1:10" x14ac:dyDescent="0.25">
      <c r="A172" s="158" t="s">
        <v>388</v>
      </c>
      <c r="B172" s="65">
        <v>381</v>
      </c>
      <c r="C172" s="66">
        <v>298</v>
      </c>
      <c r="D172" s="65">
        <v>1157</v>
      </c>
      <c r="E172" s="66">
        <v>816</v>
      </c>
      <c r="F172" s="67"/>
      <c r="G172" s="65">
        <f t="shared" si="20"/>
        <v>83</v>
      </c>
      <c r="H172" s="66">
        <f t="shared" si="21"/>
        <v>341</v>
      </c>
      <c r="I172" s="20">
        <f t="shared" si="22"/>
        <v>0.27852348993288589</v>
      </c>
      <c r="J172" s="21">
        <f t="shared" si="23"/>
        <v>0.41789215686274511</v>
      </c>
    </row>
    <row r="173" spans="1:10" x14ac:dyDescent="0.25">
      <c r="A173" s="158" t="s">
        <v>349</v>
      </c>
      <c r="B173" s="65">
        <v>37</v>
      </c>
      <c r="C173" s="66">
        <v>282</v>
      </c>
      <c r="D173" s="65">
        <v>180</v>
      </c>
      <c r="E173" s="66">
        <v>556</v>
      </c>
      <c r="F173" s="67"/>
      <c r="G173" s="65">
        <f t="shared" si="20"/>
        <v>-245</v>
      </c>
      <c r="H173" s="66">
        <f t="shared" si="21"/>
        <v>-376</v>
      </c>
      <c r="I173" s="20">
        <f t="shared" si="22"/>
        <v>-0.86879432624113473</v>
      </c>
      <c r="J173" s="21">
        <f t="shared" si="23"/>
        <v>-0.67625899280575541</v>
      </c>
    </row>
    <row r="174" spans="1:10" x14ac:dyDescent="0.25">
      <c r="A174" s="158" t="s">
        <v>289</v>
      </c>
      <c r="B174" s="65">
        <v>0</v>
      </c>
      <c r="C174" s="66">
        <v>37</v>
      </c>
      <c r="D174" s="65">
        <v>0</v>
      </c>
      <c r="E174" s="66">
        <v>121</v>
      </c>
      <c r="F174" s="67"/>
      <c r="G174" s="65">
        <f t="shared" si="20"/>
        <v>-37</v>
      </c>
      <c r="H174" s="66">
        <f t="shared" si="21"/>
        <v>-121</v>
      </c>
      <c r="I174" s="20">
        <f t="shared" si="22"/>
        <v>-1</v>
      </c>
      <c r="J174" s="21">
        <f t="shared" si="23"/>
        <v>-1</v>
      </c>
    </row>
    <row r="175" spans="1:10" s="160" customFormat="1" x14ac:dyDescent="0.25">
      <c r="A175" s="178" t="s">
        <v>644</v>
      </c>
      <c r="B175" s="71">
        <v>506</v>
      </c>
      <c r="C175" s="72">
        <v>638</v>
      </c>
      <c r="D175" s="71">
        <v>1476</v>
      </c>
      <c r="E175" s="72">
        <v>1569</v>
      </c>
      <c r="F175" s="73"/>
      <c r="G175" s="71">
        <f t="shared" si="20"/>
        <v>-132</v>
      </c>
      <c r="H175" s="72">
        <f t="shared" si="21"/>
        <v>-93</v>
      </c>
      <c r="I175" s="37">
        <f t="shared" si="22"/>
        <v>-0.20689655172413793</v>
      </c>
      <c r="J175" s="38">
        <f t="shared" si="23"/>
        <v>-5.9273422562141492E-2</v>
      </c>
    </row>
    <row r="176" spans="1:10" x14ac:dyDescent="0.25">
      <c r="A176" s="177"/>
      <c r="B176" s="143"/>
      <c r="C176" s="144"/>
      <c r="D176" s="143"/>
      <c r="E176" s="144"/>
      <c r="F176" s="145"/>
      <c r="G176" s="143"/>
      <c r="H176" s="144"/>
      <c r="I176" s="151"/>
      <c r="J176" s="152"/>
    </row>
    <row r="177" spans="1:10" s="139" customFormat="1" x14ac:dyDescent="0.25">
      <c r="A177" s="159" t="s">
        <v>54</v>
      </c>
      <c r="B177" s="65"/>
      <c r="C177" s="66"/>
      <c r="D177" s="65"/>
      <c r="E177" s="66"/>
      <c r="F177" s="67"/>
      <c r="G177" s="65"/>
      <c r="H177" s="66"/>
      <c r="I177" s="20"/>
      <c r="J177" s="21"/>
    </row>
    <row r="178" spans="1:10" x14ac:dyDescent="0.25">
      <c r="A178" s="158" t="s">
        <v>203</v>
      </c>
      <c r="B178" s="65">
        <v>3</v>
      </c>
      <c r="C178" s="66">
        <v>5</v>
      </c>
      <c r="D178" s="65">
        <v>31</v>
      </c>
      <c r="E178" s="66">
        <v>80</v>
      </c>
      <c r="F178" s="67"/>
      <c r="G178" s="65">
        <f t="shared" ref="G178:G191" si="24">B178-C178</f>
        <v>-2</v>
      </c>
      <c r="H178" s="66">
        <f t="shared" ref="H178:H191" si="25">D178-E178</f>
        <v>-49</v>
      </c>
      <c r="I178" s="20">
        <f t="shared" ref="I178:I191" si="26">IF(C178=0, "-", IF(G178/C178&lt;10, G178/C178, "&gt;999%"))</f>
        <v>-0.4</v>
      </c>
      <c r="J178" s="21">
        <f t="shared" ref="J178:J191" si="27">IF(E178=0, "-", IF(H178/E178&lt;10, H178/E178, "&gt;999%"))</f>
        <v>-0.61250000000000004</v>
      </c>
    </row>
    <row r="179" spans="1:10" x14ac:dyDescent="0.25">
      <c r="A179" s="158" t="s">
        <v>215</v>
      </c>
      <c r="B179" s="65">
        <v>250</v>
      </c>
      <c r="C179" s="66">
        <v>623</v>
      </c>
      <c r="D179" s="65">
        <v>977</v>
      </c>
      <c r="E179" s="66">
        <v>1540</v>
      </c>
      <c r="F179" s="67"/>
      <c r="G179" s="65">
        <f t="shared" si="24"/>
        <v>-373</v>
      </c>
      <c r="H179" s="66">
        <f t="shared" si="25"/>
        <v>-563</v>
      </c>
      <c r="I179" s="20">
        <f t="shared" si="26"/>
        <v>-0.5987158908507223</v>
      </c>
      <c r="J179" s="21">
        <f t="shared" si="27"/>
        <v>-0.36558441558441557</v>
      </c>
    </row>
    <row r="180" spans="1:10" x14ac:dyDescent="0.25">
      <c r="A180" s="158" t="s">
        <v>216</v>
      </c>
      <c r="B180" s="65">
        <v>0</v>
      </c>
      <c r="C180" s="66">
        <v>13</v>
      </c>
      <c r="D180" s="65">
        <v>0</v>
      </c>
      <c r="E180" s="66">
        <v>52</v>
      </c>
      <c r="F180" s="67"/>
      <c r="G180" s="65">
        <f t="shared" si="24"/>
        <v>-13</v>
      </c>
      <c r="H180" s="66">
        <f t="shared" si="25"/>
        <v>-52</v>
      </c>
      <c r="I180" s="20">
        <f t="shared" si="26"/>
        <v>-1</v>
      </c>
      <c r="J180" s="21">
        <f t="shared" si="27"/>
        <v>-1</v>
      </c>
    </row>
    <row r="181" spans="1:10" x14ac:dyDescent="0.25">
      <c r="A181" s="158" t="s">
        <v>410</v>
      </c>
      <c r="B181" s="65">
        <v>18</v>
      </c>
      <c r="C181" s="66">
        <v>18</v>
      </c>
      <c r="D181" s="65">
        <v>68</v>
      </c>
      <c r="E181" s="66">
        <v>32</v>
      </c>
      <c r="F181" s="67"/>
      <c r="G181" s="65">
        <f t="shared" si="24"/>
        <v>0</v>
      </c>
      <c r="H181" s="66">
        <f t="shared" si="25"/>
        <v>36</v>
      </c>
      <c r="I181" s="20">
        <f t="shared" si="26"/>
        <v>0</v>
      </c>
      <c r="J181" s="21">
        <f t="shared" si="27"/>
        <v>1.125</v>
      </c>
    </row>
    <row r="182" spans="1:10" x14ac:dyDescent="0.25">
      <c r="A182" s="158" t="s">
        <v>252</v>
      </c>
      <c r="B182" s="65">
        <v>8</v>
      </c>
      <c r="C182" s="66">
        <v>0</v>
      </c>
      <c r="D182" s="65">
        <v>8</v>
      </c>
      <c r="E182" s="66">
        <v>0</v>
      </c>
      <c r="F182" s="67"/>
      <c r="G182" s="65">
        <f t="shared" si="24"/>
        <v>8</v>
      </c>
      <c r="H182" s="66">
        <f t="shared" si="25"/>
        <v>8</v>
      </c>
      <c r="I182" s="20" t="str">
        <f t="shared" si="26"/>
        <v>-</v>
      </c>
      <c r="J182" s="21" t="str">
        <f t="shared" si="27"/>
        <v>-</v>
      </c>
    </row>
    <row r="183" spans="1:10" x14ac:dyDescent="0.25">
      <c r="A183" s="158" t="s">
        <v>350</v>
      </c>
      <c r="B183" s="65">
        <v>143</v>
      </c>
      <c r="C183" s="66">
        <v>343</v>
      </c>
      <c r="D183" s="65">
        <v>561</v>
      </c>
      <c r="E183" s="66">
        <v>960</v>
      </c>
      <c r="F183" s="67"/>
      <c r="G183" s="65">
        <f t="shared" si="24"/>
        <v>-200</v>
      </c>
      <c r="H183" s="66">
        <f t="shared" si="25"/>
        <v>-399</v>
      </c>
      <c r="I183" s="20">
        <f t="shared" si="26"/>
        <v>-0.58309037900874638</v>
      </c>
      <c r="J183" s="21">
        <f t="shared" si="27"/>
        <v>-0.41562500000000002</v>
      </c>
    </row>
    <row r="184" spans="1:10" x14ac:dyDescent="0.25">
      <c r="A184" s="158" t="s">
        <v>426</v>
      </c>
      <c r="B184" s="65">
        <v>57</v>
      </c>
      <c r="C184" s="66">
        <v>177</v>
      </c>
      <c r="D184" s="65">
        <v>215</v>
      </c>
      <c r="E184" s="66">
        <v>402</v>
      </c>
      <c r="F184" s="67"/>
      <c r="G184" s="65">
        <f t="shared" si="24"/>
        <v>-120</v>
      </c>
      <c r="H184" s="66">
        <f t="shared" si="25"/>
        <v>-187</v>
      </c>
      <c r="I184" s="20">
        <f t="shared" si="26"/>
        <v>-0.67796610169491522</v>
      </c>
      <c r="J184" s="21">
        <f t="shared" si="27"/>
        <v>-0.46517412935323382</v>
      </c>
    </row>
    <row r="185" spans="1:10" x14ac:dyDescent="0.25">
      <c r="A185" s="158" t="s">
        <v>427</v>
      </c>
      <c r="B185" s="65">
        <v>132</v>
      </c>
      <c r="C185" s="66">
        <v>151</v>
      </c>
      <c r="D185" s="65">
        <v>438</v>
      </c>
      <c r="E185" s="66">
        <v>287</v>
      </c>
      <c r="F185" s="67"/>
      <c r="G185" s="65">
        <f t="shared" si="24"/>
        <v>-19</v>
      </c>
      <c r="H185" s="66">
        <f t="shared" si="25"/>
        <v>151</v>
      </c>
      <c r="I185" s="20">
        <f t="shared" si="26"/>
        <v>-0.12582781456953643</v>
      </c>
      <c r="J185" s="21">
        <f t="shared" si="27"/>
        <v>0.52613240418118468</v>
      </c>
    </row>
    <row r="186" spans="1:10" x14ac:dyDescent="0.25">
      <c r="A186" s="158" t="s">
        <v>240</v>
      </c>
      <c r="B186" s="65">
        <v>9</v>
      </c>
      <c r="C186" s="66">
        <v>11</v>
      </c>
      <c r="D186" s="65">
        <v>20</v>
      </c>
      <c r="E186" s="66">
        <v>75</v>
      </c>
      <c r="F186" s="67"/>
      <c r="G186" s="65">
        <f t="shared" si="24"/>
        <v>-2</v>
      </c>
      <c r="H186" s="66">
        <f t="shared" si="25"/>
        <v>-55</v>
      </c>
      <c r="I186" s="20">
        <f t="shared" si="26"/>
        <v>-0.18181818181818182</v>
      </c>
      <c r="J186" s="21">
        <f t="shared" si="27"/>
        <v>-0.73333333333333328</v>
      </c>
    </row>
    <row r="187" spans="1:10" x14ac:dyDescent="0.25">
      <c r="A187" s="158" t="s">
        <v>290</v>
      </c>
      <c r="B187" s="65">
        <v>8</v>
      </c>
      <c r="C187" s="66">
        <v>45</v>
      </c>
      <c r="D187" s="65">
        <v>51</v>
      </c>
      <c r="E187" s="66">
        <v>104</v>
      </c>
      <c r="F187" s="67"/>
      <c r="G187" s="65">
        <f t="shared" si="24"/>
        <v>-37</v>
      </c>
      <c r="H187" s="66">
        <f t="shared" si="25"/>
        <v>-53</v>
      </c>
      <c r="I187" s="20">
        <f t="shared" si="26"/>
        <v>-0.82222222222222219</v>
      </c>
      <c r="J187" s="21">
        <f t="shared" si="27"/>
        <v>-0.50961538461538458</v>
      </c>
    </row>
    <row r="188" spans="1:10" x14ac:dyDescent="0.25">
      <c r="A188" s="158" t="s">
        <v>490</v>
      </c>
      <c r="B188" s="65">
        <v>65</v>
      </c>
      <c r="C188" s="66">
        <v>76</v>
      </c>
      <c r="D188" s="65">
        <v>193</v>
      </c>
      <c r="E188" s="66">
        <v>212</v>
      </c>
      <c r="F188" s="67"/>
      <c r="G188" s="65">
        <f t="shared" si="24"/>
        <v>-11</v>
      </c>
      <c r="H188" s="66">
        <f t="shared" si="25"/>
        <v>-19</v>
      </c>
      <c r="I188" s="20">
        <f t="shared" si="26"/>
        <v>-0.14473684210526316</v>
      </c>
      <c r="J188" s="21">
        <f t="shared" si="27"/>
        <v>-8.9622641509433956E-2</v>
      </c>
    </row>
    <row r="189" spans="1:10" x14ac:dyDescent="0.25">
      <c r="A189" s="158" t="s">
        <v>389</v>
      </c>
      <c r="B189" s="65">
        <v>271</v>
      </c>
      <c r="C189" s="66">
        <v>121</v>
      </c>
      <c r="D189" s="65">
        <v>1233</v>
      </c>
      <c r="E189" s="66">
        <v>543</v>
      </c>
      <c r="F189" s="67"/>
      <c r="G189" s="65">
        <f t="shared" si="24"/>
        <v>150</v>
      </c>
      <c r="H189" s="66">
        <f t="shared" si="25"/>
        <v>690</v>
      </c>
      <c r="I189" s="20">
        <f t="shared" si="26"/>
        <v>1.2396694214876034</v>
      </c>
      <c r="J189" s="21">
        <f t="shared" si="27"/>
        <v>1.270718232044199</v>
      </c>
    </row>
    <row r="190" spans="1:10" x14ac:dyDescent="0.25">
      <c r="A190" s="158" t="s">
        <v>338</v>
      </c>
      <c r="B190" s="65">
        <v>93</v>
      </c>
      <c r="C190" s="66">
        <v>170</v>
      </c>
      <c r="D190" s="65">
        <v>459</v>
      </c>
      <c r="E190" s="66">
        <v>562</v>
      </c>
      <c r="F190" s="67"/>
      <c r="G190" s="65">
        <f t="shared" si="24"/>
        <v>-77</v>
      </c>
      <c r="H190" s="66">
        <f t="shared" si="25"/>
        <v>-103</v>
      </c>
      <c r="I190" s="20">
        <f t="shared" si="26"/>
        <v>-0.45294117647058824</v>
      </c>
      <c r="J190" s="21">
        <f t="shared" si="27"/>
        <v>-0.18327402135231316</v>
      </c>
    </row>
    <row r="191" spans="1:10" s="160" customFormat="1" x14ac:dyDescent="0.25">
      <c r="A191" s="178" t="s">
        <v>645</v>
      </c>
      <c r="B191" s="71">
        <v>1057</v>
      </c>
      <c r="C191" s="72">
        <v>1753</v>
      </c>
      <c r="D191" s="71">
        <v>4254</v>
      </c>
      <c r="E191" s="72">
        <v>4849</v>
      </c>
      <c r="F191" s="73"/>
      <c r="G191" s="71">
        <f t="shared" si="24"/>
        <v>-696</v>
      </c>
      <c r="H191" s="72">
        <f t="shared" si="25"/>
        <v>-595</v>
      </c>
      <c r="I191" s="37">
        <f t="shared" si="26"/>
        <v>-0.3970336565887051</v>
      </c>
      <c r="J191" s="38">
        <f t="shared" si="27"/>
        <v>-0.12270571251804496</v>
      </c>
    </row>
    <row r="192" spans="1:10" x14ac:dyDescent="0.25">
      <c r="A192" s="177"/>
      <c r="B192" s="143"/>
      <c r="C192" s="144"/>
      <c r="D192" s="143"/>
      <c r="E192" s="144"/>
      <c r="F192" s="145"/>
      <c r="G192" s="143"/>
      <c r="H192" s="144"/>
      <c r="I192" s="151"/>
      <c r="J192" s="152"/>
    </row>
    <row r="193" spans="1:10" s="139" customFormat="1" x14ac:dyDescent="0.25">
      <c r="A193" s="159" t="s">
        <v>55</v>
      </c>
      <c r="B193" s="65"/>
      <c r="C193" s="66"/>
      <c r="D193" s="65"/>
      <c r="E193" s="66"/>
      <c r="F193" s="67"/>
      <c r="G193" s="65"/>
      <c r="H193" s="66"/>
      <c r="I193" s="20"/>
      <c r="J193" s="21"/>
    </row>
    <row r="194" spans="1:10" x14ac:dyDescent="0.25">
      <c r="A194" s="158" t="s">
        <v>530</v>
      </c>
      <c r="B194" s="65">
        <v>0</v>
      </c>
      <c r="C194" s="66">
        <v>1</v>
      </c>
      <c r="D194" s="65">
        <v>0</v>
      </c>
      <c r="E194" s="66">
        <v>3</v>
      </c>
      <c r="F194" s="67"/>
      <c r="G194" s="65">
        <f>B194-C194</f>
        <v>-1</v>
      </c>
      <c r="H194" s="66">
        <f>D194-E194</f>
        <v>-3</v>
      </c>
      <c r="I194" s="20">
        <f>IF(C194=0, "-", IF(G194/C194&lt;10, G194/C194, "&gt;999%"))</f>
        <v>-1</v>
      </c>
      <c r="J194" s="21">
        <f>IF(E194=0, "-", IF(H194/E194&lt;10, H194/E194, "&gt;999%"))</f>
        <v>-1</v>
      </c>
    </row>
    <row r="195" spans="1:10" x14ac:dyDescent="0.25">
      <c r="A195" s="158" t="s">
        <v>531</v>
      </c>
      <c r="B195" s="65">
        <v>2</v>
      </c>
      <c r="C195" s="66">
        <v>0</v>
      </c>
      <c r="D195" s="65">
        <v>2</v>
      </c>
      <c r="E195" s="66">
        <v>3</v>
      </c>
      <c r="F195" s="67"/>
      <c r="G195" s="65">
        <f>B195-C195</f>
        <v>2</v>
      </c>
      <c r="H195" s="66">
        <f>D195-E195</f>
        <v>-1</v>
      </c>
      <c r="I195" s="20" t="str">
        <f>IF(C195=0, "-", IF(G195/C195&lt;10, G195/C195, "&gt;999%"))</f>
        <v>-</v>
      </c>
      <c r="J195" s="21">
        <f>IF(E195=0, "-", IF(H195/E195&lt;10, H195/E195, "&gt;999%"))</f>
        <v>-0.33333333333333331</v>
      </c>
    </row>
    <row r="196" spans="1:10" s="160" customFormat="1" x14ac:dyDescent="0.25">
      <c r="A196" s="178" t="s">
        <v>646</v>
      </c>
      <c r="B196" s="71">
        <v>2</v>
      </c>
      <c r="C196" s="72">
        <v>1</v>
      </c>
      <c r="D196" s="71">
        <v>2</v>
      </c>
      <c r="E196" s="72">
        <v>6</v>
      </c>
      <c r="F196" s="73"/>
      <c r="G196" s="71">
        <f>B196-C196</f>
        <v>1</v>
      </c>
      <c r="H196" s="72">
        <f>D196-E196</f>
        <v>-4</v>
      </c>
      <c r="I196" s="37">
        <f>IF(C196=0, "-", IF(G196/C196&lt;10, G196/C196, "&gt;999%"))</f>
        <v>1</v>
      </c>
      <c r="J196" s="38">
        <f>IF(E196=0, "-", IF(H196/E196&lt;10, H196/E196, "&gt;999%"))</f>
        <v>-0.66666666666666663</v>
      </c>
    </row>
    <row r="197" spans="1:10" x14ac:dyDescent="0.25">
      <c r="A197" s="177"/>
      <c r="B197" s="143"/>
      <c r="C197" s="144"/>
      <c r="D197" s="143"/>
      <c r="E197" s="144"/>
      <c r="F197" s="145"/>
      <c r="G197" s="143"/>
      <c r="H197" s="144"/>
      <c r="I197" s="151"/>
      <c r="J197" s="152"/>
    </row>
    <row r="198" spans="1:10" s="139" customFormat="1" x14ac:dyDescent="0.25">
      <c r="A198" s="159" t="s">
        <v>56</v>
      </c>
      <c r="B198" s="65"/>
      <c r="C198" s="66"/>
      <c r="D198" s="65"/>
      <c r="E198" s="66"/>
      <c r="F198" s="67"/>
      <c r="G198" s="65"/>
      <c r="H198" s="66"/>
      <c r="I198" s="20"/>
      <c r="J198" s="21"/>
    </row>
    <row r="199" spans="1:10" x14ac:dyDescent="0.25">
      <c r="A199" s="158" t="s">
        <v>555</v>
      </c>
      <c r="B199" s="65">
        <v>44</v>
      </c>
      <c r="C199" s="66">
        <v>54</v>
      </c>
      <c r="D199" s="65">
        <v>102</v>
      </c>
      <c r="E199" s="66">
        <v>123</v>
      </c>
      <c r="F199" s="67"/>
      <c r="G199" s="65">
        <f>B199-C199</f>
        <v>-10</v>
      </c>
      <c r="H199" s="66">
        <f>D199-E199</f>
        <v>-21</v>
      </c>
      <c r="I199" s="20">
        <f>IF(C199=0, "-", IF(G199/C199&lt;10, G199/C199, "&gt;999%"))</f>
        <v>-0.18518518518518517</v>
      </c>
      <c r="J199" s="21">
        <f>IF(E199=0, "-", IF(H199/E199&lt;10, H199/E199, "&gt;999%"))</f>
        <v>-0.17073170731707318</v>
      </c>
    </row>
    <row r="200" spans="1:10" x14ac:dyDescent="0.25">
      <c r="A200" s="158" t="s">
        <v>532</v>
      </c>
      <c r="B200" s="65">
        <v>170</v>
      </c>
      <c r="C200" s="66">
        <v>109</v>
      </c>
      <c r="D200" s="65">
        <v>406</v>
      </c>
      <c r="E200" s="66">
        <v>229</v>
      </c>
      <c r="F200" s="67"/>
      <c r="G200" s="65">
        <f>B200-C200</f>
        <v>61</v>
      </c>
      <c r="H200" s="66">
        <f>D200-E200</f>
        <v>177</v>
      </c>
      <c r="I200" s="20">
        <f>IF(C200=0, "-", IF(G200/C200&lt;10, G200/C200, "&gt;999%"))</f>
        <v>0.55963302752293576</v>
      </c>
      <c r="J200" s="21">
        <f>IF(E200=0, "-", IF(H200/E200&lt;10, H200/E200, "&gt;999%"))</f>
        <v>0.77292576419213976</v>
      </c>
    </row>
    <row r="201" spans="1:10" x14ac:dyDescent="0.25">
      <c r="A201" s="158" t="s">
        <v>543</v>
      </c>
      <c r="B201" s="65">
        <v>74</v>
      </c>
      <c r="C201" s="66">
        <v>71</v>
      </c>
      <c r="D201" s="65">
        <v>194</v>
      </c>
      <c r="E201" s="66">
        <v>170</v>
      </c>
      <c r="F201" s="67"/>
      <c r="G201" s="65">
        <f>B201-C201</f>
        <v>3</v>
      </c>
      <c r="H201" s="66">
        <f>D201-E201</f>
        <v>24</v>
      </c>
      <c r="I201" s="20">
        <f>IF(C201=0, "-", IF(G201/C201&lt;10, G201/C201, "&gt;999%"))</f>
        <v>4.2253521126760563E-2</v>
      </c>
      <c r="J201" s="21">
        <f>IF(E201=0, "-", IF(H201/E201&lt;10, H201/E201, "&gt;999%"))</f>
        <v>0.14117647058823529</v>
      </c>
    </row>
    <row r="202" spans="1:10" s="160" customFormat="1" x14ac:dyDescent="0.25">
      <c r="A202" s="178" t="s">
        <v>647</v>
      </c>
      <c r="B202" s="71">
        <v>288</v>
      </c>
      <c r="C202" s="72">
        <v>234</v>
      </c>
      <c r="D202" s="71">
        <v>702</v>
      </c>
      <c r="E202" s="72">
        <v>522</v>
      </c>
      <c r="F202" s="73"/>
      <c r="G202" s="71">
        <f>B202-C202</f>
        <v>54</v>
      </c>
      <c r="H202" s="72">
        <f>D202-E202</f>
        <v>180</v>
      </c>
      <c r="I202" s="37">
        <f>IF(C202=0, "-", IF(G202/C202&lt;10, G202/C202, "&gt;999%"))</f>
        <v>0.23076923076923078</v>
      </c>
      <c r="J202" s="38">
        <f>IF(E202=0, "-", IF(H202/E202&lt;10, H202/E202, "&gt;999%"))</f>
        <v>0.34482758620689657</v>
      </c>
    </row>
    <row r="203" spans="1:10" x14ac:dyDescent="0.25">
      <c r="A203" s="177"/>
      <c r="B203" s="143"/>
      <c r="C203" s="144"/>
      <c r="D203" s="143"/>
      <c r="E203" s="144"/>
      <c r="F203" s="145"/>
      <c r="G203" s="143"/>
      <c r="H203" s="144"/>
      <c r="I203" s="151"/>
      <c r="J203" s="152"/>
    </row>
    <row r="204" spans="1:10" s="139" customFormat="1" x14ac:dyDescent="0.25">
      <c r="A204" s="159" t="s">
        <v>57</v>
      </c>
      <c r="B204" s="65"/>
      <c r="C204" s="66"/>
      <c r="D204" s="65"/>
      <c r="E204" s="66"/>
      <c r="F204" s="67"/>
      <c r="G204" s="65"/>
      <c r="H204" s="66"/>
      <c r="I204" s="20"/>
      <c r="J204" s="21"/>
    </row>
    <row r="205" spans="1:10" x14ac:dyDescent="0.25">
      <c r="A205" s="158" t="s">
        <v>502</v>
      </c>
      <c r="B205" s="65">
        <v>102</v>
      </c>
      <c r="C205" s="66">
        <v>158</v>
      </c>
      <c r="D205" s="65">
        <v>177</v>
      </c>
      <c r="E205" s="66">
        <v>342</v>
      </c>
      <c r="F205" s="67"/>
      <c r="G205" s="65">
        <f>B205-C205</f>
        <v>-56</v>
      </c>
      <c r="H205" s="66">
        <f>D205-E205</f>
        <v>-165</v>
      </c>
      <c r="I205" s="20">
        <f>IF(C205=0, "-", IF(G205/C205&lt;10, G205/C205, "&gt;999%"))</f>
        <v>-0.35443037974683544</v>
      </c>
      <c r="J205" s="21">
        <f>IF(E205=0, "-", IF(H205/E205&lt;10, H205/E205, "&gt;999%"))</f>
        <v>-0.48245614035087719</v>
      </c>
    </row>
    <row r="206" spans="1:10" x14ac:dyDescent="0.25">
      <c r="A206" s="158" t="s">
        <v>511</v>
      </c>
      <c r="B206" s="65">
        <v>448</v>
      </c>
      <c r="C206" s="66">
        <v>339</v>
      </c>
      <c r="D206" s="65">
        <v>918</v>
      </c>
      <c r="E206" s="66">
        <v>979</v>
      </c>
      <c r="F206" s="67"/>
      <c r="G206" s="65">
        <f>B206-C206</f>
        <v>109</v>
      </c>
      <c r="H206" s="66">
        <f>D206-E206</f>
        <v>-61</v>
      </c>
      <c r="I206" s="20">
        <f>IF(C206=0, "-", IF(G206/C206&lt;10, G206/C206, "&gt;999%"))</f>
        <v>0.32153392330383479</v>
      </c>
      <c r="J206" s="21">
        <f>IF(E206=0, "-", IF(H206/E206&lt;10, H206/E206, "&gt;999%"))</f>
        <v>-6.2308478038815118E-2</v>
      </c>
    </row>
    <row r="207" spans="1:10" x14ac:dyDescent="0.25">
      <c r="A207" s="158" t="s">
        <v>428</v>
      </c>
      <c r="B207" s="65">
        <v>266</v>
      </c>
      <c r="C207" s="66">
        <v>118</v>
      </c>
      <c r="D207" s="65">
        <v>554</v>
      </c>
      <c r="E207" s="66">
        <v>431</v>
      </c>
      <c r="F207" s="67"/>
      <c r="G207" s="65">
        <f>B207-C207</f>
        <v>148</v>
      </c>
      <c r="H207" s="66">
        <f>D207-E207</f>
        <v>123</v>
      </c>
      <c r="I207" s="20">
        <f>IF(C207=0, "-", IF(G207/C207&lt;10, G207/C207, "&gt;999%"))</f>
        <v>1.2542372881355932</v>
      </c>
      <c r="J207" s="21">
        <f>IF(E207=0, "-", IF(H207/E207&lt;10, H207/E207, "&gt;999%"))</f>
        <v>0.28538283062645009</v>
      </c>
    </row>
    <row r="208" spans="1:10" s="160" customFormat="1" x14ac:dyDescent="0.25">
      <c r="A208" s="178" t="s">
        <v>648</v>
      </c>
      <c r="B208" s="71">
        <v>816</v>
      </c>
      <c r="C208" s="72">
        <v>615</v>
      </c>
      <c r="D208" s="71">
        <v>1649</v>
      </c>
      <c r="E208" s="72">
        <v>1752</v>
      </c>
      <c r="F208" s="73"/>
      <c r="G208" s="71">
        <f>B208-C208</f>
        <v>201</v>
      </c>
      <c r="H208" s="72">
        <f>D208-E208</f>
        <v>-103</v>
      </c>
      <c r="I208" s="37">
        <f>IF(C208=0, "-", IF(G208/C208&lt;10, G208/C208, "&gt;999%"))</f>
        <v>0.32682926829268294</v>
      </c>
      <c r="J208" s="38">
        <f>IF(E208=0, "-", IF(H208/E208&lt;10, H208/E208, "&gt;999%"))</f>
        <v>-5.878995433789954E-2</v>
      </c>
    </row>
    <row r="209" spans="1:10" x14ac:dyDescent="0.25">
      <c r="A209" s="177"/>
      <c r="B209" s="143"/>
      <c r="C209" s="144"/>
      <c r="D209" s="143"/>
      <c r="E209" s="144"/>
      <c r="F209" s="145"/>
      <c r="G209" s="143"/>
      <c r="H209" s="144"/>
      <c r="I209" s="151"/>
      <c r="J209" s="152"/>
    </row>
    <row r="210" spans="1:10" s="139" customFormat="1" x14ac:dyDescent="0.25">
      <c r="A210" s="159" t="s">
        <v>58</v>
      </c>
      <c r="B210" s="65"/>
      <c r="C210" s="66"/>
      <c r="D210" s="65"/>
      <c r="E210" s="66"/>
      <c r="F210" s="67"/>
      <c r="G210" s="65"/>
      <c r="H210" s="66"/>
      <c r="I210" s="20"/>
      <c r="J210" s="21"/>
    </row>
    <row r="211" spans="1:10" x14ac:dyDescent="0.25">
      <c r="A211" s="158" t="s">
        <v>556</v>
      </c>
      <c r="B211" s="65">
        <v>5</v>
      </c>
      <c r="C211" s="66">
        <v>16</v>
      </c>
      <c r="D211" s="65">
        <v>10</v>
      </c>
      <c r="E211" s="66">
        <v>22</v>
      </c>
      <c r="F211" s="67"/>
      <c r="G211" s="65">
        <f>B211-C211</f>
        <v>-11</v>
      </c>
      <c r="H211" s="66">
        <f>D211-E211</f>
        <v>-12</v>
      </c>
      <c r="I211" s="20">
        <f>IF(C211=0, "-", IF(G211/C211&lt;10, G211/C211, "&gt;999%"))</f>
        <v>-0.6875</v>
      </c>
      <c r="J211" s="21">
        <f>IF(E211=0, "-", IF(H211/E211&lt;10, H211/E211, "&gt;999%"))</f>
        <v>-0.54545454545454541</v>
      </c>
    </row>
    <row r="212" spans="1:10" x14ac:dyDescent="0.25">
      <c r="A212" s="158" t="s">
        <v>544</v>
      </c>
      <c r="B212" s="65">
        <v>3</v>
      </c>
      <c r="C212" s="66">
        <v>0</v>
      </c>
      <c r="D212" s="65">
        <v>6</v>
      </c>
      <c r="E212" s="66">
        <v>8</v>
      </c>
      <c r="F212" s="67"/>
      <c r="G212" s="65">
        <f>B212-C212</f>
        <v>3</v>
      </c>
      <c r="H212" s="66">
        <f>D212-E212</f>
        <v>-2</v>
      </c>
      <c r="I212" s="20" t="str">
        <f>IF(C212=0, "-", IF(G212/C212&lt;10, G212/C212, "&gt;999%"))</f>
        <v>-</v>
      </c>
      <c r="J212" s="21">
        <f>IF(E212=0, "-", IF(H212/E212&lt;10, H212/E212, "&gt;999%"))</f>
        <v>-0.25</v>
      </c>
    </row>
    <row r="213" spans="1:10" x14ac:dyDescent="0.25">
      <c r="A213" s="158" t="s">
        <v>533</v>
      </c>
      <c r="B213" s="65">
        <v>33</v>
      </c>
      <c r="C213" s="66">
        <v>27</v>
      </c>
      <c r="D213" s="65">
        <v>121</v>
      </c>
      <c r="E213" s="66">
        <v>81</v>
      </c>
      <c r="F213" s="67"/>
      <c r="G213" s="65">
        <f>B213-C213</f>
        <v>6</v>
      </c>
      <c r="H213" s="66">
        <f>D213-E213</f>
        <v>40</v>
      </c>
      <c r="I213" s="20">
        <f>IF(C213=0, "-", IF(G213/C213&lt;10, G213/C213, "&gt;999%"))</f>
        <v>0.22222222222222221</v>
      </c>
      <c r="J213" s="21">
        <f>IF(E213=0, "-", IF(H213/E213&lt;10, H213/E213, "&gt;999%"))</f>
        <v>0.49382716049382713</v>
      </c>
    </row>
    <row r="214" spans="1:10" x14ac:dyDescent="0.25">
      <c r="A214" s="158" t="s">
        <v>534</v>
      </c>
      <c r="B214" s="65">
        <v>4</v>
      </c>
      <c r="C214" s="66">
        <v>3</v>
      </c>
      <c r="D214" s="65">
        <v>32</v>
      </c>
      <c r="E214" s="66">
        <v>10</v>
      </c>
      <c r="F214" s="67"/>
      <c r="G214" s="65">
        <f>B214-C214</f>
        <v>1</v>
      </c>
      <c r="H214" s="66">
        <f>D214-E214</f>
        <v>22</v>
      </c>
      <c r="I214" s="20">
        <f>IF(C214=0, "-", IF(G214/C214&lt;10, G214/C214, "&gt;999%"))</f>
        <v>0.33333333333333331</v>
      </c>
      <c r="J214" s="21">
        <f>IF(E214=0, "-", IF(H214/E214&lt;10, H214/E214, "&gt;999%"))</f>
        <v>2.2000000000000002</v>
      </c>
    </row>
    <row r="215" spans="1:10" s="160" customFormat="1" x14ac:dyDescent="0.25">
      <c r="A215" s="178" t="s">
        <v>649</v>
      </c>
      <c r="B215" s="71">
        <v>45</v>
      </c>
      <c r="C215" s="72">
        <v>46</v>
      </c>
      <c r="D215" s="71">
        <v>169</v>
      </c>
      <c r="E215" s="72">
        <v>121</v>
      </c>
      <c r="F215" s="73"/>
      <c r="G215" s="71">
        <f>B215-C215</f>
        <v>-1</v>
      </c>
      <c r="H215" s="72">
        <f>D215-E215</f>
        <v>48</v>
      </c>
      <c r="I215" s="37">
        <f>IF(C215=0, "-", IF(G215/C215&lt;10, G215/C215, "&gt;999%"))</f>
        <v>-2.1739130434782608E-2</v>
      </c>
      <c r="J215" s="38">
        <f>IF(E215=0, "-", IF(H215/E215&lt;10, H215/E215, "&gt;999%"))</f>
        <v>0.39669421487603307</v>
      </c>
    </row>
    <row r="216" spans="1:10" x14ac:dyDescent="0.25">
      <c r="A216" s="177"/>
      <c r="B216" s="143"/>
      <c r="C216" s="144"/>
      <c r="D216" s="143"/>
      <c r="E216" s="144"/>
      <c r="F216" s="145"/>
      <c r="G216" s="143"/>
      <c r="H216" s="144"/>
      <c r="I216" s="151"/>
      <c r="J216" s="152"/>
    </row>
    <row r="217" spans="1:10" s="139" customFormat="1" x14ac:dyDescent="0.25">
      <c r="A217" s="159" t="s">
        <v>59</v>
      </c>
      <c r="B217" s="65"/>
      <c r="C217" s="66"/>
      <c r="D217" s="65"/>
      <c r="E217" s="66"/>
      <c r="F217" s="67"/>
      <c r="G217" s="65"/>
      <c r="H217" s="66"/>
      <c r="I217" s="20"/>
      <c r="J217" s="21"/>
    </row>
    <row r="218" spans="1:10" x14ac:dyDescent="0.25">
      <c r="A218" s="158" t="s">
        <v>374</v>
      </c>
      <c r="B218" s="65">
        <v>0</v>
      </c>
      <c r="C218" s="66">
        <v>14</v>
      </c>
      <c r="D218" s="65">
        <v>1</v>
      </c>
      <c r="E218" s="66">
        <v>20</v>
      </c>
      <c r="F218" s="67"/>
      <c r="G218" s="65">
        <f t="shared" ref="G218:G224" si="28">B218-C218</f>
        <v>-14</v>
      </c>
      <c r="H218" s="66">
        <f t="shared" ref="H218:H224" si="29">D218-E218</f>
        <v>-19</v>
      </c>
      <c r="I218" s="20">
        <f t="shared" ref="I218:I224" si="30">IF(C218=0, "-", IF(G218/C218&lt;10, G218/C218, "&gt;999%"))</f>
        <v>-1</v>
      </c>
      <c r="J218" s="21">
        <f t="shared" ref="J218:J224" si="31">IF(E218=0, "-", IF(H218/E218&lt;10, H218/E218, "&gt;999%"))</f>
        <v>-0.95</v>
      </c>
    </row>
    <row r="219" spans="1:10" x14ac:dyDescent="0.25">
      <c r="A219" s="158" t="s">
        <v>452</v>
      </c>
      <c r="B219" s="65">
        <v>6</v>
      </c>
      <c r="C219" s="66">
        <v>10</v>
      </c>
      <c r="D219" s="65">
        <v>13</v>
      </c>
      <c r="E219" s="66">
        <v>11</v>
      </c>
      <c r="F219" s="67"/>
      <c r="G219" s="65">
        <f t="shared" si="28"/>
        <v>-4</v>
      </c>
      <c r="H219" s="66">
        <f t="shared" si="29"/>
        <v>2</v>
      </c>
      <c r="I219" s="20">
        <f t="shared" si="30"/>
        <v>-0.4</v>
      </c>
      <c r="J219" s="21">
        <f t="shared" si="31"/>
        <v>0.18181818181818182</v>
      </c>
    </row>
    <row r="220" spans="1:10" x14ac:dyDescent="0.25">
      <c r="A220" s="158" t="s">
        <v>317</v>
      </c>
      <c r="B220" s="65">
        <v>0</v>
      </c>
      <c r="C220" s="66">
        <v>0</v>
      </c>
      <c r="D220" s="65">
        <v>3</v>
      </c>
      <c r="E220" s="66">
        <v>1</v>
      </c>
      <c r="F220" s="67"/>
      <c r="G220" s="65">
        <f t="shared" si="28"/>
        <v>0</v>
      </c>
      <c r="H220" s="66">
        <f t="shared" si="29"/>
        <v>2</v>
      </c>
      <c r="I220" s="20" t="str">
        <f t="shared" si="30"/>
        <v>-</v>
      </c>
      <c r="J220" s="21">
        <f t="shared" si="31"/>
        <v>2</v>
      </c>
    </row>
    <row r="221" spans="1:10" x14ac:dyDescent="0.25">
      <c r="A221" s="158" t="s">
        <v>453</v>
      </c>
      <c r="B221" s="65">
        <v>0</v>
      </c>
      <c r="C221" s="66">
        <v>0</v>
      </c>
      <c r="D221" s="65">
        <v>2</v>
      </c>
      <c r="E221" s="66">
        <v>0</v>
      </c>
      <c r="F221" s="67"/>
      <c r="G221" s="65">
        <f t="shared" si="28"/>
        <v>0</v>
      </c>
      <c r="H221" s="66">
        <f t="shared" si="29"/>
        <v>2</v>
      </c>
      <c r="I221" s="20" t="str">
        <f t="shared" si="30"/>
        <v>-</v>
      </c>
      <c r="J221" s="21" t="str">
        <f t="shared" si="31"/>
        <v>-</v>
      </c>
    </row>
    <row r="222" spans="1:10" x14ac:dyDescent="0.25">
      <c r="A222" s="158" t="s">
        <v>253</v>
      </c>
      <c r="B222" s="65">
        <v>3</v>
      </c>
      <c r="C222" s="66">
        <v>3</v>
      </c>
      <c r="D222" s="65">
        <v>5</v>
      </c>
      <c r="E222" s="66">
        <v>4</v>
      </c>
      <c r="F222" s="67"/>
      <c r="G222" s="65">
        <f t="shared" si="28"/>
        <v>0</v>
      </c>
      <c r="H222" s="66">
        <f t="shared" si="29"/>
        <v>1</v>
      </c>
      <c r="I222" s="20">
        <f t="shared" si="30"/>
        <v>0</v>
      </c>
      <c r="J222" s="21">
        <f t="shared" si="31"/>
        <v>0.25</v>
      </c>
    </row>
    <row r="223" spans="1:10" x14ac:dyDescent="0.25">
      <c r="A223" s="158" t="s">
        <v>272</v>
      </c>
      <c r="B223" s="65">
        <v>0</v>
      </c>
      <c r="C223" s="66">
        <v>2</v>
      </c>
      <c r="D223" s="65">
        <v>1</v>
      </c>
      <c r="E223" s="66">
        <v>2</v>
      </c>
      <c r="F223" s="67"/>
      <c r="G223" s="65">
        <f t="shared" si="28"/>
        <v>-2</v>
      </c>
      <c r="H223" s="66">
        <f t="shared" si="29"/>
        <v>-1</v>
      </c>
      <c r="I223" s="20">
        <f t="shared" si="30"/>
        <v>-1</v>
      </c>
      <c r="J223" s="21">
        <f t="shared" si="31"/>
        <v>-0.5</v>
      </c>
    </row>
    <row r="224" spans="1:10" s="160" customFormat="1" x14ac:dyDescent="0.25">
      <c r="A224" s="178" t="s">
        <v>650</v>
      </c>
      <c r="B224" s="71">
        <v>9</v>
      </c>
      <c r="C224" s="72">
        <v>29</v>
      </c>
      <c r="D224" s="71">
        <v>25</v>
      </c>
      <c r="E224" s="72">
        <v>38</v>
      </c>
      <c r="F224" s="73"/>
      <c r="G224" s="71">
        <f t="shared" si="28"/>
        <v>-20</v>
      </c>
      <c r="H224" s="72">
        <f t="shared" si="29"/>
        <v>-13</v>
      </c>
      <c r="I224" s="37">
        <f t="shared" si="30"/>
        <v>-0.68965517241379315</v>
      </c>
      <c r="J224" s="38">
        <f t="shared" si="31"/>
        <v>-0.34210526315789475</v>
      </c>
    </row>
    <row r="225" spans="1:10" x14ac:dyDescent="0.25">
      <c r="A225" s="177"/>
      <c r="B225" s="143"/>
      <c r="C225" s="144"/>
      <c r="D225" s="143"/>
      <c r="E225" s="144"/>
      <c r="F225" s="145"/>
      <c r="G225" s="143"/>
      <c r="H225" s="144"/>
      <c r="I225" s="151"/>
      <c r="J225" s="152"/>
    </row>
    <row r="226" spans="1:10" s="139" customFormat="1" x14ac:dyDescent="0.25">
      <c r="A226" s="159" t="s">
        <v>60</v>
      </c>
      <c r="B226" s="65"/>
      <c r="C226" s="66"/>
      <c r="D226" s="65"/>
      <c r="E226" s="66"/>
      <c r="F226" s="67"/>
      <c r="G226" s="65"/>
      <c r="H226" s="66"/>
      <c r="I226" s="20"/>
      <c r="J226" s="21"/>
    </row>
    <row r="227" spans="1:10" x14ac:dyDescent="0.25">
      <c r="A227" s="158" t="s">
        <v>390</v>
      </c>
      <c r="B227" s="65">
        <v>1</v>
      </c>
      <c r="C227" s="66">
        <v>14</v>
      </c>
      <c r="D227" s="65">
        <v>7</v>
      </c>
      <c r="E227" s="66">
        <v>31</v>
      </c>
      <c r="F227" s="67"/>
      <c r="G227" s="65">
        <f t="shared" ref="G227:G232" si="32">B227-C227</f>
        <v>-13</v>
      </c>
      <c r="H227" s="66">
        <f t="shared" ref="H227:H232" si="33">D227-E227</f>
        <v>-24</v>
      </c>
      <c r="I227" s="20">
        <f t="shared" ref="I227:I232" si="34">IF(C227=0, "-", IF(G227/C227&lt;10, G227/C227, "&gt;999%"))</f>
        <v>-0.9285714285714286</v>
      </c>
      <c r="J227" s="21">
        <f t="shared" ref="J227:J232" si="35">IF(E227=0, "-", IF(H227/E227&lt;10, H227/E227, "&gt;999%"))</f>
        <v>-0.77419354838709675</v>
      </c>
    </row>
    <row r="228" spans="1:10" x14ac:dyDescent="0.25">
      <c r="A228" s="158" t="s">
        <v>351</v>
      </c>
      <c r="B228" s="65">
        <v>51</v>
      </c>
      <c r="C228" s="66">
        <v>23</v>
      </c>
      <c r="D228" s="65">
        <v>147</v>
      </c>
      <c r="E228" s="66">
        <v>79</v>
      </c>
      <c r="F228" s="67"/>
      <c r="G228" s="65">
        <f t="shared" si="32"/>
        <v>28</v>
      </c>
      <c r="H228" s="66">
        <f t="shared" si="33"/>
        <v>68</v>
      </c>
      <c r="I228" s="20">
        <f t="shared" si="34"/>
        <v>1.2173913043478262</v>
      </c>
      <c r="J228" s="21">
        <f t="shared" si="35"/>
        <v>0.86075949367088611</v>
      </c>
    </row>
    <row r="229" spans="1:10" x14ac:dyDescent="0.25">
      <c r="A229" s="158" t="s">
        <v>512</v>
      </c>
      <c r="B229" s="65">
        <v>26</v>
      </c>
      <c r="C229" s="66">
        <v>54</v>
      </c>
      <c r="D229" s="65">
        <v>63</v>
      </c>
      <c r="E229" s="66">
        <v>124</v>
      </c>
      <c r="F229" s="67"/>
      <c r="G229" s="65">
        <f t="shared" si="32"/>
        <v>-28</v>
      </c>
      <c r="H229" s="66">
        <f t="shared" si="33"/>
        <v>-61</v>
      </c>
      <c r="I229" s="20">
        <f t="shared" si="34"/>
        <v>-0.51851851851851849</v>
      </c>
      <c r="J229" s="21">
        <f t="shared" si="35"/>
        <v>-0.49193548387096775</v>
      </c>
    </row>
    <row r="230" spans="1:10" x14ac:dyDescent="0.25">
      <c r="A230" s="158" t="s">
        <v>454</v>
      </c>
      <c r="B230" s="65">
        <v>58</v>
      </c>
      <c r="C230" s="66">
        <v>118</v>
      </c>
      <c r="D230" s="65">
        <v>117</v>
      </c>
      <c r="E230" s="66">
        <v>248</v>
      </c>
      <c r="F230" s="67"/>
      <c r="G230" s="65">
        <f t="shared" si="32"/>
        <v>-60</v>
      </c>
      <c r="H230" s="66">
        <f t="shared" si="33"/>
        <v>-131</v>
      </c>
      <c r="I230" s="20">
        <f t="shared" si="34"/>
        <v>-0.50847457627118642</v>
      </c>
      <c r="J230" s="21">
        <f t="shared" si="35"/>
        <v>-0.52822580645161288</v>
      </c>
    </row>
    <row r="231" spans="1:10" x14ac:dyDescent="0.25">
      <c r="A231" s="158" t="s">
        <v>429</v>
      </c>
      <c r="B231" s="65">
        <v>39</v>
      </c>
      <c r="C231" s="66">
        <v>27</v>
      </c>
      <c r="D231" s="65">
        <v>88</v>
      </c>
      <c r="E231" s="66">
        <v>77</v>
      </c>
      <c r="F231" s="67"/>
      <c r="G231" s="65">
        <f t="shared" si="32"/>
        <v>12</v>
      </c>
      <c r="H231" s="66">
        <f t="shared" si="33"/>
        <v>11</v>
      </c>
      <c r="I231" s="20">
        <f t="shared" si="34"/>
        <v>0.44444444444444442</v>
      </c>
      <c r="J231" s="21">
        <f t="shared" si="35"/>
        <v>0.14285714285714285</v>
      </c>
    </row>
    <row r="232" spans="1:10" s="160" customFormat="1" x14ac:dyDescent="0.25">
      <c r="A232" s="178" t="s">
        <v>651</v>
      </c>
      <c r="B232" s="71">
        <v>175</v>
      </c>
      <c r="C232" s="72">
        <v>236</v>
      </c>
      <c r="D232" s="71">
        <v>422</v>
      </c>
      <c r="E232" s="72">
        <v>559</v>
      </c>
      <c r="F232" s="73"/>
      <c r="G232" s="71">
        <f t="shared" si="32"/>
        <v>-61</v>
      </c>
      <c r="H232" s="72">
        <f t="shared" si="33"/>
        <v>-137</v>
      </c>
      <c r="I232" s="37">
        <f t="shared" si="34"/>
        <v>-0.25847457627118642</v>
      </c>
      <c r="J232" s="38">
        <f t="shared" si="35"/>
        <v>-0.24508050089445438</v>
      </c>
    </row>
    <row r="233" spans="1:10" x14ac:dyDescent="0.25">
      <c r="A233" s="177"/>
      <c r="B233" s="143"/>
      <c r="C233" s="144"/>
      <c r="D233" s="143"/>
      <c r="E233" s="144"/>
      <c r="F233" s="145"/>
      <c r="G233" s="143"/>
      <c r="H233" s="144"/>
      <c r="I233" s="151"/>
      <c r="J233" s="152"/>
    </row>
    <row r="234" spans="1:10" s="139" customFormat="1" x14ac:dyDescent="0.25">
      <c r="A234" s="159" t="s">
        <v>61</v>
      </c>
      <c r="B234" s="65"/>
      <c r="C234" s="66"/>
      <c r="D234" s="65"/>
      <c r="E234" s="66"/>
      <c r="F234" s="67"/>
      <c r="G234" s="65"/>
      <c r="H234" s="66"/>
      <c r="I234" s="20"/>
      <c r="J234" s="21"/>
    </row>
    <row r="235" spans="1:10" x14ac:dyDescent="0.25">
      <c r="A235" s="158" t="s">
        <v>61</v>
      </c>
      <c r="B235" s="65">
        <v>77</v>
      </c>
      <c r="C235" s="66">
        <v>79</v>
      </c>
      <c r="D235" s="65">
        <v>220</v>
      </c>
      <c r="E235" s="66">
        <v>182</v>
      </c>
      <c r="F235" s="67"/>
      <c r="G235" s="65">
        <f>B235-C235</f>
        <v>-2</v>
      </c>
      <c r="H235" s="66">
        <f>D235-E235</f>
        <v>38</v>
      </c>
      <c r="I235" s="20">
        <f>IF(C235=0, "-", IF(G235/C235&lt;10, G235/C235, "&gt;999%"))</f>
        <v>-2.5316455696202531E-2</v>
      </c>
      <c r="J235" s="21">
        <f>IF(E235=0, "-", IF(H235/E235&lt;10, H235/E235, "&gt;999%"))</f>
        <v>0.2087912087912088</v>
      </c>
    </row>
    <row r="236" spans="1:10" s="160" customFormat="1" x14ac:dyDescent="0.25">
      <c r="A236" s="178" t="s">
        <v>652</v>
      </c>
      <c r="B236" s="71">
        <v>77</v>
      </c>
      <c r="C236" s="72">
        <v>79</v>
      </c>
      <c r="D236" s="71">
        <v>220</v>
      </c>
      <c r="E236" s="72">
        <v>182</v>
      </c>
      <c r="F236" s="73"/>
      <c r="G236" s="71">
        <f>B236-C236</f>
        <v>-2</v>
      </c>
      <c r="H236" s="72">
        <f>D236-E236</f>
        <v>38</v>
      </c>
      <c r="I236" s="37">
        <f>IF(C236=0, "-", IF(G236/C236&lt;10, G236/C236, "&gt;999%"))</f>
        <v>-2.5316455696202531E-2</v>
      </c>
      <c r="J236" s="38">
        <f>IF(E236=0, "-", IF(H236/E236&lt;10, H236/E236, "&gt;999%"))</f>
        <v>0.2087912087912088</v>
      </c>
    </row>
    <row r="237" spans="1:10" x14ac:dyDescent="0.25">
      <c r="A237" s="177"/>
      <c r="B237" s="143"/>
      <c r="C237" s="144"/>
      <c r="D237" s="143"/>
      <c r="E237" s="144"/>
      <c r="F237" s="145"/>
      <c r="G237" s="143"/>
      <c r="H237" s="144"/>
      <c r="I237" s="151"/>
      <c r="J237" s="152"/>
    </row>
    <row r="238" spans="1:10" s="139" customFormat="1" x14ac:dyDescent="0.25">
      <c r="A238" s="159" t="s">
        <v>62</v>
      </c>
      <c r="B238" s="65"/>
      <c r="C238" s="66"/>
      <c r="D238" s="65"/>
      <c r="E238" s="66"/>
      <c r="F238" s="67"/>
      <c r="G238" s="65"/>
      <c r="H238" s="66"/>
      <c r="I238" s="20"/>
      <c r="J238" s="21"/>
    </row>
    <row r="239" spans="1:10" x14ac:dyDescent="0.25">
      <c r="A239" s="158" t="s">
        <v>291</v>
      </c>
      <c r="B239" s="65">
        <v>265</v>
      </c>
      <c r="C239" s="66">
        <v>146</v>
      </c>
      <c r="D239" s="65">
        <v>820</v>
      </c>
      <c r="E239" s="66">
        <v>388</v>
      </c>
      <c r="F239" s="67"/>
      <c r="G239" s="65">
        <f t="shared" ref="G239:G250" si="36">B239-C239</f>
        <v>119</v>
      </c>
      <c r="H239" s="66">
        <f t="shared" ref="H239:H250" si="37">D239-E239</f>
        <v>432</v>
      </c>
      <c r="I239" s="20">
        <f t="shared" ref="I239:I250" si="38">IF(C239=0, "-", IF(G239/C239&lt;10, G239/C239, "&gt;999%"))</f>
        <v>0.81506849315068497</v>
      </c>
      <c r="J239" s="21">
        <f t="shared" ref="J239:J250" si="39">IF(E239=0, "-", IF(H239/E239&lt;10, H239/E239, "&gt;999%"))</f>
        <v>1.1134020618556701</v>
      </c>
    </row>
    <row r="240" spans="1:10" x14ac:dyDescent="0.25">
      <c r="A240" s="158" t="s">
        <v>217</v>
      </c>
      <c r="B240" s="65">
        <v>81</v>
      </c>
      <c r="C240" s="66">
        <v>318</v>
      </c>
      <c r="D240" s="65">
        <v>308</v>
      </c>
      <c r="E240" s="66">
        <v>994</v>
      </c>
      <c r="F240" s="67"/>
      <c r="G240" s="65">
        <f t="shared" si="36"/>
        <v>-237</v>
      </c>
      <c r="H240" s="66">
        <f t="shared" si="37"/>
        <v>-686</v>
      </c>
      <c r="I240" s="20">
        <f t="shared" si="38"/>
        <v>-0.74528301886792447</v>
      </c>
      <c r="J240" s="21">
        <f t="shared" si="39"/>
        <v>-0.6901408450704225</v>
      </c>
    </row>
    <row r="241" spans="1:10" x14ac:dyDescent="0.25">
      <c r="A241" s="158" t="s">
        <v>455</v>
      </c>
      <c r="B241" s="65">
        <v>16</v>
      </c>
      <c r="C241" s="66">
        <v>19</v>
      </c>
      <c r="D241" s="65">
        <v>41</v>
      </c>
      <c r="E241" s="66">
        <v>36</v>
      </c>
      <c r="F241" s="67"/>
      <c r="G241" s="65">
        <f t="shared" si="36"/>
        <v>-3</v>
      </c>
      <c r="H241" s="66">
        <f t="shared" si="37"/>
        <v>5</v>
      </c>
      <c r="I241" s="20">
        <f t="shared" si="38"/>
        <v>-0.15789473684210525</v>
      </c>
      <c r="J241" s="21">
        <f t="shared" si="39"/>
        <v>0.1388888888888889</v>
      </c>
    </row>
    <row r="242" spans="1:10" x14ac:dyDescent="0.25">
      <c r="A242" s="158" t="s">
        <v>375</v>
      </c>
      <c r="B242" s="65">
        <v>31</v>
      </c>
      <c r="C242" s="66">
        <v>33</v>
      </c>
      <c r="D242" s="65">
        <v>124</v>
      </c>
      <c r="E242" s="66">
        <v>69</v>
      </c>
      <c r="F242" s="67"/>
      <c r="G242" s="65">
        <f t="shared" si="36"/>
        <v>-2</v>
      </c>
      <c r="H242" s="66">
        <f t="shared" si="37"/>
        <v>55</v>
      </c>
      <c r="I242" s="20">
        <f t="shared" si="38"/>
        <v>-6.0606060606060608E-2</v>
      </c>
      <c r="J242" s="21">
        <f t="shared" si="39"/>
        <v>0.79710144927536231</v>
      </c>
    </row>
    <row r="243" spans="1:10" x14ac:dyDescent="0.25">
      <c r="A243" s="158" t="s">
        <v>200</v>
      </c>
      <c r="B243" s="65">
        <v>169</v>
      </c>
      <c r="C243" s="66">
        <v>140</v>
      </c>
      <c r="D243" s="65">
        <v>401</v>
      </c>
      <c r="E243" s="66">
        <v>398</v>
      </c>
      <c r="F243" s="67"/>
      <c r="G243" s="65">
        <f t="shared" si="36"/>
        <v>29</v>
      </c>
      <c r="H243" s="66">
        <f t="shared" si="37"/>
        <v>3</v>
      </c>
      <c r="I243" s="20">
        <f t="shared" si="38"/>
        <v>0.20714285714285716</v>
      </c>
      <c r="J243" s="21">
        <f t="shared" si="39"/>
        <v>7.537688442211055E-3</v>
      </c>
    </row>
    <row r="244" spans="1:10" x14ac:dyDescent="0.25">
      <c r="A244" s="158" t="s">
        <v>204</v>
      </c>
      <c r="B244" s="65">
        <v>80</v>
      </c>
      <c r="C244" s="66">
        <v>69</v>
      </c>
      <c r="D244" s="65">
        <v>387</v>
      </c>
      <c r="E244" s="66">
        <v>271</v>
      </c>
      <c r="F244" s="67"/>
      <c r="G244" s="65">
        <f t="shared" si="36"/>
        <v>11</v>
      </c>
      <c r="H244" s="66">
        <f t="shared" si="37"/>
        <v>116</v>
      </c>
      <c r="I244" s="20">
        <f t="shared" si="38"/>
        <v>0.15942028985507245</v>
      </c>
      <c r="J244" s="21">
        <f t="shared" si="39"/>
        <v>0.4280442804428044</v>
      </c>
    </row>
    <row r="245" spans="1:10" x14ac:dyDescent="0.25">
      <c r="A245" s="158" t="s">
        <v>352</v>
      </c>
      <c r="B245" s="65">
        <v>229</v>
      </c>
      <c r="C245" s="66">
        <v>145</v>
      </c>
      <c r="D245" s="65">
        <v>552</v>
      </c>
      <c r="E245" s="66">
        <v>650</v>
      </c>
      <c r="F245" s="67"/>
      <c r="G245" s="65">
        <f t="shared" si="36"/>
        <v>84</v>
      </c>
      <c r="H245" s="66">
        <f t="shared" si="37"/>
        <v>-98</v>
      </c>
      <c r="I245" s="20">
        <f t="shared" si="38"/>
        <v>0.57931034482758625</v>
      </c>
      <c r="J245" s="21">
        <f t="shared" si="39"/>
        <v>-0.15076923076923077</v>
      </c>
    </row>
    <row r="246" spans="1:10" x14ac:dyDescent="0.25">
      <c r="A246" s="158" t="s">
        <v>430</v>
      </c>
      <c r="B246" s="65">
        <v>302</v>
      </c>
      <c r="C246" s="66">
        <v>132</v>
      </c>
      <c r="D246" s="65">
        <v>987</v>
      </c>
      <c r="E246" s="66">
        <v>344</v>
      </c>
      <c r="F246" s="67"/>
      <c r="G246" s="65">
        <f t="shared" si="36"/>
        <v>170</v>
      </c>
      <c r="H246" s="66">
        <f t="shared" si="37"/>
        <v>643</v>
      </c>
      <c r="I246" s="20">
        <f t="shared" si="38"/>
        <v>1.2878787878787878</v>
      </c>
      <c r="J246" s="21">
        <f t="shared" si="39"/>
        <v>1.8691860465116279</v>
      </c>
    </row>
    <row r="247" spans="1:10" x14ac:dyDescent="0.25">
      <c r="A247" s="158" t="s">
        <v>391</v>
      </c>
      <c r="B247" s="65">
        <v>196</v>
      </c>
      <c r="C247" s="66">
        <v>465</v>
      </c>
      <c r="D247" s="65">
        <v>890</v>
      </c>
      <c r="E247" s="66">
        <v>1175</v>
      </c>
      <c r="F247" s="67"/>
      <c r="G247" s="65">
        <f t="shared" si="36"/>
        <v>-269</v>
      </c>
      <c r="H247" s="66">
        <f t="shared" si="37"/>
        <v>-285</v>
      </c>
      <c r="I247" s="20">
        <f t="shared" si="38"/>
        <v>-0.57849462365591398</v>
      </c>
      <c r="J247" s="21">
        <f t="shared" si="39"/>
        <v>-0.24255319148936169</v>
      </c>
    </row>
    <row r="248" spans="1:10" x14ac:dyDescent="0.25">
      <c r="A248" s="158" t="s">
        <v>265</v>
      </c>
      <c r="B248" s="65">
        <v>85</v>
      </c>
      <c r="C248" s="66">
        <v>39</v>
      </c>
      <c r="D248" s="65">
        <v>189</v>
      </c>
      <c r="E248" s="66">
        <v>111</v>
      </c>
      <c r="F248" s="67"/>
      <c r="G248" s="65">
        <f t="shared" si="36"/>
        <v>46</v>
      </c>
      <c r="H248" s="66">
        <f t="shared" si="37"/>
        <v>78</v>
      </c>
      <c r="I248" s="20">
        <f t="shared" si="38"/>
        <v>1.1794871794871795</v>
      </c>
      <c r="J248" s="21">
        <f t="shared" si="39"/>
        <v>0.70270270270270274</v>
      </c>
    </row>
    <row r="249" spans="1:10" x14ac:dyDescent="0.25">
      <c r="A249" s="158" t="s">
        <v>339</v>
      </c>
      <c r="B249" s="65">
        <v>140</v>
      </c>
      <c r="C249" s="66">
        <v>204</v>
      </c>
      <c r="D249" s="65">
        <v>374</v>
      </c>
      <c r="E249" s="66">
        <v>400</v>
      </c>
      <c r="F249" s="67"/>
      <c r="G249" s="65">
        <f t="shared" si="36"/>
        <v>-64</v>
      </c>
      <c r="H249" s="66">
        <f t="shared" si="37"/>
        <v>-26</v>
      </c>
      <c r="I249" s="20">
        <f t="shared" si="38"/>
        <v>-0.31372549019607843</v>
      </c>
      <c r="J249" s="21">
        <f t="shared" si="39"/>
        <v>-6.5000000000000002E-2</v>
      </c>
    </row>
    <row r="250" spans="1:10" s="160" customFormat="1" x14ac:dyDescent="0.25">
      <c r="A250" s="178" t="s">
        <v>653</v>
      </c>
      <c r="B250" s="71">
        <v>1594</v>
      </c>
      <c r="C250" s="72">
        <v>1710</v>
      </c>
      <c r="D250" s="71">
        <v>5073</v>
      </c>
      <c r="E250" s="72">
        <v>4836</v>
      </c>
      <c r="F250" s="73"/>
      <c r="G250" s="71">
        <f t="shared" si="36"/>
        <v>-116</v>
      </c>
      <c r="H250" s="72">
        <f t="shared" si="37"/>
        <v>237</v>
      </c>
      <c r="I250" s="37">
        <f t="shared" si="38"/>
        <v>-6.7836257309941514E-2</v>
      </c>
      <c r="J250" s="38">
        <f t="shared" si="39"/>
        <v>4.9007444168734489E-2</v>
      </c>
    </row>
    <row r="251" spans="1:10" x14ac:dyDescent="0.25">
      <c r="A251" s="177"/>
      <c r="B251" s="143"/>
      <c r="C251" s="144"/>
      <c r="D251" s="143"/>
      <c r="E251" s="144"/>
      <c r="F251" s="145"/>
      <c r="G251" s="143"/>
      <c r="H251" s="144"/>
      <c r="I251" s="151"/>
      <c r="J251" s="152"/>
    </row>
    <row r="252" spans="1:10" s="139" customFormat="1" x14ac:dyDescent="0.25">
      <c r="A252" s="159" t="s">
        <v>63</v>
      </c>
      <c r="B252" s="65"/>
      <c r="C252" s="66"/>
      <c r="D252" s="65"/>
      <c r="E252" s="66"/>
      <c r="F252" s="67"/>
      <c r="G252" s="65"/>
      <c r="H252" s="66"/>
      <c r="I252" s="20"/>
      <c r="J252" s="21"/>
    </row>
    <row r="253" spans="1:10" x14ac:dyDescent="0.25">
      <c r="A253" s="158" t="s">
        <v>331</v>
      </c>
      <c r="B253" s="65">
        <v>0</v>
      </c>
      <c r="C253" s="66">
        <v>0</v>
      </c>
      <c r="D253" s="65">
        <v>2</v>
      </c>
      <c r="E253" s="66">
        <v>0</v>
      </c>
      <c r="F253" s="67"/>
      <c r="G253" s="65">
        <f>B253-C253</f>
        <v>0</v>
      </c>
      <c r="H253" s="66">
        <f>D253-E253</f>
        <v>2</v>
      </c>
      <c r="I253" s="20" t="str">
        <f>IF(C253=0, "-", IF(G253/C253&lt;10, G253/C253, "&gt;999%"))</f>
        <v>-</v>
      </c>
      <c r="J253" s="21" t="str">
        <f>IF(E253=0, "-", IF(H253/E253&lt;10, H253/E253, "&gt;999%"))</f>
        <v>-</v>
      </c>
    </row>
    <row r="254" spans="1:10" x14ac:dyDescent="0.25">
      <c r="A254" s="158" t="s">
        <v>473</v>
      </c>
      <c r="B254" s="65">
        <v>0</v>
      </c>
      <c r="C254" s="66">
        <v>5</v>
      </c>
      <c r="D254" s="65">
        <v>9</v>
      </c>
      <c r="E254" s="66">
        <v>7</v>
      </c>
      <c r="F254" s="67"/>
      <c r="G254" s="65">
        <f>B254-C254</f>
        <v>-5</v>
      </c>
      <c r="H254" s="66">
        <f>D254-E254</f>
        <v>2</v>
      </c>
      <c r="I254" s="20">
        <f>IF(C254=0, "-", IF(G254/C254&lt;10, G254/C254, "&gt;999%"))</f>
        <v>-1</v>
      </c>
      <c r="J254" s="21">
        <f>IF(E254=0, "-", IF(H254/E254&lt;10, H254/E254, "&gt;999%"))</f>
        <v>0.2857142857142857</v>
      </c>
    </row>
    <row r="255" spans="1:10" s="160" customFormat="1" x14ac:dyDescent="0.25">
      <c r="A255" s="178" t="s">
        <v>654</v>
      </c>
      <c r="B255" s="71">
        <v>0</v>
      </c>
      <c r="C255" s="72">
        <v>5</v>
      </c>
      <c r="D255" s="71">
        <v>11</v>
      </c>
      <c r="E255" s="72">
        <v>7</v>
      </c>
      <c r="F255" s="73"/>
      <c r="G255" s="71">
        <f>B255-C255</f>
        <v>-5</v>
      </c>
      <c r="H255" s="72">
        <f>D255-E255</f>
        <v>4</v>
      </c>
      <c r="I255" s="37">
        <f>IF(C255=0, "-", IF(G255/C255&lt;10, G255/C255, "&gt;999%"))</f>
        <v>-1</v>
      </c>
      <c r="J255" s="38">
        <f>IF(E255=0, "-", IF(H255/E255&lt;10, H255/E255, "&gt;999%"))</f>
        <v>0.5714285714285714</v>
      </c>
    </row>
    <row r="256" spans="1:10" x14ac:dyDescent="0.25">
      <c r="A256" s="177"/>
      <c r="B256" s="143"/>
      <c r="C256" s="144"/>
      <c r="D256" s="143"/>
      <c r="E256" s="144"/>
      <c r="F256" s="145"/>
      <c r="G256" s="143"/>
      <c r="H256" s="144"/>
      <c r="I256" s="151"/>
      <c r="J256" s="152"/>
    </row>
    <row r="257" spans="1:10" s="139" customFormat="1" x14ac:dyDescent="0.25">
      <c r="A257" s="159" t="s">
        <v>64</v>
      </c>
      <c r="B257" s="65"/>
      <c r="C257" s="66"/>
      <c r="D257" s="65"/>
      <c r="E257" s="66"/>
      <c r="F257" s="67"/>
      <c r="G257" s="65"/>
      <c r="H257" s="66"/>
      <c r="I257" s="20"/>
      <c r="J257" s="21"/>
    </row>
    <row r="258" spans="1:10" x14ac:dyDescent="0.25">
      <c r="A258" s="158" t="s">
        <v>456</v>
      </c>
      <c r="B258" s="65">
        <v>63</v>
      </c>
      <c r="C258" s="66">
        <v>71</v>
      </c>
      <c r="D258" s="65">
        <v>137</v>
      </c>
      <c r="E258" s="66">
        <v>104</v>
      </c>
      <c r="F258" s="67"/>
      <c r="G258" s="65">
        <f t="shared" ref="G258:G265" si="40">B258-C258</f>
        <v>-8</v>
      </c>
      <c r="H258" s="66">
        <f t="shared" ref="H258:H265" si="41">D258-E258</f>
        <v>33</v>
      </c>
      <c r="I258" s="20">
        <f t="shared" ref="I258:I265" si="42">IF(C258=0, "-", IF(G258/C258&lt;10, G258/C258, "&gt;999%"))</f>
        <v>-0.11267605633802817</v>
      </c>
      <c r="J258" s="21">
        <f t="shared" ref="J258:J265" si="43">IF(E258=0, "-", IF(H258/E258&lt;10, H258/E258, "&gt;999%"))</f>
        <v>0.31730769230769229</v>
      </c>
    </row>
    <row r="259" spans="1:10" x14ac:dyDescent="0.25">
      <c r="A259" s="158" t="s">
        <v>467</v>
      </c>
      <c r="B259" s="65">
        <v>3</v>
      </c>
      <c r="C259" s="66">
        <v>5</v>
      </c>
      <c r="D259" s="65">
        <v>3</v>
      </c>
      <c r="E259" s="66">
        <v>12</v>
      </c>
      <c r="F259" s="67"/>
      <c r="G259" s="65">
        <f t="shared" si="40"/>
        <v>-2</v>
      </c>
      <c r="H259" s="66">
        <f t="shared" si="41"/>
        <v>-9</v>
      </c>
      <c r="I259" s="20">
        <f t="shared" si="42"/>
        <v>-0.4</v>
      </c>
      <c r="J259" s="21">
        <f t="shared" si="43"/>
        <v>-0.75</v>
      </c>
    </row>
    <row r="260" spans="1:10" x14ac:dyDescent="0.25">
      <c r="A260" s="158" t="s">
        <v>411</v>
      </c>
      <c r="B260" s="65">
        <v>11</v>
      </c>
      <c r="C260" s="66">
        <v>19</v>
      </c>
      <c r="D260" s="65">
        <v>12</v>
      </c>
      <c r="E260" s="66">
        <v>34</v>
      </c>
      <c r="F260" s="67"/>
      <c r="G260" s="65">
        <f t="shared" si="40"/>
        <v>-8</v>
      </c>
      <c r="H260" s="66">
        <f t="shared" si="41"/>
        <v>-22</v>
      </c>
      <c r="I260" s="20">
        <f t="shared" si="42"/>
        <v>-0.42105263157894735</v>
      </c>
      <c r="J260" s="21">
        <f t="shared" si="43"/>
        <v>-0.6470588235294118</v>
      </c>
    </row>
    <row r="261" spans="1:10" x14ac:dyDescent="0.25">
      <c r="A261" s="158" t="s">
        <v>474</v>
      </c>
      <c r="B261" s="65">
        <v>11</v>
      </c>
      <c r="C261" s="66">
        <v>3</v>
      </c>
      <c r="D261" s="65">
        <v>21</v>
      </c>
      <c r="E261" s="66">
        <v>6</v>
      </c>
      <c r="F261" s="67"/>
      <c r="G261" s="65">
        <f t="shared" si="40"/>
        <v>8</v>
      </c>
      <c r="H261" s="66">
        <f t="shared" si="41"/>
        <v>15</v>
      </c>
      <c r="I261" s="20">
        <f t="shared" si="42"/>
        <v>2.6666666666666665</v>
      </c>
      <c r="J261" s="21">
        <f t="shared" si="43"/>
        <v>2.5</v>
      </c>
    </row>
    <row r="262" spans="1:10" x14ac:dyDescent="0.25">
      <c r="A262" s="158" t="s">
        <v>412</v>
      </c>
      <c r="B262" s="65">
        <v>17</v>
      </c>
      <c r="C262" s="66">
        <v>33</v>
      </c>
      <c r="D262" s="65">
        <v>18</v>
      </c>
      <c r="E262" s="66">
        <v>48</v>
      </c>
      <c r="F262" s="67"/>
      <c r="G262" s="65">
        <f t="shared" si="40"/>
        <v>-16</v>
      </c>
      <c r="H262" s="66">
        <f t="shared" si="41"/>
        <v>-30</v>
      </c>
      <c r="I262" s="20">
        <f t="shared" si="42"/>
        <v>-0.48484848484848486</v>
      </c>
      <c r="J262" s="21">
        <f t="shared" si="43"/>
        <v>-0.625</v>
      </c>
    </row>
    <row r="263" spans="1:10" x14ac:dyDescent="0.25">
      <c r="A263" s="158" t="s">
        <v>457</v>
      </c>
      <c r="B263" s="65">
        <v>71</v>
      </c>
      <c r="C263" s="66">
        <v>93</v>
      </c>
      <c r="D263" s="65">
        <v>95</v>
      </c>
      <c r="E263" s="66">
        <v>106</v>
      </c>
      <c r="F263" s="67"/>
      <c r="G263" s="65">
        <f t="shared" si="40"/>
        <v>-22</v>
      </c>
      <c r="H263" s="66">
        <f t="shared" si="41"/>
        <v>-11</v>
      </c>
      <c r="I263" s="20">
        <f t="shared" si="42"/>
        <v>-0.23655913978494625</v>
      </c>
      <c r="J263" s="21">
        <f t="shared" si="43"/>
        <v>-0.10377358490566038</v>
      </c>
    </row>
    <row r="264" spans="1:10" x14ac:dyDescent="0.25">
      <c r="A264" s="158" t="s">
        <v>458</v>
      </c>
      <c r="B264" s="65">
        <v>16</v>
      </c>
      <c r="C264" s="66">
        <v>22</v>
      </c>
      <c r="D264" s="65">
        <v>17</v>
      </c>
      <c r="E264" s="66">
        <v>38</v>
      </c>
      <c r="F264" s="67"/>
      <c r="G264" s="65">
        <f t="shared" si="40"/>
        <v>-6</v>
      </c>
      <c r="H264" s="66">
        <f t="shared" si="41"/>
        <v>-21</v>
      </c>
      <c r="I264" s="20">
        <f t="shared" si="42"/>
        <v>-0.27272727272727271</v>
      </c>
      <c r="J264" s="21">
        <f t="shared" si="43"/>
        <v>-0.55263157894736847</v>
      </c>
    </row>
    <row r="265" spans="1:10" s="160" customFormat="1" x14ac:dyDescent="0.25">
      <c r="A265" s="178" t="s">
        <v>655</v>
      </c>
      <c r="B265" s="71">
        <v>192</v>
      </c>
      <c r="C265" s="72">
        <v>246</v>
      </c>
      <c r="D265" s="71">
        <v>303</v>
      </c>
      <c r="E265" s="72">
        <v>348</v>
      </c>
      <c r="F265" s="73"/>
      <c r="G265" s="71">
        <f t="shared" si="40"/>
        <v>-54</v>
      </c>
      <c r="H265" s="72">
        <f t="shared" si="41"/>
        <v>-45</v>
      </c>
      <c r="I265" s="37">
        <f t="shared" si="42"/>
        <v>-0.21951219512195122</v>
      </c>
      <c r="J265" s="38">
        <f t="shared" si="43"/>
        <v>-0.12931034482758622</v>
      </c>
    </row>
    <row r="266" spans="1:10" x14ac:dyDescent="0.25">
      <c r="A266" s="177"/>
      <c r="B266" s="143"/>
      <c r="C266" s="144"/>
      <c r="D266" s="143"/>
      <c r="E266" s="144"/>
      <c r="F266" s="145"/>
      <c r="G266" s="143"/>
      <c r="H266" s="144"/>
      <c r="I266" s="151"/>
      <c r="J266" s="152"/>
    </row>
    <row r="267" spans="1:10" s="139" customFormat="1" x14ac:dyDescent="0.25">
      <c r="A267" s="159" t="s">
        <v>65</v>
      </c>
      <c r="B267" s="65"/>
      <c r="C267" s="66"/>
      <c r="D267" s="65"/>
      <c r="E267" s="66"/>
      <c r="F267" s="67"/>
      <c r="G267" s="65"/>
      <c r="H267" s="66"/>
      <c r="I267" s="20"/>
      <c r="J267" s="21"/>
    </row>
    <row r="268" spans="1:10" x14ac:dyDescent="0.25">
      <c r="A268" s="158" t="s">
        <v>431</v>
      </c>
      <c r="B268" s="65">
        <v>73</v>
      </c>
      <c r="C268" s="66">
        <v>73</v>
      </c>
      <c r="D268" s="65">
        <v>241</v>
      </c>
      <c r="E268" s="66">
        <v>227</v>
      </c>
      <c r="F268" s="67"/>
      <c r="G268" s="65">
        <f t="shared" ref="G268:G277" si="44">B268-C268</f>
        <v>0</v>
      </c>
      <c r="H268" s="66">
        <f t="shared" ref="H268:H277" si="45">D268-E268</f>
        <v>14</v>
      </c>
      <c r="I268" s="20">
        <f t="shared" ref="I268:I277" si="46">IF(C268=0, "-", IF(G268/C268&lt;10, G268/C268, "&gt;999%"))</f>
        <v>0</v>
      </c>
      <c r="J268" s="21">
        <f t="shared" ref="J268:J277" si="47">IF(E268=0, "-", IF(H268/E268&lt;10, H268/E268, "&gt;999%"))</f>
        <v>6.1674008810572688E-2</v>
      </c>
    </row>
    <row r="269" spans="1:10" x14ac:dyDescent="0.25">
      <c r="A269" s="158" t="s">
        <v>535</v>
      </c>
      <c r="B269" s="65">
        <v>102</v>
      </c>
      <c r="C269" s="66">
        <v>100</v>
      </c>
      <c r="D269" s="65">
        <v>276</v>
      </c>
      <c r="E269" s="66">
        <v>151</v>
      </c>
      <c r="F269" s="67"/>
      <c r="G269" s="65">
        <f t="shared" si="44"/>
        <v>2</v>
      </c>
      <c r="H269" s="66">
        <f t="shared" si="45"/>
        <v>125</v>
      </c>
      <c r="I269" s="20">
        <f t="shared" si="46"/>
        <v>0.02</v>
      </c>
      <c r="J269" s="21">
        <f t="shared" si="47"/>
        <v>0.82781456953642385</v>
      </c>
    </row>
    <row r="270" spans="1:10" x14ac:dyDescent="0.25">
      <c r="A270" s="158" t="s">
        <v>480</v>
      </c>
      <c r="B270" s="65">
        <v>3</v>
      </c>
      <c r="C270" s="66">
        <v>5</v>
      </c>
      <c r="D270" s="65">
        <v>17</v>
      </c>
      <c r="E270" s="66">
        <v>16</v>
      </c>
      <c r="F270" s="67"/>
      <c r="G270" s="65">
        <f t="shared" si="44"/>
        <v>-2</v>
      </c>
      <c r="H270" s="66">
        <f t="shared" si="45"/>
        <v>1</v>
      </c>
      <c r="I270" s="20">
        <f t="shared" si="46"/>
        <v>-0.4</v>
      </c>
      <c r="J270" s="21">
        <f t="shared" si="47"/>
        <v>6.25E-2</v>
      </c>
    </row>
    <row r="271" spans="1:10" x14ac:dyDescent="0.25">
      <c r="A271" s="158" t="s">
        <v>292</v>
      </c>
      <c r="B271" s="65">
        <v>0</v>
      </c>
      <c r="C271" s="66">
        <v>14</v>
      </c>
      <c r="D271" s="65">
        <v>0</v>
      </c>
      <c r="E271" s="66">
        <v>51</v>
      </c>
      <c r="F271" s="67"/>
      <c r="G271" s="65">
        <f t="shared" si="44"/>
        <v>-14</v>
      </c>
      <c r="H271" s="66">
        <f t="shared" si="45"/>
        <v>-51</v>
      </c>
      <c r="I271" s="20">
        <f t="shared" si="46"/>
        <v>-1</v>
      </c>
      <c r="J271" s="21">
        <f t="shared" si="47"/>
        <v>-1</v>
      </c>
    </row>
    <row r="272" spans="1:10" x14ac:dyDescent="0.25">
      <c r="A272" s="158" t="s">
        <v>491</v>
      </c>
      <c r="B272" s="65">
        <v>95</v>
      </c>
      <c r="C272" s="66">
        <v>80</v>
      </c>
      <c r="D272" s="65">
        <v>251</v>
      </c>
      <c r="E272" s="66">
        <v>296</v>
      </c>
      <c r="F272" s="67"/>
      <c r="G272" s="65">
        <f t="shared" si="44"/>
        <v>15</v>
      </c>
      <c r="H272" s="66">
        <f t="shared" si="45"/>
        <v>-45</v>
      </c>
      <c r="I272" s="20">
        <f t="shared" si="46"/>
        <v>0.1875</v>
      </c>
      <c r="J272" s="21">
        <f t="shared" si="47"/>
        <v>-0.15202702702702703</v>
      </c>
    </row>
    <row r="273" spans="1:10" x14ac:dyDescent="0.25">
      <c r="A273" s="158" t="s">
        <v>293</v>
      </c>
      <c r="B273" s="65">
        <v>2</v>
      </c>
      <c r="C273" s="66">
        <v>0</v>
      </c>
      <c r="D273" s="65">
        <v>24</v>
      </c>
      <c r="E273" s="66">
        <v>0</v>
      </c>
      <c r="F273" s="67"/>
      <c r="G273" s="65">
        <f t="shared" si="44"/>
        <v>2</v>
      </c>
      <c r="H273" s="66">
        <f t="shared" si="45"/>
        <v>24</v>
      </c>
      <c r="I273" s="20" t="str">
        <f t="shared" si="46"/>
        <v>-</v>
      </c>
      <c r="J273" s="21" t="str">
        <f t="shared" si="47"/>
        <v>-</v>
      </c>
    </row>
    <row r="274" spans="1:10" x14ac:dyDescent="0.25">
      <c r="A274" s="158" t="s">
        <v>503</v>
      </c>
      <c r="B274" s="65">
        <v>2</v>
      </c>
      <c r="C274" s="66">
        <v>0</v>
      </c>
      <c r="D274" s="65">
        <v>3</v>
      </c>
      <c r="E274" s="66">
        <v>0</v>
      </c>
      <c r="F274" s="67"/>
      <c r="G274" s="65">
        <f t="shared" si="44"/>
        <v>2</v>
      </c>
      <c r="H274" s="66">
        <f t="shared" si="45"/>
        <v>3</v>
      </c>
      <c r="I274" s="20" t="str">
        <f t="shared" si="46"/>
        <v>-</v>
      </c>
      <c r="J274" s="21" t="str">
        <f t="shared" si="47"/>
        <v>-</v>
      </c>
    </row>
    <row r="275" spans="1:10" x14ac:dyDescent="0.25">
      <c r="A275" s="158" t="s">
        <v>513</v>
      </c>
      <c r="B275" s="65">
        <v>190</v>
      </c>
      <c r="C275" s="66">
        <v>76</v>
      </c>
      <c r="D275" s="65">
        <v>514</v>
      </c>
      <c r="E275" s="66">
        <v>166</v>
      </c>
      <c r="F275" s="67"/>
      <c r="G275" s="65">
        <f t="shared" si="44"/>
        <v>114</v>
      </c>
      <c r="H275" s="66">
        <f t="shared" si="45"/>
        <v>348</v>
      </c>
      <c r="I275" s="20">
        <f t="shared" si="46"/>
        <v>1.5</v>
      </c>
      <c r="J275" s="21">
        <f t="shared" si="47"/>
        <v>2.0963855421686746</v>
      </c>
    </row>
    <row r="276" spans="1:10" x14ac:dyDescent="0.25">
      <c r="A276" s="158" t="s">
        <v>492</v>
      </c>
      <c r="B276" s="65">
        <v>14</v>
      </c>
      <c r="C276" s="66">
        <v>2</v>
      </c>
      <c r="D276" s="65">
        <v>44</v>
      </c>
      <c r="E276" s="66">
        <v>11</v>
      </c>
      <c r="F276" s="67"/>
      <c r="G276" s="65">
        <f t="shared" si="44"/>
        <v>12</v>
      </c>
      <c r="H276" s="66">
        <f t="shared" si="45"/>
        <v>33</v>
      </c>
      <c r="I276" s="20">
        <f t="shared" si="46"/>
        <v>6</v>
      </c>
      <c r="J276" s="21">
        <f t="shared" si="47"/>
        <v>3</v>
      </c>
    </row>
    <row r="277" spans="1:10" s="160" customFormat="1" x14ac:dyDescent="0.25">
      <c r="A277" s="178" t="s">
        <v>656</v>
      </c>
      <c r="B277" s="71">
        <v>481</v>
      </c>
      <c r="C277" s="72">
        <v>350</v>
      </c>
      <c r="D277" s="71">
        <v>1370</v>
      </c>
      <c r="E277" s="72">
        <v>918</v>
      </c>
      <c r="F277" s="73"/>
      <c r="G277" s="71">
        <f t="shared" si="44"/>
        <v>131</v>
      </c>
      <c r="H277" s="72">
        <f t="shared" si="45"/>
        <v>452</v>
      </c>
      <c r="I277" s="37">
        <f t="shared" si="46"/>
        <v>0.37428571428571428</v>
      </c>
      <c r="J277" s="38">
        <f t="shared" si="47"/>
        <v>0.49237472766884532</v>
      </c>
    </row>
    <row r="278" spans="1:10" x14ac:dyDescent="0.25">
      <c r="A278" s="177"/>
      <c r="B278" s="143"/>
      <c r="C278" s="144"/>
      <c r="D278" s="143"/>
      <c r="E278" s="144"/>
      <c r="F278" s="145"/>
      <c r="G278" s="143"/>
      <c r="H278" s="144"/>
      <c r="I278" s="151"/>
      <c r="J278" s="152"/>
    </row>
    <row r="279" spans="1:10" s="139" customFormat="1" x14ac:dyDescent="0.25">
      <c r="A279" s="159" t="s">
        <v>66</v>
      </c>
      <c r="B279" s="65"/>
      <c r="C279" s="66"/>
      <c r="D279" s="65"/>
      <c r="E279" s="66"/>
      <c r="F279" s="67"/>
      <c r="G279" s="65"/>
      <c r="H279" s="66"/>
      <c r="I279" s="20"/>
      <c r="J279" s="21"/>
    </row>
    <row r="280" spans="1:10" x14ac:dyDescent="0.25">
      <c r="A280" s="158" t="s">
        <v>254</v>
      </c>
      <c r="B280" s="65">
        <v>57</v>
      </c>
      <c r="C280" s="66">
        <v>19</v>
      </c>
      <c r="D280" s="65">
        <v>116</v>
      </c>
      <c r="E280" s="66">
        <v>63</v>
      </c>
      <c r="F280" s="67"/>
      <c r="G280" s="65">
        <f t="shared" ref="G280:G288" si="48">B280-C280</f>
        <v>38</v>
      </c>
      <c r="H280" s="66">
        <f t="shared" ref="H280:H288" si="49">D280-E280</f>
        <v>53</v>
      </c>
      <c r="I280" s="20">
        <f t="shared" ref="I280:I288" si="50">IF(C280=0, "-", IF(G280/C280&lt;10, G280/C280, "&gt;999%"))</f>
        <v>2</v>
      </c>
      <c r="J280" s="21">
        <f t="shared" ref="J280:J288" si="51">IF(E280=0, "-", IF(H280/E280&lt;10, H280/E280, "&gt;999%"))</f>
        <v>0.84126984126984128</v>
      </c>
    </row>
    <row r="281" spans="1:10" x14ac:dyDescent="0.25">
      <c r="A281" s="158" t="s">
        <v>255</v>
      </c>
      <c r="B281" s="65">
        <v>0</v>
      </c>
      <c r="C281" s="66">
        <v>1</v>
      </c>
      <c r="D281" s="65">
        <v>0</v>
      </c>
      <c r="E281" s="66">
        <v>6</v>
      </c>
      <c r="F281" s="67"/>
      <c r="G281" s="65">
        <f t="shared" si="48"/>
        <v>-1</v>
      </c>
      <c r="H281" s="66">
        <f t="shared" si="49"/>
        <v>-6</v>
      </c>
      <c r="I281" s="20">
        <f t="shared" si="50"/>
        <v>-1</v>
      </c>
      <c r="J281" s="21">
        <f t="shared" si="51"/>
        <v>-1</v>
      </c>
    </row>
    <row r="282" spans="1:10" x14ac:dyDescent="0.25">
      <c r="A282" s="158" t="s">
        <v>318</v>
      </c>
      <c r="B282" s="65">
        <v>0</v>
      </c>
      <c r="C282" s="66">
        <v>0</v>
      </c>
      <c r="D282" s="65">
        <v>0</v>
      </c>
      <c r="E282" s="66">
        <v>3</v>
      </c>
      <c r="F282" s="67"/>
      <c r="G282" s="65">
        <f t="shared" si="48"/>
        <v>0</v>
      </c>
      <c r="H282" s="66">
        <f t="shared" si="49"/>
        <v>-3</v>
      </c>
      <c r="I282" s="20" t="str">
        <f t="shared" si="50"/>
        <v>-</v>
      </c>
      <c r="J282" s="21">
        <f t="shared" si="51"/>
        <v>-1</v>
      </c>
    </row>
    <row r="283" spans="1:10" x14ac:dyDescent="0.25">
      <c r="A283" s="158" t="s">
        <v>284</v>
      </c>
      <c r="B283" s="65">
        <v>0</v>
      </c>
      <c r="C283" s="66">
        <v>2</v>
      </c>
      <c r="D283" s="65">
        <v>0</v>
      </c>
      <c r="E283" s="66">
        <v>2</v>
      </c>
      <c r="F283" s="67"/>
      <c r="G283" s="65">
        <f t="shared" si="48"/>
        <v>-2</v>
      </c>
      <c r="H283" s="66">
        <f t="shared" si="49"/>
        <v>-2</v>
      </c>
      <c r="I283" s="20">
        <f t="shared" si="50"/>
        <v>-1</v>
      </c>
      <c r="J283" s="21">
        <f t="shared" si="51"/>
        <v>-1</v>
      </c>
    </row>
    <row r="284" spans="1:10" x14ac:dyDescent="0.25">
      <c r="A284" s="158" t="s">
        <v>475</v>
      </c>
      <c r="B284" s="65">
        <v>19</v>
      </c>
      <c r="C284" s="66">
        <v>0</v>
      </c>
      <c r="D284" s="65">
        <v>59</v>
      </c>
      <c r="E284" s="66">
        <v>0</v>
      </c>
      <c r="F284" s="67"/>
      <c r="G284" s="65">
        <f t="shared" si="48"/>
        <v>19</v>
      </c>
      <c r="H284" s="66">
        <f t="shared" si="49"/>
        <v>59</v>
      </c>
      <c r="I284" s="20" t="str">
        <f t="shared" si="50"/>
        <v>-</v>
      </c>
      <c r="J284" s="21" t="str">
        <f t="shared" si="51"/>
        <v>-</v>
      </c>
    </row>
    <row r="285" spans="1:10" x14ac:dyDescent="0.25">
      <c r="A285" s="158" t="s">
        <v>413</v>
      </c>
      <c r="B285" s="65">
        <v>150</v>
      </c>
      <c r="C285" s="66">
        <v>144</v>
      </c>
      <c r="D285" s="65">
        <v>263</v>
      </c>
      <c r="E285" s="66">
        <v>296</v>
      </c>
      <c r="F285" s="67"/>
      <c r="G285" s="65">
        <f t="shared" si="48"/>
        <v>6</v>
      </c>
      <c r="H285" s="66">
        <f t="shared" si="49"/>
        <v>-33</v>
      </c>
      <c r="I285" s="20">
        <f t="shared" si="50"/>
        <v>4.1666666666666664E-2</v>
      </c>
      <c r="J285" s="21">
        <f t="shared" si="51"/>
        <v>-0.11148648648648649</v>
      </c>
    </row>
    <row r="286" spans="1:10" x14ac:dyDescent="0.25">
      <c r="A286" s="158" t="s">
        <v>459</v>
      </c>
      <c r="B286" s="65">
        <v>42</v>
      </c>
      <c r="C286" s="66">
        <v>47</v>
      </c>
      <c r="D286" s="65">
        <v>63</v>
      </c>
      <c r="E286" s="66">
        <v>90</v>
      </c>
      <c r="F286" s="67"/>
      <c r="G286" s="65">
        <f t="shared" si="48"/>
        <v>-5</v>
      </c>
      <c r="H286" s="66">
        <f t="shared" si="49"/>
        <v>-27</v>
      </c>
      <c r="I286" s="20">
        <f t="shared" si="50"/>
        <v>-0.10638297872340426</v>
      </c>
      <c r="J286" s="21">
        <f t="shared" si="51"/>
        <v>-0.3</v>
      </c>
    </row>
    <row r="287" spans="1:10" x14ac:dyDescent="0.25">
      <c r="A287" s="158" t="s">
        <v>376</v>
      </c>
      <c r="B287" s="65">
        <v>20</v>
      </c>
      <c r="C287" s="66">
        <v>17</v>
      </c>
      <c r="D287" s="65">
        <v>61</v>
      </c>
      <c r="E287" s="66">
        <v>65</v>
      </c>
      <c r="F287" s="67"/>
      <c r="G287" s="65">
        <f t="shared" si="48"/>
        <v>3</v>
      </c>
      <c r="H287" s="66">
        <f t="shared" si="49"/>
        <v>-4</v>
      </c>
      <c r="I287" s="20">
        <f t="shared" si="50"/>
        <v>0.17647058823529413</v>
      </c>
      <c r="J287" s="21">
        <f t="shared" si="51"/>
        <v>-6.1538461538461542E-2</v>
      </c>
    </row>
    <row r="288" spans="1:10" s="160" customFormat="1" x14ac:dyDescent="0.25">
      <c r="A288" s="178" t="s">
        <v>657</v>
      </c>
      <c r="B288" s="71">
        <v>288</v>
      </c>
      <c r="C288" s="72">
        <v>230</v>
      </c>
      <c r="D288" s="71">
        <v>562</v>
      </c>
      <c r="E288" s="72">
        <v>525</v>
      </c>
      <c r="F288" s="73"/>
      <c r="G288" s="71">
        <f t="shared" si="48"/>
        <v>58</v>
      </c>
      <c r="H288" s="72">
        <f t="shared" si="49"/>
        <v>37</v>
      </c>
      <c r="I288" s="37">
        <f t="shared" si="50"/>
        <v>0.25217391304347825</v>
      </c>
      <c r="J288" s="38">
        <f t="shared" si="51"/>
        <v>7.047619047619047E-2</v>
      </c>
    </row>
    <row r="289" spans="1:10" x14ac:dyDescent="0.25">
      <c r="A289" s="177"/>
      <c r="B289" s="143"/>
      <c r="C289" s="144"/>
      <c r="D289" s="143"/>
      <c r="E289" s="144"/>
      <c r="F289" s="145"/>
      <c r="G289" s="143"/>
      <c r="H289" s="144"/>
      <c r="I289" s="151"/>
      <c r="J289" s="152"/>
    </row>
    <row r="290" spans="1:10" s="139" customFormat="1" x14ac:dyDescent="0.25">
      <c r="A290" s="159" t="s">
        <v>67</v>
      </c>
      <c r="B290" s="65"/>
      <c r="C290" s="66"/>
      <c r="D290" s="65"/>
      <c r="E290" s="66"/>
      <c r="F290" s="67"/>
      <c r="G290" s="65"/>
      <c r="H290" s="66"/>
      <c r="I290" s="20"/>
      <c r="J290" s="21"/>
    </row>
    <row r="291" spans="1:10" x14ac:dyDescent="0.25">
      <c r="A291" s="158" t="s">
        <v>319</v>
      </c>
      <c r="B291" s="65">
        <v>0</v>
      </c>
      <c r="C291" s="66">
        <v>1</v>
      </c>
      <c r="D291" s="65">
        <v>0</v>
      </c>
      <c r="E291" s="66">
        <v>4</v>
      </c>
      <c r="F291" s="67"/>
      <c r="G291" s="65">
        <f>B291-C291</f>
        <v>-1</v>
      </c>
      <c r="H291" s="66">
        <f>D291-E291</f>
        <v>-4</v>
      </c>
      <c r="I291" s="20">
        <f>IF(C291=0, "-", IF(G291/C291&lt;10, G291/C291, "&gt;999%"))</f>
        <v>-1</v>
      </c>
      <c r="J291" s="21">
        <f>IF(E291=0, "-", IF(H291/E291&lt;10, H291/E291, "&gt;999%"))</f>
        <v>-1</v>
      </c>
    </row>
    <row r="292" spans="1:10" x14ac:dyDescent="0.25">
      <c r="A292" s="158" t="s">
        <v>320</v>
      </c>
      <c r="B292" s="65">
        <v>1</v>
      </c>
      <c r="C292" s="66">
        <v>0</v>
      </c>
      <c r="D292" s="65">
        <v>5</v>
      </c>
      <c r="E292" s="66">
        <v>0</v>
      </c>
      <c r="F292" s="67"/>
      <c r="G292" s="65">
        <f>B292-C292</f>
        <v>1</v>
      </c>
      <c r="H292" s="66">
        <f>D292-E292</f>
        <v>5</v>
      </c>
      <c r="I292" s="20" t="str">
        <f>IF(C292=0, "-", IF(G292/C292&lt;10, G292/C292, "&gt;999%"))</f>
        <v>-</v>
      </c>
      <c r="J292" s="21" t="str">
        <f>IF(E292=0, "-", IF(H292/E292&lt;10, H292/E292, "&gt;999%"))</f>
        <v>-</v>
      </c>
    </row>
    <row r="293" spans="1:10" x14ac:dyDescent="0.25">
      <c r="A293" s="158" t="s">
        <v>321</v>
      </c>
      <c r="B293" s="65">
        <v>0</v>
      </c>
      <c r="C293" s="66">
        <v>4</v>
      </c>
      <c r="D293" s="65">
        <v>0</v>
      </c>
      <c r="E293" s="66">
        <v>12</v>
      </c>
      <c r="F293" s="67"/>
      <c r="G293" s="65">
        <f>B293-C293</f>
        <v>-4</v>
      </c>
      <c r="H293" s="66">
        <f>D293-E293</f>
        <v>-12</v>
      </c>
      <c r="I293" s="20">
        <f>IF(C293=0, "-", IF(G293/C293&lt;10, G293/C293, "&gt;999%"))</f>
        <v>-1</v>
      </c>
      <c r="J293" s="21">
        <f>IF(E293=0, "-", IF(H293/E293&lt;10, H293/E293, "&gt;999%"))</f>
        <v>-1</v>
      </c>
    </row>
    <row r="294" spans="1:10" s="160" customFormat="1" x14ac:dyDescent="0.25">
      <c r="A294" s="178" t="s">
        <v>658</v>
      </c>
      <c r="B294" s="71">
        <v>1</v>
      </c>
      <c r="C294" s="72">
        <v>5</v>
      </c>
      <c r="D294" s="71">
        <v>5</v>
      </c>
      <c r="E294" s="72">
        <v>16</v>
      </c>
      <c r="F294" s="73"/>
      <c r="G294" s="71">
        <f>B294-C294</f>
        <v>-4</v>
      </c>
      <c r="H294" s="72">
        <f>D294-E294</f>
        <v>-11</v>
      </c>
      <c r="I294" s="37">
        <f>IF(C294=0, "-", IF(G294/C294&lt;10, G294/C294, "&gt;999%"))</f>
        <v>-0.8</v>
      </c>
      <c r="J294" s="38">
        <f>IF(E294=0, "-", IF(H294/E294&lt;10, H294/E294, "&gt;999%"))</f>
        <v>-0.6875</v>
      </c>
    </row>
    <row r="295" spans="1:10" x14ac:dyDescent="0.25">
      <c r="A295" s="177"/>
      <c r="B295" s="143"/>
      <c r="C295" s="144"/>
      <c r="D295" s="143"/>
      <c r="E295" s="144"/>
      <c r="F295" s="145"/>
      <c r="G295" s="143"/>
      <c r="H295" s="144"/>
      <c r="I295" s="151"/>
      <c r="J295" s="152"/>
    </row>
    <row r="296" spans="1:10" s="139" customFormat="1" x14ac:dyDescent="0.25">
      <c r="A296" s="159" t="s">
        <v>68</v>
      </c>
      <c r="B296" s="65"/>
      <c r="C296" s="66"/>
      <c r="D296" s="65"/>
      <c r="E296" s="66"/>
      <c r="F296" s="67"/>
      <c r="G296" s="65"/>
      <c r="H296" s="66"/>
      <c r="I296" s="20"/>
      <c r="J296" s="21"/>
    </row>
    <row r="297" spans="1:10" x14ac:dyDescent="0.25">
      <c r="A297" s="158" t="s">
        <v>557</v>
      </c>
      <c r="B297" s="65">
        <v>28</v>
      </c>
      <c r="C297" s="66">
        <v>28</v>
      </c>
      <c r="D297" s="65">
        <v>63</v>
      </c>
      <c r="E297" s="66">
        <v>64</v>
      </c>
      <c r="F297" s="67"/>
      <c r="G297" s="65">
        <f>B297-C297</f>
        <v>0</v>
      </c>
      <c r="H297" s="66">
        <f>D297-E297</f>
        <v>-1</v>
      </c>
      <c r="I297" s="20">
        <f>IF(C297=0, "-", IF(G297/C297&lt;10, G297/C297, "&gt;999%"))</f>
        <v>0</v>
      </c>
      <c r="J297" s="21">
        <f>IF(E297=0, "-", IF(H297/E297&lt;10, H297/E297, "&gt;999%"))</f>
        <v>-1.5625E-2</v>
      </c>
    </row>
    <row r="298" spans="1:10" s="160" customFormat="1" x14ac:dyDescent="0.25">
      <c r="A298" s="178" t="s">
        <v>659</v>
      </c>
      <c r="B298" s="71">
        <v>28</v>
      </c>
      <c r="C298" s="72">
        <v>28</v>
      </c>
      <c r="D298" s="71">
        <v>63</v>
      </c>
      <c r="E298" s="72">
        <v>64</v>
      </c>
      <c r="F298" s="73"/>
      <c r="G298" s="71">
        <f>B298-C298</f>
        <v>0</v>
      </c>
      <c r="H298" s="72">
        <f>D298-E298</f>
        <v>-1</v>
      </c>
      <c r="I298" s="37">
        <f>IF(C298=0, "-", IF(G298/C298&lt;10, G298/C298, "&gt;999%"))</f>
        <v>0</v>
      </c>
      <c r="J298" s="38">
        <f>IF(E298=0, "-", IF(H298/E298&lt;10, H298/E298, "&gt;999%"))</f>
        <v>-1.5625E-2</v>
      </c>
    </row>
    <row r="299" spans="1:10" x14ac:dyDescent="0.25">
      <c r="A299" s="177"/>
      <c r="B299" s="143"/>
      <c r="C299" s="144"/>
      <c r="D299" s="143"/>
      <c r="E299" s="144"/>
      <c r="F299" s="145"/>
      <c r="G299" s="143"/>
      <c r="H299" s="144"/>
      <c r="I299" s="151"/>
      <c r="J299" s="152"/>
    </row>
    <row r="300" spans="1:10" s="139" customFormat="1" x14ac:dyDescent="0.25">
      <c r="A300" s="159" t="s">
        <v>69</v>
      </c>
      <c r="B300" s="65"/>
      <c r="C300" s="66"/>
      <c r="D300" s="65"/>
      <c r="E300" s="66"/>
      <c r="F300" s="67"/>
      <c r="G300" s="65"/>
      <c r="H300" s="66"/>
      <c r="I300" s="20"/>
      <c r="J300" s="21"/>
    </row>
    <row r="301" spans="1:10" x14ac:dyDescent="0.25">
      <c r="A301" s="158" t="s">
        <v>558</v>
      </c>
      <c r="B301" s="65">
        <v>6</v>
      </c>
      <c r="C301" s="66">
        <v>8</v>
      </c>
      <c r="D301" s="65">
        <v>13</v>
      </c>
      <c r="E301" s="66">
        <v>10</v>
      </c>
      <c r="F301" s="67"/>
      <c r="G301" s="65">
        <f>B301-C301</f>
        <v>-2</v>
      </c>
      <c r="H301" s="66">
        <f>D301-E301</f>
        <v>3</v>
      </c>
      <c r="I301" s="20">
        <f>IF(C301=0, "-", IF(G301/C301&lt;10, G301/C301, "&gt;999%"))</f>
        <v>-0.25</v>
      </c>
      <c r="J301" s="21">
        <f>IF(E301=0, "-", IF(H301/E301&lt;10, H301/E301, "&gt;999%"))</f>
        <v>0.3</v>
      </c>
    </row>
    <row r="302" spans="1:10" x14ac:dyDescent="0.25">
      <c r="A302" s="158" t="s">
        <v>545</v>
      </c>
      <c r="B302" s="65">
        <v>0</v>
      </c>
      <c r="C302" s="66">
        <v>3</v>
      </c>
      <c r="D302" s="65">
        <v>2</v>
      </c>
      <c r="E302" s="66">
        <v>7</v>
      </c>
      <c r="F302" s="67"/>
      <c r="G302" s="65">
        <f>B302-C302</f>
        <v>-3</v>
      </c>
      <c r="H302" s="66">
        <f>D302-E302</f>
        <v>-5</v>
      </c>
      <c r="I302" s="20">
        <f>IF(C302=0, "-", IF(G302/C302&lt;10, G302/C302, "&gt;999%"))</f>
        <v>-1</v>
      </c>
      <c r="J302" s="21">
        <f>IF(E302=0, "-", IF(H302/E302&lt;10, H302/E302, "&gt;999%"))</f>
        <v>-0.7142857142857143</v>
      </c>
    </row>
    <row r="303" spans="1:10" s="160" customFormat="1" x14ac:dyDescent="0.25">
      <c r="A303" s="178" t="s">
        <v>660</v>
      </c>
      <c r="B303" s="71">
        <v>6</v>
      </c>
      <c r="C303" s="72">
        <v>11</v>
      </c>
      <c r="D303" s="71">
        <v>15</v>
      </c>
      <c r="E303" s="72">
        <v>17</v>
      </c>
      <c r="F303" s="73"/>
      <c r="G303" s="71">
        <f>B303-C303</f>
        <v>-5</v>
      </c>
      <c r="H303" s="72">
        <f>D303-E303</f>
        <v>-2</v>
      </c>
      <c r="I303" s="37">
        <f>IF(C303=0, "-", IF(G303/C303&lt;10, G303/C303, "&gt;999%"))</f>
        <v>-0.45454545454545453</v>
      </c>
      <c r="J303" s="38">
        <f>IF(E303=0, "-", IF(H303/E303&lt;10, H303/E303, "&gt;999%"))</f>
        <v>-0.11764705882352941</v>
      </c>
    </row>
    <row r="304" spans="1:10" x14ac:dyDescent="0.25">
      <c r="A304" s="177"/>
      <c r="B304" s="143"/>
      <c r="C304" s="144"/>
      <c r="D304" s="143"/>
      <c r="E304" s="144"/>
      <c r="F304" s="145"/>
      <c r="G304" s="143"/>
      <c r="H304" s="144"/>
      <c r="I304" s="151"/>
      <c r="J304" s="152"/>
    </row>
    <row r="305" spans="1:10" s="139" customFormat="1" x14ac:dyDescent="0.25">
      <c r="A305" s="159" t="s">
        <v>70</v>
      </c>
      <c r="B305" s="65"/>
      <c r="C305" s="66"/>
      <c r="D305" s="65"/>
      <c r="E305" s="66"/>
      <c r="F305" s="67"/>
      <c r="G305" s="65"/>
      <c r="H305" s="66"/>
      <c r="I305" s="20"/>
      <c r="J305" s="21"/>
    </row>
    <row r="306" spans="1:10" x14ac:dyDescent="0.25">
      <c r="A306" s="158" t="s">
        <v>332</v>
      </c>
      <c r="B306" s="65">
        <v>0</v>
      </c>
      <c r="C306" s="66">
        <v>2</v>
      </c>
      <c r="D306" s="65">
        <v>0</v>
      </c>
      <c r="E306" s="66">
        <v>2</v>
      </c>
      <c r="F306" s="67"/>
      <c r="G306" s="65">
        <f>B306-C306</f>
        <v>-2</v>
      </c>
      <c r="H306" s="66">
        <f>D306-E306</f>
        <v>-2</v>
      </c>
      <c r="I306" s="20">
        <f>IF(C306=0, "-", IF(G306/C306&lt;10, G306/C306, "&gt;999%"))</f>
        <v>-1</v>
      </c>
      <c r="J306" s="21">
        <f>IF(E306=0, "-", IF(H306/E306&lt;10, H306/E306, "&gt;999%"))</f>
        <v>-1</v>
      </c>
    </row>
    <row r="307" spans="1:10" x14ac:dyDescent="0.25">
      <c r="A307" s="158" t="s">
        <v>273</v>
      </c>
      <c r="B307" s="65">
        <v>0</v>
      </c>
      <c r="C307" s="66">
        <v>3</v>
      </c>
      <c r="D307" s="65">
        <v>3</v>
      </c>
      <c r="E307" s="66">
        <v>9</v>
      </c>
      <c r="F307" s="67"/>
      <c r="G307" s="65">
        <f>B307-C307</f>
        <v>-3</v>
      </c>
      <c r="H307" s="66">
        <f>D307-E307</f>
        <v>-6</v>
      </c>
      <c r="I307" s="20">
        <f>IF(C307=0, "-", IF(G307/C307&lt;10, G307/C307, "&gt;999%"))</f>
        <v>-1</v>
      </c>
      <c r="J307" s="21">
        <f>IF(E307=0, "-", IF(H307/E307&lt;10, H307/E307, "&gt;999%"))</f>
        <v>-0.66666666666666663</v>
      </c>
    </row>
    <row r="308" spans="1:10" x14ac:dyDescent="0.25">
      <c r="A308" s="158" t="s">
        <v>414</v>
      </c>
      <c r="B308" s="65">
        <v>15</v>
      </c>
      <c r="C308" s="66">
        <v>0</v>
      </c>
      <c r="D308" s="65">
        <v>15</v>
      </c>
      <c r="E308" s="66">
        <v>0</v>
      </c>
      <c r="F308" s="67"/>
      <c r="G308" s="65">
        <f>B308-C308</f>
        <v>15</v>
      </c>
      <c r="H308" s="66">
        <f>D308-E308</f>
        <v>15</v>
      </c>
      <c r="I308" s="20" t="str">
        <f>IF(C308=0, "-", IF(G308/C308&lt;10, G308/C308, "&gt;999%"))</f>
        <v>-</v>
      </c>
      <c r="J308" s="21" t="str">
        <f>IF(E308=0, "-", IF(H308/E308&lt;10, H308/E308, "&gt;999%"))</f>
        <v>-</v>
      </c>
    </row>
    <row r="309" spans="1:10" x14ac:dyDescent="0.25">
      <c r="A309" s="158" t="s">
        <v>460</v>
      </c>
      <c r="B309" s="65">
        <v>2</v>
      </c>
      <c r="C309" s="66">
        <v>13</v>
      </c>
      <c r="D309" s="65">
        <v>10</v>
      </c>
      <c r="E309" s="66">
        <v>32</v>
      </c>
      <c r="F309" s="67"/>
      <c r="G309" s="65">
        <f>B309-C309</f>
        <v>-11</v>
      </c>
      <c r="H309" s="66">
        <f>D309-E309</f>
        <v>-22</v>
      </c>
      <c r="I309" s="20">
        <f>IF(C309=0, "-", IF(G309/C309&lt;10, G309/C309, "&gt;999%"))</f>
        <v>-0.84615384615384615</v>
      </c>
      <c r="J309" s="21">
        <f>IF(E309=0, "-", IF(H309/E309&lt;10, H309/E309, "&gt;999%"))</f>
        <v>-0.6875</v>
      </c>
    </row>
    <row r="310" spans="1:10" s="160" customFormat="1" x14ac:dyDescent="0.25">
      <c r="A310" s="178" t="s">
        <v>661</v>
      </c>
      <c r="B310" s="71">
        <v>17</v>
      </c>
      <c r="C310" s="72">
        <v>18</v>
      </c>
      <c r="D310" s="71">
        <v>28</v>
      </c>
      <c r="E310" s="72">
        <v>43</v>
      </c>
      <c r="F310" s="73"/>
      <c r="G310" s="71">
        <f>B310-C310</f>
        <v>-1</v>
      </c>
      <c r="H310" s="72">
        <f>D310-E310</f>
        <v>-15</v>
      </c>
      <c r="I310" s="37">
        <f>IF(C310=0, "-", IF(G310/C310&lt;10, G310/C310, "&gt;999%"))</f>
        <v>-5.5555555555555552E-2</v>
      </c>
      <c r="J310" s="38">
        <f>IF(E310=0, "-", IF(H310/E310&lt;10, H310/E310, "&gt;999%"))</f>
        <v>-0.34883720930232559</v>
      </c>
    </row>
    <row r="311" spans="1:10" x14ac:dyDescent="0.25">
      <c r="A311" s="177"/>
      <c r="B311" s="143"/>
      <c r="C311" s="144"/>
      <c r="D311" s="143"/>
      <c r="E311" s="144"/>
      <c r="F311" s="145"/>
      <c r="G311" s="143"/>
      <c r="H311" s="144"/>
      <c r="I311" s="151"/>
      <c r="J311" s="152"/>
    </row>
    <row r="312" spans="1:10" s="139" customFormat="1" x14ac:dyDescent="0.25">
      <c r="A312" s="159" t="s">
        <v>71</v>
      </c>
      <c r="B312" s="65"/>
      <c r="C312" s="66"/>
      <c r="D312" s="65"/>
      <c r="E312" s="66"/>
      <c r="F312" s="67"/>
      <c r="G312" s="65"/>
      <c r="H312" s="66"/>
      <c r="I312" s="20"/>
      <c r="J312" s="21"/>
    </row>
    <row r="313" spans="1:10" x14ac:dyDescent="0.25">
      <c r="A313" s="158" t="s">
        <v>504</v>
      </c>
      <c r="B313" s="65">
        <v>60</v>
      </c>
      <c r="C313" s="66">
        <v>120</v>
      </c>
      <c r="D313" s="65">
        <v>178</v>
      </c>
      <c r="E313" s="66">
        <v>244</v>
      </c>
      <c r="F313" s="67"/>
      <c r="G313" s="65">
        <f t="shared" ref="G313:G325" si="52">B313-C313</f>
        <v>-60</v>
      </c>
      <c r="H313" s="66">
        <f t="shared" ref="H313:H325" si="53">D313-E313</f>
        <v>-66</v>
      </c>
      <c r="I313" s="20">
        <f t="shared" ref="I313:I325" si="54">IF(C313=0, "-", IF(G313/C313&lt;10, G313/C313, "&gt;999%"))</f>
        <v>-0.5</v>
      </c>
      <c r="J313" s="21">
        <f t="shared" ref="J313:J325" si="55">IF(E313=0, "-", IF(H313/E313&lt;10, H313/E313, "&gt;999%"))</f>
        <v>-0.27049180327868855</v>
      </c>
    </row>
    <row r="314" spans="1:10" x14ac:dyDescent="0.25">
      <c r="A314" s="158" t="s">
        <v>514</v>
      </c>
      <c r="B314" s="65">
        <v>198</v>
      </c>
      <c r="C314" s="66">
        <v>280</v>
      </c>
      <c r="D314" s="65">
        <v>601</v>
      </c>
      <c r="E314" s="66">
        <v>772</v>
      </c>
      <c r="F314" s="67"/>
      <c r="G314" s="65">
        <f t="shared" si="52"/>
        <v>-82</v>
      </c>
      <c r="H314" s="66">
        <f t="shared" si="53"/>
        <v>-171</v>
      </c>
      <c r="I314" s="20">
        <f t="shared" si="54"/>
        <v>-0.29285714285714287</v>
      </c>
      <c r="J314" s="21">
        <f t="shared" si="55"/>
        <v>-0.22150259067357514</v>
      </c>
    </row>
    <row r="315" spans="1:10" x14ac:dyDescent="0.25">
      <c r="A315" s="158" t="s">
        <v>340</v>
      </c>
      <c r="B315" s="65">
        <v>201</v>
      </c>
      <c r="C315" s="66">
        <v>197</v>
      </c>
      <c r="D315" s="65">
        <v>1207</v>
      </c>
      <c r="E315" s="66">
        <v>846</v>
      </c>
      <c r="F315" s="67"/>
      <c r="G315" s="65">
        <f t="shared" si="52"/>
        <v>4</v>
      </c>
      <c r="H315" s="66">
        <f t="shared" si="53"/>
        <v>361</v>
      </c>
      <c r="I315" s="20">
        <f t="shared" si="54"/>
        <v>2.030456852791878E-2</v>
      </c>
      <c r="J315" s="21">
        <f t="shared" si="55"/>
        <v>0.42671394799054374</v>
      </c>
    </row>
    <row r="316" spans="1:10" x14ac:dyDescent="0.25">
      <c r="A316" s="158" t="s">
        <v>353</v>
      </c>
      <c r="B316" s="65">
        <v>206</v>
      </c>
      <c r="C316" s="66">
        <v>449</v>
      </c>
      <c r="D316" s="65">
        <v>493</v>
      </c>
      <c r="E316" s="66">
        <v>1391</v>
      </c>
      <c r="F316" s="67"/>
      <c r="G316" s="65">
        <f t="shared" si="52"/>
        <v>-243</v>
      </c>
      <c r="H316" s="66">
        <f t="shared" si="53"/>
        <v>-898</v>
      </c>
      <c r="I316" s="20">
        <f t="shared" si="54"/>
        <v>-0.54120267260579069</v>
      </c>
      <c r="J316" s="21">
        <f t="shared" si="55"/>
        <v>-0.64557872034507546</v>
      </c>
    </row>
    <row r="317" spans="1:10" x14ac:dyDescent="0.25">
      <c r="A317" s="158" t="s">
        <v>392</v>
      </c>
      <c r="B317" s="65">
        <v>476</v>
      </c>
      <c r="C317" s="66">
        <v>1074</v>
      </c>
      <c r="D317" s="65">
        <v>2019</v>
      </c>
      <c r="E317" s="66">
        <v>2359</v>
      </c>
      <c r="F317" s="67"/>
      <c r="G317" s="65">
        <f t="shared" si="52"/>
        <v>-598</v>
      </c>
      <c r="H317" s="66">
        <f t="shared" si="53"/>
        <v>-340</v>
      </c>
      <c r="I317" s="20">
        <f t="shared" si="54"/>
        <v>-0.55679702048417135</v>
      </c>
      <c r="J317" s="21">
        <f t="shared" si="55"/>
        <v>-0.14412886816447648</v>
      </c>
    </row>
    <row r="318" spans="1:10" x14ac:dyDescent="0.25">
      <c r="A318" s="158" t="s">
        <v>432</v>
      </c>
      <c r="B318" s="65">
        <v>68</v>
      </c>
      <c r="C318" s="66">
        <v>156</v>
      </c>
      <c r="D318" s="65">
        <v>386</v>
      </c>
      <c r="E318" s="66">
        <v>437</v>
      </c>
      <c r="F318" s="67"/>
      <c r="G318" s="65">
        <f t="shared" si="52"/>
        <v>-88</v>
      </c>
      <c r="H318" s="66">
        <f t="shared" si="53"/>
        <v>-51</v>
      </c>
      <c r="I318" s="20">
        <f t="shared" si="54"/>
        <v>-0.5641025641025641</v>
      </c>
      <c r="J318" s="21">
        <f t="shared" si="55"/>
        <v>-0.11670480549199085</v>
      </c>
    </row>
    <row r="319" spans="1:10" x14ac:dyDescent="0.25">
      <c r="A319" s="158" t="s">
        <v>433</v>
      </c>
      <c r="B319" s="65">
        <v>267</v>
      </c>
      <c r="C319" s="66">
        <v>283</v>
      </c>
      <c r="D319" s="65">
        <v>662</v>
      </c>
      <c r="E319" s="66">
        <v>688</v>
      </c>
      <c r="F319" s="67"/>
      <c r="G319" s="65">
        <f t="shared" si="52"/>
        <v>-16</v>
      </c>
      <c r="H319" s="66">
        <f t="shared" si="53"/>
        <v>-26</v>
      </c>
      <c r="I319" s="20">
        <f t="shared" si="54"/>
        <v>-5.6537102473498232E-2</v>
      </c>
      <c r="J319" s="21">
        <f t="shared" si="55"/>
        <v>-3.7790697674418602E-2</v>
      </c>
    </row>
    <row r="320" spans="1:10" x14ac:dyDescent="0.25">
      <c r="A320" s="158" t="s">
        <v>354</v>
      </c>
      <c r="B320" s="65">
        <v>9</v>
      </c>
      <c r="C320" s="66">
        <v>13</v>
      </c>
      <c r="D320" s="65">
        <v>48</v>
      </c>
      <c r="E320" s="66">
        <v>38</v>
      </c>
      <c r="F320" s="67"/>
      <c r="G320" s="65">
        <f t="shared" si="52"/>
        <v>-4</v>
      </c>
      <c r="H320" s="66">
        <f t="shared" si="53"/>
        <v>10</v>
      </c>
      <c r="I320" s="20">
        <f t="shared" si="54"/>
        <v>-0.30769230769230771</v>
      </c>
      <c r="J320" s="21">
        <f t="shared" si="55"/>
        <v>0.26315789473684209</v>
      </c>
    </row>
    <row r="321" spans="1:10" x14ac:dyDescent="0.25">
      <c r="A321" s="158" t="s">
        <v>305</v>
      </c>
      <c r="B321" s="65">
        <v>3</v>
      </c>
      <c r="C321" s="66">
        <v>4</v>
      </c>
      <c r="D321" s="65">
        <v>58</v>
      </c>
      <c r="E321" s="66">
        <v>20</v>
      </c>
      <c r="F321" s="67"/>
      <c r="G321" s="65">
        <f t="shared" si="52"/>
        <v>-1</v>
      </c>
      <c r="H321" s="66">
        <f t="shared" si="53"/>
        <v>38</v>
      </c>
      <c r="I321" s="20">
        <f t="shared" si="54"/>
        <v>-0.25</v>
      </c>
      <c r="J321" s="21">
        <f t="shared" si="55"/>
        <v>1.9</v>
      </c>
    </row>
    <row r="322" spans="1:10" x14ac:dyDescent="0.25">
      <c r="A322" s="158" t="s">
        <v>205</v>
      </c>
      <c r="B322" s="65">
        <v>78</v>
      </c>
      <c r="C322" s="66">
        <v>85</v>
      </c>
      <c r="D322" s="65">
        <v>360</v>
      </c>
      <c r="E322" s="66">
        <v>342</v>
      </c>
      <c r="F322" s="67"/>
      <c r="G322" s="65">
        <f t="shared" si="52"/>
        <v>-7</v>
      </c>
      <c r="H322" s="66">
        <f t="shared" si="53"/>
        <v>18</v>
      </c>
      <c r="I322" s="20">
        <f t="shared" si="54"/>
        <v>-8.2352941176470587E-2</v>
      </c>
      <c r="J322" s="21">
        <f t="shared" si="55"/>
        <v>5.2631578947368418E-2</v>
      </c>
    </row>
    <row r="323" spans="1:10" x14ac:dyDescent="0.25">
      <c r="A323" s="158" t="s">
        <v>218</v>
      </c>
      <c r="B323" s="65">
        <v>214</v>
      </c>
      <c r="C323" s="66">
        <v>307</v>
      </c>
      <c r="D323" s="65">
        <v>541</v>
      </c>
      <c r="E323" s="66">
        <v>1067</v>
      </c>
      <c r="F323" s="67"/>
      <c r="G323" s="65">
        <f t="shared" si="52"/>
        <v>-93</v>
      </c>
      <c r="H323" s="66">
        <f t="shared" si="53"/>
        <v>-526</v>
      </c>
      <c r="I323" s="20">
        <f t="shared" si="54"/>
        <v>-0.30293159609120524</v>
      </c>
      <c r="J323" s="21">
        <f t="shared" si="55"/>
        <v>-0.49297094657919399</v>
      </c>
    </row>
    <row r="324" spans="1:10" x14ac:dyDescent="0.25">
      <c r="A324" s="158" t="s">
        <v>241</v>
      </c>
      <c r="B324" s="65">
        <v>52</v>
      </c>
      <c r="C324" s="66">
        <v>65</v>
      </c>
      <c r="D324" s="65">
        <v>158</v>
      </c>
      <c r="E324" s="66">
        <v>119</v>
      </c>
      <c r="F324" s="67"/>
      <c r="G324" s="65">
        <f t="shared" si="52"/>
        <v>-13</v>
      </c>
      <c r="H324" s="66">
        <f t="shared" si="53"/>
        <v>39</v>
      </c>
      <c r="I324" s="20">
        <f t="shared" si="54"/>
        <v>-0.2</v>
      </c>
      <c r="J324" s="21">
        <f t="shared" si="55"/>
        <v>0.32773109243697479</v>
      </c>
    </row>
    <row r="325" spans="1:10" s="160" customFormat="1" x14ac:dyDescent="0.25">
      <c r="A325" s="178" t="s">
        <v>662</v>
      </c>
      <c r="B325" s="71">
        <v>1832</v>
      </c>
      <c r="C325" s="72">
        <v>3033</v>
      </c>
      <c r="D325" s="71">
        <v>6711</v>
      </c>
      <c r="E325" s="72">
        <v>8323</v>
      </c>
      <c r="F325" s="73"/>
      <c r="G325" s="71">
        <f t="shared" si="52"/>
        <v>-1201</v>
      </c>
      <c r="H325" s="72">
        <f t="shared" si="53"/>
        <v>-1612</v>
      </c>
      <c r="I325" s="37">
        <f t="shared" si="54"/>
        <v>-0.39597757995384109</v>
      </c>
      <c r="J325" s="38">
        <f t="shared" si="55"/>
        <v>-0.19368016340261926</v>
      </c>
    </row>
    <row r="326" spans="1:10" x14ac:dyDescent="0.25">
      <c r="A326" s="177"/>
      <c r="B326" s="143"/>
      <c r="C326" s="144"/>
      <c r="D326" s="143"/>
      <c r="E326" s="144"/>
      <c r="F326" s="145"/>
      <c r="G326" s="143"/>
      <c r="H326" s="144"/>
      <c r="I326" s="151"/>
      <c r="J326" s="152"/>
    </row>
    <row r="327" spans="1:10" s="139" customFormat="1" x14ac:dyDescent="0.25">
      <c r="A327" s="159" t="s">
        <v>72</v>
      </c>
      <c r="B327" s="65"/>
      <c r="C327" s="66"/>
      <c r="D327" s="65"/>
      <c r="E327" s="66"/>
      <c r="F327" s="67"/>
      <c r="G327" s="65"/>
      <c r="H327" s="66"/>
      <c r="I327" s="20"/>
      <c r="J327" s="21"/>
    </row>
    <row r="328" spans="1:10" x14ac:dyDescent="0.25">
      <c r="A328" s="158" t="s">
        <v>333</v>
      </c>
      <c r="B328" s="65">
        <v>2</v>
      </c>
      <c r="C328" s="66">
        <v>1</v>
      </c>
      <c r="D328" s="65">
        <v>5</v>
      </c>
      <c r="E328" s="66">
        <v>2</v>
      </c>
      <c r="F328" s="67"/>
      <c r="G328" s="65">
        <f>B328-C328</f>
        <v>1</v>
      </c>
      <c r="H328" s="66">
        <f>D328-E328</f>
        <v>3</v>
      </c>
      <c r="I328" s="20">
        <f>IF(C328=0, "-", IF(G328/C328&lt;10, G328/C328, "&gt;999%"))</f>
        <v>1</v>
      </c>
      <c r="J328" s="21">
        <f>IF(E328=0, "-", IF(H328/E328&lt;10, H328/E328, "&gt;999%"))</f>
        <v>1.5</v>
      </c>
    </row>
    <row r="329" spans="1:10" s="160" customFormat="1" x14ac:dyDescent="0.25">
      <c r="A329" s="178" t="s">
        <v>663</v>
      </c>
      <c r="B329" s="71">
        <v>2</v>
      </c>
      <c r="C329" s="72">
        <v>1</v>
      </c>
      <c r="D329" s="71">
        <v>5</v>
      </c>
      <c r="E329" s="72">
        <v>2</v>
      </c>
      <c r="F329" s="73"/>
      <c r="G329" s="71">
        <f>B329-C329</f>
        <v>1</v>
      </c>
      <c r="H329" s="72">
        <f>D329-E329</f>
        <v>3</v>
      </c>
      <c r="I329" s="37">
        <f>IF(C329=0, "-", IF(G329/C329&lt;10, G329/C329, "&gt;999%"))</f>
        <v>1</v>
      </c>
      <c r="J329" s="38">
        <f>IF(E329=0, "-", IF(H329/E329&lt;10, H329/E329, "&gt;999%"))</f>
        <v>1.5</v>
      </c>
    </row>
    <row r="330" spans="1:10" x14ac:dyDescent="0.25">
      <c r="A330" s="177"/>
      <c r="B330" s="143"/>
      <c r="C330" s="144"/>
      <c r="D330" s="143"/>
      <c r="E330" s="144"/>
      <c r="F330" s="145"/>
      <c r="G330" s="143"/>
      <c r="H330" s="144"/>
      <c r="I330" s="151"/>
      <c r="J330" s="152"/>
    </row>
    <row r="331" spans="1:10" s="139" customFormat="1" x14ac:dyDescent="0.25">
      <c r="A331" s="159" t="s">
        <v>73</v>
      </c>
      <c r="B331" s="65"/>
      <c r="C331" s="66"/>
      <c r="D331" s="65"/>
      <c r="E331" s="66"/>
      <c r="F331" s="67"/>
      <c r="G331" s="65"/>
      <c r="H331" s="66"/>
      <c r="I331" s="20"/>
      <c r="J331" s="21"/>
    </row>
    <row r="332" spans="1:10" x14ac:dyDescent="0.25">
      <c r="A332" s="158" t="s">
        <v>231</v>
      </c>
      <c r="B332" s="65">
        <v>125</v>
      </c>
      <c r="C332" s="66">
        <v>174</v>
      </c>
      <c r="D332" s="65">
        <v>292</v>
      </c>
      <c r="E332" s="66">
        <v>338</v>
      </c>
      <c r="F332" s="67"/>
      <c r="G332" s="65">
        <f t="shared" ref="G332:G354" si="56">B332-C332</f>
        <v>-49</v>
      </c>
      <c r="H332" s="66">
        <f t="shared" ref="H332:H354" si="57">D332-E332</f>
        <v>-46</v>
      </c>
      <c r="I332" s="20">
        <f t="shared" ref="I332:I354" si="58">IF(C332=0, "-", IF(G332/C332&lt;10, G332/C332, "&gt;999%"))</f>
        <v>-0.28160919540229884</v>
      </c>
      <c r="J332" s="21">
        <f t="shared" ref="J332:J354" si="59">IF(E332=0, "-", IF(H332/E332&lt;10, H332/E332, "&gt;999%"))</f>
        <v>-0.13609467455621302</v>
      </c>
    </row>
    <row r="333" spans="1:10" x14ac:dyDescent="0.25">
      <c r="A333" s="158" t="s">
        <v>232</v>
      </c>
      <c r="B333" s="65">
        <v>21</v>
      </c>
      <c r="C333" s="66">
        <v>7</v>
      </c>
      <c r="D333" s="65">
        <v>27</v>
      </c>
      <c r="E333" s="66">
        <v>24</v>
      </c>
      <c r="F333" s="67"/>
      <c r="G333" s="65">
        <f t="shared" si="56"/>
        <v>14</v>
      </c>
      <c r="H333" s="66">
        <f t="shared" si="57"/>
        <v>3</v>
      </c>
      <c r="I333" s="20">
        <f t="shared" si="58"/>
        <v>2</v>
      </c>
      <c r="J333" s="21">
        <f t="shared" si="59"/>
        <v>0.125</v>
      </c>
    </row>
    <row r="334" spans="1:10" x14ac:dyDescent="0.25">
      <c r="A334" s="158" t="s">
        <v>256</v>
      </c>
      <c r="B334" s="65">
        <v>101</v>
      </c>
      <c r="C334" s="66">
        <v>87</v>
      </c>
      <c r="D334" s="65">
        <v>418</v>
      </c>
      <c r="E334" s="66">
        <v>181</v>
      </c>
      <c r="F334" s="67"/>
      <c r="G334" s="65">
        <f t="shared" si="56"/>
        <v>14</v>
      </c>
      <c r="H334" s="66">
        <f t="shared" si="57"/>
        <v>237</v>
      </c>
      <c r="I334" s="20">
        <f t="shared" si="58"/>
        <v>0.16091954022988506</v>
      </c>
      <c r="J334" s="21">
        <f t="shared" si="59"/>
        <v>1.3093922651933703</v>
      </c>
    </row>
    <row r="335" spans="1:10" x14ac:dyDescent="0.25">
      <c r="A335" s="158" t="s">
        <v>322</v>
      </c>
      <c r="B335" s="65">
        <v>35</v>
      </c>
      <c r="C335" s="66">
        <v>27</v>
      </c>
      <c r="D335" s="65">
        <v>60</v>
      </c>
      <c r="E335" s="66">
        <v>69</v>
      </c>
      <c r="F335" s="67"/>
      <c r="G335" s="65">
        <f t="shared" si="56"/>
        <v>8</v>
      </c>
      <c r="H335" s="66">
        <f t="shared" si="57"/>
        <v>-9</v>
      </c>
      <c r="I335" s="20">
        <f t="shared" si="58"/>
        <v>0.29629629629629628</v>
      </c>
      <c r="J335" s="21">
        <f t="shared" si="59"/>
        <v>-0.13043478260869565</v>
      </c>
    </row>
    <row r="336" spans="1:10" x14ac:dyDescent="0.25">
      <c r="A336" s="158" t="s">
        <v>257</v>
      </c>
      <c r="B336" s="65">
        <v>98</v>
      </c>
      <c r="C336" s="66">
        <v>94</v>
      </c>
      <c r="D336" s="65">
        <v>173</v>
      </c>
      <c r="E336" s="66">
        <v>187</v>
      </c>
      <c r="F336" s="67"/>
      <c r="G336" s="65">
        <f t="shared" si="56"/>
        <v>4</v>
      </c>
      <c r="H336" s="66">
        <f t="shared" si="57"/>
        <v>-14</v>
      </c>
      <c r="I336" s="20">
        <f t="shared" si="58"/>
        <v>4.2553191489361701E-2</v>
      </c>
      <c r="J336" s="21">
        <f t="shared" si="59"/>
        <v>-7.4866310160427801E-2</v>
      </c>
    </row>
    <row r="337" spans="1:10" x14ac:dyDescent="0.25">
      <c r="A337" s="158" t="s">
        <v>274</v>
      </c>
      <c r="B337" s="65">
        <v>0</v>
      </c>
      <c r="C337" s="66">
        <v>4</v>
      </c>
      <c r="D337" s="65">
        <v>1</v>
      </c>
      <c r="E337" s="66">
        <v>5</v>
      </c>
      <c r="F337" s="67"/>
      <c r="G337" s="65">
        <f t="shared" si="56"/>
        <v>-4</v>
      </c>
      <c r="H337" s="66">
        <f t="shared" si="57"/>
        <v>-4</v>
      </c>
      <c r="I337" s="20">
        <f t="shared" si="58"/>
        <v>-1</v>
      </c>
      <c r="J337" s="21">
        <f t="shared" si="59"/>
        <v>-0.8</v>
      </c>
    </row>
    <row r="338" spans="1:10" x14ac:dyDescent="0.25">
      <c r="A338" s="158" t="s">
        <v>275</v>
      </c>
      <c r="B338" s="65">
        <v>8</v>
      </c>
      <c r="C338" s="66">
        <v>15</v>
      </c>
      <c r="D338" s="65">
        <v>17</v>
      </c>
      <c r="E338" s="66">
        <v>29</v>
      </c>
      <c r="F338" s="67"/>
      <c r="G338" s="65">
        <f t="shared" si="56"/>
        <v>-7</v>
      </c>
      <c r="H338" s="66">
        <f t="shared" si="57"/>
        <v>-12</v>
      </c>
      <c r="I338" s="20">
        <f t="shared" si="58"/>
        <v>-0.46666666666666667</v>
      </c>
      <c r="J338" s="21">
        <f t="shared" si="59"/>
        <v>-0.41379310344827586</v>
      </c>
    </row>
    <row r="339" spans="1:10" x14ac:dyDescent="0.25">
      <c r="A339" s="158" t="s">
        <v>323</v>
      </c>
      <c r="B339" s="65">
        <v>4</v>
      </c>
      <c r="C339" s="66">
        <v>6</v>
      </c>
      <c r="D339" s="65">
        <v>10</v>
      </c>
      <c r="E339" s="66">
        <v>21</v>
      </c>
      <c r="F339" s="67"/>
      <c r="G339" s="65">
        <f t="shared" si="56"/>
        <v>-2</v>
      </c>
      <c r="H339" s="66">
        <f t="shared" si="57"/>
        <v>-11</v>
      </c>
      <c r="I339" s="20">
        <f t="shared" si="58"/>
        <v>-0.33333333333333331</v>
      </c>
      <c r="J339" s="21">
        <f t="shared" si="59"/>
        <v>-0.52380952380952384</v>
      </c>
    </row>
    <row r="340" spans="1:10" x14ac:dyDescent="0.25">
      <c r="A340" s="158" t="s">
        <v>377</v>
      </c>
      <c r="B340" s="65">
        <v>23</v>
      </c>
      <c r="C340" s="66">
        <v>33</v>
      </c>
      <c r="D340" s="65">
        <v>27</v>
      </c>
      <c r="E340" s="66">
        <v>83</v>
      </c>
      <c r="F340" s="67"/>
      <c r="G340" s="65">
        <f t="shared" si="56"/>
        <v>-10</v>
      </c>
      <c r="H340" s="66">
        <f t="shared" si="57"/>
        <v>-56</v>
      </c>
      <c r="I340" s="20">
        <f t="shared" si="58"/>
        <v>-0.30303030303030304</v>
      </c>
      <c r="J340" s="21">
        <f t="shared" si="59"/>
        <v>-0.67469879518072284</v>
      </c>
    </row>
    <row r="341" spans="1:10" x14ac:dyDescent="0.25">
      <c r="A341" s="158" t="s">
        <v>415</v>
      </c>
      <c r="B341" s="65">
        <v>23</v>
      </c>
      <c r="C341" s="66">
        <v>0</v>
      </c>
      <c r="D341" s="65">
        <v>40</v>
      </c>
      <c r="E341" s="66">
        <v>0</v>
      </c>
      <c r="F341" s="67"/>
      <c r="G341" s="65">
        <f t="shared" si="56"/>
        <v>23</v>
      </c>
      <c r="H341" s="66">
        <f t="shared" si="57"/>
        <v>40</v>
      </c>
      <c r="I341" s="20" t="str">
        <f t="shared" si="58"/>
        <v>-</v>
      </c>
      <c r="J341" s="21" t="str">
        <f t="shared" si="59"/>
        <v>-</v>
      </c>
    </row>
    <row r="342" spans="1:10" x14ac:dyDescent="0.25">
      <c r="A342" s="158" t="s">
        <v>416</v>
      </c>
      <c r="B342" s="65">
        <v>3</v>
      </c>
      <c r="C342" s="66">
        <v>13</v>
      </c>
      <c r="D342" s="65">
        <v>10</v>
      </c>
      <c r="E342" s="66">
        <v>53</v>
      </c>
      <c r="F342" s="67"/>
      <c r="G342" s="65">
        <f t="shared" si="56"/>
        <v>-10</v>
      </c>
      <c r="H342" s="66">
        <f t="shared" si="57"/>
        <v>-43</v>
      </c>
      <c r="I342" s="20">
        <f t="shared" si="58"/>
        <v>-0.76923076923076927</v>
      </c>
      <c r="J342" s="21">
        <f t="shared" si="59"/>
        <v>-0.81132075471698117</v>
      </c>
    </row>
    <row r="343" spans="1:10" x14ac:dyDescent="0.25">
      <c r="A343" s="158" t="s">
        <v>276</v>
      </c>
      <c r="B343" s="65">
        <v>21</v>
      </c>
      <c r="C343" s="66">
        <v>0</v>
      </c>
      <c r="D343" s="65">
        <v>31</v>
      </c>
      <c r="E343" s="66">
        <v>0</v>
      </c>
      <c r="F343" s="67"/>
      <c r="G343" s="65">
        <f t="shared" si="56"/>
        <v>21</v>
      </c>
      <c r="H343" s="66">
        <f t="shared" si="57"/>
        <v>31</v>
      </c>
      <c r="I343" s="20" t="str">
        <f t="shared" si="58"/>
        <v>-</v>
      </c>
      <c r="J343" s="21" t="str">
        <f t="shared" si="59"/>
        <v>-</v>
      </c>
    </row>
    <row r="344" spans="1:10" x14ac:dyDescent="0.25">
      <c r="A344" s="158" t="s">
        <v>285</v>
      </c>
      <c r="B344" s="65">
        <v>0</v>
      </c>
      <c r="C344" s="66">
        <v>0</v>
      </c>
      <c r="D344" s="65">
        <v>2</v>
      </c>
      <c r="E344" s="66">
        <v>0</v>
      </c>
      <c r="F344" s="67"/>
      <c r="G344" s="65">
        <f t="shared" si="56"/>
        <v>0</v>
      </c>
      <c r="H344" s="66">
        <f t="shared" si="57"/>
        <v>2</v>
      </c>
      <c r="I344" s="20" t="str">
        <f t="shared" si="58"/>
        <v>-</v>
      </c>
      <c r="J344" s="21" t="str">
        <f t="shared" si="59"/>
        <v>-</v>
      </c>
    </row>
    <row r="345" spans="1:10" x14ac:dyDescent="0.25">
      <c r="A345" s="158" t="s">
        <v>476</v>
      </c>
      <c r="B345" s="65">
        <v>5</v>
      </c>
      <c r="C345" s="66">
        <v>10</v>
      </c>
      <c r="D345" s="65">
        <v>6</v>
      </c>
      <c r="E345" s="66">
        <v>13</v>
      </c>
      <c r="F345" s="67"/>
      <c r="G345" s="65">
        <f t="shared" si="56"/>
        <v>-5</v>
      </c>
      <c r="H345" s="66">
        <f t="shared" si="57"/>
        <v>-7</v>
      </c>
      <c r="I345" s="20">
        <f t="shared" si="58"/>
        <v>-0.5</v>
      </c>
      <c r="J345" s="21">
        <f t="shared" si="59"/>
        <v>-0.53846153846153844</v>
      </c>
    </row>
    <row r="346" spans="1:10" x14ac:dyDescent="0.25">
      <c r="A346" s="158" t="s">
        <v>378</v>
      </c>
      <c r="B346" s="65">
        <v>138</v>
      </c>
      <c r="C346" s="66">
        <v>117</v>
      </c>
      <c r="D346" s="65">
        <v>185</v>
      </c>
      <c r="E346" s="66">
        <v>297</v>
      </c>
      <c r="F346" s="67"/>
      <c r="G346" s="65">
        <f t="shared" si="56"/>
        <v>21</v>
      </c>
      <c r="H346" s="66">
        <f t="shared" si="57"/>
        <v>-112</v>
      </c>
      <c r="I346" s="20">
        <f t="shared" si="58"/>
        <v>0.17948717948717949</v>
      </c>
      <c r="J346" s="21">
        <f t="shared" si="59"/>
        <v>-0.37710437710437711</v>
      </c>
    </row>
    <row r="347" spans="1:10" x14ac:dyDescent="0.25">
      <c r="A347" s="158" t="s">
        <v>417</v>
      </c>
      <c r="B347" s="65">
        <v>130</v>
      </c>
      <c r="C347" s="66">
        <v>33</v>
      </c>
      <c r="D347" s="65">
        <v>244</v>
      </c>
      <c r="E347" s="66">
        <v>248</v>
      </c>
      <c r="F347" s="67"/>
      <c r="G347" s="65">
        <f t="shared" si="56"/>
        <v>97</v>
      </c>
      <c r="H347" s="66">
        <f t="shared" si="57"/>
        <v>-4</v>
      </c>
      <c r="I347" s="20">
        <f t="shared" si="58"/>
        <v>2.9393939393939394</v>
      </c>
      <c r="J347" s="21">
        <f t="shared" si="59"/>
        <v>-1.6129032258064516E-2</v>
      </c>
    </row>
    <row r="348" spans="1:10" x14ac:dyDescent="0.25">
      <c r="A348" s="158" t="s">
        <v>418</v>
      </c>
      <c r="B348" s="65">
        <v>50</v>
      </c>
      <c r="C348" s="66">
        <v>66</v>
      </c>
      <c r="D348" s="65">
        <v>104</v>
      </c>
      <c r="E348" s="66">
        <v>166</v>
      </c>
      <c r="F348" s="67"/>
      <c r="G348" s="65">
        <f t="shared" si="56"/>
        <v>-16</v>
      </c>
      <c r="H348" s="66">
        <f t="shared" si="57"/>
        <v>-62</v>
      </c>
      <c r="I348" s="20">
        <f t="shared" si="58"/>
        <v>-0.24242424242424243</v>
      </c>
      <c r="J348" s="21">
        <f t="shared" si="59"/>
        <v>-0.37349397590361444</v>
      </c>
    </row>
    <row r="349" spans="1:10" x14ac:dyDescent="0.25">
      <c r="A349" s="158" t="s">
        <v>419</v>
      </c>
      <c r="B349" s="65">
        <v>73</v>
      </c>
      <c r="C349" s="66">
        <v>248</v>
      </c>
      <c r="D349" s="65">
        <v>259</v>
      </c>
      <c r="E349" s="66">
        <v>516</v>
      </c>
      <c r="F349" s="67"/>
      <c r="G349" s="65">
        <f t="shared" si="56"/>
        <v>-175</v>
      </c>
      <c r="H349" s="66">
        <f t="shared" si="57"/>
        <v>-257</v>
      </c>
      <c r="I349" s="20">
        <f t="shared" si="58"/>
        <v>-0.70564516129032262</v>
      </c>
      <c r="J349" s="21">
        <f t="shared" si="59"/>
        <v>-0.49806201550387597</v>
      </c>
    </row>
    <row r="350" spans="1:10" x14ac:dyDescent="0.25">
      <c r="A350" s="158" t="s">
        <v>461</v>
      </c>
      <c r="B350" s="65">
        <v>25</v>
      </c>
      <c r="C350" s="66">
        <v>14</v>
      </c>
      <c r="D350" s="65">
        <v>66</v>
      </c>
      <c r="E350" s="66">
        <v>38</v>
      </c>
      <c r="F350" s="67"/>
      <c r="G350" s="65">
        <f t="shared" si="56"/>
        <v>11</v>
      </c>
      <c r="H350" s="66">
        <f t="shared" si="57"/>
        <v>28</v>
      </c>
      <c r="I350" s="20">
        <f t="shared" si="58"/>
        <v>0.7857142857142857</v>
      </c>
      <c r="J350" s="21">
        <f t="shared" si="59"/>
        <v>0.73684210526315785</v>
      </c>
    </row>
    <row r="351" spans="1:10" x14ac:dyDescent="0.25">
      <c r="A351" s="158" t="s">
        <v>462</v>
      </c>
      <c r="B351" s="65">
        <v>85</v>
      </c>
      <c r="C351" s="66">
        <v>72</v>
      </c>
      <c r="D351" s="65">
        <v>322</v>
      </c>
      <c r="E351" s="66">
        <v>228</v>
      </c>
      <c r="F351" s="67"/>
      <c r="G351" s="65">
        <f t="shared" si="56"/>
        <v>13</v>
      </c>
      <c r="H351" s="66">
        <f t="shared" si="57"/>
        <v>94</v>
      </c>
      <c r="I351" s="20">
        <f t="shared" si="58"/>
        <v>0.18055555555555555</v>
      </c>
      <c r="J351" s="21">
        <f t="shared" si="59"/>
        <v>0.41228070175438597</v>
      </c>
    </row>
    <row r="352" spans="1:10" x14ac:dyDescent="0.25">
      <c r="A352" s="158" t="s">
        <v>477</v>
      </c>
      <c r="B352" s="65">
        <v>22</v>
      </c>
      <c r="C352" s="66">
        <v>20</v>
      </c>
      <c r="D352" s="65">
        <v>49</v>
      </c>
      <c r="E352" s="66">
        <v>66</v>
      </c>
      <c r="F352" s="67"/>
      <c r="G352" s="65">
        <f t="shared" si="56"/>
        <v>2</v>
      </c>
      <c r="H352" s="66">
        <f t="shared" si="57"/>
        <v>-17</v>
      </c>
      <c r="I352" s="20">
        <f t="shared" si="58"/>
        <v>0.1</v>
      </c>
      <c r="J352" s="21">
        <f t="shared" si="59"/>
        <v>-0.25757575757575757</v>
      </c>
    </row>
    <row r="353" spans="1:10" x14ac:dyDescent="0.25">
      <c r="A353" s="158" t="s">
        <v>286</v>
      </c>
      <c r="B353" s="65">
        <v>4</v>
      </c>
      <c r="C353" s="66">
        <v>8</v>
      </c>
      <c r="D353" s="65">
        <v>11</v>
      </c>
      <c r="E353" s="66">
        <v>28</v>
      </c>
      <c r="F353" s="67"/>
      <c r="G353" s="65">
        <f t="shared" si="56"/>
        <v>-4</v>
      </c>
      <c r="H353" s="66">
        <f t="shared" si="57"/>
        <v>-17</v>
      </c>
      <c r="I353" s="20">
        <f t="shared" si="58"/>
        <v>-0.5</v>
      </c>
      <c r="J353" s="21">
        <f t="shared" si="59"/>
        <v>-0.6071428571428571</v>
      </c>
    </row>
    <row r="354" spans="1:10" s="160" customFormat="1" x14ac:dyDescent="0.25">
      <c r="A354" s="178" t="s">
        <v>664</v>
      </c>
      <c r="B354" s="71">
        <v>994</v>
      </c>
      <c r="C354" s="72">
        <v>1048</v>
      </c>
      <c r="D354" s="71">
        <v>2354</v>
      </c>
      <c r="E354" s="72">
        <v>2590</v>
      </c>
      <c r="F354" s="73"/>
      <c r="G354" s="71">
        <f t="shared" si="56"/>
        <v>-54</v>
      </c>
      <c r="H354" s="72">
        <f t="shared" si="57"/>
        <v>-236</v>
      </c>
      <c r="I354" s="37">
        <f t="shared" si="58"/>
        <v>-5.1526717557251911E-2</v>
      </c>
      <c r="J354" s="38">
        <f t="shared" si="59"/>
        <v>-9.1119691119691121E-2</v>
      </c>
    </row>
    <row r="355" spans="1:10" x14ac:dyDescent="0.25">
      <c r="A355" s="177"/>
      <c r="B355" s="143"/>
      <c r="C355" s="144"/>
      <c r="D355" s="143"/>
      <c r="E355" s="144"/>
      <c r="F355" s="145"/>
      <c r="G355" s="143"/>
      <c r="H355" s="144"/>
      <c r="I355" s="151"/>
      <c r="J355" s="152"/>
    </row>
    <row r="356" spans="1:10" s="139" customFormat="1" x14ac:dyDescent="0.25">
      <c r="A356" s="159" t="s">
        <v>74</v>
      </c>
      <c r="B356" s="65"/>
      <c r="C356" s="66"/>
      <c r="D356" s="65"/>
      <c r="E356" s="66"/>
      <c r="F356" s="67"/>
      <c r="G356" s="65"/>
      <c r="H356" s="66"/>
      <c r="I356" s="20"/>
      <c r="J356" s="21"/>
    </row>
    <row r="357" spans="1:10" x14ac:dyDescent="0.25">
      <c r="A357" s="158" t="s">
        <v>559</v>
      </c>
      <c r="B357" s="65">
        <v>42</v>
      </c>
      <c r="C357" s="66">
        <v>19</v>
      </c>
      <c r="D357" s="65">
        <v>95</v>
      </c>
      <c r="E357" s="66">
        <v>51</v>
      </c>
      <c r="F357" s="67"/>
      <c r="G357" s="65">
        <f>B357-C357</f>
        <v>23</v>
      </c>
      <c r="H357" s="66">
        <f>D357-E357</f>
        <v>44</v>
      </c>
      <c r="I357" s="20">
        <f>IF(C357=0, "-", IF(G357/C357&lt;10, G357/C357, "&gt;999%"))</f>
        <v>1.2105263157894737</v>
      </c>
      <c r="J357" s="21">
        <f>IF(E357=0, "-", IF(H357/E357&lt;10, H357/E357, "&gt;999%"))</f>
        <v>0.86274509803921573</v>
      </c>
    </row>
    <row r="358" spans="1:10" x14ac:dyDescent="0.25">
      <c r="A358" s="158" t="s">
        <v>546</v>
      </c>
      <c r="B358" s="65">
        <v>0</v>
      </c>
      <c r="C358" s="66">
        <v>1</v>
      </c>
      <c r="D358" s="65">
        <v>0</v>
      </c>
      <c r="E358" s="66">
        <v>2</v>
      </c>
      <c r="F358" s="67"/>
      <c r="G358" s="65">
        <f>B358-C358</f>
        <v>-1</v>
      </c>
      <c r="H358" s="66">
        <f>D358-E358</f>
        <v>-2</v>
      </c>
      <c r="I358" s="20">
        <f>IF(C358=0, "-", IF(G358/C358&lt;10, G358/C358, "&gt;999%"))</f>
        <v>-1</v>
      </c>
      <c r="J358" s="21">
        <f>IF(E358=0, "-", IF(H358/E358&lt;10, H358/E358, "&gt;999%"))</f>
        <v>-1</v>
      </c>
    </row>
    <row r="359" spans="1:10" s="160" customFormat="1" x14ac:dyDescent="0.25">
      <c r="A359" s="178" t="s">
        <v>665</v>
      </c>
      <c r="B359" s="71">
        <v>42</v>
      </c>
      <c r="C359" s="72">
        <v>20</v>
      </c>
      <c r="D359" s="71">
        <v>95</v>
      </c>
      <c r="E359" s="72">
        <v>53</v>
      </c>
      <c r="F359" s="73"/>
      <c r="G359" s="71">
        <f>B359-C359</f>
        <v>22</v>
      </c>
      <c r="H359" s="72">
        <f>D359-E359</f>
        <v>42</v>
      </c>
      <c r="I359" s="37">
        <f>IF(C359=0, "-", IF(G359/C359&lt;10, G359/C359, "&gt;999%"))</f>
        <v>1.1000000000000001</v>
      </c>
      <c r="J359" s="38">
        <f>IF(E359=0, "-", IF(H359/E359&lt;10, H359/E359, "&gt;999%"))</f>
        <v>0.79245283018867929</v>
      </c>
    </row>
    <row r="360" spans="1:10" x14ac:dyDescent="0.25">
      <c r="A360" s="177"/>
      <c r="B360" s="143"/>
      <c r="C360" s="144"/>
      <c r="D360" s="143"/>
      <c r="E360" s="144"/>
      <c r="F360" s="145"/>
      <c r="G360" s="143"/>
      <c r="H360" s="144"/>
      <c r="I360" s="151"/>
      <c r="J360" s="152"/>
    </row>
    <row r="361" spans="1:10" s="139" customFormat="1" x14ac:dyDescent="0.25">
      <c r="A361" s="159" t="s">
        <v>75</v>
      </c>
      <c r="B361" s="65"/>
      <c r="C361" s="66"/>
      <c r="D361" s="65"/>
      <c r="E361" s="66"/>
      <c r="F361" s="67"/>
      <c r="G361" s="65"/>
      <c r="H361" s="66"/>
      <c r="I361" s="20"/>
      <c r="J361" s="21"/>
    </row>
    <row r="362" spans="1:10" x14ac:dyDescent="0.25">
      <c r="A362" s="158" t="s">
        <v>297</v>
      </c>
      <c r="B362" s="65">
        <v>0</v>
      </c>
      <c r="C362" s="66">
        <v>0</v>
      </c>
      <c r="D362" s="65">
        <v>4</v>
      </c>
      <c r="E362" s="66">
        <v>1</v>
      </c>
      <c r="F362" s="67"/>
      <c r="G362" s="65">
        <f t="shared" ref="G362:G369" si="60">B362-C362</f>
        <v>0</v>
      </c>
      <c r="H362" s="66">
        <f t="shared" ref="H362:H369" si="61">D362-E362</f>
        <v>3</v>
      </c>
      <c r="I362" s="20" t="str">
        <f t="shared" ref="I362:I369" si="62">IF(C362=0, "-", IF(G362/C362&lt;10, G362/C362, "&gt;999%"))</f>
        <v>-</v>
      </c>
      <c r="J362" s="21">
        <f t="shared" ref="J362:J369" si="63">IF(E362=0, "-", IF(H362/E362&lt;10, H362/E362, "&gt;999%"))</f>
        <v>3</v>
      </c>
    </row>
    <row r="363" spans="1:10" x14ac:dyDescent="0.25">
      <c r="A363" s="158" t="s">
        <v>536</v>
      </c>
      <c r="B363" s="65">
        <v>90</v>
      </c>
      <c r="C363" s="66">
        <v>80</v>
      </c>
      <c r="D363" s="65">
        <v>238</v>
      </c>
      <c r="E363" s="66">
        <v>144</v>
      </c>
      <c r="F363" s="67"/>
      <c r="G363" s="65">
        <f t="shared" si="60"/>
        <v>10</v>
      </c>
      <c r="H363" s="66">
        <f t="shared" si="61"/>
        <v>94</v>
      </c>
      <c r="I363" s="20">
        <f t="shared" si="62"/>
        <v>0.125</v>
      </c>
      <c r="J363" s="21">
        <f t="shared" si="63"/>
        <v>0.65277777777777779</v>
      </c>
    </row>
    <row r="364" spans="1:10" x14ac:dyDescent="0.25">
      <c r="A364" s="158" t="s">
        <v>481</v>
      </c>
      <c r="B364" s="65">
        <v>1</v>
      </c>
      <c r="C364" s="66">
        <v>1</v>
      </c>
      <c r="D364" s="65">
        <v>1</v>
      </c>
      <c r="E364" s="66">
        <v>2</v>
      </c>
      <c r="F364" s="67"/>
      <c r="G364" s="65">
        <f t="shared" si="60"/>
        <v>0</v>
      </c>
      <c r="H364" s="66">
        <f t="shared" si="61"/>
        <v>-1</v>
      </c>
      <c r="I364" s="20">
        <f t="shared" si="62"/>
        <v>0</v>
      </c>
      <c r="J364" s="21">
        <f t="shared" si="63"/>
        <v>-0.5</v>
      </c>
    </row>
    <row r="365" spans="1:10" x14ac:dyDescent="0.25">
      <c r="A365" s="158" t="s">
        <v>298</v>
      </c>
      <c r="B365" s="65">
        <v>0</v>
      </c>
      <c r="C365" s="66">
        <v>6</v>
      </c>
      <c r="D365" s="65">
        <v>3</v>
      </c>
      <c r="E365" s="66">
        <v>20</v>
      </c>
      <c r="F365" s="67"/>
      <c r="G365" s="65">
        <f t="shared" si="60"/>
        <v>-6</v>
      </c>
      <c r="H365" s="66">
        <f t="shared" si="61"/>
        <v>-17</v>
      </c>
      <c r="I365" s="20">
        <f t="shared" si="62"/>
        <v>-1</v>
      </c>
      <c r="J365" s="21">
        <f t="shared" si="63"/>
        <v>-0.85</v>
      </c>
    </row>
    <row r="366" spans="1:10" x14ac:dyDescent="0.25">
      <c r="A366" s="158" t="s">
        <v>299</v>
      </c>
      <c r="B366" s="65">
        <v>13</v>
      </c>
      <c r="C366" s="66">
        <v>20</v>
      </c>
      <c r="D366" s="65">
        <v>47</v>
      </c>
      <c r="E366" s="66">
        <v>58</v>
      </c>
      <c r="F366" s="67"/>
      <c r="G366" s="65">
        <f t="shared" si="60"/>
        <v>-7</v>
      </c>
      <c r="H366" s="66">
        <f t="shared" si="61"/>
        <v>-11</v>
      </c>
      <c r="I366" s="20">
        <f t="shared" si="62"/>
        <v>-0.35</v>
      </c>
      <c r="J366" s="21">
        <f t="shared" si="63"/>
        <v>-0.18965517241379309</v>
      </c>
    </row>
    <row r="367" spans="1:10" x14ac:dyDescent="0.25">
      <c r="A367" s="158" t="s">
        <v>300</v>
      </c>
      <c r="B367" s="65">
        <v>7</v>
      </c>
      <c r="C367" s="66">
        <v>0</v>
      </c>
      <c r="D367" s="65">
        <v>15</v>
      </c>
      <c r="E367" s="66">
        <v>0</v>
      </c>
      <c r="F367" s="67"/>
      <c r="G367" s="65">
        <f t="shared" si="60"/>
        <v>7</v>
      </c>
      <c r="H367" s="66">
        <f t="shared" si="61"/>
        <v>15</v>
      </c>
      <c r="I367" s="20" t="str">
        <f t="shared" si="62"/>
        <v>-</v>
      </c>
      <c r="J367" s="21" t="str">
        <f t="shared" si="63"/>
        <v>-</v>
      </c>
    </row>
    <row r="368" spans="1:10" x14ac:dyDescent="0.25">
      <c r="A368" s="158" t="s">
        <v>493</v>
      </c>
      <c r="B368" s="65">
        <v>33</v>
      </c>
      <c r="C368" s="66">
        <v>37</v>
      </c>
      <c r="D368" s="65">
        <v>94</v>
      </c>
      <c r="E368" s="66">
        <v>96</v>
      </c>
      <c r="F368" s="67"/>
      <c r="G368" s="65">
        <f t="shared" si="60"/>
        <v>-4</v>
      </c>
      <c r="H368" s="66">
        <f t="shared" si="61"/>
        <v>-2</v>
      </c>
      <c r="I368" s="20">
        <f t="shared" si="62"/>
        <v>-0.10810810810810811</v>
      </c>
      <c r="J368" s="21">
        <f t="shared" si="63"/>
        <v>-2.0833333333333332E-2</v>
      </c>
    </row>
    <row r="369" spans="1:10" s="160" customFormat="1" x14ac:dyDescent="0.25">
      <c r="A369" s="178" t="s">
        <v>666</v>
      </c>
      <c r="B369" s="71">
        <v>144</v>
      </c>
      <c r="C369" s="72">
        <v>144</v>
      </c>
      <c r="D369" s="71">
        <v>402</v>
      </c>
      <c r="E369" s="72">
        <v>321</v>
      </c>
      <c r="F369" s="73"/>
      <c r="G369" s="71">
        <f t="shared" si="60"/>
        <v>0</v>
      </c>
      <c r="H369" s="72">
        <f t="shared" si="61"/>
        <v>81</v>
      </c>
      <c r="I369" s="37">
        <f t="shared" si="62"/>
        <v>0</v>
      </c>
      <c r="J369" s="38">
        <f t="shared" si="63"/>
        <v>0.25233644859813081</v>
      </c>
    </row>
    <row r="370" spans="1:10" x14ac:dyDescent="0.25">
      <c r="A370" s="177"/>
      <c r="B370" s="143"/>
      <c r="C370" s="144"/>
      <c r="D370" s="143"/>
      <c r="E370" s="144"/>
      <c r="F370" s="145"/>
      <c r="G370" s="143"/>
      <c r="H370" s="144"/>
      <c r="I370" s="151"/>
      <c r="J370" s="152"/>
    </row>
    <row r="371" spans="1:10" s="139" customFormat="1" x14ac:dyDescent="0.25">
      <c r="A371" s="159" t="s">
        <v>76</v>
      </c>
      <c r="B371" s="65"/>
      <c r="C371" s="66"/>
      <c r="D371" s="65"/>
      <c r="E371" s="66"/>
      <c r="F371" s="67"/>
      <c r="G371" s="65"/>
      <c r="H371" s="66"/>
      <c r="I371" s="20"/>
      <c r="J371" s="21"/>
    </row>
    <row r="372" spans="1:10" x14ac:dyDescent="0.25">
      <c r="A372" s="158" t="s">
        <v>393</v>
      </c>
      <c r="B372" s="65">
        <v>297</v>
      </c>
      <c r="C372" s="66">
        <v>114</v>
      </c>
      <c r="D372" s="65">
        <v>683</v>
      </c>
      <c r="E372" s="66">
        <v>273</v>
      </c>
      <c r="F372" s="67"/>
      <c r="G372" s="65">
        <f>B372-C372</f>
        <v>183</v>
      </c>
      <c r="H372" s="66">
        <f>D372-E372</f>
        <v>410</v>
      </c>
      <c r="I372" s="20">
        <f>IF(C372=0, "-", IF(G372/C372&lt;10, G372/C372, "&gt;999%"))</f>
        <v>1.6052631578947369</v>
      </c>
      <c r="J372" s="21">
        <f>IF(E372=0, "-", IF(H372/E372&lt;10, H372/E372, "&gt;999%"))</f>
        <v>1.5018315018315018</v>
      </c>
    </row>
    <row r="373" spans="1:10" x14ac:dyDescent="0.25">
      <c r="A373" s="158" t="s">
        <v>206</v>
      </c>
      <c r="B373" s="65">
        <v>240</v>
      </c>
      <c r="C373" s="66">
        <v>341</v>
      </c>
      <c r="D373" s="65">
        <v>936</v>
      </c>
      <c r="E373" s="66">
        <v>923</v>
      </c>
      <c r="F373" s="67"/>
      <c r="G373" s="65">
        <f>B373-C373</f>
        <v>-101</v>
      </c>
      <c r="H373" s="66">
        <f>D373-E373</f>
        <v>13</v>
      </c>
      <c r="I373" s="20">
        <f>IF(C373=0, "-", IF(G373/C373&lt;10, G373/C373, "&gt;999%"))</f>
        <v>-0.29618768328445749</v>
      </c>
      <c r="J373" s="21">
        <f>IF(E373=0, "-", IF(H373/E373&lt;10, H373/E373, "&gt;999%"))</f>
        <v>1.4084507042253521E-2</v>
      </c>
    </row>
    <row r="374" spans="1:10" x14ac:dyDescent="0.25">
      <c r="A374" s="158" t="s">
        <v>355</v>
      </c>
      <c r="B374" s="65">
        <v>297</v>
      </c>
      <c r="C374" s="66">
        <v>357</v>
      </c>
      <c r="D374" s="65">
        <v>1148</v>
      </c>
      <c r="E374" s="66">
        <v>1152</v>
      </c>
      <c r="F374" s="67"/>
      <c r="G374" s="65">
        <f>B374-C374</f>
        <v>-60</v>
      </c>
      <c r="H374" s="66">
        <f>D374-E374</f>
        <v>-4</v>
      </c>
      <c r="I374" s="20">
        <f>IF(C374=0, "-", IF(G374/C374&lt;10, G374/C374, "&gt;999%"))</f>
        <v>-0.16806722689075632</v>
      </c>
      <c r="J374" s="21">
        <f>IF(E374=0, "-", IF(H374/E374&lt;10, H374/E374, "&gt;999%"))</f>
        <v>-3.472222222222222E-3</v>
      </c>
    </row>
    <row r="375" spans="1:10" s="160" customFormat="1" x14ac:dyDescent="0.25">
      <c r="A375" s="178" t="s">
        <v>667</v>
      </c>
      <c r="B375" s="71">
        <v>834</v>
      </c>
      <c r="C375" s="72">
        <v>812</v>
      </c>
      <c r="D375" s="71">
        <v>2767</v>
      </c>
      <c r="E375" s="72">
        <v>2348</v>
      </c>
      <c r="F375" s="73"/>
      <c r="G375" s="71">
        <f>B375-C375</f>
        <v>22</v>
      </c>
      <c r="H375" s="72">
        <f>D375-E375</f>
        <v>419</v>
      </c>
      <c r="I375" s="37">
        <f>IF(C375=0, "-", IF(G375/C375&lt;10, G375/C375, "&gt;999%"))</f>
        <v>2.7093596059113302E-2</v>
      </c>
      <c r="J375" s="38">
        <f>IF(E375=0, "-", IF(H375/E375&lt;10, H375/E375, "&gt;999%"))</f>
        <v>0.17844974446337308</v>
      </c>
    </row>
    <row r="376" spans="1:10" x14ac:dyDescent="0.25">
      <c r="A376" s="177"/>
      <c r="B376" s="143"/>
      <c r="C376" s="144"/>
      <c r="D376" s="143"/>
      <c r="E376" s="144"/>
      <c r="F376" s="145"/>
      <c r="G376" s="143"/>
      <c r="H376" s="144"/>
      <c r="I376" s="151"/>
      <c r="J376" s="152"/>
    </row>
    <row r="377" spans="1:10" s="139" customFormat="1" x14ac:dyDescent="0.25">
      <c r="A377" s="159" t="s">
        <v>77</v>
      </c>
      <c r="B377" s="65"/>
      <c r="C377" s="66"/>
      <c r="D377" s="65"/>
      <c r="E377" s="66"/>
      <c r="F377" s="67"/>
      <c r="G377" s="65"/>
      <c r="H377" s="66"/>
      <c r="I377" s="20"/>
      <c r="J377" s="21"/>
    </row>
    <row r="378" spans="1:10" x14ac:dyDescent="0.25">
      <c r="A378" s="158" t="s">
        <v>306</v>
      </c>
      <c r="B378" s="65">
        <v>6</v>
      </c>
      <c r="C378" s="66">
        <v>7</v>
      </c>
      <c r="D378" s="65">
        <v>14</v>
      </c>
      <c r="E378" s="66">
        <v>13</v>
      </c>
      <c r="F378" s="67"/>
      <c r="G378" s="65">
        <f>B378-C378</f>
        <v>-1</v>
      </c>
      <c r="H378" s="66">
        <f>D378-E378</f>
        <v>1</v>
      </c>
      <c r="I378" s="20">
        <f>IF(C378=0, "-", IF(G378/C378&lt;10, G378/C378, "&gt;999%"))</f>
        <v>-0.14285714285714285</v>
      </c>
      <c r="J378" s="21">
        <f>IF(E378=0, "-", IF(H378/E378&lt;10, H378/E378, "&gt;999%"))</f>
        <v>7.6923076923076927E-2</v>
      </c>
    </row>
    <row r="379" spans="1:10" x14ac:dyDescent="0.25">
      <c r="A379" s="158" t="s">
        <v>233</v>
      </c>
      <c r="B379" s="65">
        <v>8</v>
      </c>
      <c r="C379" s="66">
        <v>5</v>
      </c>
      <c r="D379" s="65">
        <v>8</v>
      </c>
      <c r="E379" s="66">
        <v>18</v>
      </c>
      <c r="F379" s="67"/>
      <c r="G379" s="65">
        <f>B379-C379</f>
        <v>3</v>
      </c>
      <c r="H379" s="66">
        <f>D379-E379</f>
        <v>-10</v>
      </c>
      <c r="I379" s="20">
        <f>IF(C379=0, "-", IF(G379/C379&lt;10, G379/C379, "&gt;999%"))</f>
        <v>0.6</v>
      </c>
      <c r="J379" s="21">
        <f>IF(E379=0, "-", IF(H379/E379&lt;10, H379/E379, "&gt;999%"))</f>
        <v>-0.55555555555555558</v>
      </c>
    </row>
    <row r="380" spans="1:10" x14ac:dyDescent="0.25">
      <c r="A380" s="158" t="s">
        <v>379</v>
      </c>
      <c r="B380" s="65">
        <v>68</v>
      </c>
      <c r="C380" s="66">
        <v>19</v>
      </c>
      <c r="D380" s="65">
        <v>119</v>
      </c>
      <c r="E380" s="66">
        <v>61</v>
      </c>
      <c r="F380" s="67"/>
      <c r="G380" s="65">
        <f>B380-C380</f>
        <v>49</v>
      </c>
      <c r="H380" s="66">
        <f>D380-E380</f>
        <v>58</v>
      </c>
      <c r="I380" s="20">
        <f>IF(C380=0, "-", IF(G380/C380&lt;10, G380/C380, "&gt;999%"))</f>
        <v>2.5789473684210527</v>
      </c>
      <c r="J380" s="21">
        <f>IF(E380=0, "-", IF(H380/E380&lt;10, H380/E380, "&gt;999%"))</f>
        <v>0.95081967213114749</v>
      </c>
    </row>
    <row r="381" spans="1:10" x14ac:dyDescent="0.25">
      <c r="A381" s="158" t="s">
        <v>213</v>
      </c>
      <c r="B381" s="65">
        <v>32</v>
      </c>
      <c r="C381" s="66">
        <v>28</v>
      </c>
      <c r="D381" s="65">
        <v>138</v>
      </c>
      <c r="E381" s="66">
        <v>89</v>
      </c>
      <c r="F381" s="67"/>
      <c r="G381" s="65">
        <f>B381-C381</f>
        <v>4</v>
      </c>
      <c r="H381" s="66">
        <f>D381-E381</f>
        <v>49</v>
      </c>
      <c r="I381" s="20">
        <f>IF(C381=0, "-", IF(G381/C381&lt;10, G381/C381, "&gt;999%"))</f>
        <v>0.14285714285714285</v>
      </c>
      <c r="J381" s="21">
        <f>IF(E381=0, "-", IF(H381/E381&lt;10, H381/E381, "&gt;999%"))</f>
        <v>0.550561797752809</v>
      </c>
    </row>
    <row r="382" spans="1:10" s="160" customFormat="1" x14ac:dyDescent="0.25">
      <c r="A382" s="178" t="s">
        <v>668</v>
      </c>
      <c r="B382" s="71">
        <v>114</v>
      </c>
      <c r="C382" s="72">
        <v>59</v>
      </c>
      <c r="D382" s="71">
        <v>279</v>
      </c>
      <c r="E382" s="72">
        <v>181</v>
      </c>
      <c r="F382" s="73"/>
      <c r="G382" s="71">
        <f>B382-C382</f>
        <v>55</v>
      </c>
      <c r="H382" s="72">
        <f>D382-E382</f>
        <v>98</v>
      </c>
      <c r="I382" s="37">
        <f>IF(C382=0, "-", IF(G382/C382&lt;10, G382/C382, "&gt;999%"))</f>
        <v>0.93220338983050843</v>
      </c>
      <c r="J382" s="38">
        <f>IF(E382=0, "-", IF(H382/E382&lt;10, H382/E382, "&gt;999%"))</f>
        <v>0.54143646408839774</v>
      </c>
    </row>
    <row r="383" spans="1:10" x14ac:dyDescent="0.25">
      <c r="A383" s="177"/>
      <c r="B383" s="143"/>
      <c r="C383" s="144"/>
      <c r="D383" s="143"/>
      <c r="E383" s="144"/>
      <c r="F383" s="145"/>
      <c r="G383" s="143"/>
      <c r="H383" s="144"/>
      <c r="I383" s="151"/>
      <c r="J383" s="152"/>
    </row>
    <row r="384" spans="1:10" s="139" customFormat="1" x14ac:dyDescent="0.25">
      <c r="A384" s="159" t="s">
        <v>78</v>
      </c>
      <c r="B384" s="65"/>
      <c r="C384" s="66"/>
      <c r="D384" s="65"/>
      <c r="E384" s="66"/>
      <c r="F384" s="67"/>
      <c r="G384" s="65"/>
      <c r="H384" s="66"/>
      <c r="I384" s="20"/>
      <c r="J384" s="21"/>
    </row>
    <row r="385" spans="1:10" x14ac:dyDescent="0.25">
      <c r="A385" s="158" t="s">
        <v>356</v>
      </c>
      <c r="B385" s="65">
        <v>94</v>
      </c>
      <c r="C385" s="66">
        <v>288</v>
      </c>
      <c r="D385" s="65">
        <v>480</v>
      </c>
      <c r="E385" s="66">
        <v>741</v>
      </c>
      <c r="F385" s="67"/>
      <c r="G385" s="65">
        <f t="shared" ref="G385:G394" si="64">B385-C385</f>
        <v>-194</v>
      </c>
      <c r="H385" s="66">
        <f t="shared" ref="H385:H394" si="65">D385-E385</f>
        <v>-261</v>
      </c>
      <c r="I385" s="20">
        <f t="shared" ref="I385:I394" si="66">IF(C385=0, "-", IF(G385/C385&lt;10, G385/C385, "&gt;999%"))</f>
        <v>-0.67361111111111116</v>
      </c>
      <c r="J385" s="21">
        <f t="shared" ref="J385:J394" si="67">IF(E385=0, "-", IF(H385/E385&lt;10, H385/E385, "&gt;999%"))</f>
        <v>-0.35222672064777327</v>
      </c>
    </row>
    <row r="386" spans="1:10" x14ac:dyDescent="0.25">
      <c r="A386" s="158" t="s">
        <v>357</v>
      </c>
      <c r="B386" s="65">
        <v>189</v>
      </c>
      <c r="C386" s="66">
        <v>138</v>
      </c>
      <c r="D386" s="65">
        <v>486</v>
      </c>
      <c r="E386" s="66">
        <v>490</v>
      </c>
      <c r="F386" s="67"/>
      <c r="G386" s="65">
        <f t="shared" si="64"/>
        <v>51</v>
      </c>
      <c r="H386" s="66">
        <f t="shared" si="65"/>
        <v>-4</v>
      </c>
      <c r="I386" s="20">
        <f t="shared" si="66"/>
        <v>0.36956521739130432</v>
      </c>
      <c r="J386" s="21">
        <f t="shared" si="67"/>
        <v>-8.1632653061224497E-3</v>
      </c>
    </row>
    <row r="387" spans="1:10" x14ac:dyDescent="0.25">
      <c r="A387" s="158" t="s">
        <v>494</v>
      </c>
      <c r="B387" s="65">
        <v>1</v>
      </c>
      <c r="C387" s="66">
        <v>21</v>
      </c>
      <c r="D387" s="65">
        <v>17</v>
      </c>
      <c r="E387" s="66">
        <v>71</v>
      </c>
      <c r="F387" s="67"/>
      <c r="G387" s="65">
        <f t="shared" si="64"/>
        <v>-20</v>
      </c>
      <c r="H387" s="66">
        <f t="shared" si="65"/>
        <v>-54</v>
      </c>
      <c r="I387" s="20">
        <f t="shared" si="66"/>
        <v>-0.95238095238095233</v>
      </c>
      <c r="J387" s="21">
        <f t="shared" si="67"/>
        <v>-0.76056338028169013</v>
      </c>
    </row>
    <row r="388" spans="1:10" x14ac:dyDescent="0.25">
      <c r="A388" s="158" t="s">
        <v>201</v>
      </c>
      <c r="B388" s="65">
        <v>0</v>
      </c>
      <c r="C388" s="66">
        <v>22</v>
      </c>
      <c r="D388" s="65">
        <v>0</v>
      </c>
      <c r="E388" s="66">
        <v>122</v>
      </c>
      <c r="F388" s="67"/>
      <c r="G388" s="65">
        <f t="shared" si="64"/>
        <v>-22</v>
      </c>
      <c r="H388" s="66">
        <f t="shared" si="65"/>
        <v>-122</v>
      </c>
      <c r="I388" s="20">
        <f t="shared" si="66"/>
        <v>-1</v>
      </c>
      <c r="J388" s="21">
        <f t="shared" si="67"/>
        <v>-1</v>
      </c>
    </row>
    <row r="389" spans="1:10" x14ac:dyDescent="0.25">
      <c r="A389" s="158" t="s">
        <v>394</v>
      </c>
      <c r="B389" s="65">
        <v>393</v>
      </c>
      <c r="C389" s="66">
        <v>291</v>
      </c>
      <c r="D389" s="65">
        <v>1473</v>
      </c>
      <c r="E389" s="66">
        <v>1001</v>
      </c>
      <c r="F389" s="67"/>
      <c r="G389" s="65">
        <f t="shared" si="64"/>
        <v>102</v>
      </c>
      <c r="H389" s="66">
        <f t="shared" si="65"/>
        <v>472</v>
      </c>
      <c r="I389" s="20">
        <f t="shared" si="66"/>
        <v>0.35051546391752575</v>
      </c>
      <c r="J389" s="21">
        <f t="shared" si="67"/>
        <v>0.47152847152847155</v>
      </c>
    </row>
    <row r="390" spans="1:10" x14ac:dyDescent="0.25">
      <c r="A390" s="158" t="s">
        <v>434</v>
      </c>
      <c r="B390" s="65">
        <v>0</v>
      </c>
      <c r="C390" s="66">
        <v>2</v>
      </c>
      <c r="D390" s="65">
        <v>0</v>
      </c>
      <c r="E390" s="66">
        <v>3</v>
      </c>
      <c r="F390" s="67"/>
      <c r="G390" s="65">
        <f t="shared" si="64"/>
        <v>-2</v>
      </c>
      <c r="H390" s="66">
        <f t="shared" si="65"/>
        <v>-3</v>
      </c>
      <c r="I390" s="20">
        <f t="shared" si="66"/>
        <v>-1</v>
      </c>
      <c r="J390" s="21">
        <f t="shared" si="67"/>
        <v>-1</v>
      </c>
    </row>
    <row r="391" spans="1:10" x14ac:dyDescent="0.25">
      <c r="A391" s="158" t="s">
        <v>435</v>
      </c>
      <c r="B391" s="65">
        <v>159</v>
      </c>
      <c r="C391" s="66">
        <v>380</v>
      </c>
      <c r="D391" s="65">
        <v>405</v>
      </c>
      <c r="E391" s="66">
        <v>509</v>
      </c>
      <c r="F391" s="67"/>
      <c r="G391" s="65">
        <f t="shared" si="64"/>
        <v>-221</v>
      </c>
      <c r="H391" s="66">
        <f t="shared" si="65"/>
        <v>-104</v>
      </c>
      <c r="I391" s="20">
        <f t="shared" si="66"/>
        <v>-0.58157894736842108</v>
      </c>
      <c r="J391" s="21">
        <f t="shared" si="67"/>
        <v>-0.20432220039292731</v>
      </c>
    </row>
    <row r="392" spans="1:10" x14ac:dyDescent="0.25">
      <c r="A392" s="158" t="s">
        <v>505</v>
      </c>
      <c r="B392" s="65">
        <v>41</v>
      </c>
      <c r="C392" s="66">
        <v>107</v>
      </c>
      <c r="D392" s="65">
        <v>111</v>
      </c>
      <c r="E392" s="66">
        <v>250</v>
      </c>
      <c r="F392" s="67"/>
      <c r="G392" s="65">
        <f t="shared" si="64"/>
        <v>-66</v>
      </c>
      <c r="H392" s="66">
        <f t="shared" si="65"/>
        <v>-139</v>
      </c>
      <c r="I392" s="20">
        <f t="shared" si="66"/>
        <v>-0.61682242990654201</v>
      </c>
      <c r="J392" s="21">
        <f t="shared" si="67"/>
        <v>-0.55600000000000005</v>
      </c>
    </row>
    <row r="393" spans="1:10" x14ac:dyDescent="0.25">
      <c r="A393" s="158" t="s">
        <v>515</v>
      </c>
      <c r="B393" s="65">
        <v>287</v>
      </c>
      <c r="C393" s="66">
        <v>681</v>
      </c>
      <c r="D393" s="65">
        <v>655</v>
      </c>
      <c r="E393" s="66">
        <v>1953</v>
      </c>
      <c r="F393" s="67"/>
      <c r="G393" s="65">
        <f t="shared" si="64"/>
        <v>-394</v>
      </c>
      <c r="H393" s="66">
        <f t="shared" si="65"/>
        <v>-1298</v>
      </c>
      <c r="I393" s="20">
        <f t="shared" si="66"/>
        <v>-0.57856093979442003</v>
      </c>
      <c r="J393" s="21">
        <f t="shared" si="67"/>
        <v>-0.66461853558627748</v>
      </c>
    </row>
    <row r="394" spans="1:10" s="160" customFormat="1" x14ac:dyDescent="0.25">
      <c r="A394" s="178" t="s">
        <v>669</v>
      </c>
      <c r="B394" s="71">
        <v>1164</v>
      </c>
      <c r="C394" s="72">
        <v>1930</v>
      </c>
      <c r="D394" s="71">
        <v>3627</v>
      </c>
      <c r="E394" s="72">
        <v>5140</v>
      </c>
      <c r="F394" s="73"/>
      <c r="G394" s="71">
        <f t="shared" si="64"/>
        <v>-766</v>
      </c>
      <c r="H394" s="72">
        <f t="shared" si="65"/>
        <v>-1513</v>
      </c>
      <c r="I394" s="37">
        <f t="shared" si="66"/>
        <v>-0.39689119170984455</v>
      </c>
      <c r="J394" s="38">
        <f t="shared" si="67"/>
        <v>-0.29435797665369651</v>
      </c>
    </row>
    <row r="395" spans="1:10" x14ac:dyDescent="0.25">
      <c r="A395" s="177"/>
      <c r="B395" s="143"/>
      <c r="C395" s="144"/>
      <c r="D395" s="143"/>
      <c r="E395" s="144"/>
      <c r="F395" s="145"/>
      <c r="G395" s="143"/>
      <c r="H395" s="144"/>
      <c r="I395" s="151"/>
      <c r="J395" s="152"/>
    </row>
    <row r="396" spans="1:10" s="139" customFormat="1" x14ac:dyDescent="0.25">
      <c r="A396" s="159" t="s">
        <v>79</v>
      </c>
      <c r="B396" s="65"/>
      <c r="C396" s="66"/>
      <c r="D396" s="65"/>
      <c r="E396" s="66"/>
      <c r="F396" s="67"/>
      <c r="G396" s="65"/>
      <c r="H396" s="66"/>
      <c r="I396" s="20"/>
      <c r="J396" s="21"/>
    </row>
    <row r="397" spans="1:10" x14ac:dyDescent="0.25">
      <c r="A397" s="158" t="s">
        <v>307</v>
      </c>
      <c r="B397" s="65">
        <v>0</v>
      </c>
      <c r="C397" s="66">
        <v>0</v>
      </c>
      <c r="D397" s="65">
        <v>0</v>
      </c>
      <c r="E397" s="66">
        <v>6</v>
      </c>
      <c r="F397" s="67"/>
      <c r="G397" s="65">
        <f t="shared" ref="G397:G408" si="68">B397-C397</f>
        <v>0</v>
      </c>
      <c r="H397" s="66">
        <f t="shared" ref="H397:H408" si="69">D397-E397</f>
        <v>-6</v>
      </c>
      <c r="I397" s="20" t="str">
        <f t="shared" ref="I397:I408" si="70">IF(C397=0, "-", IF(G397/C397&lt;10, G397/C397, "&gt;999%"))</f>
        <v>-</v>
      </c>
      <c r="J397" s="21">
        <f t="shared" ref="J397:J408" si="71">IF(E397=0, "-", IF(H397/E397&lt;10, H397/E397, "&gt;999%"))</f>
        <v>-1</v>
      </c>
    </row>
    <row r="398" spans="1:10" x14ac:dyDescent="0.25">
      <c r="A398" s="158" t="s">
        <v>334</v>
      </c>
      <c r="B398" s="65">
        <v>0</v>
      </c>
      <c r="C398" s="66">
        <v>0</v>
      </c>
      <c r="D398" s="65">
        <v>0</v>
      </c>
      <c r="E398" s="66">
        <v>3</v>
      </c>
      <c r="F398" s="67"/>
      <c r="G398" s="65">
        <f t="shared" si="68"/>
        <v>0</v>
      </c>
      <c r="H398" s="66">
        <f t="shared" si="69"/>
        <v>-3</v>
      </c>
      <c r="I398" s="20" t="str">
        <f t="shared" si="70"/>
        <v>-</v>
      </c>
      <c r="J398" s="21">
        <f t="shared" si="71"/>
        <v>-1</v>
      </c>
    </row>
    <row r="399" spans="1:10" x14ac:dyDescent="0.25">
      <c r="A399" s="158" t="s">
        <v>341</v>
      </c>
      <c r="B399" s="65">
        <v>49</v>
      </c>
      <c r="C399" s="66">
        <v>60</v>
      </c>
      <c r="D399" s="65">
        <v>123</v>
      </c>
      <c r="E399" s="66">
        <v>174</v>
      </c>
      <c r="F399" s="67"/>
      <c r="G399" s="65">
        <f t="shared" si="68"/>
        <v>-11</v>
      </c>
      <c r="H399" s="66">
        <f t="shared" si="69"/>
        <v>-51</v>
      </c>
      <c r="I399" s="20">
        <f t="shared" si="70"/>
        <v>-0.18333333333333332</v>
      </c>
      <c r="J399" s="21">
        <f t="shared" si="71"/>
        <v>-0.29310344827586204</v>
      </c>
    </row>
    <row r="400" spans="1:10" x14ac:dyDescent="0.25">
      <c r="A400" s="158" t="s">
        <v>234</v>
      </c>
      <c r="B400" s="65">
        <v>2</v>
      </c>
      <c r="C400" s="66">
        <v>18</v>
      </c>
      <c r="D400" s="65">
        <v>20</v>
      </c>
      <c r="E400" s="66">
        <v>28</v>
      </c>
      <c r="F400" s="67"/>
      <c r="G400" s="65">
        <f t="shared" si="68"/>
        <v>-16</v>
      </c>
      <c r="H400" s="66">
        <f t="shared" si="69"/>
        <v>-8</v>
      </c>
      <c r="I400" s="20">
        <f t="shared" si="70"/>
        <v>-0.88888888888888884</v>
      </c>
      <c r="J400" s="21">
        <f t="shared" si="71"/>
        <v>-0.2857142857142857</v>
      </c>
    </row>
    <row r="401" spans="1:10" x14ac:dyDescent="0.25">
      <c r="A401" s="158" t="s">
        <v>506</v>
      </c>
      <c r="B401" s="65">
        <v>36</v>
      </c>
      <c r="C401" s="66">
        <v>62</v>
      </c>
      <c r="D401" s="65">
        <v>53</v>
      </c>
      <c r="E401" s="66">
        <v>144</v>
      </c>
      <c r="F401" s="67"/>
      <c r="G401" s="65">
        <f t="shared" si="68"/>
        <v>-26</v>
      </c>
      <c r="H401" s="66">
        <f t="shared" si="69"/>
        <v>-91</v>
      </c>
      <c r="I401" s="20">
        <f t="shared" si="70"/>
        <v>-0.41935483870967744</v>
      </c>
      <c r="J401" s="21">
        <f t="shared" si="71"/>
        <v>-0.63194444444444442</v>
      </c>
    </row>
    <row r="402" spans="1:10" x14ac:dyDescent="0.25">
      <c r="A402" s="158" t="s">
        <v>516</v>
      </c>
      <c r="B402" s="65">
        <v>201</v>
      </c>
      <c r="C402" s="66">
        <v>306</v>
      </c>
      <c r="D402" s="65">
        <v>418</v>
      </c>
      <c r="E402" s="66">
        <v>851</v>
      </c>
      <c r="F402" s="67"/>
      <c r="G402" s="65">
        <f t="shared" si="68"/>
        <v>-105</v>
      </c>
      <c r="H402" s="66">
        <f t="shared" si="69"/>
        <v>-433</v>
      </c>
      <c r="I402" s="20">
        <f t="shared" si="70"/>
        <v>-0.34313725490196079</v>
      </c>
      <c r="J402" s="21">
        <f t="shared" si="71"/>
        <v>-0.50881316098707408</v>
      </c>
    </row>
    <row r="403" spans="1:10" x14ac:dyDescent="0.25">
      <c r="A403" s="158" t="s">
        <v>436</v>
      </c>
      <c r="B403" s="65">
        <v>100</v>
      </c>
      <c r="C403" s="66">
        <v>0</v>
      </c>
      <c r="D403" s="65">
        <v>186</v>
      </c>
      <c r="E403" s="66">
        <v>0</v>
      </c>
      <c r="F403" s="67"/>
      <c r="G403" s="65">
        <f t="shared" si="68"/>
        <v>100</v>
      </c>
      <c r="H403" s="66">
        <f t="shared" si="69"/>
        <v>186</v>
      </c>
      <c r="I403" s="20" t="str">
        <f t="shared" si="70"/>
        <v>-</v>
      </c>
      <c r="J403" s="21" t="str">
        <f t="shared" si="71"/>
        <v>-</v>
      </c>
    </row>
    <row r="404" spans="1:10" x14ac:dyDescent="0.25">
      <c r="A404" s="158" t="s">
        <v>468</v>
      </c>
      <c r="B404" s="65">
        <v>142</v>
      </c>
      <c r="C404" s="66">
        <v>403</v>
      </c>
      <c r="D404" s="65">
        <v>287</v>
      </c>
      <c r="E404" s="66">
        <v>549</v>
      </c>
      <c r="F404" s="67"/>
      <c r="G404" s="65">
        <f t="shared" si="68"/>
        <v>-261</v>
      </c>
      <c r="H404" s="66">
        <f t="shared" si="69"/>
        <v>-262</v>
      </c>
      <c r="I404" s="20">
        <f t="shared" si="70"/>
        <v>-0.64764267990074442</v>
      </c>
      <c r="J404" s="21">
        <f t="shared" si="71"/>
        <v>-0.4772313296903461</v>
      </c>
    </row>
    <row r="405" spans="1:10" x14ac:dyDescent="0.25">
      <c r="A405" s="158" t="s">
        <v>358</v>
      </c>
      <c r="B405" s="65">
        <v>140</v>
      </c>
      <c r="C405" s="66">
        <v>0</v>
      </c>
      <c r="D405" s="65">
        <v>675</v>
      </c>
      <c r="E405" s="66">
        <v>0</v>
      </c>
      <c r="F405" s="67"/>
      <c r="G405" s="65">
        <f t="shared" si="68"/>
        <v>140</v>
      </c>
      <c r="H405" s="66">
        <f t="shared" si="69"/>
        <v>675</v>
      </c>
      <c r="I405" s="20" t="str">
        <f t="shared" si="70"/>
        <v>-</v>
      </c>
      <c r="J405" s="21" t="str">
        <f t="shared" si="71"/>
        <v>-</v>
      </c>
    </row>
    <row r="406" spans="1:10" x14ac:dyDescent="0.25">
      <c r="A406" s="158" t="s">
        <v>395</v>
      </c>
      <c r="B406" s="65">
        <v>219</v>
      </c>
      <c r="C406" s="66">
        <v>145</v>
      </c>
      <c r="D406" s="65">
        <v>747</v>
      </c>
      <c r="E406" s="66">
        <v>626</v>
      </c>
      <c r="F406" s="67"/>
      <c r="G406" s="65">
        <f t="shared" si="68"/>
        <v>74</v>
      </c>
      <c r="H406" s="66">
        <f t="shared" si="69"/>
        <v>121</v>
      </c>
      <c r="I406" s="20">
        <f t="shared" si="70"/>
        <v>0.51034482758620692</v>
      </c>
      <c r="J406" s="21">
        <f t="shared" si="71"/>
        <v>0.19329073482428116</v>
      </c>
    </row>
    <row r="407" spans="1:10" x14ac:dyDescent="0.25">
      <c r="A407" s="158" t="s">
        <v>308</v>
      </c>
      <c r="B407" s="65">
        <v>9</v>
      </c>
      <c r="C407" s="66">
        <v>0</v>
      </c>
      <c r="D407" s="65">
        <v>30</v>
      </c>
      <c r="E407" s="66">
        <v>0</v>
      </c>
      <c r="F407" s="67"/>
      <c r="G407" s="65">
        <f t="shared" si="68"/>
        <v>9</v>
      </c>
      <c r="H407" s="66">
        <f t="shared" si="69"/>
        <v>30</v>
      </c>
      <c r="I407" s="20" t="str">
        <f t="shared" si="70"/>
        <v>-</v>
      </c>
      <c r="J407" s="21" t="str">
        <f t="shared" si="71"/>
        <v>-</v>
      </c>
    </row>
    <row r="408" spans="1:10" s="160" customFormat="1" x14ac:dyDescent="0.25">
      <c r="A408" s="178" t="s">
        <v>670</v>
      </c>
      <c r="B408" s="71">
        <v>898</v>
      </c>
      <c r="C408" s="72">
        <v>994</v>
      </c>
      <c r="D408" s="71">
        <v>2539</v>
      </c>
      <c r="E408" s="72">
        <v>2381</v>
      </c>
      <c r="F408" s="73"/>
      <c r="G408" s="71">
        <f t="shared" si="68"/>
        <v>-96</v>
      </c>
      <c r="H408" s="72">
        <f t="shared" si="69"/>
        <v>158</v>
      </c>
      <c r="I408" s="37">
        <f t="shared" si="70"/>
        <v>-9.6579476861166996E-2</v>
      </c>
      <c r="J408" s="38">
        <f t="shared" si="71"/>
        <v>6.6358672826543466E-2</v>
      </c>
    </row>
    <row r="409" spans="1:10" x14ac:dyDescent="0.25">
      <c r="A409" s="177"/>
      <c r="B409" s="143"/>
      <c r="C409" s="144"/>
      <c r="D409" s="143"/>
      <c r="E409" s="144"/>
      <c r="F409" s="145"/>
      <c r="G409" s="143"/>
      <c r="H409" s="144"/>
      <c r="I409" s="151"/>
      <c r="J409" s="152"/>
    </row>
    <row r="410" spans="1:10" s="139" customFormat="1" x14ac:dyDescent="0.25">
      <c r="A410" s="159" t="s">
        <v>80</v>
      </c>
      <c r="B410" s="65"/>
      <c r="C410" s="66"/>
      <c r="D410" s="65"/>
      <c r="E410" s="66"/>
      <c r="F410" s="67"/>
      <c r="G410" s="65"/>
      <c r="H410" s="66"/>
      <c r="I410" s="20"/>
      <c r="J410" s="21"/>
    </row>
    <row r="411" spans="1:10" x14ac:dyDescent="0.25">
      <c r="A411" s="158" t="s">
        <v>359</v>
      </c>
      <c r="B411" s="65">
        <v>11</v>
      </c>
      <c r="C411" s="66">
        <v>11</v>
      </c>
      <c r="D411" s="65">
        <v>25</v>
      </c>
      <c r="E411" s="66">
        <v>29</v>
      </c>
      <c r="F411" s="67"/>
      <c r="G411" s="65">
        <f t="shared" ref="G411:G419" si="72">B411-C411</f>
        <v>0</v>
      </c>
      <c r="H411" s="66">
        <f t="shared" ref="H411:H419" si="73">D411-E411</f>
        <v>-4</v>
      </c>
      <c r="I411" s="20">
        <f t="shared" ref="I411:I419" si="74">IF(C411=0, "-", IF(G411/C411&lt;10, G411/C411, "&gt;999%"))</f>
        <v>0</v>
      </c>
      <c r="J411" s="21">
        <f t="shared" ref="J411:J419" si="75">IF(E411=0, "-", IF(H411/E411&lt;10, H411/E411, "&gt;999%"))</f>
        <v>-0.13793103448275862</v>
      </c>
    </row>
    <row r="412" spans="1:10" x14ac:dyDescent="0.25">
      <c r="A412" s="158" t="s">
        <v>396</v>
      </c>
      <c r="B412" s="65">
        <v>16</v>
      </c>
      <c r="C412" s="66">
        <v>21</v>
      </c>
      <c r="D412" s="65">
        <v>52</v>
      </c>
      <c r="E412" s="66">
        <v>70</v>
      </c>
      <c r="F412" s="67"/>
      <c r="G412" s="65">
        <f t="shared" si="72"/>
        <v>-5</v>
      </c>
      <c r="H412" s="66">
        <f t="shared" si="73"/>
        <v>-18</v>
      </c>
      <c r="I412" s="20">
        <f t="shared" si="74"/>
        <v>-0.23809523809523808</v>
      </c>
      <c r="J412" s="21">
        <f t="shared" si="75"/>
        <v>-0.25714285714285712</v>
      </c>
    </row>
    <row r="413" spans="1:10" x14ac:dyDescent="0.25">
      <c r="A413" s="158" t="s">
        <v>235</v>
      </c>
      <c r="B413" s="65">
        <v>9</v>
      </c>
      <c r="C413" s="66">
        <v>0</v>
      </c>
      <c r="D413" s="65">
        <v>23</v>
      </c>
      <c r="E413" s="66">
        <v>0</v>
      </c>
      <c r="F413" s="67"/>
      <c r="G413" s="65">
        <f t="shared" si="72"/>
        <v>9</v>
      </c>
      <c r="H413" s="66">
        <f t="shared" si="73"/>
        <v>23</v>
      </c>
      <c r="I413" s="20" t="str">
        <f t="shared" si="74"/>
        <v>-</v>
      </c>
      <c r="J413" s="21" t="str">
        <f t="shared" si="75"/>
        <v>-</v>
      </c>
    </row>
    <row r="414" spans="1:10" x14ac:dyDescent="0.25">
      <c r="A414" s="158" t="s">
        <v>397</v>
      </c>
      <c r="B414" s="65">
        <v>3</v>
      </c>
      <c r="C414" s="66">
        <v>7</v>
      </c>
      <c r="D414" s="65">
        <v>7</v>
      </c>
      <c r="E414" s="66">
        <v>18</v>
      </c>
      <c r="F414" s="67"/>
      <c r="G414" s="65">
        <f t="shared" si="72"/>
        <v>-4</v>
      </c>
      <c r="H414" s="66">
        <f t="shared" si="73"/>
        <v>-11</v>
      </c>
      <c r="I414" s="20">
        <f t="shared" si="74"/>
        <v>-0.5714285714285714</v>
      </c>
      <c r="J414" s="21">
        <f t="shared" si="75"/>
        <v>-0.61111111111111116</v>
      </c>
    </row>
    <row r="415" spans="1:10" x14ac:dyDescent="0.25">
      <c r="A415" s="158" t="s">
        <v>258</v>
      </c>
      <c r="B415" s="65">
        <v>5</v>
      </c>
      <c r="C415" s="66">
        <v>9</v>
      </c>
      <c r="D415" s="65">
        <v>10</v>
      </c>
      <c r="E415" s="66">
        <v>24</v>
      </c>
      <c r="F415" s="67"/>
      <c r="G415" s="65">
        <f t="shared" si="72"/>
        <v>-4</v>
      </c>
      <c r="H415" s="66">
        <f t="shared" si="73"/>
        <v>-14</v>
      </c>
      <c r="I415" s="20">
        <f t="shared" si="74"/>
        <v>-0.44444444444444442</v>
      </c>
      <c r="J415" s="21">
        <f t="shared" si="75"/>
        <v>-0.58333333333333337</v>
      </c>
    </row>
    <row r="416" spans="1:10" x14ac:dyDescent="0.25">
      <c r="A416" s="158" t="s">
        <v>537</v>
      </c>
      <c r="B416" s="65">
        <v>5</v>
      </c>
      <c r="C416" s="66">
        <v>9</v>
      </c>
      <c r="D416" s="65">
        <v>6</v>
      </c>
      <c r="E416" s="66">
        <v>11</v>
      </c>
      <c r="F416" s="67"/>
      <c r="G416" s="65">
        <f t="shared" si="72"/>
        <v>-4</v>
      </c>
      <c r="H416" s="66">
        <f t="shared" si="73"/>
        <v>-5</v>
      </c>
      <c r="I416" s="20">
        <f t="shared" si="74"/>
        <v>-0.44444444444444442</v>
      </c>
      <c r="J416" s="21">
        <f t="shared" si="75"/>
        <v>-0.45454545454545453</v>
      </c>
    </row>
    <row r="417" spans="1:10" x14ac:dyDescent="0.25">
      <c r="A417" s="158" t="s">
        <v>495</v>
      </c>
      <c r="B417" s="65">
        <v>10</v>
      </c>
      <c r="C417" s="66">
        <v>7</v>
      </c>
      <c r="D417" s="65">
        <v>22</v>
      </c>
      <c r="E417" s="66">
        <v>27</v>
      </c>
      <c r="F417" s="67"/>
      <c r="G417" s="65">
        <f t="shared" si="72"/>
        <v>3</v>
      </c>
      <c r="H417" s="66">
        <f t="shared" si="73"/>
        <v>-5</v>
      </c>
      <c r="I417" s="20">
        <f t="shared" si="74"/>
        <v>0.42857142857142855</v>
      </c>
      <c r="J417" s="21">
        <f t="shared" si="75"/>
        <v>-0.18518518518518517</v>
      </c>
    </row>
    <row r="418" spans="1:10" x14ac:dyDescent="0.25">
      <c r="A418" s="158" t="s">
        <v>486</v>
      </c>
      <c r="B418" s="65">
        <v>16</v>
      </c>
      <c r="C418" s="66">
        <v>24</v>
      </c>
      <c r="D418" s="65">
        <v>17</v>
      </c>
      <c r="E418" s="66">
        <v>39</v>
      </c>
      <c r="F418" s="67"/>
      <c r="G418" s="65">
        <f t="shared" si="72"/>
        <v>-8</v>
      </c>
      <c r="H418" s="66">
        <f t="shared" si="73"/>
        <v>-22</v>
      </c>
      <c r="I418" s="20">
        <f t="shared" si="74"/>
        <v>-0.33333333333333331</v>
      </c>
      <c r="J418" s="21">
        <f t="shared" si="75"/>
        <v>-0.5641025641025641</v>
      </c>
    </row>
    <row r="419" spans="1:10" s="160" customFormat="1" x14ac:dyDescent="0.25">
      <c r="A419" s="178" t="s">
        <v>671</v>
      </c>
      <c r="B419" s="71">
        <v>75</v>
      </c>
      <c r="C419" s="72">
        <v>88</v>
      </c>
      <c r="D419" s="71">
        <v>162</v>
      </c>
      <c r="E419" s="72">
        <v>218</v>
      </c>
      <c r="F419" s="73"/>
      <c r="G419" s="71">
        <f t="shared" si="72"/>
        <v>-13</v>
      </c>
      <c r="H419" s="72">
        <f t="shared" si="73"/>
        <v>-56</v>
      </c>
      <c r="I419" s="37">
        <f t="shared" si="74"/>
        <v>-0.14772727272727273</v>
      </c>
      <c r="J419" s="38">
        <f t="shared" si="75"/>
        <v>-0.25688073394495414</v>
      </c>
    </row>
    <row r="420" spans="1:10" x14ac:dyDescent="0.25">
      <c r="A420" s="177"/>
      <c r="B420" s="143"/>
      <c r="C420" s="144"/>
      <c r="D420" s="143"/>
      <c r="E420" s="144"/>
      <c r="F420" s="145"/>
      <c r="G420" s="143"/>
      <c r="H420" s="144"/>
      <c r="I420" s="151"/>
      <c r="J420" s="152"/>
    </row>
    <row r="421" spans="1:10" s="139" customFormat="1" x14ac:dyDescent="0.25">
      <c r="A421" s="159" t="s">
        <v>81</v>
      </c>
      <c r="B421" s="65"/>
      <c r="C421" s="66"/>
      <c r="D421" s="65"/>
      <c r="E421" s="66"/>
      <c r="F421" s="67"/>
      <c r="G421" s="65"/>
      <c r="H421" s="66"/>
      <c r="I421" s="20"/>
      <c r="J421" s="21"/>
    </row>
    <row r="422" spans="1:10" x14ac:dyDescent="0.25">
      <c r="A422" s="158" t="s">
        <v>259</v>
      </c>
      <c r="B422" s="65">
        <v>103</v>
      </c>
      <c r="C422" s="66">
        <v>23</v>
      </c>
      <c r="D422" s="65">
        <v>205</v>
      </c>
      <c r="E422" s="66">
        <v>23</v>
      </c>
      <c r="F422" s="67"/>
      <c r="G422" s="65">
        <f>B422-C422</f>
        <v>80</v>
      </c>
      <c r="H422" s="66">
        <f>D422-E422</f>
        <v>182</v>
      </c>
      <c r="I422" s="20">
        <f>IF(C422=0, "-", IF(G422/C422&lt;10, G422/C422, "&gt;999%"))</f>
        <v>3.4782608695652173</v>
      </c>
      <c r="J422" s="21">
        <f>IF(E422=0, "-", IF(H422/E422&lt;10, H422/E422, "&gt;999%"))</f>
        <v>7.9130434782608692</v>
      </c>
    </row>
    <row r="423" spans="1:10" s="160" customFormat="1" x14ac:dyDescent="0.25">
      <c r="A423" s="178" t="s">
        <v>672</v>
      </c>
      <c r="B423" s="71">
        <v>103</v>
      </c>
      <c r="C423" s="72">
        <v>23</v>
      </c>
      <c r="D423" s="71">
        <v>205</v>
      </c>
      <c r="E423" s="72">
        <v>23</v>
      </c>
      <c r="F423" s="73"/>
      <c r="G423" s="71">
        <f>B423-C423</f>
        <v>80</v>
      </c>
      <c r="H423" s="72">
        <f>D423-E423</f>
        <v>182</v>
      </c>
      <c r="I423" s="37">
        <f>IF(C423=0, "-", IF(G423/C423&lt;10, G423/C423, "&gt;999%"))</f>
        <v>3.4782608695652173</v>
      </c>
      <c r="J423" s="38">
        <f>IF(E423=0, "-", IF(H423/E423&lt;10, H423/E423, "&gt;999%"))</f>
        <v>7.9130434782608692</v>
      </c>
    </row>
    <row r="424" spans="1:10" x14ac:dyDescent="0.25">
      <c r="A424" s="177"/>
      <c r="B424" s="143"/>
      <c r="C424" s="144"/>
      <c r="D424" s="143"/>
      <c r="E424" s="144"/>
      <c r="F424" s="145"/>
      <c r="G424" s="143"/>
      <c r="H424" s="144"/>
      <c r="I424" s="151"/>
      <c r="J424" s="152"/>
    </row>
    <row r="425" spans="1:10" s="139" customFormat="1" x14ac:dyDescent="0.25">
      <c r="A425" s="159" t="s">
        <v>82</v>
      </c>
      <c r="B425" s="65"/>
      <c r="C425" s="66"/>
      <c r="D425" s="65"/>
      <c r="E425" s="66"/>
      <c r="F425" s="67"/>
      <c r="G425" s="65"/>
      <c r="H425" s="66"/>
      <c r="I425" s="20"/>
      <c r="J425" s="21"/>
    </row>
    <row r="426" spans="1:10" x14ac:dyDescent="0.25">
      <c r="A426" s="158" t="s">
        <v>335</v>
      </c>
      <c r="B426" s="65">
        <v>11</v>
      </c>
      <c r="C426" s="66">
        <v>26</v>
      </c>
      <c r="D426" s="65">
        <v>27</v>
      </c>
      <c r="E426" s="66">
        <v>39</v>
      </c>
      <c r="F426" s="67"/>
      <c r="G426" s="65">
        <f t="shared" ref="G426:G434" si="76">B426-C426</f>
        <v>-15</v>
      </c>
      <c r="H426" s="66">
        <f t="shared" ref="H426:H434" si="77">D426-E426</f>
        <v>-12</v>
      </c>
      <c r="I426" s="20">
        <f t="shared" ref="I426:I434" si="78">IF(C426=0, "-", IF(G426/C426&lt;10, G426/C426, "&gt;999%"))</f>
        <v>-0.57692307692307687</v>
      </c>
      <c r="J426" s="21">
        <f t="shared" ref="J426:J434" si="79">IF(E426=0, "-", IF(H426/E426&lt;10, H426/E426, "&gt;999%"))</f>
        <v>-0.30769230769230771</v>
      </c>
    </row>
    <row r="427" spans="1:10" x14ac:dyDescent="0.25">
      <c r="A427" s="158" t="s">
        <v>324</v>
      </c>
      <c r="B427" s="65">
        <v>2</v>
      </c>
      <c r="C427" s="66">
        <v>5</v>
      </c>
      <c r="D427" s="65">
        <v>8</v>
      </c>
      <c r="E427" s="66">
        <v>7</v>
      </c>
      <c r="F427" s="67"/>
      <c r="G427" s="65">
        <f t="shared" si="76"/>
        <v>-3</v>
      </c>
      <c r="H427" s="66">
        <f t="shared" si="77"/>
        <v>1</v>
      </c>
      <c r="I427" s="20">
        <f t="shared" si="78"/>
        <v>-0.6</v>
      </c>
      <c r="J427" s="21">
        <f t="shared" si="79"/>
        <v>0.14285714285714285</v>
      </c>
    </row>
    <row r="428" spans="1:10" x14ac:dyDescent="0.25">
      <c r="A428" s="158" t="s">
        <v>463</v>
      </c>
      <c r="B428" s="65">
        <v>17</v>
      </c>
      <c r="C428" s="66">
        <v>33</v>
      </c>
      <c r="D428" s="65">
        <v>67</v>
      </c>
      <c r="E428" s="66">
        <v>71</v>
      </c>
      <c r="F428" s="67"/>
      <c r="G428" s="65">
        <f t="shared" si="76"/>
        <v>-16</v>
      </c>
      <c r="H428" s="66">
        <f t="shared" si="77"/>
        <v>-4</v>
      </c>
      <c r="I428" s="20">
        <f t="shared" si="78"/>
        <v>-0.48484848484848486</v>
      </c>
      <c r="J428" s="21">
        <f t="shared" si="79"/>
        <v>-5.6338028169014086E-2</v>
      </c>
    </row>
    <row r="429" spans="1:10" x14ac:dyDescent="0.25">
      <c r="A429" s="158" t="s">
        <v>464</v>
      </c>
      <c r="B429" s="65">
        <v>21</v>
      </c>
      <c r="C429" s="66">
        <v>42</v>
      </c>
      <c r="D429" s="65">
        <v>73</v>
      </c>
      <c r="E429" s="66">
        <v>81</v>
      </c>
      <c r="F429" s="67"/>
      <c r="G429" s="65">
        <f t="shared" si="76"/>
        <v>-21</v>
      </c>
      <c r="H429" s="66">
        <f t="shared" si="77"/>
        <v>-8</v>
      </c>
      <c r="I429" s="20">
        <f t="shared" si="78"/>
        <v>-0.5</v>
      </c>
      <c r="J429" s="21">
        <f t="shared" si="79"/>
        <v>-9.8765432098765427E-2</v>
      </c>
    </row>
    <row r="430" spans="1:10" x14ac:dyDescent="0.25">
      <c r="A430" s="158" t="s">
        <v>325</v>
      </c>
      <c r="B430" s="65">
        <v>7</v>
      </c>
      <c r="C430" s="66">
        <v>3</v>
      </c>
      <c r="D430" s="65">
        <v>24</v>
      </c>
      <c r="E430" s="66">
        <v>5</v>
      </c>
      <c r="F430" s="67"/>
      <c r="G430" s="65">
        <f t="shared" si="76"/>
        <v>4</v>
      </c>
      <c r="H430" s="66">
        <f t="shared" si="77"/>
        <v>19</v>
      </c>
      <c r="I430" s="20">
        <f t="shared" si="78"/>
        <v>1.3333333333333333</v>
      </c>
      <c r="J430" s="21">
        <f t="shared" si="79"/>
        <v>3.8</v>
      </c>
    </row>
    <row r="431" spans="1:10" x14ac:dyDescent="0.25">
      <c r="A431" s="158" t="s">
        <v>420</v>
      </c>
      <c r="B431" s="65">
        <v>94</v>
      </c>
      <c r="C431" s="66">
        <v>160</v>
      </c>
      <c r="D431" s="65">
        <v>243</v>
      </c>
      <c r="E431" s="66">
        <v>292</v>
      </c>
      <c r="F431" s="67"/>
      <c r="G431" s="65">
        <f t="shared" si="76"/>
        <v>-66</v>
      </c>
      <c r="H431" s="66">
        <f t="shared" si="77"/>
        <v>-49</v>
      </c>
      <c r="I431" s="20">
        <f t="shared" si="78"/>
        <v>-0.41249999999999998</v>
      </c>
      <c r="J431" s="21">
        <f t="shared" si="79"/>
        <v>-0.1678082191780822</v>
      </c>
    </row>
    <row r="432" spans="1:10" x14ac:dyDescent="0.25">
      <c r="A432" s="158" t="s">
        <v>287</v>
      </c>
      <c r="B432" s="65">
        <v>0</v>
      </c>
      <c r="C432" s="66">
        <v>1</v>
      </c>
      <c r="D432" s="65">
        <v>1</v>
      </c>
      <c r="E432" s="66">
        <v>4</v>
      </c>
      <c r="F432" s="67"/>
      <c r="G432" s="65">
        <f t="shared" si="76"/>
        <v>-1</v>
      </c>
      <c r="H432" s="66">
        <f t="shared" si="77"/>
        <v>-3</v>
      </c>
      <c r="I432" s="20">
        <f t="shared" si="78"/>
        <v>-1</v>
      </c>
      <c r="J432" s="21">
        <f t="shared" si="79"/>
        <v>-0.75</v>
      </c>
    </row>
    <row r="433" spans="1:10" x14ac:dyDescent="0.25">
      <c r="A433" s="158" t="s">
        <v>277</v>
      </c>
      <c r="B433" s="65">
        <v>26</v>
      </c>
      <c r="C433" s="66">
        <v>29</v>
      </c>
      <c r="D433" s="65">
        <v>42</v>
      </c>
      <c r="E433" s="66">
        <v>61</v>
      </c>
      <c r="F433" s="67"/>
      <c r="G433" s="65">
        <f t="shared" si="76"/>
        <v>-3</v>
      </c>
      <c r="H433" s="66">
        <f t="shared" si="77"/>
        <v>-19</v>
      </c>
      <c r="I433" s="20">
        <f t="shared" si="78"/>
        <v>-0.10344827586206896</v>
      </c>
      <c r="J433" s="21">
        <f t="shared" si="79"/>
        <v>-0.31147540983606559</v>
      </c>
    </row>
    <row r="434" spans="1:10" s="160" customFormat="1" x14ac:dyDescent="0.25">
      <c r="A434" s="178" t="s">
        <v>673</v>
      </c>
      <c r="B434" s="71">
        <v>178</v>
      </c>
      <c r="C434" s="72">
        <v>299</v>
      </c>
      <c r="D434" s="71">
        <v>485</v>
      </c>
      <c r="E434" s="72">
        <v>560</v>
      </c>
      <c r="F434" s="73"/>
      <c r="G434" s="71">
        <f t="shared" si="76"/>
        <v>-121</v>
      </c>
      <c r="H434" s="72">
        <f t="shared" si="77"/>
        <v>-75</v>
      </c>
      <c r="I434" s="37">
        <f t="shared" si="78"/>
        <v>-0.40468227424749165</v>
      </c>
      <c r="J434" s="38">
        <f t="shared" si="79"/>
        <v>-0.13392857142857142</v>
      </c>
    </row>
    <row r="435" spans="1:10" x14ac:dyDescent="0.25">
      <c r="A435" s="177"/>
      <c r="B435" s="143"/>
      <c r="C435" s="144"/>
      <c r="D435" s="143"/>
      <c r="E435" s="144"/>
      <c r="F435" s="145"/>
      <c r="G435" s="143"/>
      <c r="H435" s="144"/>
      <c r="I435" s="151"/>
      <c r="J435" s="152"/>
    </row>
    <row r="436" spans="1:10" s="139" customFormat="1" x14ac:dyDescent="0.25">
      <c r="A436" s="159" t="s">
        <v>83</v>
      </c>
      <c r="B436" s="65"/>
      <c r="C436" s="66"/>
      <c r="D436" s="65"/>
      <c r="E436" s="66"/>
      <c r="F436" s="67"/>
      <c r="G436" s="65"/>
      <c r="H436" s="66"/>
      <c r="I436" s="20"/>
      <c r="J436" s="21"/>
    </row>
    <row r="437" spans="1:10" x14ac:dyDescent="0.25">
      <c r="A437" s="158" t="s">
        <v>523</v>
      </c>
      <c r="B437" s="65">
        <v>146</v>
      </c>
      <c r="C437" s="66">
        <v>99</v>
      </c>
      <c r="D437" s="65">
        <v>381</v>
      </c>
      <c r="E437" s="66">
        <v>188</v>
      </c>
      <c r="F437" s="67"/>
      <c r="G437" s="65">
        <f>B437-C437</f>
        <v>47</v>
      </c>
      <c r="H437" s="66">
        <f>D437-E437</f>
        <v>193</v>
      </c>
      <c r="I437" s="20">
        <f>IF(C437=0, "-", IF(G437/C437&lt;10, G437/C437, "&gt;999%"))</f>
        <v>0.47474747474747475</v>
      </c>
      <c r="J437" s="21">
        <f>IF(E437=0, "-", IF(H437/E437&lt;10, H437/E437, "&gt;999%"))</f>
        <v>1.0265957446808511</v>
      </c>
    </row>
    <row r="438" spans="1:10" x14ac:dyDescent="0.25">
      <c r="A438" s="158" t="s">
        <v>524</v>
      </c>
      <c r="B438" s="65">
        <v>22</v>
      </c>
      <c r="C438" s="66">
        <v>18</v>
      </c>
      <c r="D438" s="65">
        <v>36</v>
      </c>
      <c r="E438" s="66">
        <v>28</v>
      </c>
      <c r="F438" s="67"/>
      <c r="G438" s="65">
        <f>B438-C438</f>
        <v>4</v>
      </c>
      <c r="H438" s="66">
        <f>D438-E438</f>
        <v>8</v>
      </c>
      <c r="I438" s="20">
        <f>IF(C438=0, "-", IF(G438/C438&lt;10, G438/C438, "&gt;999%"))</f>
        <v>0.22222222222222221</v>
      </c>
      <c r="J438" s="21">
        <f>IF(E438=0, "-", IF(H438/E438&lt;10, H438/E438, "&gt;999%"))</f>
        <v>0.2857142857142857</v>
      </c>
    </row>
    <row r="439" spans="1:10" x14ac:dyDescent="0.25">
      <c r="A439" s="158" t="s">
        <v>525</v>
      </c>
      <c r="B439" s="65">
        <v>0</v>
      </c>
      <c r="C439" s="66">
        <v>1</v>
      </c>
      <c r="D439" s="65">
        <v>1</v>
      </c>
      <c r="E439" s="66">
        <v>3</v>
      </c>
      <c r="F439" s="67"/>
      <c r="G439" s="65">
        <f>B439-C439</f>
        <v>-1</v>
      </c>
      <c r="H439" s="66">
        <f>D439-E439</f>
        <v>-2</v>
      </c>
      <c r="I439" s="20">
        <f>IF(C439=0, "-", IF(G439/C439&lt;10, G439/C439, "&gt;999%"))</f>
        <v>-1</v>
      </c>
      <c r="J439" s="21">
        <f>IF(E439=0, "-", IF(H439/E439&lt;10, H439/E439, "&gt;999%"))</f>
        <v>-0.66666666666666663</v>
      </c>
    </row>
    <row r="440" spans="1:10" s="160" customFormat="1" x14ac:dyDescent="0.25">
      <c r="A440" s="178" t="s">
        <v>674</v>
      </c>
      <c r="B440" s="71">
        <v>168</v>
      </c>
      <c r="C440" s="72">
        <v>118</v>
      </c>
      <c r="D440" s="71">
        <v>418</v>
      </c>
      <c r="E440" s="72">
        <v>219</v>
      </c>
      <c r="F440" s="73"/>
      <c r="G440" s="71">
        <f>B440-C440</f>
        <v>50</v>
      </c>
      <c r="H440" s="72">
        <f>D440-E440</f>
        <v>199</v>
      </c>
      <c r="I440" s="37">
        <f>IF(C440=0, "-", IF(G440/C440&lt;10, G440/C440, "&gt;999%"))</f>
        <v>0.42372881355932202</v>
      </c>
      <c r="J440" s="38">
        <f>IF(E440=0, "-", IF(H440/E440&lt;10, H440/E440, "&gt;999%"))</f>
        <v>0.908675799086758</v>
      </c>
    </row>
    <row r="441" spans="1:10" x14ac:dyDescent="0.25">
      <c r="A441" s="177"/>
      <c r="B441" s="143"/>
      <c r="C441" s="144"/>
      <c r="D441" s="143"/>
      <c r="E441" s="144"/>
      <c r="F441" s="145"/>
      <c r="G441" s="143"/>
      <c r="H441" s="144"/>
      <c r="I441" s="151"/>
      <c r="J441" s="152"/>
    </row>
    <row r="442" spans="1:10" s="139" customFormat="1" x14ac:dyDescent="0.25">
      <c r="A442" s="159" t="s">
        <v>84</v>
      </c>
      <c r="B442" s="65"/>
      <c r="C442" s="66"/>
      <c r="D442" s="65"/>
      <c r="E442" s="66"/>
      <c r="F442" s="67"/>
      <c r="G442" s="65"/>
      <c r="H442" s="66"/>
      <c r="I442" s="20"/>
      <c r="J442" s="21"/>
    </row>
    <row r="443" spans="1:10" x14ac:dyDescent="0.25">
      <c r="A443" s="158" t="s">
        <v>360</v>
      </c>
      <c r="B443" s="65">
        <v>61</v>
      </c>
      <c r="C443" s="66">
        <v>24</v>
      </c>
      <c r="D443" s="65">
        <v>146</v>
      </c>
      <c r="E443" s="66">
        <v>82</v>
      </c>
      <c r="F443" s="67"/>
      <c r="G443" s="65">
        <f t="shared" ref="G443:G451" si="80">B443-C443</f>
        <v>37</v>
      </c>
      <c r="H443" s="66">
        <f t="shared" ref="H443:H451" si="81">D443-E443</f>
        <v>64</v>
      </c>
      <c r="I443" s="20">
        <f t="shared" ref="I443:I451" si="82">IF(C443=0, "-", IF(G443/C443&lt;10, G443/C443, "&gt;999%"))</f>
        <v>1.5416666666666667</v>
      </c>
      <c r="J443" s="21">
        <f t="shared" ref="J443:J451" si="83">IF(E443=0, "-", IF(H443/E443&lt;10, H443/E443, "&gt;999%"))</f>
        <v>0.78048780487804881</v>
      </c>
    </row>
    <row r="444" spans="1:10" x14ac:dyDescent="0.25">
      <c r="A444" s="158" t="s">
        <v>342</v>
      </c>
      <c r="B444" s="65">
        <v>32</v>
      </c>
      <c r="C444" s="66">
        <v>60</v>
      </c>
      <c r="D444" s="65">
        <v>64</v>
      </c>
      <c r="E444" s="66">
        <v>120</v>
      </c>
      <c r="F444" s="67"/>
      <c r="G444" s="65">
        <f t="shared" si="80"/>
        <v>-28</v>
      </c>
      <c r="H444" s="66">
        <f t="shared" si="81"/>
        <v>-56</v>
      </c>
      <c r="I444" s="20">
        <f t="shared" si="82"/>
        <v>-0.46666666666666667</v>
      </c>
      <c r="J444" s="21">
        <f t="shared" si="83"/>
        <v>-0.46666666666666667</v>
      </c>
    </row>
    <row r="445" spans="1:10" x14ac:dyDescent="0.25">
      <c r="A445" s="158" t="s">
        <v>487</v>
      </c>
      <c r="B445" s="65">
        <v>1</v>
      </c>
      <c r="C445" s="66">
        <v>70</v>
      </c>
      <c r="D445" s="65">
        <v>2</v>
      </c>
      <c r="E445" s="66">
        <v>142</v>
      </c>
      <c r="F445" s="67"/>
      <c r="G445" s="65">
        <f t="shared" si="80"/>
        <v>-69</v>
      </c>
      <c r="H445" s="66">
        <f t="shared" si="81"/>
        <v>-140</v>
      </c>
      <c r="I445" s="20">
        <f t="shared" si="82"/>
        <v>-0.98571428571428577</v>
      </c>
      <c r="J445" s="21">
        <f t="shared" si="83"/>
        <v>-0.9859154929577465</v>
      </c>
    </row>
    <row r="446" spans="1:10" x14ac:dyDescent="0.25">
      <c r="A446" s="158" t="s">
        <v>398</v>
      </c>
      <c r="B446" s="65">
        <v>51</v>
      </c>
      <c r="C446" s="66">
        <v>90</v>
      </c>
      <c r="D446" s="65">
        <v>137</v>
      </c>
      <c r="E446" s="66">
        <v>231</v>
      </c>
      <c r="F446" s="67"/>
      <c r="G446" s="65">
        <f t="shared" si="80"/>
        <v>-39</v>
      </c>
      <c r="H446" s="66">
        <f t="shared" si="81"/>
        <v>-94</v>
      </c>
      <c r="I446" s="20">
        <f t="shared" si="82"/>
        <v>-0.43333333333333335</v>
      </c>
      <c r="J446" s="21">
        <f t="shared" si="83"/>
        <v>-0.40692640692640691</v>
      </c>
    </row>
    <row r="447" spans="1:10" x14ac:dyDescent="0.25">
      <c r="A447" s="158" t="s">
        <v>538</v>
      </c>
      <c r="B447" s="65">
        <v>13</v>
      </c>
      <c r="C447" s="66">
        <v>39</v>
      </c>
      <c r="D447" s="65">
        <v>78</v>
      </c>
      <c r="E447" s="66">
        <v>85</v>
      </c>
      <c r="F447" s="67"/>
      <c r="G447" s="65">
        <f t="shared" si="80"/>
        <v>-26</v>
      </c>
      <c r="H447" s="66">
        <f t="shared" si="81"/>
        <v>-7</v>
      </c>
      <c r="I447" s="20">
        <f t="shared" si="82"/>
        <v>-0.66666666666666663</v>
      </c>
      <c r="J447" s="21">
        <f t="shared" si="83"/>
        <v>-8.2352941176470587E-2</v>
      </c>
    </row>
    <row r="448" spans="1:10" x14ac:dyDescent="0.25">
      <c r="A448" s="158" t="s">
        <v>482</v>
      </c>
      <c r="B448" s="65">
        <v>0</v>
      </c>
      <c r="C448" s="66">
        <v>0</v>
      </c>
      <c r="D448" s="65">
        <v>0</v>
      </c>
      <c r="E448" s="66">
        <v>8</v>
      </c>
      <c r="F448" s="67"/>
      <c r="G448" s="65">
        <f t="shared" si="80"/>
        <v>0</v>
      </c>
      <c r="H448" s="66">
        <f t="shared" si="81"/>
        <v>-8</v>
      </c>
      <c r="I448" s="20" t="str">
        <f t="shared" si="82"/>
        <v>-</v>
      </c>
      <c r="J448" s="21">
        <f t="shared" si="83"/>
        <v>-1</v>
      </c>
    </row>
    <row r="449" spans="1:10" x14ac:dyDescent="0.25">
      <c r="A449" s="158" t="s">
        <v>236</v>
      </c>
      <c r="B449" s="65">
        <v>3</v>
      </c>
      <c r="C449" s="66">
        <v>6</v>
      </c>
      <c r="D449" s="65">
        <v>4</v>
      </c>
      <c r="E449" s="66">
        <v>17</v>
      </c>
      <c r="F449" s="67"/>
      <c r="G449" s="65">
        <f t="shared" si="80"/>
        <v>-3</v>
      </c>
      <c r="H449" s="66">
        <f t="shared" si="81"/>
        <v>-13</v>
      </c>
      <c r="I449" s="20">
        <f t="shared" si="82"/>
        <v>-0.5</v>
      </c>
      <c r="J449" s="21">
        <f t="shared" si="83"/>
        <v>-0.76470588235294112</v>
      </c>
    </row>
    <row r="450" spans="1:10" x14ac:dyDescent="0.25">
      <c r="A450" s="158" t="s">
        <v>496</v>
      </c>
      <c r="B450" s="65">
        <v>29</v>
      </c>
      <c r="C450" s="66">
        <v>10</v>
      </c>
      <c r="D450" s="65">
        <v>92</v>
      </c>
      <c r="E450" s="66">
        <v>58</v>
      </c>
      <c r="F450" s="67"/>
      <c r="G450" s="65">
        <f t="shared" si="80"/>
        <v>19</v>
      </c>
      <c r="H450" s="66">
        <f t="shared" si="81"/>
        <v>34</v>
      </c>
      <c r="I450" s="20">
        <f t="shared" si="82"/>
        <v>1.9</v>
      </c>
      <c r="J450" s="21">
        <f t="shared" si="83"/>
        <v>0.58620689655172409</v>
      </c>
    </row>
    <row r="451" spans="1:10" s="160" customFormat="1" x14ac:dyDescent="0.25">
      <c r="A451" s="178" t="s">
        <v>675</v>
      </c>
      <c r="B451" s="71">
        <v>190</v>
      </c>
      <c r="C451" s="72">
        <v>299</v>
      </c>
      <c r="D451" s="71">
        <v>523</v>
      </c>
      <c r="E451" s="72">
        <v>743</v>
      </c>
      <c r="F451" s="73"/>
      <c r="G451" s="71">
        <f t="shared" si="80"/>
        <v>-109</v>
      </c>
      <c r="H451" s="72">
        <f t="shared" si="81"/>
        <v>-220</v>
      </c>
      <c r="I451" s="37">
        <f t="shared" si="82"/>
        <v>-0.36454849498327757</v>
      </c>
      <c r="J451" s="38">
        <f t="shared" si="83"/>
        <v>-0.29609690444145359</v>
      </c>
    </row>
    <row r="452" spans="1:10" x14ac:dyDescent="0.25">
      <c r="A452" s="177"/>
      <c r="B452" s="143"/>
      <c r="C452" s="144"/>
      <c r="D452" s="143"/>
      <c r="E452" s="144"/>
      <c r="F452" s="145"/>
      <c r="G452" s="143"/>
      <c r="H452" s="144"/>
      <c r="I452" s="151"/>
      <c r="J452" s="152"/>
    </row>
    <row r="453" spans="1:10" s="139" customFormat="1" x14ac:dyDescent="0.25">
      <c r="A453" s="159" t="s">
        <v>85</v>
      </c>
      <c r="B453" s="65"/>
      <c r="C453" s="66"/>
      <c r="D453" s="65"/>
      <c r="E453" s="66"/>
      <c r="F453" s="67"/>
      <c r="G453" s="65"/>
      <c r="H453" s="66"/>
      <c r="I453" s="20"/>
      <c r="J453" s="21"/>
    </row>
    <row r="454" spans="1:10" x14ac:dyDescent="0.25">
      <c r="A454" s="158" t="s">
        <v>336</v>
      </c>
      <c r="B454" s="65">
        <v>0</v>
      </c>
      <c r="C454" s="66">
        <v>0</v>
      </c>
      <c r="D454" s="65">
        <v>0</v>
      </c>
      <c r="E454" s="66">
        <v>2</v>
      </c>
      <c r="F454" s="67"/>
      <c r="G454" s="65">
        <f>B454-C454</f>
        <v>0</v>
      </c>
      <c r="H454" s="66">
        <f>D454-E454</f>
        <v>-2</v>
      </c>
      <c r="I454" s="20" t="str">
        <f>IF(C454=0, "-", IF(G454/C454&lt;10, G454/C454, "&gt;999%"))</f>
        <v>-</v>
      </c>
      <c r="J454" s="21">
        <f>IF(E454=0, "-", IF(H454/E454&lt;10, H454/E454, "&gt;999%"))</f>
        <v>-1</v>
      </c>
    </row>
    <row r="455" spans="1:10" x14ac:dyDescent="0.25">
      <c r="A455" s="158" t="s">
        <v>478</v>
      </c>
      <c r="B455" s="65">
        <v>1</v>
      </c>
      <c r="C455" s="66">
        <v>0</v>
      </c>
      <c r="D455" s="65">
        <v>1</v>
      </c>
      <c r="E455" s="66">
        <v>1</v>
      </c>
      <c r="F455" s="67"/>
      <c r="G455" s="65">
        <f>B455-C455</f>
        <v>1</v>
      </c>
      <c r="H455" s="66">
        <f>D455-E455</f>
        <v>0</v>
      </c>
      <c r="I455" s="20" t="str">
        <f>IF(C455=0, "-", IF(G455/C455&lt;10, G455/C455, "&gt;999%"))</f>
        <v>-</v>
      </c>
      <c r="J455" s="21">
        <f>IF(E455=0, "-", IF(H455/E455&lt;10, H455/E455, "&gt;999%"))</f>
        <v>0</v>
      </c>
    </row>
    <row r="456" spans="1:10" x14ac:dyDescent="0.25">
      <c r="A456" s="158" t="s">
        <v>288</v>
      </c>
      <c r="B456" s="65">
        <v>0</v>
      </c>
      <c r="C456" s="66">
        <v>2</v>
      </c>
      <c r="D456" s="65">
        <v>1</v>
      </c>
      <c r="E456" s="66">
        <v>3</v>
      </c>
      <c r="F456" s="67"/>
      <c r="G456" s="65">
        <f>B456-C456</f>
        <v>-2</v>
      </c>
      <c r="H456" s="66">
        <f>D456-E456</f>
        <v>-2</v>
      </c>
      <c r="I456" s="20">
        <f>IF(C456=0, "-", IF(G456/C456&lt;10, G456/C456, "&gt;999%"))</f>
        <v>-1</v>
      </c>
      <c r="J456" s="21">
        <f>IF(E456=0, "-", IF(H456/E456&lt;10, H456/E456, "&gt;999%"))</f>
        <v>-0.66666666666666663</v>
      </c>
    </row>
    <row r="457" spans="1:10" s="160" customFormat="1" x14ac:dyDescent="0.25">
      <c r="A457" s="178" t="s">
        <v>676</v>
      </c>
      <c r="B457" s="71">
        <v>1</v>
      </c>
      <c r="C457" s="72">
        <v>2</v>
      </c>
      <c r="D457" s="71">
        <v>2</v>
      </c>
      <c r="E457" s="72">
        <v>6</v>
      </c>
      <c r="F457" s="73"/>
      <c r="G457" s="71">
        <f>B457-C457</f>
        <v>-1</v>
      </c>
      <c r="H457" s="72">
        <f>D457-E457</f>
        <v>-4</v>
      </c>
      <c r="I457" s="37">
        <f>IF(C457=0, "-", IF(G457/C457&lt;10, G457/C457, "&gt;999%"))</f>
        <v>-0.5</v>
      </c>
      <c r="J457" s="38">
        <f>IF(E457=0, "-", IF(H457/E457&lt;10, H457/E457, "&gt;999%"))</f>
        <v>-0.66666666666666663</v>
      </c>
    </row>
    <row r="458" spans="1:10" x14ac:dyDescent="0.25">
      <c r="A458" s="177"/>
      <c r="B458" s="143"/>
      <c r="C458" s="144"/>
      <c r="D458" s="143"/>
      <c r="E458" s="144"/>
      <c r="F458" s="145"/>
      <c r="G458" s="143"/>
      <c r="H458" s="144"/>
      <c r="I458" s="151"/>
      <c r="J458" s="152"/>
    </row>
    <row r="459" spans="1:10" s="139" customFormat="1" x14ac:dyDescent="0.25">
      <c r="A459" s="159" t="s">
        <v>86</v>
      </c>
      <c r="B459" s="65"/>
      <c r="C459" s="66"/>
      <c r="D459" s="65"/>
      <c r="E459" s="66"/>
      <c r="F459" s="67"/>
      <c r="G459" s="65"/>
      <c r="H459" s="66"/>
      <c r="I459" s="20"/>
      <c r="J459" s="21"/>
    </row>
    <row r="460" spans="1:10" x14ac:dyDescent="0.25">
      <c r="A460" s="158" t="s">
        <v>560</v>
      </c>
      <c r="B460" s="65">
        <v>19</v>
      </c>
      <c r="C460" s="66">
        <v>28</v>
      </c>
      <c r="D460" s="65">
        <v>54</v>
      </c>
      <c r="E460" s="66">
        <v>54</v>
      </c>
      <c r="F460" s="67"/>
      <c r="G460" s="65">
        <f>B460-C460</f>
        <v>-9</v>
      </c>
      <c r="H460" s="66">
        <f>D460-E460</f>
        <v>0</v>
      </c>
      <c r="I460" s="20">
        <f>IF(C460=0, "-", IF(G460/C460&lt;10, G460/C460, "&gt;999%"))</f>
        <v>-0.32142857142857145</v>
      </c>
      <c r="J460" s="21">
        <f>IF(E460=0, "-", IF(H460/E460&lt;10, H460/E460, "&gt;999%"))</f>
        <v>0</v>
      </c>
    </row>
    <row r="461" spans="1:10" s="160" customFormat="1" x14ac:dyDescent="0.25">
      <c r="A461" s="178" t="s">
        <v>677</v>
      </c>
      <c r="B461" s="71">
        <v>19</v>
      </c>
      <c r="C461" s="72">
        <v>28</v>
      </c>
      <c r="D461" s="71">
        <v>54</v>
      </c>
      <c r="E461" s="72">
        <v>54</v>
      </c>
      <c r="F461" s="73"/>
      <c r="G461" s="71">
        <f>B461-C461</f>
        <v>-9</v>
      </c>
      <c r="H461" s="72">
        <f>D461-E461</f>
        <v>0</v>
      </c>
      <c r="I461" s="37">
        <f>IF(C461=0, "-", IF(G461/C461&lt;10, G461/C461, "&gt;999%"))</f>
        <v>-0.32142857142857145</v>
      </c>
      <c r="J461" s="38">
        <f>IF(E461=0, "-", IF(H461/E461&lt;10, H461/E461, "&gt;999%"))</f>
        <v>0</v>
      </c>
    </row>
    <row r="462" spans="1:10" x14ac:dyDescent="0.25">
      <c r="A462" s="177"/>
      <c r="B462" s="143"/>
      <c r="C462" s="144"/>
      <c r="D462" s="143"/>
      <c r="E462" s="144"/>
      <c r="F462" s="145"/>
      <c r="G462" s="143"/>
      <c r="H462" s="144"/>
      <c r="I462" s="151"/>
      <c r="J462" s="152"/>
    </row>
    <row r="463" spans="1:10" s="139" customFormat="1" x14ac:dyDescent="0.25">
      <c r="A463" s="159" t="s">
        <v>87</v>
      </c>
      <c r="B463" s="65"/>
      <c r="C463" s="66"/>
      <c r="D463" s="65"/>
      <c r="E463" s="66"/>
      <c r="F463" s="67"/>
      <c r="G463" s="65"/>
      <c r="H463" s="66"/>
      <c r="I463" s="20"/>
      <c r="J463" s="21"/>
    </row>
    <row r="464" spans="1:10" x14ac:dyDescent="0.25">
      <c r="A464" s="158" t="s">
        <v>547</v>
      </c>
      <c r="B464" s="65">
        <v>0</v>
      </c>
      <c r="C464" s="66">
        <v>1</v>
      </c>
      <c r="D464" s="65">
        <v>3</v>
      </c>
      <c r="E464" s="66">
        <v>1</v>
      </c>
      <c r="F464" s="67"/>
      <c r="G464" s="65">
        <f>B464-C464</f>
        <v>-1</v>
      </c>
      <c r="H464" s="66">
        <f>D464-E464</f>
        <v>2</v>
      </c>
      <c r="I464" s="20">
        <f>IF(C464=0, "-", IF(G464/C464&lt;10, G464/C464, "&gt;999%"))</f>
        <v>-1</v>
      </c>
      <c r="J464" s="21">
        <f>IF(E464=0, "-", IF(H464/E464&lt;10, H464/E464, "&gt;999%"))</f>
        <v>2</v>
      </c>
    </row>
    <row r="465" spans="1:10" s="160" customFormat="1" x14ac:dyDescent="0.25">
      <c r="A465" s="178" t="s">
        <v>678</v>
      </c>
      <c r="B465" s="71">
        <v>0</v>
      </c>
      <c r="C465" s="72">
        <v>1</v>
      </c>
      <c r="D465" s="71">
        <v>3</v>
      </c>
      <c r="E465" s="72">
        <v>1</v>
      </c>
      <c r="F465" s="73"/>
      <c r="G465" s="71">
        <f>B465-C465</f>
        <v>-1</v>
      </c>
      <c r="H465" s="72">
        <f>D465-E465</f>
        <v>2</v>
      </c>
      <c r="I465" s="37">
        <f>IF(C465=0, "-", IF(G465/C465&lt;10, G465/C465, "&gt;999%"))</f>
        <v>-1</v>
      </c>
      <c r="J465" s="38">
        <f>IF(E465=0, "-", IF(H465/E465&lt;10, H465/E465, "&gt;999%"))</f>
        <v>2</v>
      </c>
    </row>
    <row r="466" spans="1:10" x14ac:dyDescent="0.25">
      <c r="A466" s="177"/>
      <c r="B466" s="143"/>
      <c r="C466" s="144"/>
      <c r="D466" s="143"/>
      <c r="E466" s="144"/>
      <c r="F466" s="145"/>
      <c r="G466" s="143"/>
      <c r="H466" s="144"/>
      <c r="I466" s="151"/>
      <c r="J466" s="152"/>
    </row>
    <row r="467" spans="1:10" s="139" customFormat="1" x14ac:dyDescent="0.25">
      <c r="A467" s="159" t="s">
        <v>88</v>
      </c>
      <c r="B467" s="65"/>
      <c r="C467" s="66"/>
      <c r="D467" s="65"/>
      <c r="E467" s="66"/>
      <c r="F467" s="67"/>
      <c r="G467" s="65"/>
      <c r="H467" s="66"/>
      <c r="I467" s="20"/>
      <c r="J467" s="21"/>
    </row>
    <row r="468" spans="1:10" x14ac:dyDescent="0.25">
      <c r="A468" s="158" t="s">
        <v>214</v>
      </c>
      <c r="B468" s="65">
        <v>5</v>
      </c>
      <c r="C468" s="66">
        <v>2</v>
      </c>
      <c r="D468" s="65">
        <v>33</v>
      </c>
      <c r="E468" s="66">
        <v>17</v>
      </c>
      <c r="F468" s="67"/>
      <c r="G468" s="65">
        <f t="shared" ref="G468:G475" si="84">B468-C468</f>
        <v>3</v>
      </c>
      <c r="H468" s="66">
        <f t="shared" ref="H468:H475" si="85">D468-E468</f>
        <v>16</v>
      </c>
      <c r="I468" s="20">
        <f t="shared" ref="I468:I475" si="86">IF(C468=0, "-", IF(G468/C468&lt;10, G468/C468, "&gt;999%"))</f>
        <v>1.5</v>
      </c>
      <c r="J468" s="21">
        <f t="shared" ref="J468:J475" si="87">IF(E468=0, "-", IF(H468/E468&lt;10, H468/E468, "&gt;999%"))</f>
        <v>0.94117647058823528</v>
      </c>
    </row>
    <row r="469" spans="1:10" x14ac:dyDescent="0.25">
      <c r="A469" s="158" t="s">
        <v>361</v>
      </c>
      <c r="B469" s="65">
        <v>64</v>
      </c>
      <c r="C469" s="66">
        <v>79</v>
      </c>
      <c r="D469" s="65">
        <v>163</v>
      </c>
      <c r="E469" s="66">
        <v>113</v>
      </c>
      <c r="F469" s="67"/>
      <c r="G469" s="65">
        <f t="shared" si="84"/>
        <v>-15</v>
      </c>
      <c r="H469" s="66">
        <f t="shared" si="85"/>
        <v>50</v>
      </c>
      <c r="I469" s="20">
        <f t="shared" si="86"/>
        <v>-0.189873417721519</v>
      </c>
      <c r="J469" s="21">
        <f t="shared" si="87"/>
        <v>0.44247787610619471</v>
      </c>
    </row>
    <row r="470" spans="1:10" x14ac:dyDescent="0.25">
      <c r="A470" s="158" t="s">
        <v>399</v>
      </c>
      <c r="B470" s="65">
        <v>51</v>
      </c>
      <c r="C470" s="66">
        <v>29</v>
      </c>
      <c r="D470" s="65">
        <v>187</v>
      </c>
      <c r="E470" s="66">
        <v>61</v>
      </c>
      <c r="F470" s="67"/>
      <c r="G470" s="65">
        <f t="shared" si="84"/>
        <v>22</v>
      </c>
      <c r="H470" s="66">
        <f t="shared" si="85"/>
        <v>126</v>
      </c>
      <c r="I470" s="20">
        <f t="shared" si="86"/>
        <v>0.75862068965517238</v>
      </c>
      <c r="J470" s="21">
        <f t="shared" si="87"/>
        <v>2.0655737704918034</v>
      </c>
    </row>
    <row r="471" spans="1:10" x14ac:dyDescent="0.25">
      <c r="A471" s="158" t="s">
        <v>437</v>
      </c>
      <c r="B471" s="65">
        <v>46</v>
      </c>
      <c r="C471" s="66">
        <v>52</v>
      </c>
      <c r="D471" s="65">
        <v>116</v>
      </c>
      <c r="E471" s="66">
        <v>73</v>
      </c>
      <c r="F471" s="67"/>
      <c r="G471" s="65">
        <f t="shared" si="84"/>
        <v>-6</v>
      </c>
      <c r="H471" s="66">
        <f t="shared" si="85"/>
        <v>43</v>
      </c>
      <c r="I471" s="20">
        <f t="shared" si="86"/>
        <v>-0.11538461538461539</v>
      </c>
      <c r="J471" s="21">
        <f t="shared" si="87"/>
        <v>0.58904109589041098</v>
      </c>
    </row>
    <row r="472" spans="1:10" x14ac:dyDescent="0.25">
      <c r="A472" s="158" t="s">
        <v>242</v>
      </c>
      <c r="B472" s="65">
        <v>47</v>
      </c>
      <c r="C472" s="66">
        <v>69</v>
      </c>
      <c r="D472" s="65">
        <v>147</v>
      </c>
      <c r="E472" s="66">
        <v>114</v>
      </c>
      <c r="F472" s="67"/>
      <c r="G472" s="65">
        <f t="shared" si="84"/>
        <v>-22</v>
      </c>
      <c r="H472" s="66">
        <f t="shared" si="85"/>
        <v>33</v>
      </c>
      <c r="I472" s="20">
        <f t="shared" si="86"/>
        <v>-0.3188405797101449</v>
      </c>
      <c r="J472" s="21">
        <f t="shared" si="87"/>
        <v>0.28947368421052633</v>
      </c>
    </row>
    <row r="473" spans="1:10" x14ac:dyDescent="0.25">
      <c r="A473" s="158" t="s">
        <v>219</v>
      </c>
      <c r="B473" s="65">
        <v>18</v>
      </c>
      <c r="C473" s="66">
        <v>37</v>
      </c>
      <c r="D473" s="65">
        <v>50</v>
      </c>
      <c r="E473" s="66">
        <v>58</v>
      </c>
      <c r="F473" s="67"/>
      <c r="G473" s="65">
        <f t="shared" si="84"/>
        <v>-19</v>
      </c>
      <c r="H473" s="66">
        <f t="shared" si="85"/>
        <v>-8</v>
      </c>
      <c r="I473" s="20">
        <f t="shared" si="86"/>
        <v>-0.51351351351351349</v>
      </c>
      <c r="J473" s="21">
        <f t="shared" si="87"/>
        <v>-0.13793103448275862</v>
      </c>
    </row>
    <row r="474" spans="1:10" x14ac:dyDescent="0.25">
      <c r="A474" s="158" t="s">
        <v>266</v>
      </c>
      <c r="B474" s="65">
        <v>5</v>
      </c>
      <c r="C474" s="66">
        <v>40</v>
      </c>
      <c r="D474" s="65">
        <v>28</v>
      </c>
      <c r="E474" s="66">
        <v>79</v>
      </c>
      <c r="F474" s="67"/>
      <c r="G474" s="65">
        <f t="shared" si="84"/>
        <v>-35</v>
      </c>
      <c r="H474" s="66">
        <f t="shared" si="85"/>
        <v>-51</v>
      </c>
      <c r="I474" s="20">
        <f t="shared" si="86"/>
        <v>-0.875</v>
      </c>
      <c r="J474" s="21">
        <f t="shared" si="87"/>
        <v>-0.64556962025316456</v>
      </c>
    </row>
    <row r="475" spans="1:10" s="160" customFormat="1" x14ac:dyDescent="0.25">
      <c r="A475" s="178" t="s">
        <v>679</v>
      </c>
      <c r="B475" s="71">
        <v>236</v>
      </c>
      <c r="C475" s="72">
        <v>308</v>
      </c>
      <c r="D475" s="71">
        <v>724</v>
      </c>
      <c r="E475" s="72">
        <v>515</v>
      </c>
      <c r="F475" s="73"/>
      <c r="G475" s="71">
        <f t="shared" si="84"/>
        <v>-72</v>
      </c>
      <c r="H475" s="72">
        <f t="shared" si="85"/>
        <v>209</v>
      </c>
      <c r="I475" s="37">
        <f t="shared" si="86"/>
        <v>-0.23376623376623376</v>
      </c>
      <c r="J475" s="38">
        <f t="shared" si="87"/>
        <v>0.40582524271844661</v>
      </c>
    </row>
    <row r="476" spans="1:10" x14ac:dyDescent="0.25">
      <c r="A476" s="177"/>
      <c r="B476" s="143"/>
      <c r="C476" s="144"/>
      <c r="D476" s="143"/>
      <c r="E476" s="144"/>
      <c r="F476" s="145"/>
      <c r="G476" s="143"/>
      <c r="H476" s="144"/>
      <c r="I476" s="151"/>
      <c r="J476" s="152"/>
    </row>
    <row r="477" spans="1:10" s="139" customFormat="1" x14ac:dyDescent="0.25">
      <c r="A477" s="159" t="s">
        <v>89</v>
      </c>
      <c r="B477" s="65"/>
      <c r="C477" s="66"/>
      <c r="D477" s="65"/>
      <c r="E477" s="66"/>
      <c r="F477" s="67"/>
      <c r="G477" s="65"/>
      <c r="H477" s="66"/>
      <c r="I477" s="20"/>
      <c r="J477" s="21"/>
    </row>
    <row r="478" spans="1:10" x14ac:dyDescent="0.25">
      <c r="A478" s="158" t="s">
        <v>400</v>
      </c>
      <c r="B478" s="65">
        <v>13</v>
      </c>
      <c r="C478" s="66">
        <v>11</v>
      </c>
      <c r="D478" s="65">
        <v>31</v>
      </c>
      <c r="E478" s="66">
        <v>28</v>
      </c>
      <c r="F478" s="67"/>
      <c r="G478" s="65">
        <f>B478-C478</f>
        <v>2</v>
      </c>
      <c r="H478" s="66">
        <f>D478-E478</f>
        <v>3</v>
      </c>
      <c r="I478" s="20">
        <f>IF(C478=0, "-", IF(G478/C478&lt;10, G478/C478, "&gt;999%"))</f>
        <v>0.18181818181818182</v>
      </c>
      <c r="J478" s="21">
        <f>IF(E478=0, "-", IF(H478/E478&lt;10, H478/E478, "&gt;999%"))</f>
        <v>0.10714285714285714</v>
      </c>
    </row>
    <row r="479" spans="1:10" x14ac:dyDescent="0.25">
      <c r="A479" s="158" t="s">
        <v>517</v>
      </c>
      <c r="B479" s="65">
        <v>85</v>
      </c>
      <c r="C479" s="66">
        <v>16</v>
      </c>
      <c r="D479" s="65">
        <v>229</v>
      </c>
      <c r="E479" s="66">
        <v>102</v>
      </c>
      <c r="F479" s="67"/>
      <c r="G479" s="65">
        <f>B479-C479</f>
        <v>69</v>
      </c>
      <c r="H479" s="66">
        <f>D479-E479</f>
        <v>127</v>
      </c>
      <c r="I479" s="20">
        <f>IF(C479=0, "-", IF(G479/C479&lt;10, G479/C479, "&gt;999%"))</f>
        <v>4.3125</v>
      </c>
      <c r="J479" s="21">
        <f>IF(E479=0, "-", IF(H479/E479&lt;10, H479/E479, "&gt;999%"))</f>
        <v>1.2450980392156863</v>
      </c>
    </row>
    <row r="480" spans="1:10" x14ac:dyDescent="0.25">
      <c r="A480" s="158" t="s">
        <v>438</v>
      </c>
      <c r="B480" s="65">
        <v>36</v>
      </c>
      <c r="C480" s="66">
        <v>47</v>
      </c>
      <c r="D480" s="65">
        <v>100</v>
      </c>
      <c r="E480" s="66">
        <v>100</v>
      </c>
      <c r="F480" s="67"/>
      <c r="G480" s="65">
        <f>B480-C480</f>
        <v>-11</v>
      </c>
      <c r="H480" s="66">
        <f>D480-E480</f>
        <v>0</v>
      </c>
      <c r="I480" s="20">
        <f>IF(C480=0, "-", IF(G480/C480&lt;10, G480/C480, "&gt;999%"))</f>
        <v>-0.23404255319148937</v>
      </c>
      <c r="J480" s="21">
        <f>IF(E480=0, "-", IF(H480/E480&lt;10, H480/E480, "&gt;999%"))</f>
        <v>0</v>
      </c>
    </row>
    <row r="481" spans="1:10" s="160" customFormat="1" x14ac:dyDescent="0.25">
      <c r="A481" s="178" t="s">
        <v>680</v>
      </c>
      <c r="B481" s="71">
        <v>134</v>
      </c>
      <c r="C481" s="72">
        <v>74</v>
      </c>
      <c r="D481" s="71">
        <v>360</v>
      </c>
      <c r="E481" s="72">
        <v>230</v>
      </c>
      <c r="F481" s="73"/>
      <c r="G481" s="71">
        <f>B481-C481</f>
        <v>60</v>
      </c>
      <c r="H481" s="72">
        <f>D481-E481</f>
        <v>130</v>
      </c>
      <c r="I481" s="37">
        <f>IF(C481=0, "-", IF(G481/C481&lt;10, G481/C481, "&gt;999%"))</f>
        <v>0.81081081081081086</v>
      </c>
      <c r="J481" s="38">
        <f>IF(E481=0, "-", IF(H481/E481&lt;10, H481/E481, "&gt;999%"))</f>
        <v>0.56521739130434778</v>
      </c>
    </row>
    <row r="482" spans="1:10" x14ac:dyDescent="0.25">
      <c r="A482" s="177"/>
      <c r="B482" s="143"/>
      <c r="C482" s="144"/>
      <c r="D482" s="143"/>
      <c r="E482" s="144"/>
      <c r="F482" s="145"/>
      <c r="G482" s="143"/>
      <c r="H482" s="144"/>
      <c r="I482" s="151"/>
      <c r="J482" s="152"/>
    </row>
    <row r="483" spans="1:10" s="139" customFormat="1" x14ac:dyDescent="0.25">
      <c r="A483" s="159" t="s">
        <v>90</v>
      </c>
      <c r="B483" s="65"/>
      <c r="C483" s="66"/>
      <c r="D483" s="65"/>
      <c r="E483" s="66"/>
      <c r="F483" s="67"/>
      <c r="G483" s="65"/>
      <c r="H483" s="66"/>
      <c r="I483" s="20"/>
      <c r="J483" s="21"/>
    </row>
    <row r="484" spans="1:10" x14ac:dyDescent="0.25">
      <c r="A484" s="158" t="s">
        <v>309</v>
      </c>
      <c r="B484" s="65">
        <v>25</v>
      </c>
      <c r="C484" s="66">
        <v>13</v>
      </c>
      <c r="D484" s="65">
        <v>77</v>
      </c>
      <c r="E484" s="66">
        <v>50</v>
      </c>
      <c r="F484" s="67"/>
      <c r="G484" s="65">
        <f t="shared" ref="G484:G490" si="88">B484-C484</f>
        <v>12</v>
      </c>
      <c r="H484" s="66">
        <f t="shared" ref="H484:H490" si="89">D484-E484</f>
        <v>27</v>
      </c>
      <c r="I484" s="20">
        <f t="shared" ref="I484:I490" si="90">IF(C484=0, "-", IF(G484/C484&lt;10, G484/C484, "&gt;999%"))</f>
        <v>0.92307692307692313</v>
      </c>
      <c r="J484" s="21">
        <f t="shared" ref="J484:J490" si="91">IF(E484=0, "-", IF(H484/E484&lt;10, H484/E484, "&gt;999%"))</f>
        <v>0.54</v>
      </c>
    </row>
    <row r="485" spans="1:10" x14ac:dyDescent="0.25">
      <c r="A485" s="158" t="s">
        <v>401</v>
      </c>
      <c r="B485" s="65">
        <v>347</v>
      </c>
      <c r="C485" s="66">
        <v>178</v>
      </c>
      <c r="D485" s="65">
        <v>1194</v>
      </c>
      <c r="E485" s="66">
        <v>855</v>
      </c>
      <c r="F485" s="67"/>
      <c r="G485" s="65">
        <f t="shared" si="88"/>
        <v>169</v>
      </c>
      <c r="H485" s="66">
        <f t="shared" si="89"/>
        <v>339</v>
      </c>
      <c r="I485" s="20">
        <f t="shared" si="90"/>
        <v>0.949438202247191</v>
      </c>
      <c r="J485" s="21">
        <f t="shared" si="91"/>
        <v>0.39649122807017545</v>
      </c>
    </row>
    <row r="486" spans="1:10" x14ac:dyDescent="0.25">
      <c r="A486" s="158" t="s">
        <v>220</v>
      </c>
      <c r="B486" s="65">
        <v>51</v>
      </c>
      <c r="C486" s="66">
        <v>32</v>
      </c>
      <c r="D486" s="65">
        <v>237</v>
      </c>
      <c r="E486" s="66">
        <v>177</v>
      </c>
      <c r="F486" s="67"/>
      <c r="G486" s="65">
        <f t="shared" si="88"/>
        <v>19</v>
      </c>
      <c r="H486" s="66">
        <f t="shared" si="89"/>
        <v>60</v>
      </c>
      <c r="I486" s="20">
        <f t="shared" si="90"/>
        <v>0.59375</v>
      </c>
      <c r="J486" s="21">
        <f t="shared" si="91"/>
        <v>0.33898305084745761</v>
      </c>
    </row>
    <row r="487" spans="1:10" x14ac:dyDescent="0.25">
      <c r="A487" s="158" t="s">
        <v>439</v>
      </c>
      <c r="B487" s="65">
        <v>247</v>
      </c>
      <c r="C487" s="66">
        <v>341</v>
      </c>
      <c r="D487" s="65">
        <v>826</v>
      </c>
      <c r="E487" s="66">
        <v>536</v>
      </c>
      <c r="F487" s="67"/>
      <c r="G487" s="65">
        <f t="shared" si="88"/>
        <v>-94</v>
      </c>
      <c r="H487" s="66">
        <f t="shared" si="89"/>
        <v>290</v>
      </c>
      <c r="I487" s="20">
        <f t="shared" si="90"/>
        <v>-0.2756598240469208</v>
      </c>
      <c r="J487" s="21">
        <f t="shared" si="91"/>
        <v>0.54104477611940294</v>
      </c>
    </row>
    <row r="488" spans="1:10" x14ac:dyDescent="0.25">
      <c r="A488" s="158" t="s">
        <v>237</v>
      </c>
      <c r="B488" s="65">
        <v>37</v>
      </c>
      <c r="C488" s="66">
        <v>0</v>
      </c>
      <c r="D488" s="65">
        <v>194</v>
      </c>
      <c r="E488" s="66">
        <v>0</v>
      </c>
      <c r="F488" s="67"/>
      <c r="G488" s="65">
        <f t="shared" si="88"/>
        <v>37</v>
      </c>
      <c r="H488" s="66">
        <f t="shared" si="89"/>
        <v>194</v>
      </c>
      <c r="I488" s="20" t="str">
        <f t="shared" si="90"/>
        <v>-</v>
      </c>
      <c r="J488" s="21" t="str">
        <f t="shared" si="91"/>
        <v>-</v>
      </c>
    </row>
    <row r="489" spans="1:10" x14ac:dyDescent="0.25">
      <c r="A489" s="158" t="s">
        <v>362</v>
      </c>
      <c r="B489" s="65">
        <v>22</v>
      </c>
      <c r="C489" s="66">
        <v>41</v>
      </c>
      <c r="D489" s="65">
        <v>315</v>
      </c>
      <c r="E489" s="66">
        <v>478</v>
      </c>
      <c r="F489" s="67"/>
      <c r="G489" s="65">
        <f t="shared" si="88"/>
        <v>-19</v>
      </c>
      <c r="H489" s="66">
        <f t="shared" si="89"/>
        <v>-163</v>
      </c>
      <c r="I489" s="20">
        <f t="shared" si="90"/>
        <v>-0.46341463414634149</v>
      </c>
      <c r="J489" s="21">
        <f t="shared" si="91"/>
        <v>-0.34100418410041838</v>
      </c>
    </row>
    <row r="490" spans="1:10" s="160" customFormat="1" x14ac:dyDescent="0.25">
      <c r="A490" s="178" t="s">
        <v>681</v>
      </c>
      <c r="B490" s="71">
        <v>729</v>
      </c>
      <c r="C490" s="72">
        <v>605</v>
      </c>
      <c r="D490" s="71">
        <v>2843</v>
      </c>
      <c r="E490" s="72">
        <v>2096</v>
      </c>
      <c r="F490" s="73"/>
      <c r="G490" s="71">
        <f t="shared" si="88"/>
        <v>124</v>
      </c>
      <c r="H490" s="72">
        <f t="shared" si="89"/>
        <v>747</v>
      </c>
      <c r="I490" s="37">
        <f t="shared" si="90"/>
        <v>0.20495867768595041</v>
      </c>
      <c r="J490" s="38">
        <f t="shared" si="91"/>
        <v>0.35639312977099236</v>
      </c>
    </row>
    <row r="491" spans="1:10" x14ac:dyDescent="0.25">
      <c r="A491" s="177"/>
      <c r="B491" s="143"/>
      <c r="C491" s="144"/>
      <c r="D491" s="143"/>
      <c r="E491" s="144"/>
      <c r="F491" s="145"/>
      <c r="G491" s="143"/>
      <c r="H491" s="144"/>
      <c r="I491" s="151"/>
      <c r="J491" s="152"/>
    </row>
    <row r="492" spans="1:10" s="139" customFormat="1" x14ac:dyDescent="0.25">
      <c r="A492" s="159" t="s">
        <v>91</v>
      </c>
      <c r="B492" s="65"/>
      <c r="C492" s="66"/>
      <c r="D492" s="65"/>
      <c r="E492" s="66"/>
      <c r="F492" s="67"/>
      <c r="G492" s="65"/>
      <c r="H492" s="66"/>
      <c r="I492" s="20"/>
      <c r="J492" s="21"/>
    </row>
    <row r="493" spans="1:10" x14ac:dyDescent="0.25">
      <c r="A493" s="158" t="s">
        <v>207</v>
      </c>
      <c r="B493" s="65">
        <v>11</v>
      </c>
      <c r="C493" s="66">
        <v>341</v>
      </c>
      <c r="D493" s="65">
        <v>56</v>
      </c>
      <c r="E493" s="66">
        <v>544</v>
      </c>
      <c r="F493" s="67"/>
      <c r="G493" s="65">
        <f t="shared" ref="G493:G499" si="92">B493-C493</f>
        <v>-330</v>
      </c>
      <c r="H493" s="66">
        <f t="shared" ref="H493:H499" si="93">D493-E493</f>
        <v>-488</v>
      </c>
      <c r="I493" s="20">
        <f t="shared" ref="I493:I499" si="94">IF(C493=0, "-", IF(G493/C493&lt;10, G493/C493, "&gt;999%"))</f>
        <v>-0.967741935483871</v>
      </c>
      <c r="J493" s="21">
        <f t="shared" ref="J493:J499" si="95">IF(E493=0, "-", IF(H493/E493&lt;10, H493/E493, "&gt;999%"))</f>
        <v>-0.8970588235294118</v>
      </c>
    </row>
    <row r="494" spans="1:10" x14ac:dyDescent="0.25">
      <c r="A494" s="158" t="s">
        <v>343</v>
      </c>
      <c r="B494" s="65">
        <v>47</v>
      </c>
      <c r="C494" s="66">
        <v>42</v>
      </c>
      <c r="D494" s="65">
        <v>143</v>
      </c>
      <c r="E494" s="66">
        <v>157</v>
      </c>
      <c r="F494" s="67"/>
      <c r="G494" s="65">
        <f t="shared" si="92"/>
        <v>5</v>
      </c>
      <c r="H494" s="66">
        <f t="shared" si="93"/>
        <v>-14</v>
      </c>
      <c r="I494" s="20">
        <f t="shared" si="94"/>
        <v>0.11904761904761904</v>
      </c>
      <c r="J494" s="21">
        <f t="shared" si="95"/>
        <v>-8.9171974522292988E-2</v>
      </c>
    </row>
    <row r="495" spans="1:10" x14ac:dyDescent="0.25">
      <c r="A495" s="158" t="s">
        <v>344</v>
      </c>
      <c r="B495" s="65">
        <v>48</v>
      </c>
      <c r="C495" s="66">
        <v>121</v>
      </c>
      <c r="D495" s="65">
        <v>273</v>
      </c>
      <c r="E495" s="66">
        <v>284</v>
      </c>
      <c r="F495" s="67"/>
      <c r="G495" s="65">
        <f t="shared" si="92"/>
        <v>-73</v>
      </c>
      <c r="H495" s="66">
        <f t="shared" si="93"/>
        <v>-11</v>
      </c>
      <c r="I495" s="20">
        <f t="shared" si="94"/>
        <v>-0.60330578512396693</v>
      </c>
      <c r="J495" s="21">
        <f t="shared" si="95"/>
        <v>-3.873239436619718E-2</v>
      </c>
    </row>
    <row r="496" spans="1:10" x14ac:dyDescent="0.25">
      <c r="A496" s="158" t="s">
        <v>363</v>
      </c>
      <c r="B496" s="65">
        <v>14</v>
      </c>
      <c r="C496" s="66">
        <v>1</v>
      </c>
      <c r="D496" s="65">
        <v>49</v>
      </c>
      <c r="E496" s="66">
        <v>15</v>
      </c>
      <c r="F496" s="67"/>
      <c r="G496" s="65">
        <f t="shared" si="92"/>
        <v>13</v>
      </c>
      <c r="H496" s="66">
        <f t="shared" si="93"/>
        <v>34</v>
      </c>
      <c r="I496" s="20" t="str">
        <f t="shared" si="94"/>
        <v>&gt;999%</v>
      </c>
      <c r="J496" s="21">
        <f t="shared" si="95"/>
        <v>2.2666666666666666</v>
      </c>
    </row>
    <row r="497" spans="1:10" x14ac:dyDescent="0.25">
      <c r="A497" s="158" t="s">
        <v>208</v>
      </c>
      <c r="B497" s="65">
        <v>200</v>
      </c>
      <c r="C497" s="66">
        <v>47</v>
      </c>
      <c r="D497" s="65">
        <v>336</v>
      </c>
      <c r="E497" s="66">
        <v>154</v>
      </c>
      <c r="F497" s="67"/>
      <c r="G497" s="65">
        <f t="shared" si="92"/>
        <v>153</v>
      </c>
      <c r="H497" s="66">
        <f t="shared" si="93"/>
        <v>182</v>
      </c>
      <c r="I497" s="20">
        <f t="shared" si="94"/>
        <v>3.2553191489361701</v>
      </c>
      <c r="J497" s="21">
        <f t="shared" si="95"/>
        <v>1.1818181818181819</v>
      </c>
    </row>
    <row r="498" spans="1:10" x14ac:dyDescent="0.25">
      <c r="A498" s="158" t="s">
        <v>364</v>
      </c>
      <c r="B498" s="65">
        <v>27</v>
      </c>
      <c r="C498" s="66">
        <v>7</v>
      </c>
      <c r="D498" s="65">
        <v>129</v>
      </c>
      <c r="E498" s="66">
        <v>61</v>
      </c>
      <c r="F498" s="67"/>
      <c r="G498" s="65">
        <f t="shared" si="92"/>
        <v>20</v>
      </c>
      <c r="H498" s="66">
        <f t="shared" si="93"/>
        <v>68</v>
      </c>
      <c r="I498" s="20">
        <f t="shared" si="94"/>
        <v>2.8571428571428572</v>
      </c>
      <c r="J498" s="21">
        <f t="shared" si="95"/>
        <v>1.1147540983606556</v>
      </c>
    </row>
    <row r="499" spans="1:10" s="160" customFormat="1" x14ac:dyDescent="0.25">
      <c r="A499" s="178" t="s">
        <v>682</v>
      </c>
      <c r="B499" s="71">
        <v>347</v>
      </c>
      <c r="C499" s="72">
        <v>559</v>
      </c>
      <c r="D499" s="71">
        <v>986</v>
      </c>
      <c r="E499" s="72">
        <v>1215</v>
      </c>
      <c r="F499" s="73"/>
      <c r="G499" s="71">
        <f t="shared" si="92"/>
        <v>-212</v>
      </c>
      <c r="H499" s="72">
        <f t="shared" si="93"/>
        <v>-229</v>
      </c>
      <c r="I499" s="37">
        <f t="shared" si="94"/>
        <v>-0.37924865831842575</v>
      </c>
      <c r="J499" s="38">
        <f t="shared" si="95"/>
        <v>-0.18847736625514402</v>
      </c>
    </row>
    <row r="500" spans="1:10" x14ac:dyDescent="0.25">
      <c r="A500" s="177"/>
      <c r="B500" s="143"/>
      <c r="C500" s="144"/>
      <c r="D500" s="143"/>
      <c r="E500" s="144"/>
      <c r="F500" s="145"/>
      <c r="G500" s="143"/>
      <c r="H500" s="144"/>
      <c r="I500" s="151"/>
      <c r="J500" s="152"/>
    </row>
    <row r="501" spans="1:10" s="139" customFormat="1" x14ac:dyDescent="0.25">
      <c r="A501" s="159" t="s">
        <v>92</v>
      </c>
      <c r="B501" s="65"/>
      <c r="C501" s="66"/>
      <c r="D501" s="65"/>
      <c r="E501" s="66"/>
      <c r="F501" s="67"/>
      <c r="G501" s="65"/>
      <c r="H501" s="66"/>
      <c r="I501" s="20"/>
      <c r="J501" s="21"/>
    </row>
    <row r="502" spans="1:10" x14ac:dyDescent="0.25">
      <c r="A502" s="158" t="s">
        <v>260</v>
      </c>
      <c r="B502" s="65">
        <v>466</v>
      </c>
      <c r="C502" s="66">
        <v>1218</v>
      </c>
      <c r="D502" s="65">
        <v>1033</v>
      </c>
      <c r="E502" s="66">
        <v>1218</v>
      </c>
      <c r="F502" s="67"/>
      <c r="G502" s="65">
        <f>B502-C502</f>
        <v>-752</v>
      </c>
      <c r="H502" s="66">
        <f>D502-E502</f>
        <v>-185</v>
      </c>
      <c r="I502" s="20">
        <f>IF(C502=0, "-", IF(G502/C502&lt;10, G502/C502, "&gt;999%"))</f>
        <v>-0.61740558292282433</v>
      </c>
      <c r="J502" s="21">
        <f>IF(E502=0, "-", IF(H502/E502&lt;10, H502/E502, "&gt;999%"))</f>
        <v>-0.15188834154351397</v>
      </c>
    </row>
    <row r="503" spans="1:10" x14ac:dyDescent="0.25">
      <c r="A503" s="158" t="s">
        <v>421</v>
      </c>
      <c r="B503" s="65">
        <v>427</v>
      </c>
      <c r="C503" s="66">
        <v>0</v>
      </c>
      <c r="D503" s="65">
        <v>744</v>
      </c>
      <c r="E503" s="66">
        <v>0</v>
      </c>
      <c r="F503" s="67"/>
      <c r="G503" s="65">
        <f>B503-C503</f>
        <v>427</v>
      </c>
      <c r="H503" s="66">
        <f>D503-E503</f>
        <v>744</v>
      </c>
      <c r="I503" s="20" t="str">
        <f>IF(C503=0, "-", IF(G503/C503&lt;10, G503/C503, "&gt;999%"))</f>
        <v>-</v>
      </c>
      <c r="J503" s="21" t="str">
        <f>IF(E503=0, "-", IF(H503/E503&lt;10, H503/E503, "&gt;999%"))</f>
        <v>-</v>
      </c>
    </row>
    <row r="504" spans="1:10" s="160" customFormat="1" x14ac:dyDescent="0.25">
      <c r="A504" s="178" t="s">
        <v>683</v>
      </c>
      <c r="B504" s="71">
        <v>893</v>
      </c>
      <c r="C504" s="72">
        <v>1218</v>
      </c>
      <c r="D504" s="71">
        <v>1777</v>
      </c>
      <c r="E504" s="72">
        <v>1218</v>
      </c>
      <c r="F504" s="73"/>
      <c r="G504" s="71">
        <f>B504-C504</f>
        <v>-325</v>
      </c>
      <c r="H504" s="72">
        <f>D504-E504</f>
        <v>559</v>
      </c>
      <c r="I504" s="37">
        <f>IF(C504=0, "-", IF(G504/C504&lt;10, G504/C504, "&gt;999%"))</f>
        <v>-0.26683087027914615</v>
      </c>
      <c r="J504" s="38">
        <f>IF(E504=0, "-", IF(H504/E504&lt;10, H504/E504, "&gt;999%"))</f>
        <v>0.45894909688013136</v>
      </c>
    </row>
    <row r="505" spans="1:10" x14ac:dyDescent="0.25">
      <c r="A505" s="177"/>
      <c r="B505" s="143"/>
      <c r="C505" s="144"/>
      <c r="D505" s="143"/>
      <c r="E505" s="144"/>
      <c r="F505" s="145"/>
      <c r="G505" s="143"/>
      <c r="H505" s="144"/>
      <c r="I505" s="151"/>
      <c r="J505" s="152"/>
    </row>
    <row r="506" spans="1:10" s="139" customFormat="1" x14ac:dyDescent="0.25">
      <c r="A506" s="159" t="s">
        <v>93</v>
      </c>
      <c r="B506" s="65"/>
      <c r="C506" s="66"/>
      <c r="D506" s="65"/>
      <c r="E506" s="66"/>
      <c r="F506" s="67"/>
      <c r="G506" s="65"/>
      <c r="H506" s="66"/>
      <c r="I506" s="20"/>
      <c r="J506" s="21"/>
    </row>
    <row r="507" spans="1:10" x14ac:dyDescent="0.25">
      <c r="A507" s="158" t="s">
        <v>243</v>
      </c>
      <c r="B507" s="65">
        <v>46</v>
      </c>
      <c r="C507" s="66">
        <v>197</v>
      </c>
      <c r="D507" s="65">
        <v>208</v>
      </c>
      <c r="E507" s="66">
        <v>856</v>
      </c>
      <c r="F507" s="67"/>
      <c r="G507" s="65">
        <f t="shared" ref="G507:G530" si="96">B507-C507</f>
        <v>-151</v>
      </c>
      <c r="H507" s="66">
        <f t="shared" ref="H507:H530" si="97">D507-E507</f>
        <v>-648</v>
      </c>
      <c r="I507" s="20">
        <f t="shared" ref="I507:I530" si="98">IF(C507=0, "-", IF(G507/C507&lt;10, G507/C507, "&gt;999%"))</f>
        <v>-0.76649746192893398</v>
      </c>
      <c r="J507" s="21">
        <f t="shared" ref="J507:J530" si="99">IF(E507=0, "-", IF(H507/E507&lt;10, H507/E507, "&gt;999%"))</f>
        <v>-0.7570093457943925</v>
      </c>
    </row>
    <row r="508" spans="1:10" x14ac:dyDescent="0.25">
      <c r="A508" s="158" t="s">
        <v>365</v>
      </c>
      <c r="B508" s="65">
        <v>89</v>
      </c>
      <c r="C508" s="66">
        <v>131</v>
      </c>
      <c r="D508" s="65">
        <v>222</v>
      </c>
      <c r="E508" s="66">
        <v>501</v>
      </c>
      <c r="F508" s="67"/>
      <c r="G508" s="65">
        <f t="shared" si="96"/>
        <v>-42</v>
      </c>
      <c r="H508" s="66">
        <f t="shared" si="97"/>
        <v>-279</v>
      </c>
      <c r="I508" s="20">
        <f t="shared" si="98"/>
        <v>-0.32061068702290074</v>
      </c>
      <c r="J508" s="21">
        <f t="shared" si="99"/>
        <v>-0.55688622754491013</v>
      </c>
    </row>
    <row r="509" spans="1:10" x14ac:dyDescent="0.25">
      <c r="A509" s="158" t="s">
        <v>485</v>
      </c>
      <c r="B509" s="65">
        <v>0</v>
      </c>
      <c r="C509" s="66">
        <v>2</v>
      </c>
      <c r="D509" s="65">
        <v>3</v>
      </c>
      <c r="E509" s="66">
        <v>4</v>
      </c>
      <c r="F509" s="67"/>
      <c r="G509" s="65">
        <f t="shared" si="96"/>
        <v>-2</v>
      </c>
      <c r="H509" s="66">
        <f t="shared" si="97"/>
        <v>-1</v>
      </c>
      <c r="I509" s="20">
        <f t="shared" si="98"/>
        <v>-1</v>
      </c>
      <c r="J509" s="21">
        <f t="shared" si="99"/>
        <v>-0.25</v>
      </c>
    </row>
    <row r="510" spans="1:10" x14ac:dyDescent="0.25">
      <c r="A510" s="158" t="s">
        <v>221</v>
      </c>
      <c r="B510" s="65">
        <v>172</v>
      </c>
      <c r="C510" s="66">
        <v>457</v>
      </c>
      <c r="D510" s="65">
        <v>696</v>
      </c>
      <c r="E510" s="66">
        <v>1149</v>
      </c>
      <c r="F510" s="67"/>
      <c r="G510" s="65">
        <f t="shared" si="96"/>
        <v>-285</v>
      </c>
      <c r="H510" s="66">
        <f t="shared" si="97"/>
        <v>-453</v>
      </c>
      <c r="I510" s="20">
        <f t="shared" si="98"/>
        <v>-0.62363238512035013</v>
      </c>
      <c r="J510" s="21">
        <f t="shared" si="99"/>
        <v>-0.39425587467362927</v>
      </c>
    </row>
    <row r="511" spans="1:10" x14ac:dyDescent="0.25">
      <c r="A511" s="158" t="s">
        <v>366</v>
      </c>
      <c r="B511" s="65">
        <v>77</v>
      </c>
      <c r="C511" s="66">
        <v>0</v>
      </c>
      <c r="D511" s="65">
        <v>291</v>
      </c>
      <c r="E511" s="66">
        <v>0</v>
      </c>
      <c r="F511" s="67"/>
      <c r="G511" s="65">
        <f t="shared" si="96"/>
        <v>77</v>
      </c>
      <c r="H511" s="66">
        <f t="shared" si="97"/>
        <v>291</v>
      </c>
      <c r="I511" s="20" t="str">
        <f t="shared" si="98"/>
        <v>-</v>
      </c>
      <c r="J511" s="21" t="str">
        <f t="shared" si="99"/>
        <v>-</v>
      </c>
    </row>
    <row r="512" spans="1:10" x14ac:dyDescent="0.25">
      <c r="A512" s="158" t="s">
        <v>440</v>
      </c>
      <c r="B512" s="65">
        <v>72</v>
      </c>
      <c r="C512" s="66">
        <v>90</v>
      </c>
      <c r="D512" s="65">
        <v>145</v>
      </c>
      <c r="E512" s="66">
        <v>240</v>
      </c>
      <c r="F512" s="67"/>
      <c r="G512" s="65">
        <f t="shared" si="96"/>
        <v>-18</v>
      </c>
      <c r="H512" s="66">
        <f t="shared" si="97"/>
        <v>-95</v>
      </c>
      <c r="I512" s="20">
        <f t="shared" si="98"/>
        <v>-0.2</v>
      </c>
      <c r="J512" s="21">
        <f t="shared" si="99"/>
        <v>-0.39583333333333331</v>
      </c>
    </row>
    <row r="513" spans="1:10" x14ac:dyDescent="0.25">
      <c r="A513" s="158" t="s">
        <v>310</v>
      </c>
      <c r="B513" s="65">
        <v>6</v>
      </c>
      <c r="C513" s="66">
        <v>0</v>
      </c>
      <c r="D513" s="65">
        <v>20</v>
      </c>
      <c r="E513" s="66">
        <v>0</v>
      </c>
      <c r="F513" s="67"/>
      <c r="G513" s="65">
        <f t="shared" si="96"/>
        <v>6</v>
      </c>
      <c r="H513" s="66">
        <f t="shared" si="97"/>
        <v>20</v>
      </c>
      <c r="I513" s="20" t="str">
        <f t="shared" si="98"/>
        <v>-</v>
      </c>
      <c r="J513" s="21" t="str">
        <f t="shared" si="99"/>
        <v>-</v>
      </c>
    </row>
    <row r="514" spans="1:10" x14ac:dyDescent="0.25">
      <c r="A514" s="158" t="s">
        <v>301</v>
      </c>
      <c r="B514" s="65">
        <v>3</v>
      </c>
      <c r="C514" s="66">
        <v>4</v>
      </c>
      <c r="D514" s="65">
        <v>5</v>
      </c>
      <c r="E514" s="66">
        <v>9</v>
      </c>
      <c r="F514" s="67"/>
      <c r="G514" s="65">
        <f t="shared" si="96"/>
        <v>-1</v>
      </c>
      <c r="H514" s="66">
        <f t="shared" si="97"/>
        <v>-4</v>
      </c>
      <c r="I514" s="20">
        <f t="shared" si="98"/>
        <v>-0.25</v>
      </c>
      <c r="J514" s="21">
        <f t="shared" si="99"/>
        <v>-0.44444444444444442</v>
      </c>
    </row>
    <row r="515" spans="1:10" x14ac:dyDescent="0.25">
      <c r="A515" s="158" t="s">
        <v>483</v>
      </c>
      <c r="B515" s="65">
        <v>14</v>
      </c>
      <c r="C515" s="66">
        <v>44</v>
      </c>
      <c r="D515" s="65">
        <v>43</v>
      </c>
      <c r="E515" s="66">
        <v>110</v>
      </c>
      <c r="F515" s="67"/>
      <c r="G515" s="65">
        <f t="shared" si="96"/>
        <v>-30</v>
      </c>
      <c r="H515" s="66">
        <f t="shared" si="97"/>
        <v>-67</v>
      </c>
      <c r="I515" s="20">
        <f t="shared" si="98"/>
        <v>-0.68181818181818177</v>
      </c>
      <c r="J515" s="21">
        <f t="shared" si="99"/>
        <v>-0.60909090909090913</v>
      </c>
    </row>
    <row r="516" spans="1:10" x14ac:dyDescent="0.25">
      <c r="A516" s="158" t="s">
        <v>497</v>
      </c>
      <c r="B516" s="65">
        <v>51</v>
      </c>
      <c r="C516" s="66">
        <v>239</v>
      </c>
      <c r="D516" s="65">
        <v>294</v>
      </c>
      <c r="E516" s="66">
        <v>703</v>
      </c>
      <c r="F516" s="67"/>
      <c r="G516" s="65">
        <f t="shared" si="96"/>
        <v>-188</v>
      </c>
      <c r="H516" s="66">
        <f t="shared" si="97"/>
        <v>-409</v>
      </c>
      <c r="I516" s="20">
        <f t="shared" si="98"/>
        <v>-0.78661087866108792</v>
      </c>
      <c r="J516" s="21">
        <f t="shared" si="99"/>
        <v>-0.58179231863442393</v>
      </c>
    </row>
    <row r="517" spans="1:10" x14ac:dyDescent="0.25">
      <c r="A517" s="158" t="s">
        <v>507</v>
      </c>
      <c r="B517" s="65">
        <v>213</v>
      </c>
      <c r="C517" s="66">
        <v>235</v>
      </c>
      <c r="D517" s="65">
        <v>697</v>
      </c>
      <c r="E517" s="66">
        <v>670</v>
      </c>
      <c r="F517" s="67"/>
      <c r="G517" s="65">
        <f t="shared" si="96"/>
        <v>-22</v>
      </c>
      <c r="H517" s="66">
        <f t="shared" si="97"/>
        <v>27</v>
      </c>
      <c r="I517" s="20">
        <f t="shared" si="98"/>
        <v>-9.3617021276595741E-2</v>
      </c>
      <c r="J517" s="21">
        <f t="shared" si="99"/>
        <v>4.0298507462686567E-2</v>
      </c>
    </row>
    <row r="518" spans="1:10" x14ac:dyDescent="0.25">
      <c r="A518" s="158" t="s">
        <v>518</v>
      </c>
      <c r="B518" s="65">
        <v>596</v>
      </c>
      <c r="C518" s="66">
        <v>832</v>
      </c>
      <c r="D518" s="65">
        <v>1657</v>
      </c>
      <c r="E518" s="66">
        <v>2030</v>
      </c>
      <c r="F518" s="67"/>
      <c r="G518" s="65">
        <f t="shared" si="96"/>
        <v>-236</v>
      </c>
      <c r="H518" s="66">
        <f t="shared" si="97"/>
        <v>-373</v>
      </c>
      <c r="I518" s="20">
        <f t="shared" si="98"/>
        <v>-0.28365384615384615</v>
      </c>
      <c r="J518" s="21">
        <f t="shared" si="99"/>
        <v>-0.18374384236453201</v>
      </c>
    </row>
    <row r="519" spans="1:10" x14ac:dyDescent="0.25">
      <c r="A519" s="158" t="s">
        <v>441</v>
      </c>
      <c r="B519" s="65">
        <v>116</v>
      </c>
      <c r="C519" s="66">
        <v>191</v>
      </c>
      <c r="D519" s="65">
        <v>889</v>
      </c>
      <c r="E519" s="66">
        <v>516</v>
      </c>
      <c r="F519" s="67"/>
      <c r="G519" s="65">
        <f t="shared" si="96"/>
        <v>-75</v>
      </c>
      <c r="H519" s="66">
        <f t="shared" si="97"/>
        <v>373</v>
      </c>
      <c r="I519" s="20">
        <f t="shared" si="98"/>
        <v>-0.39267015706806285</v>
      </c>
      <c r="J519" s="21">
        <f t="shared" si="99"/>
        <v>0.72286821705426352</v>
      </c>
    </row>
    <row r="520" spans="1:10" x14ac:dyDescent="0.25">
      <c r="A520" s="158" t="s">
        <v>519</v>
      </c>
      <c r="B520" s="65">
        <v>133</v>
      </c>
      <c r="C520" s="66">
        <v>168</v>
      </c>
      <c r="D520" s="65">
        <v>360</v>
      </c>
      <c r="E520" s="66">
        <v>476</v>
      </c>
      <c r="F520" s="67"/>
      <c r="G520" s="65">
        <f t="shared" si="96"/>
        <v>-35</v>
      </c>
      <c r="H520" s="66">
        <f t="shared" si="97"/>
        <v>-116</v>
      </c>
      <c r="I520" s="20">
        <f t="shared" si="98"/>
        <v>-0.20833333333333334</v>
      </c>
      <c r="J520" s="21">
        <f t="shared" si="99"/>
        <v>-0.24369747899159663</v>
      </c>
    </row>
    <row r="521" spans="1:10" x14ac:dyDescent="0.25">
      <c r="A521" s="158" t="s">
        <v>469</v>
      </c>
      <c r="B521" s="65">
        <v>142</v>
      </c>
      <c r="C521" s="66">
        <v>213</v>
      </c>
      <c r="D521" s="65">
        <v>595</v>
      </c>
      <c r="E521" s="66">
        <v>497</v>
      </c>
      <c r="F521" s="67"/>
      <c r="G521" s="65">
        <f t="shared" si="96"/>
        <v>-71</v>
      </c>
      <c r="H521" s="66">
        <f t="shared" si="97"/>
        <v>98</v>
      </c>
      <c r="I521" s="20">
        <f t="shared" si="98"/>
        <v>-0.33333333333333331</v>
      </c>
      <c r="J521" s="21">
        <f t="shared" si="99"/>
        <v>0.19718309859154928</v>
      </c>
    </row>
    <row r="522" spans="1:10" x14ac:dyDescent="0.25">
      <c r="A522" s="158" t="s">
        <v>278</v>
      </c>
      <c r="B522" s="65">
        <v>0</v>
      </c>
      <c r="C522" s="66">
        <v>0</v>
      </c>
      <c r="D522" s="65">
        <v>0</v>
      </c>
      <c r="E522" s="66">
        <v>3</v>
      </c>
      <c r="F522" s="67"/>
      <c r="G522" s="65">
        <f t="shared" si="96"/>
        <v>0</v>
      </c>
      <c r="H522" s="66">
        <f t="shared" si="97"/>
        <v>-3</v>
      </c>
      <c r="I522" s="20" t="str">
        <f t="shared" si="98"/>
        <v>-</v>
      </c>
      <c r="J522" s="21">
        <f t="shared" si="99"/>
        <v>-1</v>
      </c>
    </row>
    <row r="523" spans="1:10" x14ac:dyDescent="0.25">
      <c r="A523" s="158" t="s">
        <v>442</v>
      </c>
      <c r="B523" s="65">
        <v>103</v>
      </c>
      <c r="C523" s="66">
        <v>438</v>
      </c>
      <c r="D523" s="65">
        <v>607</v>
      </c>
      <c r="E523" s="66">
        <v>1519</v>
      </c>
      <c r="F523" s="67"/>
      <c r="G523" s="65">
        <f t="shared" si="96"/>
        <v>-335</v>
      </c>
      <c r="H523" s="66">
        <f t="shared" si="97"/>
        <v>-912</v>
      </c>
      <c r="I523" s="20">
        <f t="shared" si="98"/>
        <v>-0.76484018264840181</v>
      </c>
      <c r="J523" s="21">
        <f t="shared" si="99"/>
        <v>-0.60039499670836072</v>
      </c>
    </row>
    <row r="524" spans="1:10" x14ac:dyDescent="0.25">
      <c r="A524" s="158" t="s">
        <v>222</v>
      </c>
      <c r="B524" s="65">
        <v>0</v>
      </c>
      <c r="C524" s="66">
        <v>2</v>
      </c>
      <c r="D524" s="65">
        <v>0</v>
      </c>
      <c r="E524" s="66">
        <v>3</v>
      </c>
      <c r="F524" s="67"/>
      <c r="G524" s="65">
        <f t="shared" si="96"/>
        <v>-2</v>
      </c>
      <c r="H524" s="66">
        <f t="shared" si="97"/>
        <v>-3</v>
      </c>
      <c r="I524" s="20">
        <f t="shared" si="98"/>
        <v>-1</v>
      </c>
      <c r="J524" s="21">
        <f t="shared" si="99"/>
        <v>-1</v>
      </c>
    </row>
    <row r="525" spans="1:10" x14ac:dyDescent="0.25">
      <c r="A525" s="158" t="s">
        <v>223</v>
      </c>
      <c r="B525" s="65">
        <v>0</v>
      </c>
      <c r="C525" s="66">
        <v>1</v>
      </c>
      <c r="D525" s="65">
        <v>0</v>
      </c>
      <c r="E525" s="66">
        <v>1</v>
      </c>
      <c r="F525" s="67"/>
      <c r="G525" s="65">
        <f t="shared" si="96"/>
        <v>-1</v>
      </c>
      <c r="H525" s="66">
        <f t="shared" si="97"/>
        <v>-1</v>
      </c>
      <c r="I525" s="20">
        <f t="shared" si="98"/>
        <v>-1</v>
      </c>
      <c r="J525" s="21">
        <f t="shared" si="99"/>
        <v>-1</v>
      </c>
    </row>
    <row r="526" spans="1:10" x14ac:dyDescent="0.25">
      <c r="A526" s="158" t="s">
        <v>402</v>
      </c>
      <c r="B526" s="65">
        <v>301</v>
      </c>
      <c r="C526" s="66">
        <v>1174</v>
      </c>
      <c r="D526" s="65">
        <v>1248</v>
      </c>
      <c r="E526" s="66">
        <v>2557</v>
      </c>
      <c r="F526" s="67"/>
      <c r="G526" s="65">
        <f t="shared" si="96"/>
        <v>-873</v>
      </c>
      <c r="H526" s="66">
        <f t="shared" si="97"/>
        <v>-1309</v>
      </c>
      <c r="I526" s="20">
        <f t="shared" si="98"/>
        <v>-0.74361158432708685</v>
      </c>
      <c r="J526" s="21">
        <f t="shared" si="99"/>
        <v>-0.51192804067266329</v>
      </c>
    </row>
    <row r="527" spans="1:10" x14ac:dyDescent="0.25">
      <c r="A527" s="158" t="s">
        <v>326</v>
      </c>
      <c r="B527" s="65">
        <v>7</v>
      </c>
      <c r="C527" s="66">
        <v>9</v>
      </c>
      <c r="D527" s="65">
        <v>8</v>
      </c>
      <c r="E527" s="66">
        <v>23</v>
      </c>
      <c r="F527" s="67"/>
      <c r="G527" s="65">
        <f t="shared" si="96"/>
        <v>-2</v>
      </c>
      <c r="H527" s="66">
        <f t="shared" si="97"/>
        <v>-15</v>
      </c>
      <c r="I527" s="20">
        <f t="shared" si="98"/>
        <v>-0.22222222222222221</v>
      </c>
      <c r="J527" s="21">
        <f t="shared" si="99"/>
        <v>-0.65217391304347827</v>
      </c>
    </row>
    <row r="528" spans="1:10" x14ac:dyDescent="0.25">
      <c r="A528" s="158" t="s">
        <v>209</v>
      </c>
      <c r="B528" s="65">
        <v>59</v>
      </c>
      <c r="C528" s="66">
        <v>29</v>
      </c>
      <c r="D528" s="65">
        <v>122</v>
      </c>
      <c r="E528" s="66">
        <v>148</v>
      </c>
      <c r="F528" s="67"/>
      <c r="G528" s="65">
        <f t="shared" si="96"/>
        <v>30</v>
      </c>
      <c r="H528" s="66">
        <f t="shared" si="97"/>
        <v>-26</v>
      </c>
      <c r="I528" s="20">
        <f t="shared" si="98"/>
        <v>1.0344827586206897</v>
      </c>
      <c r="J528" s="21">
        <f t="shared" si="99"/>
        <v>-0.17567567567567569</v>
      </c>
    </row>
    <row r="529" spans="1:10" x14ac:dyDescent="0.25">
      <c r="A529" s="158" t="s">
        <v>345</v>
      </c>
      <c r="B529" s="65">
        <v>105</v>
      </c>
      <c r="C529" s="66">
        <v>168</v>
      </c>
      <c r="D529" s="65">
        <v>376</v>
      </c>
      <c r="E529" s="66">
        <v>611</v>
      </c>
      <c r="F529" s="67"/>
      <c r="G529" s="65">
        <f t="shared" si="96"/>
        <v>-63</v>
      </c>
      <c r="H529" s="66">
        <f t="shared" si="97"/>
        <v>-235</v>
      </c>
      <c r="I529" s="20">
        <f t="shared" si="98"/>
        <v>-0.375</v>
      </c>
      <c r="J529" s="21">
        <f t="shared" si="99"/>
        <v>-0.38461538461538464</v>
      </c>
    </row>
    <row r="530" spans="1:10" s="160" customFormat="1" x14ac:dyDescent="0.25">
      <c r="A530" s="178" t="s">
        <v>684</v>
      </c>
      <c r="B530" s="71">
        <v>2305</v>
      </c>
      <c r="C530" s="72">
        <v>4624</v>
      </c>
      <c r="D530" s="71">
        <v>8486</v>
      </c>
      <c r="E530" s="72">
        <v>12626</v>
      </c>
      <c r="F530" s="73"/>
      <c r="G530" s="71">
        <f t="shared" si="96"/>
        <v>-2319</v>
      </c>
      <c r="H530" s="72">
        <f t="shared" si="97"/>
        <v>-4140</v>
      </c>
      <c r="I530" s="37">
        <f t="shared" si="98"/>
        <v>-0.50151384083044981</v>
      </c>
      <c r="J530" s="38">
        <f t="shared" si="99"/>
        <v>-0.32789482021226041</v>
      </c>
    </row>
    <row r="531" spans="1:10" x14ac:dyDescent="0.25">
      <c r="A531" s="177"/>
      <c r="B531" s="143"/>
      <c r="C531" s="144"/>
      <c r="D531" s="143"/>
      <c r="E531" s="144"/>
      <c r="F531" s="145"/>
      <c r="G531" s="143"/>
      <c r="H531" s="144"/>
      <c r="I531" s="151"/>
      <c r="J531" s="152"/>
    </row>
    <row r="532" spans="1:10" s="139" customFormat="1" x14ac:dyDescent="0.25">
      <c r="A532" s="159" t="s">
        <v>94</v>
      </c>
      <c r="B532" s="65"/>
      <c r="C532" s="66"/>
      <c r="D532" s="65"/>
      <c r="E532" s="66"/>
      <c r="F532" s="67"/>
      <c r="G532" s="65"/>
      <c r="H532" s="66"/>
      <c r="I532" s="20"/>
      <c r="J532" s="21"/>
    </row>
    <row r="533" spans="1:10" x14ac:dyDescent="0.25">
      <c r="A533" s="158" t="s">
        <v>561</v>
      </c>
      <c r="B533" s="65">
        <v>23</v>
      </c>
      <c r="C533" s="66">
        <v>26</v>
      </c>
      <c r="D533" s="65">
        <v>76</v>
      </c>
      <c r="E533" s="66">
        <v>59</v>
      </c>
      <c r="F533" s="67"/>
      <c r="G533" s="65">
        <f>B533-C533</f>
        <v>-3</v>
      </c>
      <c r="H533" s="66">
        <f>D533-E533</f>
        <v>17</v>
      </c>
      <c r="I533" s="20">
        <f>IF(C533=0, "-", IF(G533/C533&lt;10, G533/C533, "&gt;999%"))</f>
        <v>-0.11538461538461539</v>
      </c>
      <c r="J533" s="21">
        <f>IF(E533=0, "-", IF(H533/E533&lt;10, H533/E533, "&gt;999%"))</f>
        <v>0.28813559322033899</v>
      </c>
    </row>
    <row r="534" spans="1:10" x14ac:dyDescent="0.25">
      <c r="A534" s="158" t="s">
        <v>548</v>
      </c>
      <c r="B534" s="65">
        <v>4</v>
      </c>
      <c r="C534" s="66">
        <v>1</v>
      </c>
      <c r="D534" s="65">
        <v>11</v>
      </c>
      <c r="E534" s="66">
        <v>6</v>
      </c>
      <c r="F534" s="67"/>
      <c r="G534" s="65">
        <f>B534-C534</f>
        <v>3</v>
      </c>
      <c r="H534" s="66">
        <f>D534-E534</f>
        <v>5</v>
      </c>
      <c r="I534" s="20">
        <f>IF(C534=0, "-", IF(G534/C534&lt;10, G534/C534, "&gt;999%"))</f>
        <v>3</v>
      </c>
      <c r="J534" s="21">
        <f>IF(E534=0, "-", IF(H534/E534&lt;10, H534/E534, "&gt;999%"))</f>
        <v>0.83333333333333337</v>
      </c>
    </row>
    <row r="535" spans="1:10" s="160" customFormat="1" x14ac:dyDescent="0.25">
      <c r="A535" s="178" t="s">
        <v>685</v>
      </c>
      <c r="B535" s="71">
        <v>27</v>
      </c>
      <c r="C535" s="72">
        <v>27</v>
      </c>
      <c r="D535" s="71">
        <v>87</v>
      </c>
      <c r="E535" s="72">
        <v>65</v>
      </c>
      <c r="F535" s="73"/>
      <c r="G535" s="71">
        <f>B535-C535</f>
        <v>0</v>
      </c>
      <c r="H535" s="72">
        <f>D535-E535</f>
        <v>22</v>
      </c>
      <c r="I535" s="37">
        <f>IF(C535=0, "-", IF(G535/C535&lt;10, G535/C535, "&gt;999%"))</f>
        <v>0</v>
      </c>
      <c r="J535" s="38">
        <f>IF(E535=0, "-", IF(H535/E535&lt;10, H535/E535, "&gt;999%"))</f>
        <v>0.33846153846153848</v>
      </c>
    </row>
    <row r="536" spans="1:10" x14ac:dyDescent="0.25">
      <c r="A536" s="177"/>
      <c r="B536" s="143"/>
      <c r="C536" s="144"/>
      <c r="D536" s="143"/>
      <c r="E536" s="144"/>
      <c r="F536" s="145"/>
      <c r="G536" s="143"/>
      <c r="H536" s="144"/>
      <c r="I536" s="151"/>
      <c r="J536" s="152"/>
    </row>
    <row r="537" spans="1:10" s="139" customFormat="1" x14ac:dyDescent="0.25">
      <c r="A537" s="159" t="s">
        <v>95</v>
      </c>
      <c r="B537" s="65"/>
      <c r="C537" s="66"/>
      <c r="D537" s="65"/>
      <c r="E537" s="66"/>
      <c r="F537" s="67"/>
      <c r="G537" s="65"/>
      <c r="H537" s="66"/>
      <c r="I537" s="20"/>
      <c r="J537" s="21"/>
    </row>
    <row r="538" spans="1:10" x14ac:dyDescent="0.25">
      <c r="A538" s="158" t="s">
        <v>520</v>
      </c>
      <c r="B538" s="65">
        <v>46</v>
      </c>
      <c r="C538" s="66">
        <v>142</v>
      </c>
      <c r="D538" s="65">
        <v>177</v>
      </c>
      <c r="E538" s="66">
        <v>238</v>
      </c>
      <c r="F538" s="67"/>
      <c r="G538" s="65">
        <f t="shared" ref="G538:G557" si="100">B538-C538</f>
        <v>-96</v>
      </c>
      <c r="H538" s="66">
        <f t="shared" ref="H538:H557" si="101">D538-E538</f>
        <v>-61</v>
      </c>
      <c r="I538" s="20">
        <f t="shared" ref="I538:I557" si="102">IF(C538=0, "-", IF(G538/C538&lt;10, G538/C538, "&gt;999%"))</f>
        <v>-0.676056338028169</v>
      </c>
      <c r="J538" s="21">
        <f t="shared" ref="J538:J557" si="103">IF(E538=0, "-", IF(H538/E538&lt;10, H538/E538, "&gt;999%"))</f>
        <v>-0.25630252100840334</v>
      </c>
    </row>
    <row r="539" spans="1:10" x14ac:dyDescent="0.25">
      <c r="A539" s="158" t="s">
        <v>261</v>
      </c>
      <c r="B539" s="65">
        <v>21</v>
      </c>
      <c r="C539" s="66">
        <v>13</v>
      </c>
      <c r="D539" s="65">
        <v>62</v>
      </c>
      <c r="E539" s="66">
        <v>28</v>
      </c>
      <c r="F539" s="67"/>
      <c r="G539" s="65">
        <f t="shared" si="100"/>
        <v>8</v>
      </c>
      <c r="H539" s="66">
        <f t="shared" si="101"/>
        <v>34</v>
      </c>
      <c r="I539" s="20">
        <f t="shared" si="102"/>
        <v>0.61538461538461542</v>
      </c>
      <c r="J539" s="21">
        <f t="shared" si="103"/>
        <v>1.2142857142857142</v>
      </c>
    </row>
    <row r="540" spans="1:10" x14ac:dyDescent="0.25">
      <c r="A540" s="158" t="s">
        <v>294</v>
      </c>
      <c r="B540" s="65">
        <v>0</v>
      </c>
      <c r="C540" s="66">
        <v>4</v>
      </c>
      <c r="D540" s="65">
        <v>1</v>
      </c>
      <c r="E540" s="66">
        <v>9</v>
      </c>
      <c r="F540" s="67"/>
      <c r="G540" s="65">
        <f t="shared" si="100"/>
        <v>-4</v>
      </c>
      <c r="H540" s="66">
        <f t="shared" si="101"/>
        <v>-8</v>
      </c>
      <c r="I540" s="20">
        <f t="shared" si="102"/>
        <v>-1</v>
      </c>
      <c r="J540" s="21">
        <f t="shared" si="103"/>
        <v>-0.88888888888888884</v>
      </c>
    </row>
    <row r="541" spans="1:10" x14ac:dyDescent="0.25">
      <c r="A541" s="158" t="s">
        <v>488</v>
      </c>
      <c r="B541" s="65">
        <v>16</v>
      </c>
      <c r="C541" s="66">
        <v>20</v>
      </c>
      <c r="D541" s="65">
        <v>37</v>
      </c>
      <c r="E541" s="66">
        <v>40</v>
      </c>
      <c r="F541" s="67"/>
      <c r="G541" s="65">
        <f t="shared" si="100"/>
        <v>-4</v>
      </c>
      <c r="H541" s="66">
        <f t="shared" si="101"/>
        <v>-3</v>
      </c>
      <c r="I541" s="20">
        <f t="shared" si="102"/>
        <v>-0.2</v>
      </c>
      <c r="J541" s="21">
        <f t="shared" si="103"/>
        <v>-7.4999999999999997E-2</v>
      </c>
    </row>
    <row r="542" spans="1:10" x14ac:dyDescent="0.25">
      <c r="A542" s="158" t="s">
        <v>302</v>
      </c>
      <c r="B542" s="65">
        <v>3</v>
      </c>
      <c r="C542" s="66">
        <v>4</v>
      </c>
      <c r="D542" s="65">
        <v>3</v>
      </c>
      <c r="E542" s="66">
        <v>6</v>
      </c>
      <c r="F542" s="67"/>
      <c r="G542" s="65">
        <f t="shared" si="100"/>
        <v>-1</v>
      </c>
      <c r="H542" s="66">
        <f t="shared" si="101"/>
        <v>-3</v>
      </c>
      <c r="I542" s="20">
        <f t="shared" si="102"/>
        <v>-0.25</v>
      </c>
      <c r="J542" s="21">
        <f t="shared" si="103"/>
        <v>-0.5</v>
      </c>
    </row>
    <row r="543" spans="1:10" x14ac:dyDescent="0.25">
      <c r="A543" s="158" t="s">
        <v>295</v>
      </c>
      <c r="B543" s="65">
        <v>0</v>
      </c>
      <c r="C543" s="66">
        <v>1</v>
      </c>
      <c r="D543" s="65">
        <v>0</v>
      </c>
      <c r="E543" s="66">
        <v>4</v>
      </c>
      <c r="F543" s="67"/>
      <c r="G543" s="65">
        <f t="shared" si="100"/>
        <v>-1</v>
      </c>
      <c r="H543" s="66">
        <f t="shared" si="101"/>
        <v>-4</v>
      </c>
      <c r="I543" s="20">
        <f t="shared" si="102"/>
        <v>-1</v>
      </c>
      <c r="J543" s="21">
        <f t="shared" si="103"/>
        <v>-1</v>
      </c>
    </row>
    <row r="544" spans="1:10" x14ac:dyDescent="0.25">
      <c r="A544" s="158" t="s">
        <v>539</v>
      </c>
      <c r="B544" s="65">
        <v>38</v>
      </c>
      <c r="C544" s="66">
        <v>28</v>
      </c>
      <c r="D544" s="65">
        <v>87</v>
      </c>
      <c r="E544" s="66">
        <v>52</v>
      </c>
      <c r="F544" s="67"/>
      <c r="G544" s="65">
        <f t="shared" si="100"/>
        <v>10</v>
      </c>
      <c r="H544" s="66">
        <f t="shared" si="101"/>
        <v>35</v>
      </c>
      <c r="I544" s="20">
        <f t="shared" si="102"/>
        <v>0.35714285714285715</v>
      </c>
      <c r="J544" s="21">
        <f t="shared" si="103"/>
        <v>0.67307692307692313</v>
      </c>
    </row>
    <row r="545" spans="1:10" x14ac:dyDescent="0.25">
      <c r="A545" s="158" t="s">
        <v>484</v>
      </c>
      <c r="B545" s="65">
        <v>0</v>
      </c>
      <c r="C545" s="66">
        <v>6</v>
      </c>
      <c r="D545" s="65">
        <v>0</v>
      </c>
      <c r="E545" s="66">
        <v>9</v>
      </c>
      <c r="F545" s="67"/>
      <c r="G545" s="65">
        <f t="shared" si="100"/>
        <v>-6</v>
      </c>
      <c r="H545" s="66">
        <f t="shared" si="101"/>
        <v>-9</v>
      </c>
      <c r="I545" s="20">
        <f t="shared" si="102"/>
        <v>-1</v>
      </c>
      <c r="J545" s="21">
        <f t="shared" si="103"/>
        <v>-1</v>
      </c>
    </row>
    <row r="546" spans="1:10" x14ac:dyDescent="0.25">
      <c r="A546" s="158" t="s">
        <v>238</v>
      </c>
      <c r="B546" s="65">
        <v>45</v>
      </c>
      <c r="C546" s="66">
        <v>57</v>
      </c>
      <c r="D546" s="65">
        <v>154</v>
      </c>
      <c r="E546" s="66">
        <v>86</v>
      </c>
      <c r="F546" s="67"/>
      <c r="G546" s="65">
        <f t="shared" si="100"/>
        <v>-12</v>
      </c>
      <c r="H546" s="66">
        <f t="shared" si="101"/>
        <v>68</v>
      </c>
      <c r="I546" s="20">
        <f t="shared" si="102"/>
        <v>-0.21052631578947367</v>
      </c>
      <c r="J546" s="21">
        <f t="shared" si="103"/>
        <v>0.79069767441860461</v>
      </c>
    </row>
    <row r="547" spans="1:10" x14ac:dyDescent="0.25">
      <c r="A547" s="158" t="s">
        <v>296</v>
      </c>
      <c r="B547" s="65">
        <v>28</v>
      </c>
      <c r="C547" s="66">
        <v>11</v>
      </c>
      <c r="D547" s="65">
        <v>45</v>
      </c>
      <c r="E547" s="66">
        <v>20</v>
      </c>
      <c r="F547" s="67"/>
      <c r="G547" s="65">
        <f t="shared" si="100"/>
        <v>17</v>
      </c>
      <c r="H547" s="66">
        <f t="shared" si="101"/>
        <v>25</v>
      </c>
      <c r="I547" s="20">
        <f t="shared" si="102"/>
        <v>1.5454545454545454</v>
      </c>
      <c r="J547" s="21">
        <f t="shared" si="103"/>
        <v>1.25</v>
      </c>
    </row>
    <row r="548" spans="1:10" x14ac:dyDescent="0.25">
      <c r="A548" s="158" t="s">
        <v>244</v>
      </c>
      <c r="B548" s="65">
        <v>9</v>
      </c>
      <c r="C548" s="66">
        <v>25</v>
      </c>
      <c r="D548" s="65">
        <v>24</v>
      </c>
      <c r="E548" s="66">
        <v>63</v>
      </c>
      <c r="F548" s="67"/>
      <c r="G548" s="65">
        <f t="shared" si="100"/>
        <v>-16</v>
      </c>
      <c r="H548" s="66">
        <f t="shared" si="101"/>
        <v>-39</v>
      </c>
      <c r="I548" s="20">
        <f t="shared" si="102"/>
        <v>-0.64</v>
      </c>
      <c r="J548" s="21">
        <f t="shared" si="103"/>
        <v>-0.61904761904761907</v>
      </c>
    </row>
    <row r="549" spans="1:10" x14ac:dyDescent="0.25">
      <c r="A549" s="158" t="s">
        <v>443</v>
      </c>
      <c r="B549" s="65">
        <v>6</v>
      </c>
      <c r="C549" s="66">
        <v>2</v>
      </c>
      <c r="D549" s="65">
        <v>13</v>
      </c>
      <c r="E549" s="66">
        <v>7</v>
      </c>
      <c r="F549" s="67"/>
      <c r="G549" s="65">
        <f t="shared" si="100"/>
        <v>4</v>
      </c>
      <c r="H549" s="66">
        <f t="shared" si="101"/>
        <v>6</v>
      </c>
      <c r="I549" s="20">
        <f t="shared" si="102"/>
        <v>2</v>
      </c>
      <c r="J549" s="21">
        <f t="shared" si="103"/>
        <v>0.8571428571428571</v>
      </c>
    </row>
    <row r="550" spans="1:10" x14ac:dyDescent="0.25">
      <c r="A550" s="158" t="s">
        <v>210</v>
      </c>
      <c r="B550" s="65">
        <v>2</v>
      </c>
      <c r="C550" s="66">
        <v>21</v>
      </c>
      <c r="D550" s="65">
        <v>5</v>
      </c>
      <c r="E550" s="66">
        <v>274</v>
      </c>
      <c r="F550" s="67"/>
      <c r="G550" s="65">
        <f t="shared" si="100"/>
        <v>-19</v>
      </c>
      <c r="H550" s="66">
        <f t="shared" si="101"/>
        <v>-269</v>
      </c>
      <c r="I550" s="20">
        <f t="shared" si="102"/>
        <v>-0.90476190476190477</v>
      </c>
      <c r="J550" s="21">
        <f t="shared" si="103"/>
        <v>-0.98175182481751821</v>
      </c>
    </row>
    <row r="551" spans="1:10" x14ac:dyDescent="0.25">
      <c r="A551" s="158" t="s">
        <v>346</v>
      </c>
      <c r="B551" s="65">
        <v>170</v>
      </c>
      <c r="C551" s="66">
        <v>150</v>
      </c>
      <c r="D551" s="65">
        <v>595</v>
      </c>
      <c r="E551" s="66">
        <v>305</v>
      </c>
      <c r="F551" s="67"/>
      <c r="G551" s="65">
        <f t="shared" si="100"/>
        <v>20</v>
      </c>
      <c r="H551" s="66">
        <f t="shared" si="101"/>
        <v>290</v>
      </c>
      <c r="I551" s="20">
        <f t="shared" si="102"/>
        <v>0.13333333333333333</v>
      </c>
      <c r="J551" s="21">
        <f t="shared" si="103"/>
        <v>0.95081967213114749</v>
      </c>
    </row>
    <row r="552" spans="1:10" x14ac:dyDescent="0.25">
      <c r="A552" s="158" t="s">
        <v>403</v>
      </c>
      <c r="B552" s="65">
        <v>197</v>
      </c>
      <c r="C552" s="66">
        <v>61</v>
      </c>
      <c r="D552" s="65">
        <v>425</v>
      </c>
      <c r="E552" s="66">
        <v>82</v>
      </c>
      <c r="F552" s="67"/>
      <c r="G552" s="65">
        <f t="shared" si="100"/>
        <v>136</v>
      </c>
      <c r="H552" s="66">
        <f t="shared" si="101"/>
        <v>343</v>
      </c>
      <c r="I552" s="20">
        <f t="shared" si="102"/>
        <v>2.2295081967213113</v>
      </c>
      <c r="J552" s="21">
        <f t="shared" si="103"/>
        <v>4.1829268292682924</v>
      </c>
    </row>
    <row r="553" spans="1:10" x14ac:dyDescent="0.25">
      <c r="A553" s="158" t="s">
        <v>444</v>
      </c>
      <c r="B553" s="65">
        <v>156</v>
      </c>
      <c r="C553" s="66">
        <v>39</v>
      </c>
      <c r="D553" s="65">
        <v>360</v>
      </c>
      <c r="E553" s="66">
        <v>108</v>
      </c>
      <c r="F553" s="67"/>
      <c r="G553" s="65">
        <f t="shared" si="100"/>
        <v>117</v>
      </c>
      <c r="H553" s="66">
        <f t="shared" si="101"/>
        <v>252</v>
      </c>
      <c r="I553" s="20">
        <f t="shared" si="102"/>
        <v>3</v>
      </c>
      <c r="J553" s="21">
        <f t="shared" si="103"/>
        <v>2.3333333333333335</v>
      </c>
    </row>
    <row r="554" spans="1:10" x14ac:dyDescent="0.25">
      <c r="A554" s="158" t="s">
        <v>465</v>
      </c>
      <c r="B554" s="65">
        <v>35</v>
      </c>
      <c r="C554" s="66">
        <v>24</v>
      </c>
      <c r="D554" s="65">
        <v>76</v>
      </c>
      <c r="E554" s="66">
        <v>37</v>
      </c>
      <c r="F554" s="67"/>
      <c r="G554" s="65">
        <f t="shared" si="100"/>
        <v>11</v>
      </c>
      <c r="H554" s="66">
        <f t="shared" si="101"/>
        <v>39</v>
      </c>
      <c r="I554" s="20">
        <f t="shared" si="102"/>
        <v>0.45833333333333331</v>
      </c>
      <c r="J554" s="21">
        <f t="shared" si="103"/>
        <v>1.0540540540540539</v>
      </c>
    </row>
    <row r="555" spans="1:10" x14ac:dyDescent="0.25">
      <c r="A555" s="158" t="s">
        <v>498</v>
      </c>
      <c r="B555" s="65">
        <v>22</v>
      </c>
      <c r="C555" s="66">
        <v>43</v>
      </c>
      <c r="D555" s="65">
        <v>55</v>
      </c>
      <c r="E555" s="66">
        <v>87</v>
      </c>
      <c r="F555" s="67"/>
      <c r="G555" s="65">
        <f t="shared" si="100"/>
        <v>-21</v>
      </c>
      <c r="H555" s="66">
        <f t="shared" si="101"/>
        <v>-32</v>
      </c>
      <c r="I555" s="20">
        <f t="shared" si="102"/>
        <v>-0.48837209302325579</v>
      </c>
      <c r="J555" s="21">
        <f t="shared" si="103"/>
        <v>-0.36781609195402298</v>
      </c>
    </row>
    <row r="556" spans="1:10" x14ac:dyDescent="0.25">
      <c r="A556" s="158" t="s">
        <v>367</v>
      </c>
      <c r="B556" s="65">
        <v>179</v>
      </c>
      <c r="C556" s="66">
        <v>179</v>
      </c>
      <c r="D556" s="65">
        <v>451</v>
      </c>
      <c r="E556" s="66">
        <v>284</v>
      </c>
      <c r="F556" s="67"/>
      <c r="G556" s="65">
        <f t="shared" si="100"/>
        <v>0</v>
      </c>
      <c r="H556" s="66">
        <f t="shared" si="101"/>
        <v>167</v>
      </c>
      <c r="I556" s="20">
        <f t="shared" si="102"/>
        <v>0</v>
      </c>
      <c r="J556" s="21">
        <f t="shared" si="103"/>
        <v>0.5880281690140845</v>
      </c>
    </row>
    <row r="557" spans="1:10" s="160" customFormat="1" x14ac:dyDescent="0.25">
      <c r="A557" s="178" t="s">
        <v>686</v>
      </c>
      <c r="B557" s="71">
        <v>973</v>
      </c>
      <c r="C557" s="72">
        <v>830</v>
      </c>
      <c r="D557" s="71">
        <v>2570</v>
      </c>
      <c r="E557" s="72">
        <v>1739</v>
      </c>
      <c r="F557" s="73"/>
      <c r="G557" s="71">
        <f t="shared" si="100"/>
        <v>143</v>
      </c>
      <c r="H557" s="72">
        <f t="shared" si="101"/>
        <v>831</v>
      </c>
      <c r="I557" s="37">
        <f t="shared" si="102"/>
        <v>0.17228915662650601</v>
      </c>
      <c r="J557" s="38">
        <f t="shared" si="103"/>
        <v>0.47786083956296721</v>
      </c>
    </row>
    <row r="558" spans="1:10" x14ac:dyDescent="0.25">
      <c r="A558" s="177"/>
      <c r="B558" s="143"/>
      <c r="C558" s="144"/>
      <c r="D558" s="143"/>
      <c r="E558" s="144"/>
      <c r="F558" s="145"/>
      <c r="G558" s="143"/>
      <c r="H558" s="144"/>
      <c r="I558" s="151"/>
      <c r="J558" s="152"/>
    </row>
    <row r="559" spans="1:10" s="139" customFormat="1" x14ac:dyDescent="0.25">
      <c r="A559" s="159" t="s">
        <v>96</v>
      </c>
      <c r="B559" s="65"/>
      <c r="C559" s="66"/>
      <c r="D559" s="65"/>
      <c r="E559" s="66"/>
      <c r="F559" s="67"/>
      <c r="G559" s="65"/>
      <c r="H559" s="66"/>
      <c r="I559" s="20"/>
      <c r="J559" s="21"/>
    </row>
    <row r="560" spans="1:10" x14ac:dyDescent="0.25">
      <c r="A560" s="158" t="s">
        <v>380</v>
      </c>
      <c r="B560" s="65">
        <v>22</v>
      </c>
      <c r="C560" s="66">
        <v>0</v>
      </c>
      <c r="D560" s="65">
        <v>77</v>
      </c>
      <c r="E560" s="66">
        <v>0</v>
      </c>
      <c r="F560" s="67"/>
      <c r="G560" s="65">
        <f t="shared" ref="G560:G566" si="104">B560-C560</f>
        <v>22</v>
      </c>
      <c r="H560" s="66">
        <f t="shared" ref="H560:H566" si="105">D560-E560</f>
        <v>77</v>
      </c>
      <c r="I560" s="20" t="str">
        <f t="shared" ref="I560:I566" si="106">IF(C560=0, "-", IF(G560/C560&lt;10, G560/C560, "&gt;999%"))</f>
        <v>-</v>
      </c>
      <c r="J560" s="21" t="str">
        <f t="shared" ref="J560:J566" si="107">IF(E560=0, "-", IF(H560/E560&lt;10, H560/E560, "&gt;999%"))</f>
        <v>-</v>
      </c>
    </row>
    <row r="561" spans="1:10" x14ac:dyDescent="0.25">
      <c r="A561" s="158" t="s">
        <v>262</v>
      </c>
      <c r="B561" s="65">
        <v>0</v>
      </c>
      <c r="C561" s="66">
        <v>8</v>
      </c>
      <c r="D561" s="65">
        <v>12</v>
      </c>
      <c r="E561" s="66">
        <v>17</v>
      </c>
      <c r="F561" s="67"/>
      <c r="G561" s="65">
        <f t="shared" si="104"/>
        <v>-8</v>
      </c>
      <c r="H561" s="66">
        <f t="shared" si="105"/>
        <v>-5</v>
      </c>
      <c r="I561" s="20">
        <f t="shared" si="106"/>
        <v>-1</v>
      </c>
      <c r="J561" s="21">
        <f t="shared" si="107"/>
        <v>-0.29411764705882354</v>
      </c>
    </row>
    <row r="562" spans="1:10" x14ac:dyDescent="0.25">
      <c r="A562" s="158" t="s">
        <v>263</v>
      </c>
      <c r="B562" s="65">
        <v>3</v>
      </c>
      <c r="C562" s="66">
        <v>4</v>
      </c>
      <c r="D562" s="65">
        <v>9</v>
      </c>
      <c r="E562" s="66">
        <v>12</v>
      </c>
      <c r="F562" s="67"/>
      <c r="G562" s="65">
        <f t="shared" si="104"/>
        <v>-1</v>
      </c>
      <c r="H562" s="66">
        <f t="shared" si="105"/>
        <v>-3</v>
      </c>
      <c r="I562" s="20">
        <f t="shared" si="106"/>
        <v>-0.25</v>
      </c>
      <c r="J562" s="21">
        <f t="shared" si="107"/>
        <v>-0.25</v>
      </c>
    </row>
    <row r="563" spans="1:10" x14ac:dyDescent="0.25">
      <c r="A563" s="158" t="s">
        <v>381</v>
      </c>
      <c r="B563" s="65">
        <v>151</v>
      </c>
      <c r="C563" s="66">
        <v>145</v>
      </c>
      <c r="D563" s="65">
        <v>356</v>
      </c>
      <c r="E563" s="66">
        <v>348</v>
      </c>
      <c r="F563" s="67"/>
      <c r="G563" s="65">
        <f t="shared" si="104"/>
        <v>6</v>
      </c>
      <c r="H563" s="66">
        <f t="shared" si="105"/>
        <v>8</v>
      </c>
      <c r="I563" s="20">
        <f t="shared" si="106"/>
        <v>4.1379310344827586E-2</v>
      </c>
      <c r="J563" s="21">
        <f t="shared" si="107"/>
        <v>2.2988505747126436E-2</v>
      </c>
    </row>
    <row r="564" spans="1:10" x14ac:dyDescent="0.25">
      <c r="A564" s="158" t="s">
        <v>422</v>
      </c>
      <c r="B564" s="65">
        <v>44</v>
      </c>
      <c r="C564" s="66">
        <v>131</v>
      </c>
      <c r="D564" s="65">
        <v>151</v>
      </c>
      <c r="E564" s="66">
        <v>301</v>
      </c>
      <c r="F564" s="67"/>
      <c r="G564" s="65">
        <f t="shared" si="104"/>
        <v>-87</v>
      </c>
      <c r="H564" s="66">
        <f t="shared" si="105"/>
        <v>-150</v>
      </c>
      <c r="I564" s="20">
        <f t="shared" si="106"/>
        <v>-0.66412213740458015</v>
      </c>
      <c r="J564" s="21">
        <f t="shared" si="107"/>
        <v>-0.49833887043189368</v>
      </c>
    </row>
    <row r="565" spans="1:10" x14ac:dyDescent="0.25">
      <c r="A565" s="158" t="s">
        <v>466</v>
      </c>
      <c r="B565" s="65">
        <v>19</v>
      </c>
      <c r="C565" s="66">
        <v>22</v>
      </c>
      <c r="D565" s="65">
        <v>69</v>
      </c>
      <c r="E565" s="66">
        <v>68</v>
      </c>
      <c r="F565" s="67"/>
      <c r="G565" s="65">
        <f t="shared" si="104"/>
        <v>-3</v>
      </c>
      <c r="H565" s="66">
        <f t="shared" si="105"/>
        <v>1</v>
      </c>
      <c r="I565" s="20">
        <f t="shared" si="106"/>
        <v>-0.13636363636363635</v>
      </c>
      <c r="J565" s="21">
        <f t="shared" si="107"/>
        <v>1.4705882352941176E-2</v>
      </c>
    </row>
    <row r="566" spans="1:10" s="160" customFormat="1" x14ac:dyDescent="0.25">
      <c r="A566" s="178" t="s">
        <v>687</v>
      </c>
      <c r="B566" s="71">
        <v>239</v>
      </c>
      <c r="C566" s="72">
        <v>310</v>
      </c>
      <c r="D566" s="71">
        <v>674</v>
      </c>
      <c r="E566" s="72">
        <v>746</v>
      </c>
      <c r="F566" s="73"/>
      <c r="G566" s="71">
        <f t="shared" si="104"/>
        <v>-71</v>
      </c>
      <c r="H566" s="72">
        <f t="shared" si="105"/>
        <v>-72</v>
      </c>
      <c r="I566" s="37">
        <f t="shared" si="106"/>
        <v>-0.22903225806451613</v>
      </c>
      <c r="J566" s="38">
        <f t="shared" si="107"/>
        <v>-9.6514745308310987E-2</v>
      </c>
    </row>
    <row r="567" spans="1:10" x14ac:dyDescent="0.25">
      <c r="A567" s="177"/>
      <c r="B567" s="143"/>
      <c r="C567" s="144"/>
      <c r="D567" s="143"/>
      <c r="E567" s="144"/>
      <c r="F567" s="145"/>
      <c r="G567" s="143"/>
      <c r="H567" s="144"/>
      <c r="I567" s="151"/>
      <c r="J567" s="152"/>
    </row>
    <row r="568" spans="1:10" s="139" customFormat="1" x14ac:dyDescent="0.25">
      <c r="A568" s="159" t="s">
        <v>97</v>
      </c>
      <c r="B568" s="65"/>
      <c r="C568" s="66"/>
      <c r="D568" s="65"/>
      <c r="E568" s="66"/>
      <c r="F568" s="67"/>
      <c r="G568" s="65"/>
      <c r="H568" s="66"/>
      <c r="I568" s="20"/>
      <c r="J568" s="21"/>
    </row>
    <row r="569" spans="1:10" x14ac:dyDescent="0.25">
      <c r="A569" s="158" t="s">
        <v>562</v>
      </c>
      <c r="B569" s="65">
        <v>102</v>
      </c>
      <c r="C569" s="66">
        <v>77</v>
      </c>
      <c r="D569" s="65">
        <v>252</v>
      </c>
      <c r="E569" s="66">
        <v>193</v>
      </c>
      <c r="F569" s="67"/>
      <c r="G569" s="65">
        <f>B569-C569</f>
        <v>25</v>
      </c>
      <c r="H569" s="66">
        <f>D569-E569</f>
        <v>59</v>
      </c>
      <c r="I569" s="20">
        <f>IF(C569=0, "-", IF(G569/C569&lt;10, G569/C569, "&gt;999%"))</f>
        <v>0.32467532467532467</v>
      </c>
      <c r="J569" s="21">
        <f>IF(E569=0, "-", IF(H569/E569&lt;10, H569/E569, "&gt;999%"))</f>
        <v>0.30569948186528495</v>
      </c>
    </row>
    <row r="570" spans="1:10" x14ac:dyDescent="0.25">
      <c r="A570" s="158" t="s">
        <v>549</v>
      </c>
      <c r="B570" s="65">
        <v>2</v>
      </c>
      <c r="C570" s="66">
        <v>0</v>
      </c>
      <c r="D570" s="65">
        <v>7</v>
      </c>
      <c r="E570" s="66">
        <v>0</v>
      </c>
      <c r="F570" s="67"/>
      <c r="G570" s="65">
        <f>B570-C570</f>
        <v>2</v>
      </c>
      <c r="H570" s="66">
        <f>D570-E570</f>
        <v>7</v>
      </c>
      <c r="I570" s="20" t="str">
        <f>IF(C570=0, "-", IF(G570/C570&lt;10, G570/C570, "&gt;999%"))</f>
        <v>-</v>
      </c>
      <c r="J570" s="21" t="str">
        <f>IF(E570=0, "-", IF(H570/E570&lt;10, H570/E570, "&gt;999%"))</f>
        <v>-</v>
      </c>
    </row>
    <row r="571" spans="1:10" s="160" customFormat="1" x14ac:dyDescent="0.25">
      <c r="A571" s="178" t="s">
        <v>688</v>
      </c>
      <c r="B571" s="71">
        <v>104</v>
      </c>
      <c r="C571" s="72">
        <v>77</v>
      </c>
      <c r="D571" s="71">
        <v>259</v>
      </c>
      <c r="E571" s="72">
        <v>193</v>
      </c>
      <c r="F571" s="73"/>
      <c r="G571" s="71">
        <f>B571-C571</f>
        <v>27</v>
      </c>
      <c r="H571" s="72">
        <f>D571-E571</f>
        <v>66</v>
      </c>
      <c r="I571" s="37">
        <f>IF(C571=0, "-", IF(G571/C571&lt;10, G571/C571, "&gt;999%"))</f>
        <v>0.35064935064935066</v>
      </c>
      <c r="J571" s="38">
        <f>IF(E571=0, "-", IF(H571/E571&lt;10, H571/E571, "&gt;999%"))</f>
        <v>0.34196891191709844</v>
      </c>
    </row>
    <row r="572" spans="1:10" x14ac:dyDescent="0.25">
      <c r="A572" s="177"/>
      <c r="B572" s="143"/>
      <c r="C572" s="144"/>
      <c r="D572" s="143"/>
      <c r="E572" s="144"/>
      <c r="F572" s="145"/>
      <c r="G572" s="143"/>
      <c r="H572" s="144"/>
      <c r="I572" s="151"/>
      <c r="J572" s="152"/>
    </row>
    <row r="573" spans="1:10" s="139" customFormat="1" x14ac:dyDescent="0.25">
      <c r="A573" s="159" t="s">
        <v>98</v>
      </c>
      <c r="B573" s="65"/>
      <c r="C573" s="66"/>
      <c r="D573" s="65"/>
      <c r="E573" s="66"/>
      <c r="F573" s="67"/>
      <c r="G573" s="65"/>
      <c r="H573" s="66"/>
      <c r="I573" s="20"/>
      <c r="J573" s="21"/>
    </row>
    <row r="574" spans="1:10" x14ac:dyDescent="0.25">
      <c r="A574" s="158" t="s">
        <v>563</v>
      </c>
      <c r="B574" s="65">
        <v>0</v>
      </c>
      <c r="C574" s="66">
        <v>3</v>
      </c>
      <c r="D574" s="65">
        <v>0</v>
      </c>
      <c r="E574" s="66">
        <v>8</v>
      </c>
      <c r="F574" s="67"/>
      <c r="G574" s="65">
        <f>B574-C574</f>
        <v>-3</v>
      </c>
      <c r="H574" s="66">
        <f>D574-E574</f>
        <v>-8</v>
      </c>
      <c r="I574" s="20">
        <f>IF(C574=0, "-", IF(G574/C574&lt;10, G574/C574, "&gt;999%"))</f>
        <v>-1</v>
      </c>
      <c r="J574" s="21">
        <f>IF(E574=0, "-", IF(H574/E574&lt;10, H574/E574, "&gt;999%"))</f>
        <v>-1</v>
      </c>
    </row>
    <row r="575" spans="1:10" s="160" customFormat="1" x14ac:dyDescent="0.25">
      <c r="A575" s="165" t="s">
        <v>689</v>
      </c>
      <c r="B575" s="166">
        <v>0</v>
      </c>
      <c r="C575" s="167">
        <v>3</v>
      </c>
      <c r="D575" s="166">
        <v>0</v>
      </c>
      <c r="E575" s="167">
        <v>8</v>
      </c>
      <c r="F575" s="168"/>
      <c r="G575" s="166">
        <f>B575-C575</f>
        <v>-3</v>
      </c>
      <c r="H575" s="167">
        <f>D575-E575</f>
        <v>-8</v>
      </c>
      <c r="I575" s="169">
        <f>IF(C575=0, "-", IF(G575/C575&lt;10, G575/C575, "&gt;999%"))</f>
        <v>-1</v>
      </c>
      <c r="J575" s="170">
        <f>IF(E575=0, "-", IF(H575/E575&lt;10, H575/E575, "&gt;999%"))</f>
        <v>-1</v>
      </c>
    </row>
    <row r="576" spans="1:10" x14ac:dyDescent="0.25">
      <c r="A576" s="171"/>
      <c r="B576" s="172"/>
      <c r="C576" s="173"/>
      <c r="D576" s="172"/>
      <c r="E576" s="173"/>
      <c r="F576" s="174"/>
      <c r="G576" s="172"/>
      <c r="H576" s="173"/>
      <c r="I576" s="175"/>
      <c r="J576" s="176"/>
    </row>
    <row r="577" spans="1:10" x14ac:dyDescent="0.25">
      <c r="A577" s="27" t="s">
        <v>16</v>
      </c>
      <c r="B577" s="71">
        <f>SUM(B7:B576)/2</f>
        <v>24107</v>
      </c>
      <c r="C577" s="77">
        <f>SUM(C7:C576)/2</f>
        <v>27155</v>
      </c>
      <c r="D577" s="71">
        <f>SUM(D7:D576)/2</f>
        <v>68368</v>
      </c>
      <c r="E577" s="77">
        <f>SUM(E7:E576)/2</f>
        <v>69729</v>
      </c>
      <c r="F577" s="73"/>
      <c r="G577" s="71">
        <f>B577-C577</f>
        <v>-3048</v>
      </c>
      <c r="H577" s="72">
        <f>D577-E577</f>
        <v>-1361</v>
      </c>
      <c r="I577" s="37">
        <f>IF(C577=0, 0, G577/C577)</f>
        <v>-0.11224452218744246</v>
      </c>
      <c r="J577" s="38">
        <f>IF(E577=0, 0, H577/E577)</f>
        <v>-1.951842131681223E-2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4" max="16383" man="1"/>
    <brk id="105" max="16383" man="1"/>
    <brk id="167" max="16383" man="1"/>
    <brk id="224" max="16383" man="1"/>
    <brk id="277" max="16383" man="1"/>
    <brk id="329" max="16383" man="1"/>
    <brk id="382" max="16383" man="1"/>
    <brk id="440" max="16383" man="1"/>
    <brk id="499" max="16383" man="1"/>
    <brk id="55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2023</v>
      </c>
      <c r="C6" s="58">
        <f>B6-1</f>
        <v>2022</v>
      </c>
      <c r="D6" s="57">
        <f>B6</f>
        <v>2023</v>
      </c>
      <c r="E6" s="58">
        <f>C6</f>
        <v>2022</v>
      </c>
      <c r="F6" s="64"/>
      <c r="G6" s="57" t="s">
        <v>4</v>
      </c>
      <c r="H6" s="58" t="s">
        <v>2</v>
      </c>
      <c r="I6" s="57" t="s">
        <v>4</v>
      </c>
      <c r="J6" s="58" t="s">
        <v>2</v>
      </c>
    </row>
    <row r="7" spans="1:10" x14ac:dyDescent="0.25">
      <c r="A7" s="7" t="s">
        <v>110</v>
      </c>
      <c r="B7" s="65">
        <v>4403</v>
      </c>
      <c r="C7" s="66">
        <v>6138</v>
      </c>
      <c r="D7" s="65">
        <v>12397</v>
      </c>
      <c r="E7" s="66">
        <v>14845</v>
      </c>
      <c r="F7" s="67"/>
      <c r="G7" s="65">
        <f>B7-C7</f>
        <v>-1735</v>
      </c>
      <c r="H7" s="66">
        <f>D7-E7</f>
        <v>-2448</v>
      </c>
      <c r="I7" s="28">
        <f>IF(C7=0, "-", IF(G7/C7&lt;10, G7/C7*100, "&gt;999"))</f>
        <v>-28.26653633105246</v>
      </c>
      <c r="J7" s="29">
        <f>IF(E7=0, "-", IF(H7/E7&lt;10, H7/E7*100, "&gt;999"))</f>
        <v>-16.49040080835298</v>
      </c>
    </row>
    <row r="8" spans="1:10" x14ac:dyDescent="0.25">
      <c r="A8" s="7" t="s">
        <v>119</v>
      </c>
      <c r="B8" s="65">
        <v>13425</v>
      </c>
      <c r="C8" s="66">
        <v>14144</v>
      </c>
      <c r="D8" s="65">
        <v>40113</v>
      </c>
      <c r="E8" s="66">
        <v>37173</v>
      </c>
      <c r="F8" s="67"/>
      <c r="G8" s="65">
        <f>B8-C8</f>
        <v>-719</v>
      </c>
      <c r="H8" s="66">
        <f>D8-E8</f>
        <v>2940</v>
      </c>
      <c r="I8" s="28">
        <f>IF(C8=0, "-", IF(G8/C8&lt;10, G8/C8*100, "&gt;999"))</f>
        <v>-5.0834276018099551</v>
      </c>
      <c r="J8" s="29">
        <f>IF(E8=0, "-", IF(H8/E8&lt;10, H8/E8*100, "&gt;999"))</f>
        <v>7.9089661851343722</v>
      </c>
    </row>
    <row r="9" spans="1:10" x14ac:dyDescent="0.25">
      <c r="A9" s="7" t="s">
        <v>125</v>
      </c>
      <c r="B9" s="65">
        <v>5102</v>
      </c>
      <c r="C9" s="66">
        <v>5724</v>
      </c>
      <c r="D9" s="65">
        <v>12827</v>
      </c>
      <c r="E9" s="66">
        <v>15259</v>
      </c>
      <c r="F9" s="67"/>
      <c r="G9" s="65">
        <f>B9-C9</f>
        <v>-622</v>
      </c>
      <c r="H9" s="66">
        <f>D9-E9</f>
        <v>-2432</v>
      </c>
      <c r="I9" s="28">
        <f>IF(C9=0, "-", IF(G9/C9&lt;10, G9/C9*100, "&gt;999"))</f>
        <v>-10.866526904262754</v>
      </c>
      <c r="J9" s="29">
        <f>IF(E9=0, "-", IF(H9/E9&lt;10, H9/E9*100, "&gt;999"))</f>
        <v>-15.938134871223541</v>
      </c>
    </row>
    <row r="10" spans="1:10" x14ac:dyDescent="0.25">
      <c r="A10" s="7" t="s">
        <v>126</v>
      </c>
      <c r="B10" s="65">
        <v>1177</v>
      </c>
      <c r="C10" s="66">
        <v>1149</v>
      </c>
      <c r="D10" s="65">
        <v>3031</v>
      </c>
      <c r="E10" s="66">
        <v>2452</v>
      </c>
      <c r="F10" s="67"/>
      <c r="G10" s="65">
        <f>B10-C10</f>
        <v>28</v>
      </c>
      <c r="H10" s="66">
        <f>D10-E10</f>
        <v>579</v>
      </c>
      <c r="I10" s="28">
        <f>IF(C10=0, "-", IF(G10/C10&lt;10, G10/C10*100, "&gt;999"))</f>
        <v>2.4369016536118364</v>
      </c>
      <c r="J10" s="29">
        <f>IF(E10=0, "-", IF(H10/E10&lt;10, H10/E10*100, "&gt;999"))</f>
        <v>23.61337683523654</v>
      </c>
    </row>
    <row r="11" spans="1:10" s="43" customFormat="1" x14ac:dyDescent="0.25">
      <c r="A11" s="27" t="s">
        <v>0</v>
      </c>
      <c r="B11" s="71">
        <f>SUM(B7:B10)</f>
        <v>24107</v>
      </c>
      <c r="C11" s="72">
        <f>SUM(C7:C10)</f>
        <v>27155</v>
      </c>
      <c r="D11" s="71">
        <f>SUM(D7:D10)</f>
        <v>68368</v>
      </c>
      <c r="E11" s="72">
        <f>SUM(E7:E10)</f>
        <v>69729</v>
      </c>
      <c r="F11" s="73"/>
      <c r="G11" s="71">
        <f>B11-C11</f>
        <v>-3048</v>
      </c>
      <c r="H11" s="72">
        <f>D11-E11</f>
        <v>-1361</v>
      </c>
      <c r="I11" s="44">
        <f>IF(C11=0, 0, G11/C11*100)</f>
        <v>-11.224452218744247</v>
      </c>
      <c r="J11" s="45">
        <f>IF(E11=0, 0, H11/E11*100)</f>
        <v>-1.9518421316812231</v>
      </c>
    </row>
    <row r="13" spans="1:10" x14ac:dyDescent="0.25">
      <c r="A13" s="3"/>
      <c r="B13" s="196" t="s">
        <v>1</v>
      </c>
      <c r="C13" s="197"/>
      <c r="D13" s="196" t="s">
        <v>2</v>
      </c>
      <c r="E13" s="197"/>
      <c r="F13" s="59"/>
      <c r="G13" s="196" t="s">
        <v>3</v>
      </c>
      <c r="H13" s="200"/>
      <c r="I13" s="200"/>
      <c r="J13" s="197"/>
    </row>
    <row r="14" spans="1:10" x14ac:dyDescent="0.25">
      <c r="A14" s="7" t="s">
        <v>111</v>
      </c>
      <c r="B14" s="65">
        <v>197</v>
      </c>
      <c r="C14" s="66">
        <v>193</v>
      </c>
      <c r="D14" s="65">
        <v>480</v>
      </c>
      <c r="E14" s="66">
        <v>587</v>
      </c>
      <c r="F14" s="67"/>
      <c r="G14" s="65">
        <f t="shared" ref="G14:G35" si="0">B14-C14</f>
        <v>4</v>
      </c>
      <c r="H14" s="66">
        <f t="shared" ref="H14:H35" si="1">D14-E14</f>
        <v>-107</v>
      </c>
      <c r="I14" s="28">
        <f t="shared" ref="I14:I34" si="2">IF(C14=0, "-", IF(G14/C14&lt;10, G14/C14*100, "&gt;999"))</f>
        <v>2.0725388601036272</v>
      </c>
      <c r="J14" s="29">
        <f t="shared" ref="J14:J34" si="3">IF(E14=0, "-", IF(H14/E14&lt;10, H14/E14*100, "&gt;999"))</f>
        <v>-18.228279386712096</v>
      </c>
    </row>
    <row r="15" spans="1:10" x14ac:dyDescent="0.25">
      <c r="A15" s="7" t="s">
        <v>112</v>
      </c>
      <c r="B15" s="65">
        <v>729</v>
      </c>
      <c r="C15" s="66">
        <v>993</v>
      </c>
      <c r="D15" s="65">
        <v>2457</v>
      </c>
      <c r="E15" s="66">
        <v>2891</v>
      </c>
      <c r="F15" s="67"/>
      <c r="G15" s="65">
        <f t="shared" si="0"/>
        <v>-264</v>
      </c>
      <c r="H15" s="66">
        <f t="shared" si="1"/>
        <v>-434</v>
      </c>
      <c r="I15" s="28">
        <f t="shared" si="2"/>
        <v>-26.586102719033235</v>
      </c>
      <c r="J15" s="29">
        <f t="shared" si="3"/>
        <v>-15.012106537530268</v>
      </c>
    </row>
    <row r="16" spans="1:10" x14ac:dyDescent="0.25">
      <c r="A16" s="7" t="s">
        <v>113</v>
      </c>
      <c r="B16" s="65">
        <v>1506</v>
      </c>
      <c r="C16" s="66">
        <v>2173</v>
      </c>
      <c r="D16" s="65">
        <v>4381</v>
      </c>
      <c r="E16" s="66">
        <v>5952</v>
      </c>
      <c r="F16" s="67"/>
      <c r="G16" s="65">
        <f t="shared" si="0"/>
        <v>-667</v>
      </c>
      <c r="H16" s="66">
        <f t="shared" si="1"/>
        <v>-1571</v>
      </c>
      <c r="I16" s="28">
        <f t="shared" si="2"/>
        <v>-30.69489185457892</v>
      </c>
      <c r="J16" s="29">
        <f t="shared" si="3"/>
        <v>-26.394489247311824</v>
      </c>
    </row>
    <row r="17" spans="1:10" x14ac:dyDescent="0.25">
      <c r="A17" s="7" t="s">
        <v>114</v>
      </c>
      <c r="B17" s="65">
        <v>1181</v>
      </c>
      <c r="C17" s="66">
        <v>2094</v>
      </c>
      <c r="D17" s="65">
        <v>2963</v>
      </c>
      <c r="E17" s="66">
        <v>3553</v>
      </c>
      <c r="F17" s="67"/>
      <c r="G17" s="65">
        <f t="shared" si="0"/>
        <v>-913</v>
      </c>
      <c r="H17" s="66">
        <f t="shared" si="1"/>
        <v>-590</v>
      </c>
      <c r="I17" s="28">
        <f t="shared" si="2"/>
        <v>-43.600764087870104</v>
      </c>
      <c r="J17" s="29">
        <f t="shared" si="3"/>
        <v>-16.60568533633549</v>
      </c>
    </row>
    <row r="18" spans="1:10" x14ac:dyDescent="0.25">
      <c r="A18" s="7" t="s">
        <v>115</v>
      </c>
      <c r="B18" s="65">
        <v>179</v>
      </c>
      <c r="C18" s="66">
        <v>152</v>
      </c>
      <c r="D18" s="65">
        <v>398</v>
      </c>
      <c r="E18" s="66">
        <v>366</v>
      </c>
      <c r="F18" s="67"/>
      <c r="G18" s="65">
        <f t="shared" si="0"/>
        <v>27</v>
      </c>
      <c r="H18" s="66">
        <f t="shared" si="1"/>
        <v>32</v>
      </c>
      <c r="I18" s="28">
        <f t="shared" si="2"/>
        <v>17.763157894736842</v>
      </c>
      <c r="J18" s="29">
        <f t="shared" si="3"/>
        <v>8.7431693989071047</v>
      </c>
    </row>
    <row r="19" spans="1:10" x14ac:dyDescent="0.25">
      <c r="A19" s="7" t="s">
        <v>116</v>
      </c>
      <c r="B19" s="65">
        <v>12</v>
      </c>
      <c r="C19" s="66">
        <v>21</v>
      </c>
      <c r="D19" s="65">
        <v>34</v>
      </c>
      <c r="E19" s="66">
        <v>55</v>
      </c>
      <c r="F19" s="67"/>
      <c r="G19" s="65">
        <f t="shared" si="0"/>
        <v>-9</v>
      </c>
      <c r="H19" s="66">
        <f t="shared" si="1"/>
        <v>-21</v>
      </c>
      <c r="I19" s="28">
        <f t="shared" si="2"/>
        <v>-42.857142857142854</v>
      </c>
      <c r="J19" s="29">
        <f t="shared" si="3"/>
        <v>-38.181818181818187</v>
      </c>
    </row>
    <row r="20" spans="1:10" x14ac:dyDescent="0.25">
      <c r="A20" s="7" t="s">
        <v>117</v>
      </c>
      <c r="B20" s="65">
        <v>329</v>
      </c>
      <c r="C20" s="66">
        <v>292</v>
      </c>
      <c r="D20" s="65">
        <v>1018</v>
      </c>
      <c r="E20" s="66">
        <v>791</v>
      </c>
      <c r="F20" s="67"/>
      <c r="G20" s="65">
        <f t="shared" si="0"/>
        <v>37</v>
      </c>
      <c r="H20" s="66">
        <f t="shared" si="1"/>
        <v>227</v>
      </c>
      <c r="I20" s="28">
        <f t="shared" si="2"/>
        <v>12.671232876712329</v>
      </c>
      <c r="J20" s="29">
        <f t="shared" si="3"/>
        <v>28.697850821744623</v>
      </c>
    </row>
    <row r="21" spans="1:10" x14ac:dyDescent="0.25">
      <c r="A21" s="7" t="s">
        <v>118</v>
      </c>
      <c r="B21" s="65">
        <v>270</v>
      </c>
      <c r="C21" s="66">
        <v>220</v>
      </c>
      <c r="D21" s="65">
        <v>666</v>
      </c>
      <c r="E21" s="66">
        <v>650</v>
      </c>
      <c r="F21" s="67"/>
      <c r="G21" s="65">
        <f t="shared" si="0"/>
        <v>50</v>
      </c>
      <c r="H21" s="66">
        <f t="shared" si="1"/>
        <v>16</v>
      </c>
      <c r="I21" s="28">
        <f t="shared" si="2"/>
        <v>22.727272727272727</v>
      </c>
      <c r="J21" s="29">
        <f t="shared" si="3"/>
        <v>2.4615384615384617</v>
      </c>
    </row>
    <row r="22" spans="1:10" x14ac:dyDescent="0.25">
      <c r="A22" s="142" t="s">
        <v>120</v>
      </c>
      <c r="B22" s="143">
        <v>914</v>
      </c>
      <c r="C22" s="144">
        <v>1276</v>
      </c>
      <c r="D22" s="143">
        <v>3778</v>
      </c>
      <c r="E22" s="144">
        <v>3610</v>
      </c>
      <c r="F22" s="145"/>
      <c r="G22" s="143">
        <f t="shared" si="0"/>
        <v>-362</v>
      </c>
      <c r="H22" s="144">
        <f t="shared" si="1"/>
        <v>168</v>
      </c>
      <c r="I22" s="146">
        <f t="shared" si="2"/>
        <v>-28.369905956112852</v>
      </c>
      <c r="J22" s="147">
        <f t="shared" si="3"/>
        <v>4.6537396121883656</v>
      </c>
    </row>
    <row r="23" spans="1:10" x14ac:dyDescent="0.25">
      <c r="A23" s="7" t="s">
        <v>121</v>
      </c>
      <c r="B23" s="65">
        <v>2847</v>
      </c>
      <c r="C23" s="66">
        <v>3218</v>
      </c>
      <c r="D23" s="65">
        <v>8789</v>
      </c>
      <c r="E23" s="66">
        <v>9364</v>
      </c>
      <c r="F23" s="67"/>
      <c r="G23" s="65">
        <f t="shared" si="0"/>
        <v>-371</v>
      </c>
      <c r="H23" s="66">
        <f t="shared" si="1"/>
        <v>-575</v>
      </c>
      <c r="I23" s="28">
        <f t="shared" si="2"/>
        <v>-11.528899937849596</v>
      </c>
      <c r="J23" s="29">
        <f t="shared" si="3"/>
        <v>-6.1405382315249888</v>
      </c>
    </row>
    <row r="24" spans="1:10" x14ac:dyDescent="0.25">
      <c r="A24" s="7" t="s">
        <v>122</v>
      </c>
      <c r="B24" s="65">
        <v>5825</v>
      </c>
      <c r="C24" s="66">
        <v>5304</v>
      </c>
      <c r="D24" s="65">
        <v>16442</v>
      </c>
      <c r="E24" s="66">
        <v>13972</v>
      </c>
      <c r="F24" s="67"/>
      <c r="G24" s="65">
        <f t="shared" si="0"/>
        <v>521</v>
      </c>
      <c r="H24" s="66">
        <f t="shared" si="1"/>
        <v>2470</v>
      </c>
      <c r="I24" s="28">
        <f t="shared" si="2"/>
        <v>9.8227752639517352</v>
      </c>
      <c r="J24" s="29">
        <f t="shared" si="3"/>
        <v>17.678213569997137</v>
      </c>
    </row>
    <row r="25" spans="1:10" x14ac:dyDescent="0.25">
      <c r="A25" s="7" t="s">
        <v>123</v>
      </c>
      <c r="B25" s="65">
        <v>3446</v>
      </c>
      <c r="C25" s="66">
        <v>3668</v>
      </c>
      <c r="D25" s="65">
        <v>9983</v>
      </c>
      <c r="E25" s="66">
        <v>8988</v>
      </c>
      <c r="F25" s="67"/>
      <c r="G25" s="65">
        <f t="shared" si="0"/>
        <v>-222</v>
      </c>
      <c r="H25" s="66">
        <f t="shared" si="1"/>
        <v>995</v>
      </c>
      <c r="I25" s="28">
        <f t="shared" si="2"/>
        <v>-6.0523446019629219</v>
      </c>
      <c r="J25" s="29">
        <f t="shared" si="3"/>
        <v>11.070315976858033</v>
      </c>
    </row>
    <row r="26" spans="1:10" x14ac:dyDescent="0.25">
      <c r="A26" s="7" t="s">
        <v>124</v>
      </c>
      <c r="B26" s="65">
        <v>393</v>
      </c>
      <c r="C26" s="66">
        <v>678</v>
      </c>
      <c r="D26" s="65">
        <v>1121</v>
      </c>
      <c r="E26" s="66">
        <v>1239</v>
      </c>
      <c r="F26" s="67"/>
      <c r="G26" s="65">
        <f t="shared" si="0"/>
        <v>-285</v>
      </c>
      <c r="H26" s="66">
        <f t="shared" si="1"/>
        <v>-118</v>
      </c>
      <c r="I26" s="28">
        <f t="shared" si="2"/>
        <v>-42.035398230088497</v>
      </c>
      <c r="J26" s="29">
        <f t="shared" si="3"/>
        <v>-9.5238095238095237</v>
      </c>
    </row>
    <row r="27" spans="1:10" x14ac:dyDescent="0.25">
      <c r="A27" s="142" t="s">
        <v>127</v>
      </c>
      <c r="B27" s="143">
        <v>18</v>
      </c>
      <c r="C27" s="144">
        <v>57</v>
      </c>
      <c r="D27" s="143">
        <v>61</v>
      </c>
      <c r="E27" s="144">
        <v>148</v>
      </c>
      <c r="F27" s="145"/>
      <c r="G27" s="143">
        <f t="shared" si="0"/>
        <v>-39</v>
      </c>
      <c r="H27" s="144">
        <f t="shared" si="1"/>
        <v>-87</v>
      </c>
      <c r="I27" s="146">
        <f t="shared" si="2"/>
        <v>-68.421052631578945</v>
      </c>
      <c r="J27" s="147">
        <f t="shared" si="3"/>
        <v>-58.783783783783782</v>
      </c>
    </row>
    <row r="28" spans="1:10" x14ac:dyDescent="0.25">
      <c r="A28" s="7" t="s">
        <v>128</v>
      </c>
      <c r="B28" s="65">
        <v>0</v>
      </c>
      <c r="C28" s="66">
        <v>2</v>
      </c>
      <c r="D28" s="65">
        <v>3</v>
      </c>
      <c r="E28" s="66">
        <v>4</v>
      </c>
      <c r="F28" s="67"/>
      <c r="G28" s="65">
        <f t="shared" si="0"/>
        <v>-2</v>
      </c>
      <c r="H28" s="66">
        <f t="shared" si="1"/>
        <v>-1</v>
      </c>
      <c r="I28" s="28">
        <f t="shared" si="2"/>
        <v>-100</v>
      </c>
      <c r="J28" s="29">
        <f t="shared" si="3"/>
        <v>-25</v>
      </c>
    </row>
    <row r="29" spans="1:10" x14ac:dyDescent="0.25">
      <c r="A29" s="7" t="s">
        <v>129</v>
      </c>
      <c r="B29" s="65">
        <v>33</v>
      </c>
      <c r="C29" s="66">
        <v>114</v>
      </c>
      <c r="D29" s="65">
        <v>56</v>
      </c>
      <c r="E29" s="66">
        <v>221</v>
      </c>
      <c r="F29" s="67"/>
      <c r="G29" s="65">
        <f t="shared" si="0"/>
        <v>-81</v>
      </c>
      <c r="H29" s="66">
        <f t="shared" si="1"/>
        <v>-165</v>
      </c>
      <c r="I29" s="28">
        <f t="shared" si="2"/>
        <v>-71.05263157894737</v>
      </c>
      <c r="J29" s="29">
        <f t="shared" si="3"/>
        <v>-74.660633484162901</v>
      </c>
    </row>
    <row r="30" spans="1:10" x14ac:dyDescent="0.25">
      <c r="A30" s="7" t="s">
        <v>130</v>
      </c>
      <c r="B30" s="65">
        <v>437</v>
      </c>
      <c r="C30" s="66">
        <v>661</v>
      </c>
      <c r="D30" s="65">
        <v>1335</v>
      </c>
      <c r="E30" s="66">
        <v>1809</v>
      </c>
      <c r="F30" s="67"/>
      <c r="G30" s="65">
        <f t="shared" si="0"/>
        <v>-224</v>
      </c>
      <c r="H30" s="66">
        <f t="shared" si="1"/>
        <v>-474</v>
      </c>
      <c r="I30" s="28">
        <f t="shared" si="2"/>
        <v>-33.888048411497728</v>
      </c>
      <c r="J30" s="29">
        <f t="shared" si="3"/>
        <v>-26.202321724709783</v>
      </c>
    </row>
    <row r="31" spans="1:10" x14ac:dyDescent="0.25">
      <c r="A31" s="7" t="s">
        <v>131</v>
      </c>
      <c r="B31" s="65">
        <v>654</v>
      </c>
      <c r="C31" s="66">
        <v>748</v>
      </c>
      <c r="D31" s="65">
        <v>1794</v>
      </c>
      <c r="E31" s="66">
        <v>1942</v>
      </c>
      <c r="F31" s="67"/>
      <c r="G31" s="65">
        <f t="shared" si="0"/>
        <v>-94</v>
      </c>
      <c r="H31" s="66">
        <f t="shared" si="1"/>
        <v>-148</v>
      </c>
      <c r="I31" s="28">
        <f t="shared" si="2"/>
        <v>-12.566844919786096</v>
      </c>
      <c r="J31" s="29">
        <f t="shared" si="3"/>
        <v>-7.6210092687950564</v>
      </c>
    </row>
    <row r="32" spans="1:10" x14ac:dyDescent="0.25">
      <c r="A32" s="7" t="s">
        <v>132</v>
      </c>
      <c r="B32" s="65">
        <v>3733</v>
      </c>
      <c r="C32" s="66">
        <v>3964</v>
      </c>
      <c r="D32" s="65">
        <v>9013</v>
      </c>
      <c r="E32" s="66">
        <v>10787</v>
      </c>
      <c r="F32" s="67"/>
      <c r="G32" s="65">
        <f t="shared" si="0"/>
        <v>-231</v>
      </c>
      <c r="H32" s="66">
        <f t="shared" si="1"/>
        <v>-1774</v>
      </c>
      <c r="I32" s="28">
        <f t="shared" si="2"/>
        <v>-5.8274470232088804</v>
      </c>
      <c r="J32" s="29">
        <f t="shared" si="3"/>
        <v>-16.445721702048761</v>
      </c>
    </row>
    <row r="33" spans="1:10" x14ac:dyDescent="0.25">
      <c r="A33" s="7" t="s">
        <v>133</v>
      </c>
      <c r="B33" s="65">
        <v>227</v>
      </c>
      <c r="C33" s="66">
        <v>178</v>
      </c>
      <c r="D33" s="65">
        <v>565</v>
      </c>
      <c r="E33" s="66">
        <v>348</v>
      </c>
      <c r="F33" s="67"/>
      <c r="G33" s="65">
        <f t="shared" si="0"/>
        <v>49</v>
      </c>
      <c r="H33" s="66">
        <f t="shared" si="1"/>
        <v>217</v>
      </c>
      <c r="I33" s="28">
        <f t="shared" si="2"/>
        <v>27.528089887640451</v>
      </c>
      <c r="J33" s="29">
        <f t="shared" si="3"/>
        <v>62.356321839080465</v>
      </c>
    </row>
    <row r="34" spans="1:10" x14ac:dyDescent="0.25">
      <c r="A34" s="142" t="s">
        <v>126</v>
      </c>
      <c r="B34" s="143">
        <v>1177</v>
      </c>
      <c r="C34" s="144">
        <v>1149</v>
      </c>
      <c r="D34" s="143">
        <v>3031</v>
      </c>
      <c r="E34" s="144">
        <v>2452</v>
      </c>
      <c r="F34" s="145"/>
      <c r="G34" s="143">
        <f t="shared" si="0"/>
        <v>28</v>
      </c>
      <c r="H34" s="144">
        <f t="shared" si="1"/>
        <v>579</v>
      </c>
      <c r="I34" s="146">
        <f t="shared" si="2"/>
        <v>2.4369016536118364</v>
      </c>
      <c r="J34" s="147">
        <f t="shared" si="3"/>
        <v>23.61337683523654</v>
      </c>
    </row>
    <row r="35" spans="1:10" s="43" customFormat="1" x14ac:dyDescent="0.25">
      <c r="A35" s="27" t="s">
        <v>0</v>
      </c>
      <c r="B35" s="71">
        <f>SUM(B14:B34)</f>
        <v>24107</v>
      </c>
      <c r="C35" s="72">
        <f>SUM(C14:C34)</f>
        <v>27155</v>
      </c>
      <c r="D35" s="71">
        <f>SUM(D14:D34)</f>
        <v>68368</v>
      </c>
      <c r="E35" s="72">
        <f>SUM(E14:E34)</f>
        <v>69729</v>
      </c>
      <c r="F35" s="73"/>
      <c r="G35" s="71">
        <f t="shared" si="0"/>
        <v>-3048</v>
      </c>
      <c r="H35" s="72">
        <f t="shared" si="1"/>
        <v>-1361</v>
      </c>
      <c r="I35" s="44">
        <f>IF(C35=0, 0, G35/C35*100)</f>
        <v>-11.224452218744247</v>
      </c>
      <c r="J35" s="45">
        <f>IF(E35=0, 0, H35/E35*100)</f>
        <v>-1.9518421316812231</v>
      </c>
    </row>
    <row r="37" spans="1:10" x14ac:dyDescent="0.25">
      <c r="E37" s="201" t="s">
        <v>8</v>
      </c>
      <c r="F37" s="201"/>
      <c r="G37" s="201"/>
    </row>
    <row r="38" spans="1:10" x14ac:dyDescent="0.25">
      <c r="A38" s="3"/>
      <c r="B38" s="196" t="s">
        <v>1</v>
      </c>
      <c r="C38" s="197"/>
      <c r="D38" s="196" t="s">
        <v>2</v>
      </c>
      <c r="E38" s="197"/>
      <c r="F38" s="59"/>
      <c r="G38" s="196" t="s">
        <v>9</v>
      </c>
      <c r="H38" s="197"/>
    </row>
    <row r="39" spans="1:10" x14ac:dyDescent="0.25">
      <c r="A39" s="27"/>
      <c r="B39" s="57">
        <f>B6</f>
        <v>2023</v>
      </c>
      <c r="C39" s="58">
        <f>C6</f>
        <v>2022</v>
      </c>
      <c r="D39" s="57">
        <f>D6</f>
        <v>2023</v>
      </c>
      <c r="E39" s="58">
        <f>E6</f>
        <v>2022</v>
      </c>
      <c r="F39" s="64"/>
      <c r="G39" s="57" t="s">
        <v>4</v>
      </c>
      <c r="H39" s="58" t="s">
        <v>2</v>
      </c>
    </row>
    <row r="40" spans="1:10" x14ac:dyDescent="0.25">
      <c r="A40" s="7" t="s">
        <v>110</v>
      </c>
      <c r="B40" s="30">
        <f>$B$7/$B$11*100</f>
        <v>18.264404529804619</v>
      </c>
      <c r="C40" s="31">
        <f>$C$7/$C$11*100</f>
        <v>22.603572086171976</v>
      </c>
      <c r="D40" s="30">
        <f>$D$7/$D$11*100</f>
        <v>18.132752164755441</v>
      </c>
      <c r="E40" s="31">
        <f>$E$7/$E$11*100</f>
        <v>21.289563883032883</v>
      </c>
      <c r="F40" s="32"/>
      <c r="G40" s="30">
        <f>B40-C40</f>
        <v>-4.3391675563673573</v>
      </c>
      <c r="H40" s="31">
        <f>D40-E40</f>
        <v>-3.1568117182774422</v>
      </c>
    </row>
    <row r="41" spans="1:10" x14ac:dyDescent="0.25">
      <c r="A41" s="7" t="s">
        <v>119</v>
      </c>
      <c r="B41" s="30">
        <f>$B$8/$B$11*100</f>
        <v>55.689218899074952</v>
      </c>
      <c r="C41" s="31">
        <f>$C$8/$C$11*100</f>
        <v>52.086171975695081</v>
      </c>
      <c r="D41" s="30">
        <f>$D$8/$D$11*100</f>
        <v>58.672185817926511</v>
      </c>
      <c r="E41" s="31">
        <f>$E$8/$E$11*100</f>
        <v>53.310674181473992</v>
      </c>
      <c r="F41" s="32"/>
      <c r="G41" s="30">
        <f>B41-C41</f>
        <v>3.6030469233798712</v>
      </c>
      <c r="H41" s="31">
        <f>D41-E41</f>
        <v>5.3615116364525193</v>
      </c>
    </row>
    <row r="42" spans="1:10" x14ac:dyDescent="0.25">
      <c r="A42" s="7" t="s">
        <v>125</v>
      </c>
      <c r="B42" s="30">
        <f>$B$9/$B$11*100</f>
        <v>21.16397726801344</v>
      </c>
      <c r="C42" s="31">
        <f>$C$9/$C$11*100</f>
        <v>21.078990977720494</v>
      </c>
      <c r="D42" s="30">
        <f>$D$9/$D$11*100</f>
        <v>18.761701380762929</v>
      </c>
      <c r="E42" s="31">
        <f>$E$9/$E$11*100</f>
        <v>21.88329102668904</v>
      </c>
      <c r="F42" s="32"/>
      <c r="G42" s="30">
        <f>B42-C42</f>
        <v>8.498629029294591E-2</v>
      </c>
      <c r="H42" s="31">
        <f>D42-E42</f>
        <v>-3.121589645926111</v>
      </c>
    </row>
    <row r="43" spans="1:10" x14ac:dyDescent="0.25">
      <c r="A43" s="7" t="s">
        <v>126</v>
      </c>
      <c r="B43" s="30">
        <f>$B$10/$B$11*100</f>
        <v>4.8823993031069817</v>
      </c>
      <c r="C43" s="31">
        <f>$C$10/$C$11*100</f>
        <v>4.2312649604124477</v>
      </c>
      <c r="D43" s="30">
        <f>$D$10/$D$11*100</f>
        <v>4.4333606365551139</v>
      </c>
      <c r="E43" s="31">
        <f>$E$10/$E$11*100</f>
        <v>3.516470908804084</v>
      </c>
      <c r="F43" s="32"/>
      <c r="G43" s="30">
        <f>B43-C43</f>
        <v>0.65113434269453396</v>
      </c>
      <c r="H43" s="31">
        <f>D43-E43</f>
        <v>0.91688972775102995</v>
      </c>
    </row>
    <row r="44" spans="1:10" s="43" customFormat="1" x14ac:dyDescent="0.25">
      <c r="A44" s="27" t="s">
        <v>0</v>
      </c>
      <c r="B44" s="46">
        <f>SUM(B40:B43)</f>
        <v>99.999999999999986</v>
      </c>
      <c r="C44" s="47">
        <f>SUM(C40:C43)</f>
        <v>100</v>
      </c>
      <c r="D44" s="46">
        <f>SUM(D40:D43)</f>
        <v>99.999999999999986</v>
      </c>
      <c r="E44" s="47">
        <f>SUM(E40:E43)</f>
        <v>99.999999999999986</v>
      </c>
      <c r="F44" s="48"/>
      <c r="G44" s="46">
        <f>B44-C44</f>
        <v>0</v>
      </c>
      <c r="H44" s="47">
        <f>D44-E44</f>
        <v>0</v>
      </c>
    </row>
    <row r="46" spans="1:10" x14ac:dyDescent="0.25">
      <c r="A46" s="3"/>
      <c r="B46" s="196" t="s">
        <v>1</v>
      </c>
      <c r="C46" s="197"/>
      <c r="D46" s="196" t="s">
        <v>2</v>
      </c>
      <c r="E46" s="197"/>
      <c r="F46" s="59"/>
      <c r="G46" s="196" t="s">
        <v>9</v>
      </c>
      <c r="H46" s="197"/>
    </row>
    <row r="47" spans="1:10" x14ac:dyDescent="0.25">
      <c r="A47" s="7" t="s">
        <v>111</v>
      </c>
      <c r="B47" s="30">
        <f>$B$14/$B$35*100</f>
        <v>0.81719002779275729</v>
      </c>
      <c r="C47" s="31">
        <f>$C$14/$C$35*100</f>
        <v>0.71073467133124657</v>
      </c>
      <c r="D47" s="30">
        <f>$D$14/$D$35*100</f>
        <v>0.70208284577580149</v>
      </c>
      <c r="E47" s="31">
        <f>$E$14/$E$35*100</f>
        <v>0.84183051528058628</v>
      </c>
      <c r="F47" s="32"/>
      <c r="G47" s="30">
        <f t="shared" ref="G47:G68" si="4">B47-C47</f>
        <v>0.10645535646151072</v>
      </c>
      <c r="H47" s="31">
        <f t="shared" ref="H47:H68" si="5">D47-E47</f>
        <v>-0.13974766950478479</v>
      </c>
    </row>
    <row r="48" spans="1:10" x14ac:dyDescent="0.25">
      <c r="A48" s="7" t="s">
        <v>112</v>
      </c>
      <c r="B48" s="30">
        <f>$B$15/$B$35*100</f>
        <v>3.0240179201061932</v>
      </c>
      <c r="C48" s="31">
        <f>$C$15/$C$35*100</f>
        <v>3.6567851224452221</v>
      </c>
      <c r="D48" s="30">
        <f>$D$15/$D$35*100</f>
        <v>3.5937865668148841</v>
      </c>
      <c r="E48" s="31">
        <f>$E$15/$E$35*100</f>
        <v>4.1460511408452723</v>
      </c>
      <c r="F48" s="32"/>
      <c r="G48" s="30">
        <f t="shared" si="4"/>
        <v>-0.63276720233902894</v>
      </c>
      <c r="H48" s="31">
        <f t="shared" si="5"/>
        <v>-0.5522645740303882</v>
      </c>
    </row>
    <row r="49" spans="1:8" x14ac:dyDescent="0.25">
      <c r="A49" s="7" t="s">
        <v>113</v>
      </c>
      <c r="B49" s="30">
        <f>$B$16/$B$35*100</f>
        <v>6.2471481312481858</v>
      </c>
      <c r="C49" s="31">
        <f>$C$16/$C$35*100</f>
        <v>8.0022095378383362</v>
      </c>
      <c r="D49" s="30">
        <f>$D$16/$D$35*100</f>
        <v>6.407968640299555</v>
      </c>
      <c r="E49" s="31">
        <f>$E$16/$E$35*100</f>
        <v>8.5359032827087713</v>
      </c>
      <c r="F49" s="32"/>
      <c r="G49" s="30">
        <f t="shared" si="4"/>
        <v>-1.7550614065901504</v>
      </c>
      <c r="H49" s="31">
        <f t="shared" si="5"/>
        <v>-2.1279346424092163</v>
      </c>
    </row>
    <row r="50" spans="1:8" x14ac:dyDescent="0.25">
      <c r="A50" s="7" t="s">
        <v>114</v>
      </c>
      <c r="B50" s="30">
        <f>$B$17/$B$35*100</f>
        <v>4.8989919940266313</v>
      </c>
      <c r="C50" s="31">
        <f>$C$17/$C$35*100</f>
        <v>7.7112870557908302</v>
      </c>
      <c r="D50" s="30">
        <f>$D$17/$D$35*100</f>
        <v>4.3338989000702082</v>
      </c>
      <c r="E50" s="31">
        <f>$E$17/$E$35*100</f>
        <v>5.095440921280959</v>
      </c>
      <c r="F50" s="32"/>
      <c r="G50" s="30">
        <f t="shared" si="4"/>
        <v>-2.8122950617641989</v>
      </c>
      <c r="H50" s="31">
        <f t="shared" si="5"/>
        <v>-0.76154202121075087</v>
      </c>
    </row>
    <row r="51" spans="1:8" x14ac:dyDescent="0.25">
      <c r="A51" s="7" t="s">
        <v>115</v>
      </c>
      <c r="B51" s="30">
        <f>$B$18/$B$35*100</f>
        <v>0.74252291865433273</v>
      </c>
      <c r="C51" s="31">
        <f>$C$18/$C$35*100</f>
        <v>0.55974958571165534</v>
      </c>
      <c r="D51" s="30">
        <f>$D$18/$D$35*100</f>
        <v>0.58214369295576884</v>
      </c>
      <c r="E51" s="31">
        <f>$E$18/$E$35*100</f>
        <v>0.52488921395689025</v>
      </c>
      <c r="F51" s="32"/>
      <c r="G51" s="30">
        <f t="shared" si="4"/>
        <v>0.18277333294267739</v>
      </c>
      <c r="H51" s="31">
        <f t="shared" si="5"/>
        <v>5.7254478998878588E-2</v>
      </c>
    </row>
    <row r="52" spans="1:8" x14ac:dyDescent="0.25">
      <c r="A52" s="7" t="s">
        <v>116</v>
      </c>
      <c r="B52" s="30">
        <f>$B$19/$B$35*100</f>
        <v>4.9778072758949687E-2</v>
      </c>
      <c r="C52" s="31">
        <f>$C$19/$C$35*100</f>
        <v>7.7333824341741852E-2</v>
      </c>
      <c r="D52" s="30">
        <f>$D$19/$D$35*100</f>
        <v>4.9730868242452611E-2</v>
      </c>
      <c r="E52" s="31">
        <f>$E$19/$E$35*100</f>
        <v>7.887679444707367E-2</v>
      </c>
      <c r="F52" s="32"/>
      <c r="G52" s="30">
        <f t="shared" si="4"/>
        <v>-2.7555751582792165E-2</v>
      </c>
      <c r="H52" s="31">
        <f t="shared" si="5"/>
        <v>-2.9145926204621059E-2</v>
      </c>
    </row>
    <row r="53" spans="1:8" x14ac:dyDescent="0.25">
      <c r="A53" s="7" t="s">
        <v>117</v>
      </c>
      <c r="B53" s="30">
        <f>$B$20/$B$35*100</f>
        <v>1.3647488281412039</v>
      </c>
      <c r="C53" s="31">
        <f>$C$20/$C$35*100</f>
        <v>1.075308414656601</v>
      </c>
      <c r="D53" s="30">
        <f>$D$20/$D$35*100</f>
        <v>1.4890007020828457</v>
      </c>
      <c r="E53" s="31">
        <f>$E$20/$E$35*100</f>
        <v>1.1343917165024595</v>
      </c>
      <c r="F53" s="32"/>
      <c r="G53" s="30">
        <f t="shared" si="4"/>
        <v>0.28944041348460292</v>
      </c>
      <c r="H53" s="31">
        <f t="shared" si="5"/>
        <v>0.35460898558038623</v>
      </c>
    </row>
    <row r="54" spans="1:8" x14ac:dyDescent="0.25">
      <c r="A54" s="7" t="s">
        <v>118</v>
      </c>
      <c r="B54" s="30">
        <f>$B$21/$B$35*100</f>
        <v>1.1200066370763677</v>
      </c>
      <c r="C54" s="31">
        <f>$C$21/$C$35*100</f>
        <v>0.81016387405634316</v>
      </c>
      <c r="D54" s="30">
        <f>$D$21/$D$35*100</f>
        <v>0.9741399485139246</v>
      </c>
      <c r="E54" s="31">
        <f>$E$21/$E$35*100</f>
        <v>0.93218029801087066</v>
      </c>
      <c r="F54" s="32"/>
      <c r="G54" s="30">
        <f t="shared" si="4"/>
        <v>0.30984276302002456</v>
      </c>
      <c r="H54" s="31">
        <f t="shared" si="5"/>
        <v>4.1959650503053947E-2</v>
      </c>
    </row>
    <row r="55" spans="1:8" x14ac:dyDescent="0.25">
      <c r="A55" s="142" t="s">
        <v>120</v>
      </c>
      <c r="B55" s="148">
        <f>$B$22/$B$35*100</f>
        <v>3.7914298751400013</v>
      </c>
      <c r="C55" s="149">
        <f>$C$22/$C$35*100</f>
        <v>4.6989504695267907</v>
      </c>
      <c r="D55" s="148">
        <f>$D$22/$D$35*100</f>
        <v>5.5259770652937048</v>
      </c>
      <c r="E55" s="149">
        <f>$E$22/$E$35*100</f>
        <v>5.177185962798835</v>
      </c>
      <c r="F55" s="150"/>
      <c r="G55" s="148">
        <f t="shared" si="4"/>
        <v>-0.90752059438678945</v>
      </c>
      <c r="H55" s="149">
        <f t="shared" si="5"/>
        <v>0.34879110249486978</v>
      </c>
    </row>
    <row r="56" spans="1:8" x14ac:dyDescent="0.25">
      <c r="A56" s="7" t="s">
        <v>121</v>
      </c>
      <c r="B56" s="30">
        <f>$B$23/$B$35*100</f>
        <v>11.809847762060812</v>
      </c>
      <c r="C56" s="31">
        <f>$C$23/$C$35*100</f>
        <v>11.850487939605966</v>
      </c>
      <c r="D56" s="30">
        <f>$D$23/$D$35*100</f>
        <v>12.855429440674</v>
      </c>
      <c r="E56" s="31">
        <f>$E$23/$E$35*100</f>
        <v>13.429132785498144</v>
      </c>
      <c r="F56" s="32"/>
      <c r="G56" s="30">
        <f t="shared" si="4"/>
        <v>-4.0640177545153477E-2</v>
      </c>
      <c r="H56" s="31">
        <f t="shared" si="5"/>
        <v>-0.57370334482414442</v>
      </c>
    </row>
    <row r="57" spans="1:8" x14ac:dyDescent="0.25">
      <c r="A57" s="7" t="s">
        <v>122</v>
      </c>
      <c r="B57" s="30">
        <f>$B$24/$B$35*100</f>
        <v>24.163106151740159</v>
      </c>
      <c r="C57" s="31">
        <f>$C$24/$C$35*100</f>
        <v>19.532314490885657</v>
      </c>
      <c r="D57" s="30">
        <f>$D$24/$D$35*100</f>
        <v>24.049262813011936</v>
      </c>
      <c r="E57" s="31">
        <f>$E$24/$E$35*100</f>
        <v>20.037574036627515</v>
      </c>
      <c r="F57" s="32"/>
      <c r="G57" s="30">
        <f t="shared" si="4"/>
        <v>4.6307916608545021</v>
      </c>
      <c r="H57" s="31">
        <f t="shared" si="5"/>
        <v>4.0116887763844211</v>
      </c>
    </row>
    <row r="58" spans="1:8" x14ac:dyDescent="0.25">
      <c r="A58" s="7" t="s">
        <v>123</v>
      </c>
      <c r="B58" s="30">
        <f>$B$25/$B$35*100</f>
        <v>14.294603227278385</v>
      </c>
      <c r="C58" s="31">
        <f>$C$25/$C$35*100</f>
        <v>13.507641318357578</v>
      </c>
      <c r="D58" s="30">
        <f>$D$25/$D$35*100</f>
        <v>14.601860519541306</v>
      </c>
      <c r="E58" s="31">
        <f>$E$25/$E$35*100</f>
        <v>12.889902336187239</v>
      </c>
      <c r="F58" s="32"/>
      <c r="G58" s="30">
        <f t="shared" si="4"/>
        <v>0.78696190892080686</v>
      </c>
      <c r="H58" s="31">
        <f t="shared" si="5"/>
        <v>1.7119581833540671</v>
      </c>
    </row>
    <row r="59" spans="1:8" x14ac:dyDescent="0.25">
      <c r="A59" s="7" t="s">
        <v>124</v>
      </c>
      <c r="B59" s="30">
        <f>$B$26/$B$35*100</f>
        <v>1.6302318828556022</v>
      </c>
      <c r="C59" s="31">
        <f>$C$26/$C$35*100</f>
        <v>2.4967777573190939</v>
      </c>
      <c r="D59" s="30">
        <f>$D$26/$D$35*100</f>
        <v>1.6396559794055698</v>
      </c>
      <c r="E59" s="31">
        <f>$E$26/$E$35*100</f>
        <v>1.7768790603622595</v>
      </c>
      <c r="F59" s="32"/>
      <c r="G59" s="30">
        <f t="shared" si="4"/>
        <v>-0.86654587446349174</v>
      </c>
      <c r="H59" s="31">
        <f t="shared" si="5"/>
        <v>-0.13722308095668967</v>
      </c>
    </row>
    <row r="60" spans="1:8" x14ac:dyDescent="0.25">
      <c r="A60" s="142" t="s">
        <v>127</v>
      </c>
      <c r="B60" s="148">
        <f>$B$27/$B$35*100</f>
        <v>7.4667109138424517E-2</v>
      </c>
      <c r="C60" s="149">
        <f>$C$27/$C$35*100</f>
        <v>0.20990609464187077</v>
      </c>
      <c r="D60" s="148">
        <f>$D$27/$D$35*100</f>
        <v>8.9223028317341441E-2</v>
      </c>
      <c r="E60" s="149">
        <f>$E$27/$E$35*100</f>
        <v>0.21225028323939824</v>
      </c>
      <c r="F60" s="150"/>
      <c r="G60" s="148">
        <f t="shared" si="4"/>
        <v>-0.13523898550344626</v>
      </c>
      <c r="H60" s="149">
        <f t="shared" si="5"/>
        <v>-0.12302725492205679</v>
      </c>
    </row>
    <row r="61" spans="1:8" x14ac:dyDescent="0.25">
      <c r="A61" s="7" t="s">
        <v>128</v>
      </c>
      <c r="B61" s="30">
        <f>$B$28/$B$35*100</f>
        <v>0</v>
      </c>
      <c r="C61" s="31">
        <f>$C$28/$C$35*100</f>
        <v>7.3651261277849385E-3</v>
      </c>
      <c r="D61" s="30">
        <f>$D$28/$D$35*100</f>
        <v>4.38801778609876E-3</v>
      </c>
      <c r="E61" s="31">
        <f>$E$28/$E$35*100</f>
        <v>5.7364941416053576E-3</v>
      </c>
      <c r="F61" s="32"/>
      <c r="G61" s="30">
        <f t="shared" si="4"/>
        <v>-7.3651261277849385E-3</v>
      </c>
      <c r="H61" s="31">
        <f t="shared" si="5"/>
        <v>-1.3484763555065976E-3</v>
      </c>
    </row>
    <row r="62" spans="1:8" x14ac:dyDescent="0.25">
      <c r="A62" s="7" t="s">
        <v>129</v>
      </c>
      <c r="B62" s="30">
        <f>$B$29/$B$35*100</f>
        <v>0.13688970008711163</v>
      </c>
      <c r="C62" s="31">
        <f>$C$29/$C$35*100</f>
        <v>0.41981218928374153</v>
      </c>
      <c r="D62" s="30">
        <f>$D$29/$D$35*100</f>
        <v>8.1909665340510182E-2</v>
      </c>
      <c r="E62" s="31">
        <f>$E$29/$E$35*100</f>
        <v>0.31694130132369602</v>
      </c>
      <c r="F62" s="32"/>
      <c r="G62" s="30">
        <f t="shared" si="4"/>
        <v>-0.28292248919662988</v>
      </c>
      <c r="H62" s="31">
        <f t="shared" si="5"/>
        <v>-0.23503163598318583</v>
      </c>
    </row>
    <row r="63" spans="1:8" x14ac:dyDescent="0.25">
      <c r="A63" s="7" t="s">
        <v>130</v>
      </c>
      <c r="B63" s="30">
        <f>$B$30/$B$35*100</f>
        <v>1.812751482971751</v>
      </c>
      <c r="C63" s="31">
        <f>$C$30/$C$35*100</f>
        <v>2.4341741852329219</v>
      </c>
      <c r="D63" s="30">
        <f>$D$30/$D$35*100</f>
        <v>1.9526679148139481</v>
      </c>
      <c r="E63" s="31">
        <f>$E$30/$E$35*100</f>
        <v>2.5943294755410231</v>
      </c>
      <c r="F63" s="32"/>
      <c r="G63" s="30">
        <f t="shared" si="4"/>
        <v>-0.62142270226117091</v>
      </c>
      <c r="H63" s="31">
        <f t="shared" si="5"/>
        <v>-0.64166156072707503</v>
      </c>
    </row>
    <row r="64" spans="1:8" x14ac:dyDescent="0.25">
      <c r="A64" s="7" t="s">
        <v>131</v>
      </c>
      <c r="B64" s="30">
        <f>$B$31/$B$35*100</f>
        <v>2.7129049653627577</v>
      </c>
      <c r="C64" s="31">
        <f>$C$31/$C$35*100</f>
        <v>2.7545571717915669</v>
      </c>
      <c r="D64" s="30">
        <f>$D$31/$D$35*100</f>
        <v>2.6240346360870581</v>
      </c>
      <c r="E64" s="31">
        <f>$E$31/$E$35*100</f>
        <v>2.7850679057494014</v>
      </c>
      <c r="F64" s="32"/>
      <c r="G64" s="30">
        <f t="shared" si="4"/>
        <v>-4.165220642880918E-2</v>
      </c>
      <c r="H64" s="31">
        <f t="shared" si="5"/>
        <v>-0.16103326966234333</v>
      </c>
    </row>
    <row r="65" spans="1:8" x14ac:dyDescent="0.25">
      <c r="A65" s="7" t="s">
        <v>132</v>
      </c>
      <c r="B65" s="30">
        <f>$B$32/$B$35*100</f>
        <v>15.485128800763265</v>
      </c>
      <c r="C65" s="31">
        <f>$C$32/$C$35*100</f>
        <v>14.597679985269748</v>
      </c>
      <c r="D65" s="30">
        <f>$D$32/$D$35*100</f>
        <v>13.183068102036041</v>
      </c>
      <c r="E65" s="31">
        <f>$E$32/$E$35*100</f>
        <v>15.469890576374249</v>
      </c>
      <c r="F65" s="32"/>
      <c r="G65" s="30">
        <f t="shared" si="4"/>
        <v>0.88744881549351717</v>
      </c>
      <c r="H65" s="31">
        <f t="shared" si="5"/>
        <v>-2.2868224743382086</v>
      </c>
    </row>
    <row r="66" spans="1:8" x14ac:dyDescent="0.25">
      <c r="A66" s="7" t="s">
        <v>133</v>
      </c>
      <c r="B66" s="30">
        <f>$B$33/$B$35*100</f>
        <v>0.94163520969013148</v>
      </c>
      <c r="C66" s="31">
        <f>$C$33/$C$35*100</f>
        <v>0.65549622537285945</v>
      </c>
      <c r="D66" s="30">
        <f>$D$33/$D$35*100</f>
        <v>0.82641001638193312</v>
      </c>
      <c r="E66" s="31">
        <f>$E$33/$E$35*100</f>
        <v>0.49907499031966618</v>
      </c>
      <c r="F66" s="32"/>
      <c r="G66" s="30">
        <f t="shared" si="4"/>
        <v>0.28613898431727203</v>
      </c>
      <c r="H66" s="31">
        <f t="shared" si="5"/>
        <v>0.32733502606226694</v>
      </c>
    </row>
    <row r="67" spans="1:8" x14ac:dyDescent="0.25">
      <c r="A67" s="142" t="s">
        <v>126</v>
      </c>
      <c r="B67" s="148">
        <f>$B$34/$B$35*100</f>
        <v>4.8823993031069817</v>
      </c>
      <c r="C67" s="149">
        <f>$C$34/$C$35*100</f>
        <v>4.2312649604124477</v>
      </c>
      <c r="D67" s="148">
        <f>$D$34/$D$35*100</f>
        <v>4.4333606365551139</v>
      </c>
      <c r="E67" s="149">
        <f>$E$34/$E$35*100</f>
        <v>3.516470908804084</v>
      </c>
      <c r="F67" s="150"/>
      <c r="G67" s="148">
        <f t="shared" si="4"/>
        <v>0.65113434269453396</v>
      </c>
      <c r="H67" s="149">
        <f t="shared" si="5"/>
        <v>0.91688972775102995</v>
      </c>
    </row>
    <row r="68" spans="1:8" s="43" customFormat="1" x14ac:dyDescent="0.25">
      <c r="A68" s="27" t="s">
        <v>0</v>
      </c>
      <c r="B68" s="46">
        <f>SUM(B47:B67)</f>
        <v>99.999999999999986</v>
      </c>
      <c r="C68" s="47">
        <f>SUM(C47:C67)</f>
        <v>99.999999999999972</v>
      </c>
      <c r="D68" s="46">
        <f>SUM(D47:D67)</f>
        <v>99.999999999999986</v>
      </c>
      <c r="E68" s="47">
        <f>SUM(E47:E67)</f>
        <v>99.999999999999986</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zoomScaleNormal="100"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24</v>
      </c>
      <c r="C6" s="66">
        <v>35</v>
      </c>
      <c r="D6" s="65">
        <v>41</v>
      </c>
      <c r="E6" s="66">
        <v>68</v>
      </c>
      <c r="F6" s="67"/>
      <c r="G6" s="65">
        <f t="shared" ref="G6:G37" si="0">B6-C6</f>
        <v>-11</v>
      </c>
      <c r="H6" s="66">
        <f t="shared" ref="H6:H37" si="1">D6-E6</f>
        <v>-27</v>
      </c>
      <c r="I6" s="20">
        <f t="shared" ref="I6:I37" si="2">IF(C6=0, "-", IF(G6/C6&lt;10, G6/C6, "&gt;999%"))</f>
        <v>-0.31428571428571428</v>
      </c>
      <c r="J6" s="21">
        <f t="shared" ref="J6:J37" si="3">IF(E6=0, "-", IF(H6/E6&lt;10, H6/E6, "&gt;999%"))</f>
        <v>-0.39705882352941174</v>
      </c>
    </row>
    <row r="7" spans="1:10" x14ac:dyDescent="0.25">
      <c r="A7" s="7" t="s">
        <v>32</v>
      </c>
      <c r="B7" s="65">
        <v>0</v>
      </c>
      <c r="C7" s="66">
        <v>0</v>
      </c>
      <c r="D7" s="65">
        <v>0</v>
      </c>
      <c r="E7" s="66">
        <v>1</v>
      </c>
      <c r="F7" s="67"/>
      <c r="G7" s="65">
        <f t="shared" si="0"/>
        <v>0</v>
      </c>
      <c r="H7" s="66">
        <f t="shared" si="1"/>
        <v>-1</v>
      </c>
      <c r="I7" s="20" t="str">
        <f t="shared" si="2"/>
        <v>-</v>
      </c>
      <c r="J7" s="21">
        <f t="shared" si="3"/>
        <v>-1</v>
      </c>
    </row>
    <row r="8" spans="1:10" x14ac:dyDescent="0.25">
      <c r="A8" s="7" t="s">
        <v>33</v>
      </c>
      <c r="B8" s="65">
        <v>5</v>
      </c>
      <c r="C8" s="66">
        <v>3</v>
      </c>
      <c r="D8" s="65">
        <v>11</v>
      </c>
      <c r="E8" s="66">
        <v>7</v>
      </c>
      <c r="F8" s="67"/>
      <c r="G8" s="65">
        <f t="shared" si="0"/>
        <v>2</v>
      </c>
      <c r="H8" s="66">
        <f t="shared" si="1"/>
        <v>4</v>
      </c>
      <c r="I8" s="20">
        <f t="shared" si="2"/>
        <v>0.66666666666666663</v>
      </c>
      <c r="J8" s="21">
        <f t="shared" si="3"/>
        <v>0.5714285714285714</v>
      </c>
    </row>
    <row r="9" spans="1:10" x14ac:dyDescent="0.25">
      <c r="A9" s="7" t="s">
        <v>34</v>
      </c>
      <c r="B9" s="65">
        <v>466</v>
      </c>
      <c r="C9" s="66">
        <v>293</v>
      </c>
      <c r="D9" s="65">
        <v>1252</v>
      </c>
      <c r="E9" s="66">
        <v>767</v>
      </c>
      <c r="F9" s="67"/>
      <c r="G9" s="65">
        <f t="shared" si="0"/>
        <v>173</v>
      </c>
      <c r="H9" s="66">
        <f t="shared" si="1"/>
        <v>485</v>
      </c>
      <c r="I9" s="20">
        <f t="shared" si="2"/>
        <v>0.59044368600682595</v>
      </c>
      <c r="J9" s="21">
        <f t="shared" si="3"/>
        <v>0.63233376792698825</v>
      </c>
    </row>
    <row r="10" spans="1:10" x14ac:dyDescent="0.25">
      <c r="A10" s="7" t="s">
        <v>35</v>
      </c>
      <c r="B10" s="65">
        <v>5</v>
      </c>
      <c r="C10" s="66">
        <v>6</v>
      </c>
      <c r="D10" s="65">
        <v>18</v>
      </c>
      <c r="E10" s="66">
        <v>14</v>
      </c>
      <c r="F10" s="67"/>
      <c r="G10" s="65">
        <f t="shared" si="0"/>
        <v>-1</v>
      </c>
      <c r="H10" s="66">
        <f t="shared" si="1"/>
        <v>4</v>
      </c>
      <c r="I10" s="20">
        <f t="shared" si="2"/>
        <v>-0.16666666666666666</v>
      </c>
      <c r="J10" s="21">
        <f t="shared" si="3"/>
        <v>0.2857142857142857</v>
      </c>
    </row>
    <row r="11" spans="1:10" x14ac:dyDescent="0.25">
      <c r="A11" s="7" t="s">
        <v>36</v>
      </c>
      <c r="B11" s="65">
        <v>1128</v>
      </c>
      <c r="C11" s="66">
        <v>675</v>
      </c>
      <c r="D11" s="65">
        <v>2235</v>
      </c>
      <c r="E11" s="66">
        <v>2158</v>
      </c>
      <c r="F11" s="67"/>
      <c r="G11" s="65">
        <f t="shared" si="0"/>
        <v>453</v>
      </c>
      <c r="H11" s="66">
        <f t="shared" si="1"/>
        <v>77</v>
      </c>
      <c r="I11" s="20">
        <f t="shared" si="2"/>
        <v>0.6711111111111111</v>
      </c>
      <c r="J11" s="21">
        <f t="shared" si="3"/>
        <v>3.5681186283595921E-2</v>
      </c>
    </row>
    <row r="12" spans="1:10" x14ac:dyDescent="0.25">
      <c r="A12" s="7" t="s">
        <v>37</v>
      </c>
      <c r="B12" s="65">
        <v>375</v>
      </c>
      <c r="C12" s="66">
        <v>0</v>
      </c>
      <c r="D12" s="65">
        <v>495</v>
      </c>
      <c r="E12" s="66">
        <v>0</v>
      </c>
      <c r="F12" s="67"/>
      <c r="G12" s="65">
        <f t="shared" si="0"/>
        <v>375</v>
      </c>
      <c r="H12" s="66">
        <f t="shared" si="1"/>
        <v>495</v>
      </c>
      <c r="I12" s="20" t="str">
        <f t="shared" si="2"/>
        <v>-</v>
      </c>
      <c r="J12" s="21" t="str">
        <f t="shared" si="3"/>
        <v>-</v>
      </c>
    </row>
    <row r="13" spans="1:10" x14ac:dyDescent="0.25">
      <c r="A13" s="7" t="s">
        <v>38</v>
      </c>
      <c r="B13" s="65">
        <v>64</v>
      </c>
      <c r="C13" s="66">
        <v>67</v>
      </c>
      <c r="D13" s="65">
        <v>161</v>
      </c>
      <c r="E13" s="66">
        <v>148</v>
      </c>
      <c r="F13" s="67"/>
      <c r="G13" s="65">
        <f t="shared" si="0"/>
        <v>-3</v>
      </c>
      <c r="H13" s="66">
        <f t="shared" si="1"/>
        <v>13</v>
      </c>
      <c r="I13" s="20">
        <f t="shared" si="2"/>
        <v>-4.4776119402985072E-2</v>
      </c>
      <c r="J13" s="21">
        <f t="shared" si="3"/>
        <v>8.7837837837837843E-2</v>
      </c>
    </row>
    <row r="14" spans="1:10" x14ac:dyDescent="0.25">
      <c r="A14" s="7" t="s">
        <v>39</v>
      </c>
      <c r="B14" s="65">
        <v>0</v>
      </c>
      <c r="C14" s="66">
        <v>3</v>
      </c>
      <c r="D14" s="65">
        <v>0</v>
      </c>
      <c r="E14" s="66">
        <v>5</v>
      </c>
      <c r="F14" s="67"/>
      <c r="G14" s="65">
        <f t="shared" si="0"/>
        <v>-3</v>
      </c>
      <c r="H14" s="66">
        <f t="shared" si="1"/>
        <v>-5</v>
      </c>
      <c r="I14" s="20">
        <f t="shared" si="2"/>
        <v>-1</v>
      </c>
      <c r="J14" s="21">
        <f t="shared" si="3"/>
        <v>-1</v>
      </c>
    </row>
    <row r="15" spans="1:10" x14ac:dyDescent="0.25">
      <c r="A15" s="7" t="s">
        <v>40</v>
      </c>
      <c r="B15" s="65">
        <v>5</v>
      </c>
      <c r="C15" s="66">
        <v>17</v>
      </c>
      <c r="D15" s="65">
        <v>9</v>
      </c>
      <c r="E15" s="66">
        <v>43</v>
      </c>
      <c r="F15" s="67"/>
      <c r="G15" s="65">
        <f t="shared" si="0"/>
        <v>-12</v>
      </c>
      <c r="H15" s="66">
        <f t="shared" si="1"/>
        <v>-34</v>
      </c>
      <c r="I15" s="20">
        <f t="shared" si="2"/>
        <v>-0.70588235294117652</v>
      </c>
      <c r="J15" s="21">
        <f t="shared" si="3"/>
        <v>-0.79069767441860461</v>
      </c>
    </row>
    <row r="16" spans="1:10" x14ac:dyDescent="0.25">
      <c r="A16" s="7" t="s">
        <v>41</v>
      </c>
      <c r="B16" s="65">
        <v>335</v>
      </c>
      <c r="C16" s="66">
        <v>0</v>
      </c>
      <c r="D16" s="65">
        <v>442</v>
      </c>
      <c r="E16" s="66">
        <v>0</v>
      </c>
      <c r="F16" s="67"/>
      <c r="G16" s="65">
        <f t="shared" si="0"/>
        <v>335</v>
      </c>
      <c r="H16" s="66">
        <f t="shared" si="1"/>
        <v>442</v>
      </c>
      <c r="I16" s="20" t="str">
        <f t="shared" si="2"/>
        <v>-</v>
      </c>
      <c r="J16" s="21" t="str">
        <f t="shared" si="3"/>
        <v>-</v>
      </c>
    </row>
    <row r="17" spans="1:10" x14ac:dyDescent="0.25">
      <c r="A17" s="7" t="s">
        <v>44</v>
      </c>
      <c r="B17" s="65">
        <v>2</v>
      </c>
      <c r="C17" s="66">
        <v>6</v>
      </c>
      <c r="D17" s="65">
        <v>11</v>
      </c>
      <c r="E17" s="66">
        <v>13</v>
      </c>
      <c r="F17" s="67"/>
      <c r="G17" s="65">
        <f t="shared" si="0"/>
        <v>-4</v>
      </c>
      <c r="H17" s="66">
        <f t="shared" si="1"/>
        <v>-2</v>
      </c>
      <c r="I17" s="20">
        <f t="shared" si="2"/>
        <v>-0.66666666666666663</v>
      </c>
      <c r="J17" s="21">
        <f t="shared" si="3"/>
        <v>-0.15384615384615385</v>
      </c>
    </row>
    <row r="18" spans="1:10" x14ac:dyDescent="0.25">
      <c r="A18" s="7" t="s">
        <v>45</v>
      </c>
      <c r="B18" s="65">
        <v>28</v>
      </c>
      <c r="C18" s="66">
        <v>31</v>
      </c>
      <c r="D18" s="65">
        <v>79</v>
      </c>
      <c r="E18" s="66">
        <v>67</v>
      </c>
      <c r="F18" s="67"/>
      <c r="G18" s="65">
        <f t="shared" si="0"/>
        <v>-3</v>
      </c>
      <c r="H18" s="66">
        <f t="shared" si="1"/>
        <v>12</v>
      </c>
      <c r="I18" s="20">
        <f t="shared" si="2"/>
        <v>-9.6774193548387094E-2</v>
      </c>
      <c r="J18" s="21">
        <f t="shared" si="3"/>
        <v>0.17910447761194029</v>
      </c>
    </row>
    <row r="19" spans="1:10" x14ac:dyDescent="0.25">
      <c r="A19" s="7" t="s">
        <v>46</v>
      </c>
      <c r="B19" s="65">
        <v>28</v>
      </c>
      <c r="C19" s="66">
        <v>25</v>
      </c>
      <c r="D19" s="65">
        <v>71</v>
      </c>
      <c r="E19" s="66">
        <v>61</v>
      </c>
      <c r="F19" s="67"/>
      <c r="G19" s="65">
        <f t="shared" si="0"/>
        <v>3</v>
      </c>
      <c r="H19" s="66">
        <f t="shared" si="1"/>
        <v>10</v>
      </c>
      <c r="I19" s="20">
        <f t="shared" si="2"/>
        <v>0.12</v>
      </c>
      <c r="J19" s="21">
        <f t="shared" si="3"/>
        <v>0.16393442622950818</v>
      </c>
    </row>
    <row r="20" spans="1:10" x14ac:dyDescent="0.25">
      <c r="A20" s="7" t="s">
        <v>47</v>
      </c>
      <c r="B20" s="65">
        <v>2174</v>
      </c>
      <c r="C20" s="66">
        <v>1751</v>
      </c>
      <c r="D20" s="65">
        <v>5087</v>
      </c>
      <c r="E20" s="66">
        <v>4933</v>
      </c>
      <c r="F20" s="67"/>
      <c r="G20" s="65">
        <f t="shared" si="0"/>
        <v>423</v>
      </c>
      <c r="H20" s="66">
        <f t="shared" si="1"/>
        <v>154</v>
      </c>
      <c r="I20" s="20">
        <f t="shared" si="2"/>
        <v>0.24157624214734438</v>
      </c>
      <c r="J20" s="21">
        <f t="shared" si="3"/>
        <v>3.1218325562538011E-2</v>
      </c>
    </row>
    <row r="21" spans="1:10" x14ac:dyDescent="0.25">
      <c r="A21" s="7" t="s">
        <v>50</v>
      </c>
      <c r="B21" s="65">
        <v>7</v>
      </c>
      <c r="C21" s="66">
        <v>14</v>
      </c>
      <c r="D21" s="65">
        <v>60</v>
      </c>
      <c r="E21" s="66">
        <v>47</v>
      </c>
      <c r="F21" s="67"/>
      <c r="G21" s="65">
        <f t="shared" si="0"/>
        <v>-7</v>
      </c>
      <c r="H21" s="66">
        <f t="shared" si="1"/>
        <v>13</v>
      </c>
      <c r="I21" s="20">
        <f t="shared" si="2"/>
        <v>-0.5</v>
      </c>
      <c r="J21" s="21">
        <f t="shared" si="3"/>
        <v>0.27659574468085107</v>
      </c>
    </row>
    <row r="22" spans="1:10" x14ac:dyDescent="0.25">
      <c r="A22" s="7" t="s">
        <v>51</v>
      </c>
      <c r="B22" s="65">
        <v>877</v>
      </c>
      <c r="C22" s="66">
        <v>187</v>
      </c>
      <c r="D22" s="65">
        <v>2052</v>
      </c>
      <c r="E22" s="66">
        <v>605</v>
      </c>
      <c r="F22" s="67"/>
      <c r="G22" s="65">
        <f t="shared" si="0"/>
        <v>690</v>
      </c>
      <c r="H22" s="66">
        <f t="shared" si="1"/>
        <v>1447</v>
      </c>
      <c r="I22" s="20">
        <f t="shared" si="2"/>
        <v>3.6898395721925135</v>
      </c>
      <c r="J22" s="21">
        <f t="shared" si="3"/>
        <v>2.3917355371900828</v>
      </c>
    </row>
    <row r="23" spans="1:10" x14ac:dyDescent="0.25">
      <c r="A23" s="7" t="s">
        <v>53</v>
      </c>
      <c r="B23" s="65">
        <v>506</v>
      </c>
      <c r="C23" s="66">
        <v>638</v>
      </c>
      <c r="D23" s="65">
        <v>1476</v>
      </c>
      <c r="E23" s="66">
        <v>1569</v>
      </c>
      <c r="F23" s="67"/>
      <c r="G23" s="65">
        <f t="shared" si="0"/>
        <v>-132</v>
      </c>
      <c r="H23" s="66">
        <f t="shared" si="1"/>
        <v>-93</v>
      </c>
      <c r="I23" s="20">
        <f t="shared" si="2"/>
        <v>-0.20689655172413793</v>
      </c>
      <c r="J23" s="21">
        <f t="shared" si="3"/>
        <v>-5.9273422562141492E-2</v>
      </c>
    </row>
    <row r="24" spans="1:10" x14ac:dyDescent="0.25">
      <c r="A24" s="7" t="s">
        <v>54</v>
      </c>
      <c r="B24" s="65">
        <v>1057</v>
      </c>
      <c r="C24" s="66">
        <v>1753</v>
      </c>
      <c r="D24" s="65">
        <v>4254</v>
      </c>
      <c r="E24" s="66">
        <v>4849</v>
      </c>
      <c r="F24" s="67"/>
      <c r="G24" s="65">
        <f t="shared" si="0"/>
        <v>-696</v>
      </c>
      <c r="H24" s="66">
        <f t="shared" si="1"/>
        <v>-595</v>
      </c>
      <c r="I24" s="20">
        <f t="shared" si="2"/>
        <v>-0.3970336565887051</v>
      </c>
      <c r="J24" s="21">
        <f t="shared" si="3"/>
        <v>-0.12270571251804496</v>
      </c>
    </row>
    <row r="25" spans="1:10" x14ac:dyDescent="0.25">
      <c r="A25" s="7" t="s">
        <v>57</v>
      </c>
      <c r="B25" s="65">
        <v>816</v>
      </c>
      <c r="C25" s="66">
        <v>615</v>
      </c>
      <c r="D25" s="65">
        <v>1649</v>
      </c>
      <c r="E25" s="66">
        <v>1752</v>
      </c>
      <c r="F25" s="67"/>
      <c r="G25" s="65">
        <f t="shared" si="0"/>
        <v>201</v>
      </c>
      <c r="H25" s="66">
        <f t="shared" si="1"/>
        <v>-103</v>
      </c>
      <c r="I25" s="20">
        <f t="shared" si="2"/>
        <v>0.32682926829268294</v>
      </c>
      <c r="J25" s="21">
        <f t="shared" si="3"/>
        <v>-5.878995433789954E-2</v>
      </c>
    </row>
    <row r="26" spans="1:10" x14ac:dyDescent="0.25">
      <c r="A26" s="7" t="s">
        <v>59</v>
      </c>
      <c r="B26" s="65">
        <v>9</v>
      </c>
      <c r="C26" s="66">
        <v>29</v>
      </c>
      <c r="D26" s="65">
        <v>25</v>
      </c>
      <c r="E26" s="66">
        <v>38</v>
      </c>
      <c r="F26" s="67"/>
      <c r="G26" s="65">
        <f t="shared" si="0"/>
        <v>-20</v>
      </c>
      <c r="H26" s="66">
        <f t="shared" si="1"/>
        <v>-13</v>
      </c>
      <c r="I26" s="20">
        <f t="shared" si="2"/>
        <v>-0.68965517241379315</v>
      </c>
      <c r="J26" s="21">
        <f t="shared" si="3"/>
        <v>-0.34210526315789475</v>
      </c>
    </row>
    <row r="27" spans="1:10" x14ac:dyDescent="0.25">
      <c r="A27" s="7" t="s">
        <v>60</v>
      </c>
      <c r="B27" s="65">
        <v>175</v>
      </c>
      <c r="C27" s="66">
        <v>236</v>
      </c>
      <c r="D27" s="65">
        <v>422</v>
      </c>
      <c r="E27" s="66">
        <v>559</v>
      </c>
      <c r="F27" s="67"/>
      <c r="G27" s="65">
        <f t="shared" si="0"/>
        <v>-61</v>
      </c>
      <c r="H27" s="66">
        <f t="shared" si="1"/>
        <v>-137</v>
      </c>
      <c r="I27" s="20">
        <f t="shared" si="2"/>
        <v>-0.25847457627118642</v>
      </c>
      <c r="J27" s="21">
        <f t="shared" si="3"/>
        <v>-0.24508050089445438</v>
      </c>
    </row>
    <row r="28" spans="1:10" x14ac:dyDescent="0.25">
      <c r="A28" s="7" t="s">
        <v>62</v>
      </c>
      <c r="B28" s="65">
        <v>1594</v>
      </c>
      <c r="C28" s="66">
        <v>1710</v>
      </c>
      <c r="D28" s="65">
        <v>5073</v>
      </c>
      <c r="E28" s="66">
        <v>4836</v>
      </c>
      <c r="F28" s="67"/>
      <c r="G28" s="65">
        <f t="shared" si="0"/>
        <v>-116</v>
      </c>
      <c r="H28" s="66">
        <f t="shared" si="1"/>
        <v>237</v>
      </c>
      <c r="I28" s="20">
        <f t="shared" si="2"/>
        <v>-6.7836257309941514E-2</v>
      </c>
      <c r="J28" s="21">
        <f t="shared" si="3"/>
        <v>4.9007444168734489E-2</v>
      </c>
    </row>
    <row r="29" spans="1:10" x14ac:dyDescent="0.25">
      <c r="A29" s="7" t="s">
        <v>63</v>
      </c>
      <c r="B29" s="65">
        <v>0</v>
      </c>
      <c r="C29" s="66">
        <v>5</v>
      </c>
      <c r="D29" s="65">
        <v>11</v>
      </c>
      <c r="E29" s="66">
        <v>7</v>
      </c>
      <c r="F29" s="67"/>
      <c r="G29" s="65">
        <f t="shared" si="0"/>
        <v>-5</v>
      </c>
      <c r="H29" s="66">
        <f t="shared" si="1"/>
        <v>4</v>
      </c>
      <c r="I29" s="20">
        <f t="shared" si="2"/>
        <v>-1</v>
      </c>
      <c r="J29" s="21">
        <f t="shared" si="3"/>
        <v>0.5714285714285714</v>
      </c>
    </row>
    <row r="30" spans="1:10" x14ac:dyDescent="0.25">
      <c r="A30" s="7" t="s">
        <v>64</v>
      </c>
      <c r="B30" s="65">
        <v>192</v>
      </c>
      <c r="C30" s="66">
        <v>246</v>
      </c>
      <c r="D30" s="65">
        <v>303</v>
      </c>
      <c r="E30" s="66">
        <v>348</v>
      </c>
      <c r="F30" s="67"/>
      <c r="G30" s="65">
        <f t="shared" si="0"/>
        <v>-54</v>
      </c>
      <c r="H30" s="66">
        <f t="shared" si="1"/>
        <v>-45</v>
      </c>
      <c r="I30" s="20">
        <f t="shared" si="2"/>
        <v>-0.21951219512195122</v>
      </c>
      <c r="J30" s="21">
        <f t="shared" si="3"/>
        <v>-0.12931034482758622</v>
      </c>
    </row>
    <row r="31" spans="1:10" x14ac:dyDescent="0.25">
      <c r="A31" s="7" t="s">
        <v>65</v>
      </c>
      <c r="B31" s="65">
        <v>481</v>
      </c>
      <c r="C31" s="66">
        <v>350</v>
      </c>
      <c r="D31" s="65">
        <v>1370</v>
      </c>
      <c r="E31" s="66">
        <v>918</v>
      </c>
      <c r="F31" s="67"/>
      <c r="G31" s="65">
        <f t="shared" si="0"/>
        <v>131</v>
      </c>
      <c r="H31" s="66">
        <f t="shared" si="1"/>
        <v>452</v>
      </c>
      <c r="I31" s="20">
        <f t="shared" si="2"/>
        <v>0.37428571428571428</v>
      </c>
      <c r="J31" s="21">
        <f t="shared" si="3"/>
        <v>0.49237472766884532</v>
      </c>
    </row>
    <row r="32" spans="1:10" x14ac:dyDescent="0.25">
      <c r="A32" s="7" t="s">
        <v>66</v>
      </c>
      <c r="B32" s="65">
        <v>288</v>
      </c>
      <c r="C32" s="66">
        <v>230</v>
      </c>
      <c r="D32" s="65">
        <v>562</v>
      </c>
      <c r="E32" s="66">
        <v>525</v>
      </c>
      <c r="F32" s="67"/>
      <c r="G32" s="65">
        <f t="shared" si="0"/>
        <v>58</v>
      </c>
      <c r="H32" s="66">
        <f t="shared" si="1"/>
        <v>37</v>
      </c>
      <c r="I32" s="20">
        <f t="shared" si="2"/>
        <v>0.25217391304347825</v>
      </c>
      <c r="J32" s="21">
        <f t="shared" si="3"/>
        <v>7.047619047619047E-2</v>
      </c>
    </row>
    <row r="33" spans="1:10" x14ac:dyDescent="0.25">
      <c r="A33" s="7" t="s">
        <v>67</v>
      </c>
      <c r="B33" s="65">
        <v>1</v>
      </c>
      <c r="C33" s="66">
        <v>5</v>
      </c>
      <c r="D33" s="65">
        <v>5</v>
      </c>
      <c r="E33" s="66">
        <v>16</v>
      </c>
      <c r="F33" s="67"/>
      <c r="G33" s="65">
        <f t="shared" si="0"/>
        <v>-4</v>
      </c>
      <c r="H33" s="66">
        <f t="shared" si="1"/>
        <v>-11</v>
      </c>
      <c r="I33" s="20">
        <f t="shared" si="2"/>
        <v>-0.8</v>
      </c>
      <c r="J33" s="21">
        <f t="shared" si="3"/>
        <v>-0.6875</v>
      </c>
    </row>
    <row r="34" spans="1:10" x14ac:dyDescent="0.25">
      <c r="A34" s="7" t="s">
        <v>70</v>
      </c>
      <c r="B34" s="65">
        <v>17</v>
      </c>
      <c r="C34" s="66">
        <v>18</v>
      </c>
      <c r="D34" s="65">
        <v>28</v>
      </c>
      <c r="E34" s="66">
        <v>43</v>
      </c>
      <c r="F34" s="67"/>
      <c r="G34" s="65">
        <f t="shared" si="0"/>
        <v>-1</v>
      </c>
      <c r="H34" s="66">
        <f t="shared" si="1"/>
        <v>-15</v>
      </c>
      <c r="I34" s="20">
        <f t="shared" si="2"/>
        <v>-5.5555555555555552E-2</v>
      </c>
      <c r="J34" s="21">
        <f t="shared" si="3"/>
        <v>-0.34883720930232559</v>
      </c>
    </row>
    <row r="35" spans="1:10" x14ac:dyDescent="0.25">
      <c r="A35" s="7" t="s">
        <v>71</v>
      </c>
      <c r="B35" s="65">
        <v>1832</v>
      </c>
      <c r="C35" s="66">
        <v>3033</v>
      </c>
      <c r="D35" s="65">
        <v>6711</v>
      </c>
      <c r="E35" s="66">
        <v>8323</v>
      </c>
      <c r="F35" s="67"/>
      <c r="G35" s="65">
        <f t="shared" si="0"/>
        <v>-1201</v>
      </c>
      <c r="H35" s="66">
        <f t="shared" si="1"/>
        <v>-1612</v>
      </c>
      <c r="I35" s="20">
        <f t="shared" si="2"/>
        <v>-0.39597757995384109</v>
      </c>
      <c r="J35" s="21">
        <f t="shared" si="3"/>
        <v>-0.19368016340261926</v>
      </c>
    </row>
    <row r="36" spans="1:10" x14ac:dyDescent="0.25">
      <c r="A36" s="7" t="s">
        <v>72</v>
      </c>
      <c r="B36" s="65">
        <v>2</v>
      </c>
      <c r="C36" s="66">
        <v>1</v>
      </c>
      <c r="D36" s="65">
        <v>5</v>
      </c>
      <c r="E36" s="66">
        <v>2</v>
      </c>
      <c r="F36" s="67"/>
      <c r="G36" s="65">
        <f t="shared" si="0"/>
        <v>1</v>
      </c>
      <c r="H36" s="66">
        <f t="shared" si="1"/>
        <v>3</v>
      </c>
      <c r="I36" s="20">
        <f t="shared" si="2"/>
        <v>1</v>
      </c>
      <c r="J36" s="21">
        <f t="shared" si="3"/>
        <v>1.5</v>
      </c>
    </row>
    <row r="37" spans="1:10" x14ac:dyDescent="0.25">
      <c r="A37" s="7" t="s">
        <v>73</v>
      </c>
      <c r="B37" s="65">
        <v>994</v>
      </c>
      <c r="C37" s="66">
        <v>1048</v>
      </c>
      <c r="D37" s="65">
        <v>2354</v>
      </c>
      <c r="E37" s="66">
        <v>2590</v>
      </c>
      <c r="F37" s="67"/>
      <c r="G37" s="65">
        <f t="shared" si="0"/>
        <v>-54</v>
      </c>
      <c r="H37" s="66">
        <f t="shared" si="1"/>
        <v>-236</v>
      </c>
      <c r="I37" s="20">
        <f t="shared" si="2"/>
        <v>-5.1526717557251911E-2</v>
      </c>
      <c r="J37" s="21">
        <f t="shared" si="3"/>
        <v>-9.1119691119691121E-2</v>
      </c>
    </row>
    <row r="38" spans="1:10" x14ac:dyDescent="0.25">
      <c r="A38" s="7" t="s">
        <v>75</v>
      </c>
      <c r="B38" s="65">
        <v>144</v>
      </c>
      <c r="C38" s="66">
        <v>144</v>
      </c>
      <c r="D38" s="65">
        <v>402</v>
      </c>
      <c r="E38" s="66">
        <v>321</v>
      </c>
      <c r="F38" s="67"/>
      <c r="G38" s="65">
        <f t="shared" ref="G38:G73" si="4">B38-C38</f>
        <v>0</v>
      </c>
      <c r="H38" s="66">
        <f t="shared" ref="H38:H73" si="5">D38-E38</f>
        <v>81</v>
      </c>
      <c r="I38" s="20">
        <f t="shared" ref="I38:I73" si="6">IF(C38=0, "-", IF(G38/C38&lt;10, G38/C38, "&gt;999%"))</f>
        <v>0</v>
      </c>
      <c r="J38" s="21">
        <f t="shared" ref="J38:J73" si="7">IF(E38=0, "-", IF(H38/E38&lt;10, H38/E38, "&gt;999%"))</f>
        <v>0.25233644859813081</v>
      </c>
    </row>
    <row r="39" spans="1:10" x14ac:dyDescent="0.25">
      <c r="A39" s="7" t="s">
        <v>76</v>
      </c>
      <c r="B39" s="65">
        <v>834</v>
      </c>
      <c r="C39" s="66">
        <v>812</v>
      </c>
      <c r="D39" s="65">
        <v>2767</v>
      </c>
      <c r="E39" s="66">
        <v>2348</v>
      </c>
      <c r="F39" s="67"/>
      <c r="G39" s="65">
        <f t="shared" si="4"/>
        <v>22</v>
      </c>
      <c r="H39" s="66">
        <f t="shared" si="5"/>
        <v>419</v>
      </c>
      <c r="I39" s="20">
        <f t="shared" si="6"/>
        <v>2.7093596059113302E-2</v>
      </c>
      <c r="J39" s="21">
        <f t="shared" si="7"/>
        <v>0.17844974446337308</v>
      </c>
    </row>
    <row r="40" spans="1:10" x14ac:dyDescent="0.25">
      <c r="A40" s="7" t="s">
        <v>77</v>
      </c>
      <c r="B40" s="65">
        <v>114</v>
      </c>
      <c r="C40" s="66">
        <v>59</v>
      </c>
      <c r="D40" s="65">
        <v>279</v>
      </c>
      <c r="E40" s="66">
        <v>181</v>
      </c>
      <c r="F40" s="67"/>
      <c r="G40" s="65">
        <f t="shared" si="4"/>
        <v>55</v>
      </c>
      <c r="H40" s="66">
        <f t="shared" si="5"/>
        <v>98</v>
      </c>
      <c r="I40" s="20">
        <f t="shared" si="6"/>
        <v>0.93220338983050843</v>
      </c>
      <c r="J40" s="21">
        <f t="shared" si="7"/>
        <v>0.54143646408839774</v>
      </c>
    </row>
    <row r="41" spans="1:10" x14ac:dyDescent="0.25">
      <c r="A41" s="7" t="s">
        <v>78</v>
      </c>
      <c r="B41" s="65">
        <v>1164</v>
      </c>
      <c r="C41" s="66">
        <v>1930</v>
      </c>
      <c r="D41" s="65">
        <v>3627</v>
      </c>
      <c r="E41" s="66">
        <v>5140</v>
      </c>
      <c r="F41" s="67"/>
      <c r="G41" s="65">
        <f t="shared" si="4"/>
        <v>-766</v>
      </c>
      <c r="H41" s="66">
        <f t="shared" si="5"/>
        <v>-1513</v>
      </c>
      <c r="I41" s="20">
        <f t="shared" si="6"/>
        <v>-0.39689119170984455</v>
      </c>
      <c r="J41" s="21">
        <f t="shared" si="7"/>
        <v>-0.29435797665369651</v>
      </c>
    </row>
    <row r="42" spans="1:10" x14ac:dyDescent="0.25">
      <c r="A42" s="7" t="s">
        <v>79</v>
      </c>
      <c r="B42" s="65">
        <v>898</v>
      </c>
      <c r="C42" s="66">
        <v>994</v>
      </c>
      <c r="D42" s="65">
        <v>2539</v>
      </c>
      <c r="E42" s="66">
        <v>2381</v>
      </c>
      <c r="F42" s="67"/>
      <c r="G42" s="65">
        <f t="shared" si="4"/>
        <v>-96</v>
      </c>
      <c r="H42" s="66">
        <f t="shared" si="5"/>
        <v>158</v>
      </c>
      <c r="I42" s="20">
        <f t="shared" si="6"/>
        <v>-9.6579476861166996E-2</v>
      </c>
      <c r="J42" s="21">
        <f t="shared" si="7"/>
        <v>6.6358672826543466E-2</v>
      </c>
    </row>
    <row r="43" spans="1:10" x14ac:dyDescent="0.25">
      <c r="A43" s="7" t="s">
        <v>80</v>
      </c>
      <c r="B43" s="65">
        <v>75</v>
      </c>
      <c r="C43" s="66">
        <v>88</v>
      </c>
      <c r="D43" s="65">
        <v>162</v>
      </c>
      <c r="E43" s="66">
        <v>218</v>
      </c>
      <c r="F43" s="67"/>
      <c r="G43" s="65">
        <f t="shared" si="4"/>
        <v>-13</v>
      </c>
      <c r="H43" s="66">
        <f t="shared" si="5"/>
        <v>-56</v>
      </c>
      <c r="I43" s="20">
        <f t="shared" si="6"/>
        <v>-0.14772727272727273</v>
      </c>
      <c r="J43" s="21">
        <f t="shared" si="7"/>
        <v>-0.25688073394495414</v>
      </c>
    </row>
    <row r="44" spans="1:10" x14ac:dyDescent="0.25">
      <c r="A44" s="7" t="s">
        <v>81</v>
      </c>
      <c r="B44" s="65">
        <v>103</v>
      </c>
      <c r="C44" s="66">
        <v>23</v>
      </c>
      <c r="D44" s="65">
        <v>205</v>
      </c>
      <c r="E44" s="66">
        <v>23</v>
      </c>
      <c r="F44" s="67"/>
      <c r="G44" s="65">
        <f t="shared" si="4"/>
        <v>80</v>
      </c>
      <c r="H44" s="66">
        <f t="shared" si="5"/>
        <v>182</v>
      </c>
      <c r="I44" s="20">
        <f t="shared" si="6"/>
        <v>3.4782608695652173</v>
      </c>
      <c r="J44" s="21">
        <f t="shared" si="7"/>
        <v>7.9130434782608692</v>
      </c>
    </row>
    <row r="45" spans="1:10" x14ac:dyDescent="0.25">
      <c r="A45" s="7" t="s">
        <v>82</v>
      </c>
      <c r="B45" s="65">
        <v>178</v>
      </c>
      <c r="C45" s="66">
        <v>299</v>
      </c>
      <c r="D45" s="65">
        <v>485</v>
      </c>
      <c r="E45" s="66">
        <v>560</v>
      </c>
      <c r="F45" s="67"/>
      <c r="G45" s="65">
        <f t="shared" si="4"/>
        <v>-121</v>
      </c>
      <c r="H45" s="66">
        <f t="shared" si="5"/>
        <v>-75</v>
      </c>
      <c r="I45" s="20">
        <f t="shared" si="6"/>
        <v>-0.40468227424749165</v>
      </c>
      <c r="J45" s="21">
        <f t="shared" si="7"/>
        <v>-0.13392857142857142</v>
      </c>
    </row>
    <row r="46" spans="1:10" x14ac:dyDescent="0.25">
      <c r="A46" s="7" t="s">
        <v>83</v>
      </c>
      <c r="B46" s="65">
        <v>168</v>
      </c>
      <c r="C46" s="66">
        <v>118</v>
      </c>
      <c r="D46" s="65">
        <v>418</v>
      </c>
      <c r="E46" s="66">
        <v>219</v>
      </c>
      <c r="F46" s="67"/>
      <c r="G46" s="65">
        <f t="shared" si="4"/>
        <v>50</v>
      </c>
      <c r="H46" s="66">
        <f t="shared" si="5"/>
        <v>199</v>
      </c>
      <c r="I46" s="20">
        <f t="shared" si="6"/>
        <v>0.42372881355932202</v>
      </c>
      <c r="J46" s="21">
        <f t="shared" si="7"/>
        <v>0.908675799086758</v>
      </c>
    </row>
    <row r="47" spans="1:10" x14ac:dyDescent="0.25">
      <c r="A47" s="7" t="s">
        <v>84</v>
      </c>
      <c r="B47" s="65">
        <v>190</v>
      </c>
      <c r="C47" s="66">
        <v>299</v>
      </c>
      <c r="D47" s="65">
        <v>523</v>
      </c>
      <c r="E47" s="66">
        <v>743</v>
      </c>
      <c r="F47" s="67"/>
      <c r="G47" s="65">
        <f t="shared" si="4"/>
        <v>-109</v>
      </c>
      <c r="H47" s="66">
        <f t="shared" si="5"/>
        <v>-220</v>
      </c>
      <c r="I47" s="20">
        <f t="shared" si="6"/>
        <v>-0.36454849498327757</v>
      </c>
      <c r="J47" s="21">
        <f t="shared" si="7"/>
        <v>-0.29609690444145359</v>
      </c>
    </row>
    <row r="48" spans="1:10" x14ac:dyDescent="0.25">
      <c r="A48" s="7" t="s">
        <v>85</v>
      </c>
      <c r="B48" s="65">
        <v>1</v>
      </c>
      <c r="C48" s="66">
        <v>2</v>
      </c>
      <c r="D48" s="65">
        <v>2</v>
      </c>
      <c r="E48" s="66">
        <v>6</v>
      </c>
      <c r="F48" s="67"/>
      <c r="G48" s="65">
        <f t="shared" si="4"/>
        <v>-1</v>
      </c>
      <c r="H48" s="66">
        <f t="shared" si="5"/>
        <v>-4</v>
      </c>
      <c r="I48" s="20">
        <f t="shared" si="6"/>
        <v>-0.5</v>
      </c>
      <c r="J48" s="21">
        <f t="shared" si="7"/>
        <v>-0.66666666666666663</v>
      </c>
    </row>
    <row r="49" spans="1:10" x14ac:dyDescent="0.25">
      <c r="A49" s="7" t="s">
        <v>88</v>
      </c>
      <c r="B49" s="65">
        <v>236</v>
      </c>
      <c r="C49" s="66">
        <v>308</v>
      </c>
      <c r="D49" s="65">
        <v>724</v>
      </c>
      <c r="E49" s="66">
        <v>515</v>
      </c>
      <c r="F49" s="67"/>
      <c r="G49" s="65">
        <f t="shared" si="4"/>
        <v>-72</v>
      </c>
      <c r="H49" s="66">
        <f t="shared" si="5"/>
        <v>209</v>
      </c>
      <c r="I49" s="20">
        <f t="shared" si="6"/>
        <v>-0.23376623376623376</v>
      </c>
      <c r="J49" s="21">
        <f t="shared" si="7"/>
        <v>0.40582524271844661</v>
      </c>
    </row>
    <row r="50" spans="1:10" x14ac:dyDescent="0.25">
      <c r="A50" s="7" t="s">
        <v>89</v>
      </c>
      <c r="B50" s="65">
        <v>134</v>
      </c>
      <c r="C50" s="66">
        <v>74</v>
      </c>
      <c r="D50" s="65">
        <v>360</v>
      </c>
      <c r="E50" s="66">
        <v>230</v>
      </c>
      <c r="F50" s="67"/>
      <c r="G50" s="65">
        <f t="shared" si="4"/>
        <v>60</v>
      </c>
      <c r="H50" s="66">
        <f t="shared" si="5"/>
        <v>130</v>
      </c>
      <c r="I50" s="20">
        <f t="shared" si="6"/>
        <v>0.81081081081081086</v>
      </c>
      <c r="J50" s="21">
        <f t="shared" si="7"/>
        <v>0.56521739130434778</v>
      </c>
    </row>
    <row r="51" spans="1:10" x14ac:dyDescent="0.25">
      <c r="A51" s="7" t="s">
        <v>90</v>
      </c>
      <c r="B51" s="65">
        <v>729</v>
      </c>
      <c r="C51" s="66">
        <v>605</v>
      </c>
      <c r="D51" s="65">
        <v>2843</v>
      </c>
      <c r="E51" s="66">
        <v>2096</v>
      </c>
      <c r="F51" s="67"/>
      <c r="G51" s="65">
        <f t="shared" si="4"/>
        <v>124</v>
      </c>
      <c r="H51" s="66">
        <f t="shared" si="5"/>
        <v>747</v>
      </c>
      <c r="I51" s="20">
        <f t="shared" si="6"/>
        <v>0.20495867768595041</v>
      </c>
      <c r="J51" s="21">
        <f t="shared" si="7"/>
        <v>0.35639312977099236</v>
      </c>
    </row>
    <row r="52" spans="1:10" x14ac:dyDescent="0.25">
      <c r="A52" s="7" t="s">
        <v>91</v>
      </c>
      <c r="B52" s="65">
        <v>347</v>
      </c>
      <c r="C52" s="66">
        <v>559</v>
      </c>
      <c r="D52" s="65">
        <v>986</v>
      </c>
      <c r="E52" s="66">
        <v>1215</v>
      </c>
      <c r="F52" s="67"/>
      <c r="G52" s="65">
        <f t="shared" si="4"/>
        <v>-212</v>
      </c>
      <c r="H52" s="66">
        <f t="shared" si="5"/>
        <v>-229</v>
      </c>
      <c r="I52" s="20">
        <f t="shared" si="6"/>
        <v>-0.37924865831842575</v>
      </c>
      <c r="J52" s="21">
        <f t="shared" si="7"/>
        <v>-0.18847736625514402</v>
      </c>
    </row>
    <row r="53" spans="1:10" x14ac:dyDescent="0.25">
      <c r="A53" s="7" t="s">
        <v>92</v>
      </c>
      <c r="B53" s="65">
        <v>893</v>
      </c>
      <c r="C53" s="66">
        <v>1218</v>
      </c>
      <c r="D53" s="65">
        <v>1777</v>
      </c>
      <c r="E53" s="66">
        <v>1218</v>
      </c>
      <c r="F53" s="67"/>
      <c r="G53" s="65">
        <f t="shared" si="4"/>
        <v>-325</v>
      </c>
      <c r="H53" s="66">
        <f t="shared" si="5"/>
        <v>559</v>
      </c>
      <c r="I53" s="20">
        <f t="shared" si="6"/>
        <v>-0.26683087027914615</v>
      </c>
      <c r="J53" s="21">
        <f t="shared" si="7"/>
        <v>0.45894909688013136</v>
      </c>
    </row>
    <row r="54" spans="1:10" x14ac:dyDescent="0.25">
      <c r="A54" s="7" t="s">
        <v>93</v>
      </c>
      <c r="B54" s="65">
        <v>2305</v>
      </c>
      <c r="C54" s="66">
        <v>4624</v>
      </c>
      <c r="D54" s="65">
        <v>8486</v>
      </c>
      <c r="E54" s="66">
        <v>12626</v>
      </c>
      <c r="F54" s="67"/>
      <c r="G54" s="65">
        <f t="shared" si="4"/>
        <v>-2319</v>
      </c>
      <c r="H54" s="66">
        <f t="shared" si="5"/>
        <v>-4140</v>
      </c>
      <c r="I54" s="20">
        <f t="shared" si="6"/>
        <v>-0.50151384083044981</v>
      </c>
      <c r="J54" s="21">
        <f t="shared" si="7"/>
        <v>-0.32789482021226041</v>
      </c>
    </row>
    <row r="55" spans="1:10" x14ac:dyDescent="0.25">
      <c r="A55" s="7" t="s">
        <v>95</v>
      </c>
      <c r="B55" s="65">
        <v>973</v>
      </c>
      <c r="C55" s="66">
        <v>830</v>
      </c>
      <c r="D55" s="65">
        <v>2570</v>
      </c>
      <c r="E55" s="66">
        <v>1739</v>
      </c>
      <c r="F55" s="67"/>
      <c r="G55" s="65">
        <f t="shared" si="4"/>
        <v>143</v>
      </c>
      <c r="H55" s="66">
        <f t="shared" si="5"/>
        <v>831</v>
      </c>
      <c r="I55" s="20">
        <f t="shared" si="6"/>
        <v>0.17228915662650601</v>
      </c>
      <c r="J55" s="21">
        <f t="shared" si="7"/>
        <v>0.47786083956296721</v>
      </c>
    </row>
    <row r="56" spans="1:10" x14ac:dyDescent="0.25">
      <c r="A56" s="7" t="s">
        <v>96</v>
      </c>
      <c r="B56" s="65">
        <v>239</v>
      </c>
      <c r="C56" s="66">
        <v>310</v>
      </c>
      <c r="D56" s="65">
        <v>674</v>
      </c>
      <c r="E56" s="66">
        <v>746</v>
      </c>
      <c r="F56" s="67"/>
      <c r="G56" s="65">
        <f t="shared" si="4"/>
        <v>-71</v>
      </c>
      <c r="H56" s="66">
        <f t="shared" si="5"/>
        <v>-72</v>
      </c>
      <c r="I56" s="20">
        <f t="shared" si="6"/>
        <v>-0.22903225806451613</v>
      </c>
      <c r="J56" s="21">
        <f t="shared" si="7"/>
        <v>-9.6514745308310987E-2</v>
      </c>
    </row>
    <row r="57" spans="1:10" x14ac:dyDescent="0.25">
      <c r="A57" s="142" t="s">
        <v>42</v>
      </c>
      <c r="B57" s="143">
        <v>31</v>
      </c>
      <c r="C57" s="144">
        <v>26</v>
      </c>
      <c r="D57" s="143">
        <v>68</v>
      </c>
      <c r="E57" s="144">
        <v>48</v>
      </c>
      <c r="F57" s="145"/>
      <c r="G57" s="143">
        <f t="shared" si="4"/>
        <v>5</v>
      </c>
      <c r="H57" s="144">
        <f t="shared" si="5"/>
        <v>20</v>
      </c>
      <c r="I57" s="151">
        <f t="shared" si="6"/>
        <v>0.19230769230769232</v>
      </c>
      <c r="J57" s="152">
        <f t="shared" si="7"/>
        <v>0.41666666666666669</v>
      </c>
    </row>
    <row r="58" spans="1:10" x14ac:dyDescent="0.25">
      <c r="A58" s="7" t="s">
        <v>43</v>
      </c>
      <c r="B58" s="65">
        <v>4</v>
      </c>
      <c r="C58" s="66">
        <v>1</v>
      </c>
      <c r="D58" s="65">
        <v>7</v>
      </c>
      <c r="E58" s="66">
        <v>4</v>
      </c>
      <c r="F58" s="67"/>
      <c r="G58" s="65">
        <f t="shared" si="4"/>
        <v>3</v>
      </c>
      <c r="H58" s="66">
        <f t="shared" si="5"/>
        <v>3</v>
      </c>
      <c r="I58" s="20">
        <f t="shared" si="6"/>
        <v>3</v>
      </c>
      <c r="J58" s="21">
        <f t="shared" si="7"/>
        <v>0.75</v>
      </c>
    </row>
    <row r="59" spans="1:10" x14ac:dyDescent="0.25">
      <c r="A59" s="7" t="s">
        <v>48</v>
      </c>
      <c r="B59" s="65">
        <v>8</v>
      </c>
      <c r="C59" s="66">
        <v>10</v>
      </c>
      <c r="D59" s="65">
        <v>19</v>
      </c>
      <c r="E59" s="66">
        <v>31</v>
      </c>
      <c r="F59" s="67"/>
      <c r="G59" s="65">
        <f t="shared" si="4"/>
        <v>-2</v>
      </c>
      <c r="H59" s="66">
        <f t="shared" si="5"/>
        <v>-12</v>
      </c>
      <c r="I59" s="20">
        <f t="shared" si="6"/>
        <v>-0.2</v>
      </c>
      <c r="J59" s="21">
        <f t="shared" si="7"/>
        <v>-0.38709677419354838</v>
      </c>
    </row>
    <row r="60" spans="1:10" x14ac:dyDescent="0.25">
      <c r="A60" s="7" t="s">
        <v>49</v>
      </c>
      <c r="B60" s="65">
        <v>103</v>
      </c>
      <c r="C60" s="66">
        <v>117</v>
      </c>
      <c r="D60" s="65">
        <v>250</v>
      </c>
      <c r="E60" s="66">
        <v>260</v>
      </c>
      <c r="F60" s="67"/>
      <c r="G60" s="65">
        <f t="shared" si="4"/>
        <v>-14</v>
      </c>
      <c r="H60" s="66">
        <f t="shared" si="5"/>
        <v>-10</v>
      </c>
      <c r="I60" s="20">
        <f t="shared" si="6"/>
        <v>-0.11965811965811966</v>
      </c>
      <c r="J60" s="21">
        <f t="shared" si="7"/>
        <v>-3.8461538461538464E-2</v>
      </c>
    </row>
    <row r="61" spans="1:10" x14ac:dyDescent="0.25">
      <c r="A61" s="7" t="s">
        <v>52</v>
      </c>
      <c r="B61" s="65">
        <v>111</v>
      </c>
      <c r="C61" s="66">
        <v>120</v>
      </c>
      <c r="D61" s="65">
        <v>254</v>
      </c>
      <c r="E61" s="66">
        <v>263</v>
      </c>
      <c r="F61" s="67"/>
      <c r="G61" s="65">
        <f t="shared" si="4"/>
        <v>-9</v>
      </c>
      <c r="H61" s="66">
        <f t="shared" si="5"/>
        <v>-9</v>
      </c>
      <c r="I61" s="20">
        <f t="shared" si="6"/>
        <v>-7.4999999999999997E-2</v>
      </c>
      <c r="J61" s="21">
        <f t="shared" si="7"/>
        <v>-3.4220532319391636E-2</v>
      </c>
    </row>
    <row r="62" spans="1:10" x14ac:dyDescent="0.25">
      <c r="A62" s="7" t="s">
        <v>55</v>
      </c>
      <c r="B62" s="65">
        <v>2</v>
      </c>
      <c r="C62" s="66">
        <v>1</v>
      </c>
      <c r="D62" s="65">
        <v>2</v>
      </c>
      <c r="E62" s="66">
        <v>6</v>
      </c>
      <c r="F62" s="67"/>
      <c r="G62" s="65">
        <f t="shared" si="4"/>
        <v>1</v>
      </c>
      <c r="H62" s="66">
        <f t="shared" si="5"/>
        <v>-4</v>
      </c>
      <c r="I62" s="20">
        <f t="shared" si="6"/>
        <v>1</v>
      </c>
      <c r="J62" s="21">
        <f t="shared" si="7"/>
        <v>-0.66666666666666663</v>
      </c>
    </row>
    <row r="63" spans="1:10" x14ac:dyDescent="0.25">
      <c r="A63" s="7" t="s">
        <v>56</v>
      </c>
      <c r="B63" s="65">
        <v>288</v>
      </c>
      <c r="C63" s="66">
        <v>234</v>
      </c>
      <c r="D63" s="65">
        <v>702</v>
      </c>
      <c r="E63" s="66">
        <v>522</v>
      </c>
      <c r="F63" s="67"/>
      <c r="G63" s="65">
        <f t="shared" si="4"/>
        <v>54</v>
      </c>
      <c r="H63" s="66">
        <f t="shared" si="5"/>
        <v>180</v>
      </c>
      <c r="I63" s="20">
        <f t="shared" si="6"/>
        <v>0.23076923076923078</v>
      </c>
      <c r="J63" s="21">
        <f t="shared" si="7"/>
        <v>0.34482758620689657</v>
      </c>
    </row>
    <row r="64" spans="1:10" x14ac:dyDescent="0.25">
      <c r="A64" s="7" t="s">
        <v>58</v>
      </c>
      <c r="B64" s="65">
        <v>45</v>
      </c>
      <c r="C64" s="66">
        <v>46</v>
      </c>
      <c r="D64" s="65">
        <v>169</v>
      </c>
      <c r="E64" s="66">
        <v>121</v>
      </c>
      <c r="F64" s="67"/>
      <c r="G64" s="65">
        <f t="shared" si="4"/>
        <v>-1</v>
      </c>
      <c r="H64" s="66">
        <f t="shared" si="5"/>
        <v>48</v>
      </c>
      <c r="I64" s="20">
        <f t="shared" si="6"/>
        <v>-2.1739130434782608E-2</v>
      </c>
      <c r="J64" s="21">
        <f t="shared" si="7"/>
        <v>0.39669421487603307</v>
      </c>
    </row>
    <row r="65" spans="1:10" x14ac:dyDescent="0.25">
      <c r="A65" s="7" t="s">
        <v>61</v>
      </c>
      <c r="B65" s="65">
        <v>77</v>
      </c>
      <c r="C65" s="66">
        <v>79</v>
      </c>
      <c r="D65" s="65">
        <v>220</v>
      </c>
      <c r="E65" s="66">
        <v>182</v>
      </c>
      <c r="F65" s="67"/>
      <c r="G65" s="65">
        <f t="shared" si="4"/>
        <v>-2</v>
      </c>
      <c r="H65" s="66">
        <f t="shared" si="5"/>
        <v>38</v>
      </c>
      <c r="I65" s="20">
        <f t="shared" si="6"/>
        <v>-2.5316455696202531E-2</v>
      </c>
      <c r="J65" s="21">
        <f t="shared" si="7"/>
        <v>0.2087912087912088</v>
      </c>
    </row>
    <row r="66" spans="1:10" x14ac:dyDescent="0.25">
      <c r="A66" s="7" t="s">
        <v>68</v>
      </c>
      <c r="B66" s="65">
        <v>28</v>
      </c>
      <c r="C66" s="66">
        <v>28</v>
      </c>
      <c r="D66" s="65">
        <v>63</v>
      </c>
      <c r="E66" s="66">
        <v>64</v>
      </c>
      <c r="F66" s="67"/>
      <c r="G66" s="65">
        <f t="shared" si="4"/>
        <v>0</v>
      </c>
      <c r="H66" s="66">
        <f t="shared" si="5"/>
        <v>-1</v>
      </c>
      <c r="I66" s="20">
        <f t="shared" si="6"/>
        <v>0</v>
      </c>
      <c r="J66" s="21">
        <f t="shared" si="7"/>
        <v>-1.5625E-2</v>
      </c>
    </row>
    <row r="67" spans="1:10" x14ac:dyDescent="0.25">
      <c r="A67" s="7" t="s">
        <v>69</v>
      </c>
      <c r="B67" s="65">
        <v>6</v>
      </c>
      <c r="C67" s="66">
        <v>11</v>
      </c>
      <c r="D67" s="65">
        <v>15</v>
      </c>
      <c r="E67" s="66">
        <v>17</v>
      </c>
      <c r="F67" s="67"/>
      <c r="G67" s="65">
        <f t="shared" si="4"/>
        <v>-5</v>
      </c>
      <c r="H67" s="66">
        <f t="shared" si="5"/>
        <v>-2</v>
      </c>
      <c r="I67" s="20">
        <f t="shared" si="6"/>
        <v>-0.45454545454545453</v>
      </c>
      <c r="J67" s="21">
        <f t="shared" si="7"/>
        <v>-0.11764705882352941</v>
      </c>
    </row>
    <row r="68" spans="1:10" x14ac:dyDescent="0.25">
      <c r="A68" s="7" t="s">
        <v>74</v>
      </c>
      <c r="B68" s="65">
        <v>42</v>
      </c>
      <c r="C68" s="66">
        <v>20</v>
      </c>
      <c r="D68" s="65">
        <v>95</v>
      </c>
      <c r="E68" s="66">
        <v>53</v>
      </c>
      <c r="F68" s="67"/>
      <c r="G68" s="65">
        <f t="shared" si="4"/>
        <v>22</v>
      </c>
      <c r="H68" s="66">
        <f t="shared" si="5"/>
        <v>42</v>
      </c>
      <c r="I68" s="20">
        <f t="shared" si="6"/>
        <v>1.1000000000000001</v>
      </c>
      <c r="J68" s="21">
        <f t="shared" si="7"/>
        <v>0.79245283018867929</v>
      </c>
    </row>
    <row r="69" spans="1:10" x14ac:dyDescent="0.25">
      <c r="A69" s="7" t="s">
        <v>86</v>
      </c>
      <c r="B69" s="65">
        <v>19</v>
      </c>
      <c r="C69" s="66">
        <v>28</v>
      </c>
      <c r="D69" s="65">
        <v>54</v>
      </c>
      <c r="E69" s="66">
        <v>54</v>
      </c>
      <c r="F69" s="67"/>
      <c r="G69" s="65">
        <f t="shared" si="4"/>
        <v>-9</v>
      </c>
      <c r="H69" s="66">
        <f t="shared" si="5"/>
        <v>0</v>
      </c>
      <c r="I69" s="20">
        <f t="shared" si="6"/>
        <v>-0.32142857142857145</v>
      </c>
      <c r="J69" s="21">
        <f t="shared" si="7"/>
        <v>0</v>
      </c>
    </row>
    <row r="70" spans="1:10" x14ac:dyDescent="0.25">
      <c r="A70" s="7" t="s">
        <v>87</v>
      </c>
      <c r="B70" s="65">
        <v>0</v>
      </c>
      <c r="C70" s="66">
        <v>1</v>
      </c>
      <c r="D70" s="65">
        <v>3</v>
      </c>
      <c r="E70" s="66">
        <v>1</v>
      </c>
      <c r="F70" s="67"/>
      <c r="G70" s="65">
        <f t="shared" si="4"/>
        <v>-1</v>
      </c>
      <c r="H70" s="66">
        <f t="shared" si="5"/>
        <v>2</v>
      </c>
      <c r="I70" s="20">
        <f t="shared" si="6"/>
        <v>-1</v>
      </c>
      <c r="J70" s="21">
        <f t="shared" si="7"/>
        <v>2</v>
      </c>
    </row>
    <row r="71" spans="1:10" x14ac:dyDescent="0.25">
      <c r="A71" s="7" t="s">
        <v>94</v>
      </c>
      <c r="B71" s="65">
        <v>27</v>
      </c>
      <c r="C71" s="66">
        <v>27</v>
      </c>
      <c r="D71" s="65">
        <v>87</v>
      </c>
      <c r="E71" s="66">
        <v>65</v>
      </c>
      <c r="F71" s="67"/>
      <c r="G71" s="65">
        <f t="shared" si="4"/>
        <v>0</v>
      </c>
      <c r="H71" s="66">
        <f t="shared" si="5"/>
        <v>22</v>
      </c>
      <c r="I71" s="20">
        <f t="shared" si="6"/>
        <v>0</v>
      </c>
      <c r="J71" s="21">
        <f t="shared" si="7"/>
        <v>0.33846153846153848</v>
      </c>
    </row>
    <row r="72" spans="1:10" x14ac:dyDescent="0.25">
      <c r="A72" s="7" t="s">
        <v>97</v>
      </c>
      <c r="B72" s="65">
        <v>104</v>
      </c>
      <c r="C72" s="66">
        <v>77</v>
      </c>
      <c r="D72" s="65">
        <v>259</v>
      </c>
      <c r="E72" s="66">
        <v>193</v>
      </c>
      <c r="F72" s="67"/>
      <c r="G72" s="65">
        <f t="shared" si="4"/>
        <v>27</v>
      </c>
      <c r="H72" s="66">
        <f t="shared" si="5"/>
        <v>66</v>
      </c>
      <c r="I72" s="20">
        <f t="shared" si="6"/>
        <v>0.35064935064935066</v>
      </c>
      <c r="J72" s="21">
        <f t="shared" si="7"/>
        <v>0.34196891191709844</v>
      </c>
    </row>
    <row r="73" spans="1:10" x14ac:dyDescent="0.25">
      <c r="A73" s="7" t="s">
        <v>98</v>
      </c>
      <c r="B73" s="65">
        <v>0</v>
      </c>
      <c r="C73" s="66">
        <v>3</v>
      </c>
      <c r="D73" s="65">
        <v>0</v>
      </c>
      <c r="E73" s="66">
        <v>8</v>
      </c>
      <c r="F73" s="67"/>
      <c r="G73" s="65">
        <f t="shared" si="4"/>
        <v>-3</v>
      </c>
      <c r="H73" s="66">
        <f t="shared" si="5"/>
        <v>-8</v>
      </c>
      <c r="I73" s="20">
        <f t="shared" si="6"/>
        <v>-1</v>
      </c>
      <c r="J73" s="21">
        <f t="shared" si="7"/>
        <v>-1</v>
      </c>
    </row>
    <row r="74" spans="1:10" x14ac:dyDescent="0.25">
      <c r="A74" s="1"/>
      <c r="B74" s="68"/>
      <c r="C74" s="69"/>
      <c r="D74" s="68"/>
      <c r="E74" s="69"/>
      <c r="F74" s="70"/>
      <c r="G74" s="68"/>
      <c r="H74" s="69"/>
      <c r="I74" s="5"/>
      <c r="J74" s="6"/>
    </row>
    <row r="75" spans="1:10" s="43" customFormat="1" x14ac:dyDescent="0.25">
      <c r="A75" s="27" t="s">
        <v>5</v>
      </c>
      <c r="B75" s="71">
        <f>SUM(B6:B74)</f>
        <v>24107</v>
      </c>
      <c r="C75" s="72">
        <f>SUM(C6:C74)</f>
        <v>27155</v>
      </c>
      <c r="D75" s="71">
        <f>SUM(D6:D74)</f>
        <v>68368</v>
      </c>
      <c r="E75" s="72">
        <f>SUM(E6:E74)</f>
        <v>69729</v>
      </c>
      <c r="F75" s="73"/>
      <c r="G75" s="71">
        <f>SUM(G6:G74)</f>
        <v>-3048</v>
      </c>
      <c r="H75" s="72">
        <f>SUM(H6:H74)</f>
        <v>-1361</v>
      </c>
      <c r="I75" s="37">
        <f>IF(C75=0, 0, G75/C75)</f>
        <v>-0.11224452218744246</v>
      </c>
      <c r="J75" s="38">
        <f>IF(E75=0, 0, H75/E75)</f>
        <v>-1.951842131681223E-2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zoomScaleNormal="100" workbookViewId="0">
      <selection activeCell="M1" sqref="M1"/>
    </sheetView>
  </sheetViews>
  <sheetFormatPr defaultRowHeight="13.2" x14ac:dyDescent="0.25"/>
  <cols>
    <col min="1" max="1" width="25.77734375" bestFit="1"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109</v>
      </c>
      <c r="B2" s="202" t="s">
        <v>100</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2023</v>
      </c>
      <c r="C5" s="58">
        <f>B5-1</f>
        <v>2022</v>
      </c>
      <c r="D5" s="57">
        <f>B5</f>
        <v>2023</v>
      </c>
      <c r="E5" s="58">
        <f>C5</f>
        <v>2022</v>
      </c>
      <c r="F5" s="64"/>
      <c r="G5" s="57" t="s">
        <v>4</v>
      </c>
      <c r="H5" s="58" t="s">
        <v>2</v>
      </c>
    </row>
    <row r="6" spans="1:8" x14ac:dyDescent="0.25">
      <c r="A6" s="7" t="s">
        <v>31</v>
      </c>
      <c r="B6" s="16">
        <v>9.9556145517899389E-2</v>
      </c>
      <c r="C6" s="17">
        <v>0.128889707236236</v>
      </c>
      <c r="D6" s="16">
        <v>5.9969576410016399E-2</v>
      </c>
      <c r="E6" s="17">
        <v>9.7520400407291097E-2</v>
      </c>
      <c r="F6" s="12"/>
      <c r="G6" s="10">
        <f t="shared" ref="G6:G37" si="0">B6-C6</f>
        <v>-2.9333561718336607E-2</v>
      </c>
      <c r="H6" s="11">
        <f t="shared" ref="H6:H37" si="1">D6-E6</f>
        <v>-3.7550823997274697E-2</v>
      </c>
    </row>
    <row r="7" spans="1:8" x14ac:dyDescent="0.25">
      <c r="A7" s="7" t="s">
        <v>32</v>
      </c>
      <c r="B7" s="16">
        <v>0</v>
      </c>
      <c r="C7" s="17">
        <v>0</v>
      </c>
      <c r="D7" s="16">
        <v>0</v>
      </c>
      <c r="E7" s="17">
        <v>1.4341235354013401E-3</v>
      </c>
      <c r="F7" s="12"/>
      <c r="G7" s="10">
        <f t="shared" si="0"/>
        <v>0</v>
      </c>
      <c r="H7" s="11">
        <f t="shared" si="1"/>
        <v>-1.4341235354013401E-3</v>
      </c>
    </row>
    <row r="8" spans="1:8" x14ac:dyDescent="0.25">
      <c r="A8" s="7" t="s">
        <v>33</v>
      </c>
      <c r="B8" s="16">
        <v>2.0740863649562399E-2</v>
      </c>
      <c r="C8" s="17">
        <v>1.1047689191677401E-2</v>
      </c>
      <c r="D8" s="16">
        <v>1.6089398549028803E-2</v>
      </c>
      <c r="E8" s="17">
        <v>1.0038864747809399E-2</v>
      </c>
      <c r="F8" s="12"/>
      <c r="G8" s="10">
        <f t="shared" si="0"/>
        <v>9.6931744578849979E-3</v>
      </c>
      <c r="H8" s="11">
        <f t="shared" si="1"/>
        <v>6.0505338012194036E-3</v>
      </c>
    </row>
    <row r="9" spans="1:8" x14ac:dyDescent="0.25">
      <c r="A9" s="7" t="s">
        <v>34</v>
      </c>
      <c r="B9" s="16">
        <v>1.9330484921392099</v>
      </c>
      <c r="C9" s="17">
        <v>1.07899097772049</v>
      </c>
      <c r="D9" s="16">
        <v>1.8312660893985502</v>
      </c>
      <c r="E9" s="17">
        <v>1.0999727516528299</v>
      </c>
      <c r="F9" s="12"/>
      <c r="G9" s="10">
        <f t="shared" si="0"/>
        <v>0.85405751441871991</v>
      </c>
      <c r="H9" s="11">
        <f t="shared" si="1"/>
        <v>0.73129333774572025</v>
      </c>
    </row>
    <row r="10" spans="1:8" x14ac:dyDescent="0.25">
      <c r="A10" s="7" t="s">
        <v>35</v>
      </c>
      <c r="B10" s="16">
        <v>2.0740863649562399E-2</v>
      </c>
      <c r="C10" s="17">
        <v>2.2095378383354802E-2</v>
      </c>
      <c r="D10" s="16">
        <v>2.6328106716592602E-2</v>
      </c>
      <c r="E10" s="17">
        <v>2.0077729495618798E-2</v>
      </c>
      <c r="F10" s="12"/>
      <c r="G10" s="10">
        <f t="shared" si="0"/>
        <v>-1.3545147337924029E-3</v>
      </c>
      <c r="H10" s="11">
        <f t="shared" si="1"/>
        <v>6.2503772209738032E-3</v>
      </c>
    </row>
    <row r="11" spans="1:8" x14ac:dyDescent="0.25">
      <c r="A11" s="7" t="s">
        <v>36</v>
      </c>
      <c r="B11" s="16">
        <v>4.6791388393412703</v>
      </c>
      <c r="C11" s="17">
        <v>2.4857300681274199</v>
      </c>
      <c r="D11" s="16">
        <v>3.2690732506435802</v>
      </c>
      <c r="E11" s="17">
        <v>3.0948385893960899</v>
      </c>
      <c r="F11" s="12"/>
      <c r="G11" s="10">
        <f t="shared" si="0"/>
        <v>2.1934087712138504</v>
      </c>
      <c r="H11" s="11">
        <f t="shared" si="1"/>
        <v>0.17423466124749032</v>
      </c>
    </row>
    <row r="12" spans="1:8" x14ac:dyDescent="0.25">
      <c r="A12" s="7" t="s">
        <v>37</v>
      </c>
      <c r="B12" s="16">
        <v>1.55556477371718</v>
      </c>
      <c r="C12" s="17">
        <v>0</v>
      </c>
      <c r="D12" s="16">
        <v>0.72402293470629508</v>
      </c>
      <c r="E12" s="17">
        <v>0</v>
      </c>
      <c r="F12" s="12"/>
      <c r="G12" s="10">
        <f t="shared" si="0"/>
        <v>1.55556477371718</v>
      </c>
      <c r="H12" s="11">
        <f t="shared" si="1"/>
        <v>0.72402293470629508</v>
      </c>
    </row>
    <row r="13" spans="1:8" x14ac:dyDescent="0.25">
      <c r="A13" s="7" t="s">
        <v>38</v>
      </c>
      <c r="B13" s="16">
        <v>0.26548305471439798</v>
      </c>
      <c r="C13" s="17">
        <v>0.24673172528079501</v>
      </c>
      <c r="D13" s="16">
        <v>0.235490287853967</v>
      </c>
      <c r="E13" s="17">
        <v>0.21225028323939801</v>
      </c>
      <c r="F13" s="12"/>
      <c r="G13" s="10">
        <f t="shared" si="0"/>
        <v>1.875132943360297E-2</v>
      </c>
      <c r="H13" s="11">
        <f t="shared" si="1"/>
        <v>2.3240004614568988E-2</v>
      </c>
    </row>
    <row r="14" spans="1:8" x14ac:dyDescent="0.25">
      <c r="A14" s="7" t="s">
        <v>39</v>
      </c>
      <c r="B14" s="16">
        <v>0</v>
      </c>
      <c r="C14" s="17">
        <v>1.1047689191677401E-2</v>
      </c>
      <c r="D14" s="16">
        <v>0</v>
      </c>
      <c r="E14" s="17">
        <v>7.1706176770067005E-3</v>
      </c>
      <c r="F14" s="12"/>
      <c r="G14" s="10">
        <f t="shared" si="0"/>
        <v>-1.1047689191677401E-2</v>
      </c>
      <c r="H14" s="11">
        <f t="shared" si="1"/>
        <v>-7.1706176770067005E-3</v>
      </c>
    </row>
    <row r="15" spans="1:8" x14ac:dyDescent="0.25">
      <c r="A15" s="7" t="s">
        <v>40</v>
      </c>
      <c r="B15" s="16">
        <v>2.0740863649562399E-2</v>
      </c>
      <c r="C15" s="17">
        <v>6.2603572086171996E-2</v>
      </c>
      <c r="D15" s="16">
        <v>1.3164053358296301E-2</v>
      </c>
      <c r="E15" s="17">
        <v>6.16673120222576E-2</v>
      </c>
      <c r="F15" s="12"/>
      <c r="G15" s="10">
        <f t="shared" si="0"/>
        <v>-4.1862708436609594E-2</v>
      </c>
      <c r="H15" s="11">
        <f t="shared" si="1"/>
        <v>-4.8503258663961296E-2</v>
      </c>
    </row>
    <row r="16" spans="1:8" x14ac:dyDescent="0.25">
      <c r="A16" s="7" t="s">
        <v>41</v>
      </c>
      <c r="B16" s="16">
        <v>1.3896378645206799</v>
      </c>
      <c r="C16" s="17">
        <v>0</v>
      </c>
      <c r="D16" s="16">
        <v>0.64650128715188393</v>
      </c>
      <c r="E16" s="17">
        <v>0</v>
      </c>
      <c r="F16" s="12"/>
      <c r="G16" s="10">
        <f t="shared" si="0"/>
        <v>1.3896378645206799</v>
      </c>
      <c r="H16" s="11">
        <f t="shared" si="1"/>
        <v>0.64650128715188393</v>
      </c>
    </row>
    <row r="17" spans="1:8" x14ac:dyDescent="0.25">
      <c r="A17" s="7" t="s">
        <v>44</v>
      </c>
      <c r="B17" s="16">
        <v>8.2963454598249508E-3</v>
      </c>
      <c r="C17" s="17">
        <v>2.2095378383354802E-2</v>
      </c>
      <c r="D17" s="16">
        <v>1.6089398549028803E-2</v>
      </c>
      <c r="E17" s="17">
        <v>1.8643605960217399E-2</v>
      </c>
      <c r="F17" s="12"/>
      <c r="G17" s="10">
        <f t="shared" si="0"/>
        <v>-1.3799032923529851E-2</v>
      </c>
      <c r="H17" s="11">
        <f t="shared" si="1"/>
        <v>-2.5542074111885964E-3</v>
      </c>
    </row>
    <row r="18" spans="1:8" x14ac:dyDescent="0.25">
      <c r="A18" s="7" t="s">
        <v>45</v>
      </c>
      <c r="B18" s="16">
        <v>0.116148836437549</v>
      </c>
      <c r="C18" s="17">
        <v>0.11415945498066699</v>
      </c>
      <c r="D18" s="16">
        <v>0.11555113503393399</v>
      </c>
      <c r="E18" s="17">
        <v>9.6086276871889698E-2</v>
      </c>
      <c r="F18" s="12"/>
      <c r="G18" s="10">
        <f t="shared" si="0"/>
        <v>1.9893814568820167E-3</v>
      </c>
      <c r="H18" s="11">
        <f t="shared" si="1"/>
        <v>1.9464858162044296E-2</v>
      </c>
    </row>
    <row r="19" spans="1:8" x14ac:dyDescent="0.25">
      <c r="A19" s="7" t="s">
        <v>46</v>
      </c>
      <c r="B19" s="16">
        <v>0.116148836437549</v>
      </c>
      <c r="C19" s="17">
        <v>9.2064076597311695E-2</v>
      </c>
      <c r="D19" s="16">
        <v>0.10384975427100401</v>
      </c>
      <c r="E19" s="17">
        <v>8.7481535659481691E-2</v>
      </c>
      <c r="F19" s="12"/>
      <c r="G19" s="10">
        <f t="shared" si="0"/>
        <v>2.4084759840237308E-2</v>
      </c>
      <c r="H19" s="11">
        <f t="shared" si="1"/>
        <v>1.6368218611522323E-2</v>
      </c>
    </row>
    <row r="20" spans="1:8" x14ac:dyDescent="0.25">
      <c r="A20" s="7" t="s">
        <v>47</v>
      </c>
      <c r="B20" s="16">
        <v>9.01812751482972</v>
      </c>
      <c r="C20" s="17">
        <v>6.44816792487571</v>
      </c>
      <c r="D20" s="16">
        <v>7.4406154926281305</v>
      </c>
      <c r="E20" s="17">
        <v>7.074531400134811</v>
      </c>
      <c r="F20" s="12"/>
      <c r="G20" s="10">
        <f t="shared" si="0"/>
        <v>2.56995958995401</v>
      </c>
      <c r="H20" s="11">
        <f t="shared" si="1"/>
        <v>0.36608409249331952</v>
      </c>
    </row>
    <row r="21" spans="1:8" x14ac:dyDescent="0.25">
      <c r="A21" s="7" t="s">
        <v>50</v>
      </c>
      <c r="B21" s="16">
        <v>2.9037209109387299E-2</v>
      </c>
      <c r="C21" s="17">
        <v>5.1555882894494608E-2</v>
      </c>
      <c r="D21" s="16">
        <v>8.77603557219752E-2</v>
      </c>
      <c r="E21" s="17">
        <v>6.7403806163863003E-2</v>
      </c>
      <c r="F21" s="12"/>
      <c r="G21" s="10">
        <f t="shared" si="0"/>
        <v>-2.2518673785107308E-2</v>
      </c>
      <c r="H21" s="11">
        <f t="shared" si="1"/>
        <v>2.0356549558112197E-2</v>
      </c>
    </row>
    <row r="22" spans="1:8" x14ac:dyDescent="0.25">
      <c r="A22" s="7" t="s">
        <v>51</v>
      </c>
      <c r="B22" s="16">
        <v>3.6379474841332402</v>
      </c>
      <c r="C22" s="17">
        <v>0.68863929294789195</v>
      </c>
      <c r="D22" s="16">
        <v>3.0014041656915498</v>
      </c>
      <c r="E22" s="17">
        <v>0.86764473891781002</v>
      </c>
      <c r="F22" s="12"/>
      <c r="G22" s="10">
        <f t="shared" si="0"/>
        <v>2.9493081911853483</v>
      </c>
      <c r="H22" s="11">
        <f t="shared" si="1"/>
        <v>2.1337594267737399</v>
      </c>
    </row>
    <row r="23" spans="1:8" x14ac:dyDescent="0.25">
      <c r="A23" s="7" t="s">
        <v>53</v>
      </c>
      <c r="B23" s="16">
        <v>2.0989754013357098</v>
      </c>
      <c r="C23" s="17">
        <v>2.3494752347633998</v>
      </c>
      <c r="D23" s="16">
        <v>2.1589047507605899</v>
      </c>
      <c r="E23" s="17">
        <v>2.2501398270447002</v>
      </c>
      <c r="F23" s="12"/>
      <c r="G23" s="10">
        <f t="shared" si="0"/>
        <v>-0.25049983342769</v>
      </c>
      <c r="H23" s="11">
        <f t="shared" si="1"/>
        <v>-9.1235076284110317E-2</v>
      </c>
    </row>
    <row r="24" spans="1:8" x14ac:dyDescent="0.25">
      <c r="A24" s="7" t="s">
        <v>54</v>
      </c>
      <c r="B24" s="16">
        <v>4.3846185755174805</v>
      </c>
      <c r="C24" s="17">
        <v>6.4555330510034992</v>
      </c>
      <c r="D24" s="16">
        <v>6.2222092206880397</v>
      </c>
      <c r="E24" s="17">
        <v>6.9540650231610908</v>
      </c>
      <c r="F24" s="12"/>
      <c r="G24" s="10">
        <f t="shared" si="0"/>
        <v>-2.0709144754860187</v>
      </c>
      <c r="H24" s="11">
        <f t="shared" si="1"/>
        <v>-0.73185580247305104</v>
      </c>
    </row>
    <row r="25" spans="1:8" x14ac:dyDescent="0.25">
      <c r="A25" s="7" t="s">
        <v>57</v>
      </c>
      <c r="B25" s="16">
        <v>3.3849089476085803</v>
      </c>
      <c r="C25" s="17">
        <v>2.2647762842938701</v>
      </c>
      <c r="D25" s="16">
        <v>2.41194710975895</v>
      </c>
      <c r="E25" s="17">
        <v>2.5125844340231502</v>
      </c>
      <c r="F25" s="12"/>
      <c r="G25" s="10">
        <f t="shared" si="0"/>
        <v>1.1201326633147102</v>
      </c>
      <c r="H25" s="11">
        <f t="shared" si="1"/>
        <v>-0.10063732426420025</v>
      </c>
    </row>
    <row r="26" spans="1:8" x14ac:dyDescent="0.25">
      <c r="A26" s="7" t="s">
        <v>59</v>
      </c>
      <c r="B26" s="16">
        <v>3.73335545692123E-2</v>
      </c>
      <c r="C26" s="17">
        <v>0.106794328852882</v>
      </c>
      <c r="D26" s="16">
        <v>3.65668148841563E-2</v>
      </c>
      <c r="E26" s="17">
        <v>5.4496694345250896E-2</v>
      </c>
      <c r="F26" s="12"/>
      <c r="G26" s="10">
        <f t="shared" si="0"/>
        <v>-6.9460774283669702E-2</v>
      </c>
      <c r="H26" s="11">
        <f t="shared" si="1"/>
        <v>-1.7929879461094596E-2</v>
      </c>
    </row>
    <row r="27" spans="1:8" x14ac:dyDescent="0.25">
      <c r="A27" s="7" t="s">
        <v>60</v>
      </c>
      <c r="B27" s="16">
        <v>0.72593022773468296</v>
      </c>
      <c r="C27" s="17">
        <v>0.86908488307862308</v>
      </c>
      <c r="D27" s="16">
        <v>0.61724783524455906</v>
      </c>
      <c r="E27" s="17">
        <v>0.80167505628934899</v>
      </c>
      <c r="F27" s="12"/>
      <c r="G27" s="10">
        <f t="shared" si="0"/>
        <v>-0.14315465534394012</v>
      </c>
      <c r="H27" s="11">
        <f t="shared" si="1"/>
        <v>-0.18442722104478992</v>
      </c>
    </row>
    <row r="28" spans="1:8" x14ac:dyDescent="0.25">
      <c r="A28" s="7" t="s">
        <v>62</v>
      </c>
      <c r="B28" s="16">
        <v>6.6121873314804809</v>
      </c>
      <c r="C28" s="17">
        <v>6.29718283925612</v>
      </c>
      <c r="D28" s="16">
        <v>7.4201380762929992</v>
      </c>
      <c r="E28" s="17">
        <v>6.935421417200879</v>
      </c>
      <c r="F28" s="12"/>
      <c r="G28" s="10">
        <f t="shared" si="0"/>
        <v>0.31500449222436089</v>
      </c>
      <c r="H28" s="11">
        <f t="shared" si="1"/>
        <v>0.48471665909212014</v>
      </c>
    </row>
    <row r="29" spans="1:8" x14ac:dyDescent="0.25">
      <c r="A29" s="7" t="s">
        <v>63</v>
      </c>
      <c r="B29" s="16">
        <v>0</v>
      </c>
      <c r="C29" s="17">
        <v>1.8412815319462303E-2</v>
      </c>
      <c r="D29" s="16">
        <v>1.6089398549028803E-2</v>
      </c>
      <c r="E29" s="17">
        <v>1.0038864747809399E-2</v>
      </c>
      <c r="F29" s="12"/>
      <c r="G29" s="10">
        <f t="shared" si="0"/>
        <v>-1.8412815319462303E-2</v>
      </c>
      <c r="H29" s="11">
        <f t="shared" si="1"/>
        <v>6.0505338012194036E-3</v>
      </c>
    </row>
    <row r="30" spans="1:8" x14ac:dyDescent="0.25">
      <c r="A30" s="7" t="s">
        <v>64</v>
      </c>
      <c r="B30" s="16">
        <v>0.796449164143195</v>
      </c>
      <c r="C30" s="17">
        <v>0.90591051371754705</v>
      </c>
      <c r="D30" s="16">
        <v>0.44318979639597506</v>
      </c>
      <c r="E30" s="17">
        <v>0.49907499031966601</v>
      </c>
      <c r="F30" s="12"/>
      <c r="G30" s="10">
        <f t="shared" si="0"/>
        <v>-0.10946134957435205</v>
      </c>
      <c r="H30" s="11">
        <f t="shared" si="1"/>
        <v>-5.5885193923690957E-2</v>
      </c>
    </row>
    <row r="31" spans="1:8" x14ac:dyDescent="0.25">
      <c r="A31" s="7" t="s">
        <v>65</v>
      </c>
      <c r="B31" s="16">
        <v>1.9952710830878999</v>
      </c>
      <c r="C31" s="17">
        <v>1.2888970723623601</v>
      </c>
      <c r="D31" s="16">
        <v>2.0038614556517698</v>
      </c>
      <c r="E31" s="17">
        <v>1.3165254054984299</v>
      </c>
      <c r="F31" s="12"/>
      <c r="G31" s="10">
        <f t="shared" si="0"/>
        <v>0.70637401072553985</v>
      </c>
      <c r="H31" s="11">
        <f t="shared" si="1"/>
        <v>0.68733605015333987</v>
      </c>
    </row>
    <row r="32" spans="1:8" x14ac:dyDescent="0.25">
      <c r="A32" s="7" t="s">
        <v>66</v>
      </c>
      <c r="B32" s="16">
        <v>1.1946737462147901</v>
      </c>
      <c r="C32" s="17">
        <v>0.8469895046952679</v>
      </c>
      <c r="D32" s="16">
        <v>0.82202199859583402</v>
      </c>
      <c r="E32" s="17">
        <v>0.75291485608570308</v>
      </c>
      <c r="F32" s="12"/>
      <c r="G32" s="10">
        <f t="shared" si="0"/>
        <v>0.34768424151952215</v>
      </c>
      <c r="H32" s="11">
        <f t="shared" si="1"/>
        <v>6.9107142510130948E-2</v>
      </c>
    </row>
    <row r="33" spans="1:8" x14ac:dyDescent="0.25">
      <c r="A33" s="7" t="s">
        <v>67</v>
      </c>
      <c r="B33" s="16">
        <v>4.1481727299124702E-3</v>
      </c>
      <c r="C33" s="17">
        <v>1.8412815319462303E-2</v>
      </c>
      <c r="D33" s="16">
        <v>7.3133629768312699E-3</v>
      </c>
      <c r="E33" s="17">
        <v>2.2945976566421399E-2</v>
      </c>
      <c r="F33" s="12"/>
      <c r="G33" s="10">
        <f t="shared" si="0"/>
        <v>-1.4264642589549834E-2</v>
      </c>
      <c r="H33" s="11">
        <f t="shared" si="1"/>
        <v>-1.563261358959013E-2</v>
      </c>
    </row>
    <row r="34" spans="1:8" x14ac:dyDescent="0.25">
      <c r="A34" s="7" t="s">
        <v>70</v>
      </c>
      <c r="B34" s="16">
        <v>7.0518936408512103E-2</v>
      </c>
      <c r="C34" s="17">
        <v>6.6286135150064401E-2</v>
      </c>
      <c r="D34" s="16">
        <v>4.0954832670255098E-2</v>
      </c>
      <c r="E34" s="17">
        <v>6.16673120222576E-2</v>
      </c>
      <c r="F34" s="12"/>
      <c r="G34" s="10">
        <f t="shared" si="0"/>
        <v>4.2328012584477021E-3</v>
      </c>
      <c r="H34" s="11">
        <f t="shared" si="1"/>
        <v>-2.0712479352002502E-2</v>
      </c>
    </row>
    <row r="35" spans="1:8" x14ac:dyDescent="0.25">
      <c r="A35" s="7" t="s">
        <v>71</v>
      </c>
      <c r="B35" s="16">
        <v>7.5994524411996505</v>
      </c>
      <c r="C35" s="17">
        <v>11.1692137727859</v>
      </c>
      <c r="D35" s="16">
        <v>9.8159957875029189</v>
      </c>
      <c r="E35" s="17">
        <v>11.936210185145301</v>
      </c>
      <c r="F35" s="12"/>
      <c r="G35" s="10">
        <f t="shared" si="0"/>
        <v>-3.5697613315862498</v>
      </c>
      <c r="H35" s="11">
        <f t="shared" si="1"/>
        <v>-2.120214397642382</v>
      </c>
    </row>
    <row r="36" spans="1:8" x14ac:dyDescent="0.25">
      <c r="A36" s="7" t="s">
        <v>72</v>
      </c>
      <c r="B36" s="16">
        <v>8.2963454598249508E-3</v>
      </c>
      <c r="C36" s="17">
        <v>3.6825630638924701E-3</v>
      </c>
      <c r="D36" s="16">
        <v>7.3133629768312699E-3</v>
      </c>
      <c r="E36" s="17">
        <v>2.8682470708026801E-3</v>
      </c>
      <c r="F36" s="12"/>
      <c r="G36" s="10">
        <f t="shared" si="0"/>
        <v>4.6137823959324807E-3</v>
      </c>
      <c r="H36" s="11">
        <f t="shared" si="1"/>
        <v>4.4451159060285902E-3</v>
      </c>
    </row>
    <row r="37" spans="1:8" x14ac:dyDescent="0.25">
      <c r="A37" s="7" t="s">
        <v>73</v>
      </c>
      <c r="B37" s="16">
        <v>4.1232836935330006</v>
      </c>
      <c r="C37" s="17">
        <v>3.8593260909593101</v>
      </c>
      <c r="D37" s="16">
        <v>3.4431312894921602</v>
      </c>
      <c r="E37" s="17">
        <v>3.7143799566894704</v>
      </c>
      <c r="F37" s="12"/>
      <c r="G37" s="10">
        <f t="shared" si="0"/>
        <v>0.2639576025736905</v>
      </c>
      <c r="H37" s="11">
        <f t="shared" si="1"/>
        <v>-0.27124866719731022</v>
      </c>
    </row>
    <row r="38" spans="1:8" x14ac:dyDescent="0.25">
      <c r="A38" s="7" t="s">
        <v>75</v>
      </c>
      <c r="B38" s="16">
        <v>0.59733687310739603</v>
      </c>
      <c r="C38" s="17">
        <v>0.53028908120051599</v>
      </c>
      <c r="D38" s="16">
        <v>0.58799438333723397</v>
      </c>
      <c r="E38" s="17">
        <v>0.46035365486382995</v>
      </c>
      <c r="F38" s="12"/>
      <c r="G38" s="10">
        <f t="shared" ref="G38:G73" si="2">B38-C38</f>
        <v>6.7047791906880039E-2</v>
      </c>
      <c r="H38" s="11">
        <f t="shared" ref="H38:H73" si="3">D38-E38</f>
        <v>0.12764072847340402</v>
      </c>
    </row>
    <row r="39" spans="1:8" x14ac:dyDescent="0.25">
      <c r="A39" s="7" t="s">
        <v>76</v>
      </c>
      <c r="B39" s="16">
        <v>3.4595760567469998</v>
      </c>
      <c r="C39" s="17">
        <v>2.9902412078806799</v>
      </c>
      <c r="D39" s="16">
        <v>4.0472150713784201</v>
      </c>
      <c r="E39" s="17">
        <v>3.36732206112235</v>
      </c>
      <c r="F39" s="12"/>
      <c r="G39" s="10">
        <f t="shared" si="2"/>
        <v>0.46933484886631982</v>
      </c>
      <c r="H39" s="11">
        <f t="shared" si="3"/>
        <v>0.67989301025607007</v>
      </c>
    </row>
    <row r="40" spans="1:8" x14ac:dyDescent="0.25">
      <c r="A40" s="7" t="s">
        <v>77</v>
      </c>
      <c r="B40" s="16">
        <v>0.47289169121002195</v>
      </c>
      <c r="C40" s="17">
        <v>0.21727122076965599</v>
      </c>
      <c r="D40" s="16">
        <v>0.40808565410718506</v>
      </c>
      <c r="E40" s="17">
        <v>0.259576359907642</v>
      </c>
      <c r="F40" s="12"/>
      <c r="G40" s="10">
        <f t="shared" si="2"/>
        <v>0.25562047044036595</v>
      </c>
      <c r="H40" s="11">
        <f t="shared" si="3"/>
        <v>0.14850929419954306</v>
      </c>
    </row>
    <row r="41" spans="1:8" x14ac:dyDescent="0.25">
      <c r="A41" s="7" t="s">
        <v>78</v>
      </c>
      <c r="B41" s="16">
        <v>4.8284730576181198</v>
      </c>
      <c r="C41" s="17">
        <v>7.1073467133124693</v>
      </c>
      <c r="D41" s="16">
        <v>5.3051135033934003</v>
      </c>
      <c r="E41" s="17">
        <v>7.3713949719628804</v>
      </c>
      <c r="F41" s="12"/>
      <c r="G41" s="10">
        <f t="shared" si="2"/>
        <v>-2.2788736556943494</v>
      </c>
      <c r="H41" s="11">
        <f t="shared" si="3"/>
        <v>-2.0662814685694801</v>
      </c>
    </row>
    <row r="42" spans="1:8" x14ac:dyDescent="0.25">
      <c r="A42" s="7" t="s">
        <v>79</v>
      </c>
      <c r="B42" s="16">
        <v>3.7250591114614</v>
      </c>
      <c r="C42" s="17">
        <v>3.6604676855091096</v>
      </c>
      <c r="D42" s="16">
        <v>3.7137257196349203</v>
      </c>
      <c r="E42" s="17">
        <v>3.4146481377905902</v>
      </c>
      <c r="F42" s="12"/>
      <c r="G42" s="10">
        <f t="shared" si="2"/>
        <v>6.4591425952290393E-2</v>
      </c>
      <c r="H42" s="11">
        <f t="shared" si="3"/>
        <v>0.29907758184433009</v>
      </c>
    </row>
    <row r="43" spans="1:8" x14ac:dyDescent="0.25">
      <c r="A43" s="7" t="s">
        <v>80</v>
      </c>
      <c r="B43" s="16">
        <v>0.31111295474343598</v>
      </c>
      <c r="C43" s="17">
        <v>0.32406554962253703</v>
      </c>
      <c r="D43" s="16">
        <v>0.23695296044933301</v>
      </c>
      <c r="E43" s="17">
        <v>0.31263893071749199</v>
      </c>
      <c r="F43" s="12"/>
      <c r="G43" s="10">
        <f t="shared" si="2"/>
        <v>-1.2952594879101054E-2</v>
      </c>
      <c r="H43" s="11">
        <f t="shared" si="3"/>
        <v>-7.5685970268158986E-2</v>
      </c>
    </row>
    <row r="44" spans="1:8" x14ac:dyDescent="0.25">
      <c r="A44" s="7" t="s">
        <v>81</v>
      </c>
      <c r="B44" s="16">
        <v>0.42726179118098501</v>
      </c>
      <c r="C44" s="17">
        <v>8.4698950469526801E-2</v>
      </c>
      <c r="D44" s="16">
        <v>0.299847882050082</v>
      </c>
      <c r="E44" s="17">
        <v>3.2984841314230802E-2</v>
      </c>
      <c r="F44" s="12"/>
      <c r="G44" s="10">
        <f t="shared" si="2"/>
        <v>0.34256284071145821</v>
      </c>
      <c r="H44" s="11">
        <f t="shared" si="3"/>
        <v>0.26686304073585121</v>
      </c>
    </row>
    <row r="45" spans="1:8" x14ac:dyDescent="0.25">
      <c r="A45" s="7" t="s">
        <v>82</v>
      </c>
      <c r="B45" s="16">
        <v>0.73837474592441998</v>
      </c>
      <c r="C45" s="17">
        <v>1.10108635610385</v>
      </c>
      <c r="D45" s="16">
        <v>0.70939620875263298</v>
      </c>
      <c r="E45" s="17">
        <v>0.80310917982475005</v>
      </c>
      <c r="F45" s="12"/>
      <c r="G45" s="10">
        <f t="shared" si="2"/>
        <v>-0.36271161017942999</v>
      </c>
      <c r="H45" s="11">
        <f t="shared" si="3"/>
        <v>-9.3712971072117068E-2</v>
      </c>
    </row>
    <row r="46" spans="1:8" x14ac:dyDescent="0.25">
      <c r="A46" s="7" t="s">
        <v>83</v>
      </c>
      <c r="B46" s="16">
        <v>0.69689301862529596</v>
      </c>
      <c r="C46" s="17">
        <v>0.43454244153931104</v>
      </c>
      <c r="D46" s="16">
        <v>0.61139714486309393</v>
      </c>
      <c r="E46" s="17">
        <v>0.314073054252893</v>
      </c>
      <c r="F46" s="12"/>
      <c r="G46" s="10">
        <f t="shared" si="2"/>
        <v>0.26235057708598492</v>
      </c>
      <c r="H46" s="11">
        <f t="shared" si="3"/>
        <v>0.29732409061020093</v>
      </c>
    </row>
    <row r="47" spans="1:8" x14ac:dyDescent="0.25">
      <c r="A47" s="7" t="s">
        <v>84</v>
      </c>
      <c r="B47" s="16">
        <v>0.78815281868336995</v>
      </c>
      <c r="C47" s="17">
        <v>1.10108635610385</v>
      </c>
      <c r="D47" s="16">
        <v>0.76497776737654999</v>
      </c>
      <c r="E47" s="17">
        <v>1.0655537868031999</v>
      </c>
      <c r="F47" s="12"/>
      <c r="G47" s="10">
        <f t="shared" si="2"/>
        <v>-0.31293353742048002</v>
      </c>
      <c r="H47" s="11">
        <f t="shared" si="3"/>
        <v>-0.30057601942664991</v>
      </c>
    </row>
    <row r="48" spans="1:8" x14ac:dyDescent="0.25">
      <c r="A48" s="7" t="s">
        <v>85</v>
      </c>
      <c r="B48" s="16">
        <v>4.1481727299124702E-3</v>
      </c>
      <c r="C48" s="17">
        <v>7.3651261277849402E-3</v>
      </c>
      <c r="D48" s="16">
        <v>2.9253451907325103E-3</v>
      </c>
      <c r="E48" s="17">
        <v>8.6047412124080399E-3</v>
      </c>
      <c r="F48" s="12"/>
      <c r="G48" s="10">
        <f t="shared" si="2"/>
        <v>-3.21695339787247E-3</v>
      </c>
      <c r="H48" s="11">
        <f t="shared" si="3"/>
        <v>-5.6793960216755292E-3</v>
      </c>
    </row>
    <row r="49" spans="1:8" x14ac:dyDescent="0.25">
      <c r="A49" s="7" t="s">
        <v>88</v>
      </c>
      <c r="B49" s="16">
        <v>0.97896876425934398</v>
      </c>
      <c r="C49" s="17">
        <v>1.1342294236788799</v>
      </c>
      <c r="D49" s="16">
        <v>1.05897495904517</v>
      </c>
      <c r="E49" s="17">
        <v>0.73857362073168997</v>
      </c>
      <c r="F49" s="12"/>
      <c r="G49" s="10">
        <f t="shared" si="2"/>
        <v>-0.15526065941953593</v>
      </c>
      <c r="H49" s="11">
        <f t="shared" si="3"/>
        <v>0.32040133831348006</v>
      </c>
    </row>
    <row r="50" spans="1:8" x14ac:dyDescent="0.25">
      <c r="A50" s="7" t="s">
        <v>89</v>
      </c>
      <c r="B50" s="16">
        <v>0.555855145808271</v>
      </c>
      <c r="C50" s="17">
        <v>0.272509666728043</v>
      </c>
      <c r="D50" s="16">
        <v>0.52656213433185095</v>
      </c>
      <c r="E50" s="17">
        <v>0.32984841314230801</v>
      </c>
      <c r="F50" s="12"/>
      <c r="G50" s="10">
        <f t="shared" si="2"/>
        <v>0.283345479080228</v>
      </c>
      <c r="H50" s="11">
        <f t="shared" si="3"/>
        <v>0.19671372118954294</v>
      </c>
    </row>
    <row r="51" spans="1:8" x14ac:dyDescent="0.25">
      <c r="A51" s="7" t="s">
        <v>90</v>
      </c>
      <c r="B51" s="16">
        <v>3.0240179201061901</v>
      </c>
      <c r="C51" s="17">
        <v>2.2279506536549398</v>
      </c>
      <c r="D51" s="16">
        <v>4.1583781886262594</v>
      </c>
      <c r="E51" s="17">
        <v>3.0059229302012098</v>
      </c>
      <c r="F51" s="12"/>
      <c r="G51" s="10">
        <f t="shared" si="2"/>
        <v>0.79606726645125025</v>
      </c>
      <c r="H51" s="11">
        <f t="shared" si="3"/>
        <v>1.1524552584250496</v>
      </c>
    </row>
    <row r="52" spans="1:8" x14ac:dyDescent="0.25">
      <c r="A52" s="7" t="s">
        <v>91</v>
      </c>
      <c r="B52" s="16">
        <v>1.43941593727963</v>
      </c>
      <c r="C52" s="17">
        <v>2.0585527527158898</v>
      </c>
      <c r="D52" s="16">
        <v>1.44219517903113</v>
      </c>
      <c r="E52" s="17">
        <v>1.7424600955126299</v>
      </c>
      <c r="F52" s="12"/>
      <c r="G52" s="10">
        <f t="shared" si="2"/>
        <v>-0.61913681543625976</v>
      </c>
      <c r="H52" s="11">
        <f t="shared" si="3"/>
        <v>-0.30026491648149989</v>
      </c>
    </row>
    <row r="53" spans="1:8" x14ac:dyDescent="0.25">
      <c r="A53" s="7" t="s">
        <v>92</v>
      </c>
      <c r="B53" s="16">
        <v>3.7043182478118402</v>
      </c>
      <c r="C53" s="17">
        <v>4.4853618118210301</v>
      </c>
      <c r="D53" s="16">
        <v>2.5991692019658301</v>
      </c>
      <c r="E53" s="17">
        <v>1.7467624661188299</v>
      </c>
      <c r="F53" s="12"/>
      <c r="G53" s="10">
        <f t="shared" si="2"/>
        <v>-0.78104356400918995</v>
      </c>
      <c r="H53" s="11">
        <f t="shared" si="3"/>
        <v>0.85240673584700022</v>
      </c>
    </row>
    <row r="54" spans="1:8" x14ac:dyDescent="0.25">
      <c r="A54" s="7" t="s">
        <v>93</v>
      </c>
      <c r="B54" s="16">
        <v>9.5615381424482511</v>
      </c>
      <c r="C54" s="17">
        <v>17.0281716074388</v>
      </c>
      <c r="D54" s="16">
        <v>12.412239644277999</v>
      </c>
      <c r="E54" s="17">
        <v>18.107243757977301</v>
      </c>
      <c r="F54" s="12"/>
      <c r="G54" s="10">
        <f t="shared" si="2"/>
        <v>-7.466633464990549</v>
      </c>
      <c r="H54" s="11">
        <f t="shared" si="3"/>
        <v>-5.6950041136993015</v>
      </c>
    </row>
    <row r="55" spans="1:8" x14ac:dyDescent="0.25">
      <c r="A55" s="7" t="s">
        <v>95</v>
      </c>
      <c r="B55" s="16">
        <v>4.0361720662048395</v>
      </c>
      <c r="C55" s="17">
        <v>3.05652734303075</v>
      </c>
      <c r="D55" s="16">
        <v>3.7590685700912703</v>
      </c>
      <c r="E55" s="17">
        <v>2.49394082806293</v>
      </c>
      <c r="F55" s="12"/>
      <c r="G55" s="10">
        <f t="shared" si="2"/>
        <v>0.97964472317408946</v>
      </c>
      <c r="H55" s="11">
        <f t="shared" si="3"/>
        <v>1.2651277420283402</v>
      </c>
    </row>
    <row r="56" spans="1:8" x14ac:dyDescent="0.25">
      <c r="A56" s="7" t="s">
        <v>96</v>
      </c>
      <c r="B56" s="16">
        <v>0.991413282449081</v>
      </c>
      <c r="C56" s="17">
        <v>1.14159454980667</v>
      </c>
      <c r="D56" s="16">
        <v>0.98584132927685508</v>
      </c>
      <c r="E56" s="17">
        <v>1.0698561574094001</v>
      </c>
      <c r="F56" s="12"/>
      <c r="G56" s="10">
        <f t="shared" si="2"/>
        <v>-0.15018126735758897</v>
      </c>
      <c r="H56" s="11">
        <f t="shared" si="3"/>
        <v>-8.4014828132545016E-2</v>
      </c>
    </row>
    <row r="57" spans="1:8" x14ac:dyDescent="0.25">
      <c r="A57" s="142" t="s">
        <v>42</v>
      </c>
      <c r="B57" s="153">
        <v>0.12859335462728699</v>
      </c>
      <c r="C57" s="154">
        <v>9.5746639661204197E-2</v>
      </c>
      <c r="D57" s="153">
        <v>9.9461736484905194E-2</v>
      </c>
      <c r="E57" s="154">
        <v>6.8837929699264291E-2</v>
      </c>
      <c r="F57" s="155"/>
      <c r="G57" s="156">
        <f t="shared" si="2"/>
        <v>3.2846714966082796E-2</v>
      </c>
      <c r="H57" s="157">
        <f t="shared" si="3"/>
        <v>3.0623806785640903E-2</v>
      </c>
    </row>
    <row r="58" spans="1:8" x14ac:dyDescent="0.25">
      <c r="A58" s="7" t="s">
        <v>43</v>
      </c>
      <c r="B58" s="16">
        <v>1.6592690919649902E-2</v>
      </c>
      <c r="C58" s="17">
        <v>3.6825630638924701E-3</v>
      </c>
      <c r="D58" s="16">
        <v>1.0238708167563799E-2</v>
      </c>
      <c r="E58" s="17">
        <v>5.7364941416053602E-3</v>
      </c>
      <c r="F58" s="12"/>
      <c r="G58" s="10">
        <f t="shared" si="2"/>
        <v>1.2910127855757431E-2</v>
      </c>
      <c r="H58" s="11">
        <f t="shared" si="3"/>
        <v>4.5022140259584386E-3</v>
      </c>
    </row>
    <row r="59" spans="1:8" x14ac:dyDescent="0.25">
      <c r="A59" s="7" t="s">
        <v>48</v>
      </c>
      <c r="B59" s="16">
        <v>3.3185381839299803E-2</v>
      </c>
      <c r="C59" s="17">
        <v>3.6825630638924703E-2</v>
      </c>
      <c r="D59" s="16">
        <v>2.7790779311958801E-2</v>
      </c>
      <c r="E59" s="17">
        <v>4.4457829597441503E-2</v>
      </c>
      <c r="F59" s="12"/>
      <c r="G59" s="10">
        <f t="shared" si="2"/>
        <v>-3.6402487996248997E-3</v>
      </c>
      <c r="H59" s="11">
        <f t="shared" si="3"/>
        <v>-1.6667050285482703E-2</v>
      </c>
    </row>
    <row r="60" spans="1:8" x14ac:dyDescent="0.25">
      <c r="A60" s="7" t="s">
        <v>49</v>
      </c>
      <c r="B60" s="16">
        <v>0.42726179118098501</v>
      </c>
      <c r="C60" s="17">
        <v>0.43085987847541901</v>
      </c>
      <c r="D60" s="16">
        <v>0.36566814884156301</v>
      </c>
      <c r="E60" s="17">
        <v>0.37287211920434798</v>
      </c>
      <c r="F60" s="12"/>
      <c r="G60" s="10">
        <f t="shared" si="2"/>
        <v>-3.5980872944340048E-3</v>
      </c>
      <c r="H60" s="11">
        <f t="shared" si="3"/>
        <v>-7.2039703627849727E-3</v>
      </c>
    </row>
    <row r="61" spans="1:8" x14ac:dyDescent="0.25">
      <c r="A61" s="7" t="s">
        <v>52</v>
      </c>
      <c r="B61" s="16">
        <v>0.46044717302028504</v>
      </c>
      <c r="C61" s="17">
        <v>0.44190756766709605</v>
      </c>
      <c r="D61" s="16">
        <v>0.37151883922302797</v>
      </c>
      <c r="E61" s="17">
        <v>0.37717448981055202</v>
      </c>
      <c r="F61" s="12"/>
      <c r="G61" s="10">
        <f t="shared" si="2"/>
        <v>1.8539605353188993E-2</v>
      </c>
      <c r="H61" s="11">
        <f t="shared" si="3"/>
        <v>-5.6556505875240415E-3</v>
      </c>
    </row>
    <row r="62" spans="1:8" x14ac:dyDescent="0.25">
      <c r="A62" s="7" t="s">
        <v>55</v>
      </c>
      <c r="B62" s="16">
        <v>8.2963454598249508E-3</v>
      </c>
      <c r="C62" s="17">
        <v>3.6825630638924701E-3</v>
      </c>
      <c r="D62" s="16">
        <v>2.9253451907325103E-3</v>
      </c>
      <c r="E62" s="17">
        <v>8.6047412124080399E-3</v>
      </c>
      <c r="F62" s="12"/>
      <c r="G62" s="10">
        <f t="shared" si="2"/>
        <v>4.6137823959324807E-3</v>
      </c>
      <c r="H62" s="11">
        <f t="shared" si="3"/>
        <v>-5.6793960216755292E-3</v>
      </c>
    </row>
    <row r="63" spans="1:8" x14ac:dyDescent="0.25">
      <c r="A63" s="7" t="s">
        <v>56</v>
      </c>
      <c r="B63" s="16">
        <v>1.1946737462147901</v>
      </c>
      <c r="C63" s="17">
        <v>0.86171975695083802</v>
      </c>
      <c r="D63" s="16">
        <v>1.02679616194711</v>
      </c>
      <c r="E63" s="17">
        <v>0.74861248547949899</v>
      </c>
      <c r="F63" s="12"/>
      <c r="G63" s="10">
        <f t="shared" si="2"/>
        <v>0.33295398926395203</v>
      </c>
      <c r="H63" s="11">
        <f t="shared" si="3"/>
        <v>0.278183676467611</v>
      </c>
    </row>
    <row r="64" spans="1:8" x14ac:dyDescent="0.25">
      <c r="A64" s="7" t="s">
        <v>58</v>
      </c>
      <c r="B64" s="16">
        <v>0.18666777284606098</v>
      </c>
      <c r="C64" s="17">
        <v>0.16939790093905399</v>
      </c>
      <c r="D64" s="16">
        <v>0.24719166861689701</v>
      </c>
      <c r="E64" s="17">
        <v>0.17352894778356198</v>
      </c>
      <c r="F64" s="12"/>
      <c r="G64" s="10">
        <f t="shared" si="2"/>
        <v>1.7269871907006989E-2</v>
      </c>
      <c r="H64" s="11">
        <f t="shared" si="3"/>
        <v>7.3662720833335027E-2</v>
      </c>
    </row>
    <row r="65" spans="1:8" x14ac:dyDescent="0.25">
      <c r="A65" s="7" t="s">
        <v>61</v>
      </c>
      <c r="B65" s="16">
        <v>0.31940930020326003</v>
      </c>
      <c r="C65" s="17">
        <v>0.29092248204750498</v>
      </c>
      <c r="D65" s="16">
        <v>0.32178797098057599</v>
      </c>
      <c r="E65" s="17">
        <v>0.26101048344304401</v>
      </c>
      <c r="F65" s="12"/>
      <c r="G65" s="10">
        <f t="shared" si="2"/>
        <v>2.8486818155755045E-2</v>
      </c>
      <c r="H65" s="11">
        <f t="shared" si="3"/>
        <v>6.0777487537531982E-2</v>
      </c>
    </row>
    <row r="66" spans="1:8" x14ac:dyDescent="0.25">
      <c r="A66" s="7" t="s">
        <v>68</v>
      </c>
      <c r="B66" s="16">
        <v>0.116148836437549</v>
      </c>
      <c r="C66" s="17">
        <v>0.10311176578898899</v>
      </c>
      <c r="D66" s="16">
        <v>9.2148373508074005E-2</v>
      </c>
      <c r="E66" s="17">
        <v>9.1783906265685694E-2</v>
      </c>
      <c r="F66" s="12"/>
      <c r="G66" s="10">
        <f t="shared" si="2"/>
        <v>1.3037070648560009E-2</v>
      </c>
      <c r="H66" s="11">
        <f t="shared" si="3"/>
        <v>3.6446724238831107E-4</v>
      </c>
    </row>
    <row r="67" spans="1:8" x14ac:dyDescent="0.25">
      <c r="A67" s="7" t="s">
        <v>69</v>
      </c>
      <c r="B67" s="16">
        <v>2.4889036379474799E-2</v>
      </c>
      <c r="C67" s="17">
        <v>4.0508193702817205E-2</v>
      </c>
      <c r="D67" s="16">
        <v>2.19400889304938E-2</v>
      </c>
      <c r="E67" s="17">
        <v>2.4380100101822798E-2</v>
      </c>
      <c r="F67" s="12"/>
      <c r="G67" s="10">
        <f t="shared" si="2"/>
        <v>-1.5619157323342407E-2</v>
      </c>
      <c r="H67" s="11">
        <f t="shared" si="3"/>
        <v>-2.4400111713289985E-3</v>
      </c>
    </row>
    <row r="68" spans="1:8" x14ac:dyDescent="0.25">
      <c r="A68" s="7" t="s">
        <v>74</v>
      </c>
      <c r="B68" s="16">
        <v>0.17422325465632399</v>
      </c>
      <c r="C68" s="17">
        <v>7.3651261277849406E-2</v>
      </c>
      <c r="D68" s="16">
        <v>0.13895389655979401</v>
      </c>
      <c r="E68" s="17">
        <v>7.6008547376270996E-2</v>
      </c>
      <c r="F68" s="12"/>
      <c r="G68" s="10">
        <f t="shared" si="2"/>
        <v>0.10057199337847458</v>
      </c>
      <c r="H68" s="11">
        <f t="shared" si="3"/>
        <v>6.2945349183523014E-2</v>
      </c>
    </row>
    <row r="69" spans="1:8" x14ac:dyDescent="0.25">
      <c r="A69" s="7" t="s">
        <v>86</v>
      </c>
      <c r="B69" s="16">
        <v>7.8815281868337E-2</v>
      </c>
      <c r="C69" s="17">
        <v>0.10311176578898899</v>
      </c>
      <c r="D69" s="16">
        <v>7.8984320149777701E-2</v>
      </c>
      <c r="E69" s="17">
        <v>7.7442670911672298E-2</v>
      </c>
      <c r="F69" s="12"/>
      <c r="G69" s="10">
        <f t="shared" si="2"/>
        <v>-2.4296483920651993E-2</v>
      </c>
      <c r="H69" s="11">
        <f t="shared" si="3"/>
        <v>1.5416492381054026E-3</v>
      </c>
    </row>
    <row r="70" spans="1:8" x14ac:dyDescent="0.25">
      <c r="A70" s="7" t="s">
        <v>87</v>
      </c>
      <c r="B70" s="16">
        <v>0</v>
      </c>
      <c r="C70" s="17">
        <v>3.6825630638924701E-3</v>
      </c>
      <c r="D70" s="16">
        <v>4.38801778609876E-3</v>
      </c>
      <c r="E70" s="17">
        <v>1.4341235354013401E-3</v>
      </c>
      <c r="F70" s="12"/>
      <c r="G70" s="10">
        <f t="shared" si="2"/>
        <v>-3.6825630638924701E-3</v>
      </c>
      <c r="H70" s="11">
        <f t="shared" si="3"/>
        <v>2.9538942506974197E-3</v>
      </c>
    </row>
    <row r="71" spans="1:8" x14ac:dyDescent="0.25">
      <c r="A71" s="7" t="s">
        <v>94</v>
      </c>
      <c r="B71" s="16">
        <v>0.11200066370763699</v>
      </c>
      <c r="C71" s="17">
        <v>9.9429202725096699E-2</v>
      </c>
      <c r="D71" s="16">
        <v>0.127252515796864</v>
      </c>
      <c r="E71" s="17">
        <v>9.3218029801087093E-2</v>
      </c>
      <c r="F71" s="12"/>
      <c r="G71" s="10">
        <f t="shared" si="2"/>
        <v>1.2571460982540292E-2</v>
      </c>
      <c r="H71" s="11">
        <f t="shared" si="3"/>
        <v>3.4034485995776909E-2</v>
      </c>
    </row>
    <row r="72" spans="1:8" x14ac:dyDescent="0.25">
      <c r="A72" s="7" t="s">
        <v>97</v>
      </c>
      <c r="B72" s="16">
        <v>0.43140996391089698</v>
      </c>
      <c r="C72" s="17">
        <v>0.28355735591971998</v>
      </c>
      <c r="D72" s="16">
        <v>0.37883220219986002</v>
      </c>
      <c r="E72" s="17">
        <v>0.27678584233245901</v>
      </c>
      <c r="F72" s="12"/>
      <c r="G72" s="10">
        <f t="shared" si="2"/>
        <v>0.147852607991177</v>
      </c>
      <c r="H72" s="11">
        <f t="shared" si="3"/>
        <v>0.10204635986740102</v>
      </c>
    </row>
    <row r="73" spans="1:8" x14ac:dyDescent="0.25">
      <c r="A73" s="7" t="s">
        <v>98</v>
      </c>
      <c r="B73" s="16">
        <v>0</v>
      </c>
      <c r="C73" s="17">
        <v>1.1047689191677401E-2</v>
      </c>
      <c r="D73" s="16">
        <v>0</v>
      </c>
      <c r="E73" s="17">
        <v>1.14729882832107E-2</v>
      </c>
      <c r="F73" s="12"/>
      <c r="G73" s="10">
        <f t="shared" si="2"/>
        <v>-1.1047689191677401E-2</v>
      </c>
      <c r="H73" s="11">
        <f t="shared" si="3"/>
        <v>-1.14729882832107E-2</v>
      </c>
    </row>
    <row r="74" spans="1:8" x14ac:dyDescent="0.25">
      <c r="A74" s="1"/>
      <c r="B74" s="18"/>
      <c r="C74" s="19"/>
      <c r="D74" s="18"/>
      <c r="E74" s="19"/>
      <c r="F74" s="15"/>
      <c r="G74" s="13"/>
      <c r="H74" s="14"/>
    </row>
    <row r="75" spans="1:8" s="43" customFormat="1" x14ac:dyDescent="0.25">
      <c r="A75" s="27" t="s">
        <v>5</v>
      </c>
      <c r="B75" s="44">
        <f>SUM(B6:B74)</f>
        <v>100.00000000000001</v>
      </c>
      <c r="C75" s="45">
        <f>SUM(C6:C74)</f>
        <v>100.00000000000006</v>
      </c>
      <c r="D75" s="44">
        <f>SUM(D6:D74)</f>
        <v>99.999999999999986</v>
      </c>
      <c r="E75" s="45">
        <f>SUM(E6:E74)</f>
        <v>99.999999999999957</v>
      </c>
      <c r="F75" s="49"/>
      <c r="G75" s="50">
        <f>SUM(G6:G74)</f>
        <v>-7.2252967497909992E-14</v>
      </c>
      <c r="H75" s="51">
        <f>SUM(H6:H74)</f>
        <v>2.067269966321561E-14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110</v>
      </c>
      <c r="B7" s="78">
        <f>SUM($B8:$B11)</f>
        <v>4403</v>
      </c>
      <c r="C7" s="79">
        <f>SUM($C8:$C11)</f>
        <v>6138</v>
      </c>
      <c r="D7" s="78">
        <f>SUM($D8:$D11)</f>
        <v>12397</v>
      </c>
      <c r="E7" s="79">
        <f>SUM($E8:$E11)</f>
        <v>14845</v>
      </c>
      <c r="F7" s="80"/>
      <c r="G7" s="78">
        <f>B7-C7</f>
        <v>-1735</v>
      </c>
      <c r="H7" s="79">
        <f>D7-E7</f>
        <v>-2448</v>
      </c>
      <c r="I7" s="54">
        <f>IF(C7=0, "-", IF(G7/C7&lt;10, G7/C7, "&gt;999%"))</f>
        <v>-0.28266536331052461</v>
      </c>
      <c r="J7" s="55">
        <f>IF(E7=0, "-", IF(H7/E7&lt;10, H7/E7, "&gt;999%"))</f>
        <v>-0.16490400808352981</v>
      </c>
    </row>
    <row r="8" spans="1:10" x14ac:dyDescent="0.25">
      <c r="A8" s="158" t="s">
        <v>160</v>
      </c>
      <c r="B8" s="65">
        <v>2514</v>
      </c>
      <c r="C8" s="66">
        <v>3851</v>
      </c>
      <c r="D8" s="65">
        <v>7312</v>
      </c>
      <c r="E8" s="66">
        <v>8993</v>
      </c>
      <c r="F8" s="67"/>
      <c r="G8" s="65">
        <f>B8-C8</f>
        <v>-1337</v>
      </c>
      <c r="H8" s="66">
        <f>D8-E8</f>
        <v>-1681</v>
      </c>
      <c r="I8" s="8">
        <f>IF(C8=0, "-", IF(G8/C8&lt;10, G8/C8, "&gt;999%"))</f>
        <v>-0.34718254998701636</v>
      </c>
      <c r="J8" s="9">
        <f>IF(E8=0, "-", IF(H8/E8&lt;10, H8/E8, "&gt;999%"))</f>
        <v>-0.18692316245969087</v>
      </c>
    </row>
    <row r="9" spans="1:10" x14ac:dyDescent="0.25">
      <c r="A9" s="158" t="s">
        <v>161</v>
      </c>
      <c r="B9" s="65">
        <v>1489</v>
      </c>
      <c r="C9" s="66">
        <v>1692</v>
      </c>
      <c r="D9" s="65">
        <v>3917</v>
      </c>
      <c r="E9" s="66">
        <v>4202</v>
      </c>
      <c r="F9" s="67"/>
      <c r="G9" s="65">
        <f>B9-C9</f>
        <v>-203</v>
      </c>
      <c r="H9" s="66">
        <f>D9-E9</f>
        <v>-285</v>
      </c>
      <c r="I9" s="8">
        <f>IF(C9=0, "-", IF(G9/C9&lt;10, G9/C9, "&gt;999%"))</f>
        <v>-0.11997635933806147</v>
      </c>
      <c r="J9" s="9">
        <f>IF(E9=0, "-", IF(H9/E9&lt;10, H9/E9, "&gt;999%"))</f>
        <v>-6.782484531175631E-2</v>
      </c>
    </row>
    <row r="10" spans="1:10" x14ac:dyDescent="0.25">
      <c r="A10" s="158" t="s">
        <v>162</v>
      </c>
      <c r="B10" s="65">
        <v>56</v>
      </c>
      <c r="C10" s="66">
        <v>145</v>
      </c>
      <c r="D10" s="65">
        <v>180</v>
      </c>
      <c r="E10" s="66">
        <v>458</v>
      </c>
      <c r="F10" s="67"/>
      <c r="G10" s="65">
        <f>B10-C10</f>
        <v>-89</v>
      </c>
      <c r="H10" s="66">
        <f>D10-E10</f>
        <v>-278</v>
      </c>
      <c r="I10" s="8">
        <f>IF(C10=0, "-", IF(G10/C10&lt;10, G10/C10, "&gt;999%"))</f>
        <v>-0.61379310344827587</v>
      </c>
      <c r="J10" s="9">
        <f>IF(E10=0, "-", IF(H10/E10&lt;10, H10/E10, "&gt;999%"))</f>
        <v>-0.60698689956331875</v>
      </c>
    </row>
    <row r="11" spans="1:10" x14ac:dyDescent="0.25">
      <c r="A11" s="158" t="s">
        <v>163</v>
      </c>
      <c r="B11" s="65">
        <v>344</v>
      </c>
      <c r="C11" s="66">
        <v>450</v>
      </c>
      <c r="D11" s="65">
        <v>988</v>
      </c>
      <c r="E11" s="66">
        <v>1192</v>
      </c>
      <c r="F11" s="67"/>
      <c r="G11" s="65">
        <f>B11-C11</f>
        <v>-106</v>
      </c>
      <c r="H11" s="66">
        <f>D11-E11</f>
        <v>-204</v>
      </c>
      <c r="I11" s="8">
        <f>IF(C11=0, "-", IF(G11/C11&lt;10, G11/C11, "&gt;999%"))</f>
        <v>-0.23555555555555555</v>
      </c>
      <c r="J11" s="9">
        <f>IF(E11=0, "-", IF(H11/E11&lt;10, H11/E11, "&gt;999%"))</f>
        <v>-0.17114093959731544</v>
      </c>
    </row>
    <row r="12" spans="1:10" x14ac:dyDescent="0.25">
      <c r="A12" s="7"/>
      <c r="B12" s="65"/>
      <c r="C12" s="66"/>
      <c r="D12" s="65"/>
      <c r="E12" s="66"/>
      <c r="F12" s="67"/>
      <c r="G12" s="65"/>
      <c r="H12" s="66"/>
      <c r="I12" s="8"/>
      <c r="J12" s="9"/>
    </row>
    <row r="13" spans="1:10" s="160" customFormat="1" x14ac:dyDescent="0.25">
      <c r="A13" s="159" t="s">
        <v>119</v>
      </c>
      <c r="B13" s="78">
        <f>SUM($B14:$B17)</f>
        <v>13425</v>
      </c>
      <c r="C13" s="79">
        <f>SUM($C14:$C17)</f>
        <v>14144</v>
      </c>
      <c r="D13" s="78">
        <f>SUM($D14:$D17)</f>
        <v>40113</v>
      </c>
      <c r="E13" s="79">
        <f>SUM($E14:$E17)</f>
        <v>37173</v>
      </c>
      <c r="F13" s="80"/>
      <c r="G13" s="78">
        <f>B13-C13</f>
        <v>-719</v>
      </c>
      <c r="H13" s="79">
        <f>D13-E13</f>
        <v>2940</v>
      </c>
      <c r="I13" s="54">
        <f>IF(C13=0, "-", IF(G13/C13&lt;10, G13/C13, "&gt;999%"))</f>
        <v>-5.0834276018099547E-2</v>
      </c>
      <c r="J13" s="55">
        <f>IF(E13=0, "-", IF(H13/E13&lt;10, H13/E13, "&gt;999%"))</f>
        <v>7.9089661851343723E-2</v>
      </c>
    </row>
    <row r="14" spans="1:10" x14ac:dyDescent="0.25">
      <c r="A14" s="158" t="s">
        <v>160</v>
      </c>
      <c r="B14" s="65">
        <v>7808</v>
      </c>
      <c r="C14" s="66">
        <v>8930</v>
      </c>
      <c r="D14" s="65">
        <v>23765</v>
      </c>
      <c r="E14" s="66">
        <v>23656</v>
      </c>
      <c r="F14" s="67"/>
      <c r="G14" s="65">
        <f>B14-C14</f>
        <v>-1122</v>
      </c>
      <c r="H14" s="66">
        <f>D14-E14</f>
        <v>109</v>
      </c>
      <c r="I14" s="8">
        <f>IF(C14=0, "-", IF(G14/C14&lt;10, G14/C14, "&gt;999%"))</f>
        <v>-0.12564389697648376</v>
      </c>
      <c r="J14" s="9">
        <f>IF(E14=0, "-", IF(H14/E14&lt;10, H14/E14, "&gt;999%"))</f>
        <v>4.6077105174163E-3</v>
      </c>
    </row>
    <row r="15" spans="1:10" x14ac:dyDescent="0.25">
      <c r="A15" s="158" t="s">
        <v>161</v>
      </c>
      <c r="B15" s="65">
        <v>4195</v>
      </c>
      <c r="C15" s="66">
        <v>4172</v>
      </c>
      <c r="D15" s="65">
        <v>12383</v>
      </c>
      <c r="E15" s="66">
        <v>10726</v>
      </c>
      <c r="F15" s="67"/>
      <c r="G15" s="65">
        <f>B15-C15</f>
        <v>23</v>
      </c>
      <c r="H15" s="66">
        <f>D15-E15</f>
        <v>1657</v>
      </c>
      <c r="I15" s="8">
        <f>IF(C15=0, "-", IF(G15/C15&lt;10, G15/C15, "&gt;999%"))</f>
        <v>5.5129434324065196E-3</v>
      </c>
      <c r="J15" s="9">
        <f>IF(E15=0, "-", IF(H15/E15&lt;10, H15/E15, "&gt;999%"))</f>
        <v>0.15448443035614395</v>
      </c>
    </row>
    <row r="16" spans="1:10" x14ac:dyDescent="0.25">
      <c r="A16" s="158" t="s">
        <v>162</v>
      </c>
      <c r="B16" s="65">
        <v>340</v>
      </c>
      <c r="C16" s="66">
        <v>363</v>
      </c>
      <c r="D16" s="65">
        <v>1062</v>
      </c>
      <c r="E16" s="66">
        <v>845</v>
      </c>
      <c r="F16" s="67"/>
      <c r="G16" s="65">
        <f>B16-C16</f>
        <v>-23</v>
      </c>
      <c r="H16" s="66">
        <f>D16-E16</f>
        <v>217</v>
      </c>
      <c r="I16" s="8">
        <f>IF(C16=0, "-", IF(G16/C16&lt;10, G16/C16, "&gt;999%"))</f>
        <v>-6.3360881542699726E-2</v>
      </c>
      <c r="J16" s="9">
        <f>IF(E16=0, "-", IF(H16/E16&lt;10, H16/E16, "&gt;999%"))</f>
        <v>0.25680473372781065</v>
      </c>
    </row>
    <row r="17" spans="1:10" x14ac:dyDescent="0.25">
      <c r="A17" s="158" t="s">
        <v>163</v>
      </c>
      <c r="B17" s="65">
        <v>1082</v>
      </c>
      <c r="C17" s="66">
        <v>679</v>
      </c>
      <c r="D17" s="65">
        <v>2903</v>
      </c>
      <c r="E17" s="66">
        <v>1946</v>
      </c>
      <c r="F17" s="67"/>
      <c r="G17" s="65">
        <f>B17-C17</f>
        <v>403</v>
      </c>
      <c r="H17" s="66">
        <f>D17-E17</f>
        <v>957</v>
      </c>
      <c r="I17" s="8">
        <f>IF(C17=0, "-", IF(G17/C17&lt;10, G17/C17, "&gt;999%"))</f>
        <v>0.59351988217967599</v>
      </c>
      <c r="J17" s="9">
        <f>IF(E17=0, "-", IF(H17/E17&lt;10, H17/E17, "&gt;999%"))</f>
        <v>0.49177800616649536</v>
      </c>
    </row>
    <row r="18" spans="1:10" x14ac:dyDescent="0.25">
      <c r="A18" s="22"/>
      <c r="B18" s="74"/>
      <c r="C18" s="75"/>
      <c r="D18" s="74"/>
      <c r="E18" s="75"/>
      <c r="F18" s="76"/>
      <c r="G18" s="74"/>
      <c r="H18" s="75"/>
      <c r="I18" s="23"/>
      <c r="J18" s="24"/>
    </row>
    <row r="19" spans="1:10" s="160" customFormat="1" x14ac:dyDescent="0.25">
      <c r="A19" s="159" t="s">
        <v>125</v>
      </c>
      <c r="B19" s="78">
        <f>SUM($B20:$B23)</f>
        <v>5102</v>
      </c>
      <c r="C19" s="79">
        <f>SUM($C20:$C23)</f>
        <v>5724</v>
      </c>
      <c r="D19" s="78">
        <f>SUM($D20:$D23)</f>
        <v>12827</v>
      </c>
      <c r="E19" s="79">
        <f>SUM($E20:$E23)</f>
        <v>15259</v>
      </c>
      <c r="F19" s="80"/>
      <c r="G19" s="78">
        <f>B19-C19</f>
        <v>-622</v>
      </c>
      <c r="H19" s="79">
        <f>D19-E19</f>
        <v>-2432</v>
      </c>
      <c r="I19" s="54">
        <f>IF(C19=0, "-", IF(G19/C19&lt;10, G19/C19, "&gt;999%"))</f>
        <v>-0.10866526904262754</v>
      </c>
      <c r="J19" s="55">
        <f>IF(E19=0, "-", IF(H19/E19&lt;10, H19/E19, "&gt;999%"))</f>
        <v>-0.15938134871223542</v>
      </c>
    </row>
    <row r="20" spans="1:10" x14ac:dyDescent="0.25">
      <c r="A20" s="158" t="s">
        <v>160</v>
      </c>
      <c r="B20" s="65">
        <v>1633</v>
      </c>
      <c r="C20" s="66">
        <v>1706</v>
      </c>
      <c r="D20" s="65">
        <v>3914</v>
      </c>
      <c r="E20" s="66">
        <v>4602</v>
      </c>
      <c r="F20" s="67"/>
      <c r="G20" s="65">
        <f>B20-C20</f>
        <v>-73</v>
      </c>
      <c r="H20" s="66">
        <f>D20-E20</f>
        <v>-688</v>
      </c>
      <c r="I20" s="8">
        <f>IF(C20=0, "-", IF(G20/C20&lt;10, G20/C20, "&gt;999%"))</f>
        <v>-4.279015240328253E-2</v>
      </c>
      <c r="J20" s="9">
        <f>IF(E20=0, "-", IF(H20/E20&lt;10, H20/E20, "&gt;999%"))</f>
        <v>-0.14950021729682747</v>
      </c>
    </row>
    <row r="21" spans="1:10" x14ac:dyDescent="0.25">
      <c r="A21" s="158" t="s">
        <v>161</v>
      </c>
      <c r="B21" s="65">
        <v>3091</v>
      </c>
      <c r="C21" s="66">
        <v>3473</v>
      </c>
      <c r="D21" s="65">
        <v>8018</v>
      </c>
      <c r="E21" s="66">
        <v>9263</v>
      </c>
      <c r="F21" s="67"/>
      <c r="G21" s="65">
        <f>B21-C21</f>
        <v>-382</v>
      </c>
      <c r="H21" s="66">
        <f>D21-E21</f>
        <v>-1245</v>
      </c>
      <c r="I21" s="8">
        <f>IF(C21=0, "-", IF(G21/C21&lt;10, G21/C21, "&gt;999%"))</f>
        <v>-0.10999136193492658</v>
      </c>
      <c r="J21" s="9">
        <f>IF(E21=0, "-", IF(H21/E21&lt;10, H21/E21, "&gt;999%"))</f>
        <v>-0.13440570009716074</v>
      </c>
    </row>
    <row r="22" spans="1:10" x14ac:dyDescent="0.25">
      <c r="A22" s="158" t="s">
        <v>162</v>
      </c>
      <c r="B22" s="65">
        <v>218</v>
      </c>
      <c r="C22" s="66">
        <v>256</v>
      </c>
      <c r="D22" s="65">
        <v>507</v>
      </c>
      <c r="E22" s="66">
        <v>678</v>
      </c>
      <c r="F22" s="67"/>
      <c r="G22" s="65">
        <f>B22-C22</f>
        <v>-38</v>
      </c>
      <c r="H22" s="66">
        <f>D22-E22</f>
        <v>-171</v>
      </c>
      <c r="I22" s="8">
        <f>IF(C22=0, "-", IF(G22/C22&lt;10, G22/C22, "&gt;999%"))</f>
        <v>-0.1484375</v>
      </c>
      <c r="J22" s="9">
        <f>IF(E22=0, "-", IF(H22/E22&lt;10, H22/E22, "&gt;999%"))</f>
        <v>-0.25221238938053098</v>
      </c>
    </row>
    <row r="23" spans="1:10" x14ac:dyDescent="0.25">
      <c r="A23" s="158" t="s">
        <v>163</v>
      </c>
      <c r="B23" s="65">
        <v>160</v>
      </c>
      <c r="C23" s="66">
        <v>289</v>
      </c>
      <c r="D23" s="65">
        <v>388</v>
      </c>
      <c r="E23" s="66">
        <v>716</v>
      </c>
      <c r="F23" s="67"/>
      <c r="G23" s="65">
        <f>B23-C23</f>
        <v>-129</v>
      </c>
      <c r="H23" s="66">
        <f>D23-E23</f>
        <v>-328</v>
      </c>
      <c r="I23" s="8">
        <f>IF(C23=0, "-", IF(G23/C23&lt;10, G23/C23, "&gt;999%"))</f>
        <v>-0.44636678200692043</v>
      </c>
      <c r="J23" s="9">
        <f>IF(E23=0, "-", IF(H23/E23&lt;10, H23/E23, "&gt;999%"))</f>
        <v>-0.45810055865921789</v>
      </c>
    </row>
    <row r="24" spans="1:10" x14ac:dyDescent="0.25">
      <c r="A24" s="7"/>
      <c r="B24" s="65"/>
      <c r="C24" s="66"/>
      <c r="D24" s="65"/>
      <c r="E24" s="66"/>
      <c r="F24" s="67"/>
      <c r="G24" s="65"/>
      <c r="H24" s="66"/>
      <c r="I24" s="8"/>
      <c r="J24" s="9"/>
    </row>
    <row r="25" spans="1:10" s="43" customFormat="1" x14ac:dyDescent="0.25">
      <c r="A25" s="53" t="s">
        <v>29</v>
      </c>
      <c r="B25" s="78">
        <f>SUM($B26:$B29)</f>
        <v>22930</v>
      </c>
      <c r="C25" s="79">
        <f>SUM($C26:$C29)</f>
        <v>26006</v>
      </c>
      <c r="D25" s="78">
        <f>SUM($D26:$D29)</f>
        <v>65337</v>
      </c>
      <c r="E25" s="79">
        <f>SUM($E26:$E29)</f>
        <v>67277</v>
      </c>
      <c r="F25" s="80"/>
      <c r="G25" s="78">
        <f>B25-C25</f>
        <v>-3076</v>
      </c>
      <c r="H25" s="79">
        <f>D25-E25</f>
        <v>-1940</v>
      </c>
      <c r="I25" s="54">
        <f>IF(C25=0, "-", IF(G25/C25&lt;10, G25/C25, "&gt;999%"))</f>
        <v>-0.11828039683150042</v>
      </c>
      <c r="J25" s="55">
        <f>IF(E25=0, "-", IF(H25/E25&lt;10, H25/E25, "&gt;999%"))</f>
        <v>-2.8836006361758103E-2</v>
      </c>
    </row>
    <row r="26" spans="1:10" x14ac:dyDescent="0.25">
      <c r="A26" s="158" t="s">
        <v>160</v>
      </c>
      <c r="B26" s="65">
        <v>11955</v>
      </c>
      <c r="C26" s="66">
        <v>14487</v>
      </c>
      <c r="D26" s="65">
        <v>34991</v>
      </c>
      <c r="E26" s="66">
        <v>37251</v>
      </c>
      <c r="F26" s="67"/>
      <c r="G26" s="65">
        <f>B26-C26</f>
        <v>-2532</v>
      </c>
      <c r="H26" s="66">
        <f>D26-E26</f>
        <v>-2260</v>
      </c>
      <c r="I26" s="8">
        <f>IF(C26=0, "-", IF(G26/C26&lt;10, G26/C26, "&gt;999%"))</f>
        <v>-0.17477738662248912</v>
      </c>
      <c r="J26" s="9">
        <f>IF(E26=0, "-", IF(H26/E26&lt;10, H26/E26, "&gt;999%"))</f>
        <v>-6.0669512227859657E-2</v>
      </c>
    </row>
    <row r="27" spans="1:10" x14ac:dyDescent="0.25">
      <c r="A27" s="158" t="s">
        <v>161</v>
      </c>
      <c r="B27" s="65">
        <v>8775</v>
      </c>
      <c r="C27" s="66">
        <v>9337</v>
      </c>
      <c r="D27" s="65">
        <v>24318</v>
      </c>
      <c r="E27" s="66">
        <v>24191</v>
      </c>
      <c r="F27" s="67"/>
      <c r="G27" s="65">
        <f>B27-C27</f>
        <v>-562</v>
      </c>
      <c r="H27" s="66">
        <f>D27-E27</f>
        <v>127</v>
      </c>
      <c r="I27" s="8">
        <f>IF(C27=0, "-", IF(G27/C27&lt;10, G27/C27, "&gt;999%"))</f>
        <v>-6.0190639391667557E-2</v>
      </c>
      <c r="J27" s="9">
        <f>IF(E27=0, "-", IF(H27/E27&lt;10, H27/E27, "&gt;999%"))</f>
        <v>5.2498863213591828E-3</v>
      </c>
    </row>
    <row r="28" spans="1:10" x14ac:dyDescent="0.25">
      <c r="A28" s="158" t="s">
        <v>162</v>
      </c>
      <c r="B28" s="65">
        <v>614</v>
      </c>
      <c r="C28" s="66">
        <v>764</v>
      </c>
      <c r="D28" s="65">
        <v>1749</v>
      </c>
      <c r="E28" s="66">
        <v>1981</v>
      </c>
      <c r="F28" s="67"/>
      <c r="G28" s="65">
        <f>B28-C28</f>
        <v>-150</v>
      </c>
      <c r="H28" s="66">
        <f>D28-E28</f>
        <v>-232</v>
      </c>
      <c r="I28" s="8">
        <f>IF(C28=0, "-", IF(G28/C28&lt;10, G28/C28, "&gt;999%"))</f>
        <v>-0.19633507853403143</v>
      </c>
      <c r="J28" s="9">
        <f>IF(E28=0, "-", IF(H28/E28&lt;10, H28/E28, "&gt;999%"))</f>
        <v>-0.1171125694093892</v>
      </c>
    </row>
    <row r="29" spans="1:10" x14ac:dyDescent="0.25">
      <c r="A29" s="158" t="s">
        <v>163</v>
      </c>
      <c r="B29" s="65">
        <v>1586</v>
      </c>
      <c r="C29" s="66">
        <v>1418</v>
      </c>
      <c r="D29" s="65">
        <v>4279</v>
      </c>
      <c r="E29" s="66">
        <v>3854</v>
      </c>
      <c r="F29" s="67"/>
      <c r="G29" s="65">
        <f>B29-C29</f>
        <v>168</v>
      </c>
      <c r="H29" s="66">
        <f>D29-E29</f>
        <v>425</v>
      </c>
      <c r="I29" s="8">
        <f>IF(C29=0, "-", IF(G29/C29&lt;10, G29/C29, "&gt;999%"))</f>
        <v>0.11847672778561354</v>
      </c>
      <c r="J29" s="9">
        <f>IF(E29=0, "-", IF(H29/E29&lt;10, H29/E29, "&gt;999%"))</f>
        <v>0.11027503892060198</v>
      </c>
    </row>
    <row r="30" spans="1:10" x14ac:dyDescent="0.25">
      <c r="A30" s="7"/>
      <c r="B30" s="65"/>
      <c r="C30" s="66"/>
      <c r="D30" s="65"/>
      <c r="E30" s="66"/>
      <c r="F30" s="67"/>
      <c r="G30" s="65"/>
      <c r="H30" s="66"/>
      <c r="I30" s="8"/>
      <c r="J30" s="9"/>
    </row>
    <row r="31" spans="1:10" s="43" customFormat="1" x14ac:dyDescent="0.25">
      <c r="A31" s="22" t="s">
        <v>126</v>
      </c>
      <c r="B31" s="78">
        <v>1177</v>
      </c>
      <c r="C31" s="79">
        <v>1149</v>
      </c>
      <c r="D31" s="78">
        <v>3031</v>
      </c>
      <c r="E31" s="79">
        <v>2452</v>
      </c>
      <c r="F31" s="80"/>
      <c r="G31" s="78">
        <f>B31-C31</f>
        <v>28</v>
      </c>
      <c r="H31" s="79">
        <f>D31-E31</f>
        <v>579</v>
      </c>
      <c r="I31" s="54">
        <f>IF(C31=0, "-", IF(G31/C31&lt;10, G31/C31, "&gt;999%"))</f>
        <v>2.4369016536118365E-2</v>
      </c>
      <c r="J31" s="55">
        <f>IF(E31=0, "-", IF(H31/E31&lt;10, H31/E31, "&gt;999%"))</f>
        <v>0.23613376835236541</v>
      </c>
    </row>
    <row r="32" spans="1:10" x14ac:dyDescent="0.25">
      <c r="A32" s="1"/>
      <c r="B32" s="68"/>
      <c r="C32" s="69"/>
      <c r="D32" s="68"/>
      <c r="E32" s="69"/>
      <c r="F32" s="70"/>
      <c r="G32" s="68"/>
      <c r="H32" s="69"/>
      <c r="I32" s="5"/>
      <c r="J32" s="6"/>
    </row>
    <row r="33" spans="1:10" s="43" customFormat="1" x14ac:dyDescent="0.25">
      <c r="A33" s="27" t="s">
        <v>5</v>
      </c>
      <c r="B33" s="71">
        <f>SUM(B26:B32)</f>
        <v>24107</v>
      </c>
      <c r="C33" s="77">
        <f>SUM(C26:C32)</f>
        <v>27155</v>
      </c>
      <c r="D33" s="71">
        <f>SUM(D26:D32)</f>
        <v>68368</v>
      </c>
      <c r="E33" s="77">
        <f>SUM(E26:E32)</f>
        <v>69729</v>
      </c>
      <c r="F33" s="73"/>
      <c r="G33" s="71">
        <f>B33-C33</f>
        <v>-3048</v>
      </c>
      <c r="H33" s="72">
        <f>D33-E33</f>
        <v>-1361</v>
      </c>
      <c r="I33" s="37">
        <f>IF(C33=0, 0, G33/C33)</f>
        <v>-0.11224452218744246</v>
      </c>
      <c r="J33" s="38">
        <f>IF(E33=0, 0, H33/E33)</f>
        <v>-1.951842131681223E-2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zoomScaleNormal="100" workbookViewId="0">
      <selection activeCell="M1" sqref="M1"/>
    </sheetView>
  </sheetViews>
  <sheetFormatPr defaultRowHeight="13.2" x14ac:dyDescent="0.25"/>
  <cols>
    <col min="1" max="1" width="32.44140625" bestFit="1"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110</v>
      </c>
      <c r="B7" s="65"/>
      <c r="C7" s="66"/>
      <c r="D7" s="65"/>
      <c r="E7" s="66"/>
      <c r="F7" s="67"/>
      <c r="G7" s="65"/>
      <c r="H7" s="66"/>
      <c r="I7" s="20"/>
      <c r="J7" s="21"/>
    </row>
    <row r="8" spans="1:10" x14ac:dyDescent="0.25">
      <c r="A8" s="158" t="s">
        <v>164</v>
      </c>
      <c r="B8" s="65">
        <v>237</v>
      </c>
      <c r="C8" s="66">
        <v>236</v>
      </c>
      <c r="D8" s="65">
        <v>722</v>
      </c>
      <c r="E8" s="66">
        <v>588</v>
      </c>
      <c r="F8" s="67"/>
      <c r="G8" s="65">
        <f t="shared" ref="G8:G13" si="0">B8-C8</f>
        <v>1</v>
      </c>
      <c r="H8" s="66">
        <f t="shared" ref="H8:H13" si="1">D8-E8</f>
        <v>134</v>
      </c>
      <c r="I8" s="20">
        <f t="shared" ref="I8:I13" si="2">IF(C8=0, "-", IF(G8/C8&lt;10, G8/C8, "&gt;999%"))</f>
        <v>4.2372881355932203E-3</v>
      </c>
      <c r="J8" s="21">
        <f t="shared" ref="J8:J13" si="3">IF(E8=0, "-", IF(H8/E8&lt;10, H8/E8, "&gt;999%"))</f>
        <v>0.22789115646258504</v>
      </c>
    </row>
    <row r="9" spans="1:10" x14ac:dyDescent="0.25">
      <c r="A9" s="158" t="s">
        <v>165</v>
      </c>
      <c r="B9" s="65">
        <v>658</v>
      </c>
      <c r="C9" s="66">
        <v>1319</v>
      </c>
      <c r="D9" s="65">
        <v>1418</v>
      </c>
      <c r="E9" s="66">
        <v>1403</v>
      </c>
      <c r="F9" s="67"/>
      <c r="G9" s="65">
        <f t="shared" si="0"/>
        <v>-661</v>
      </c>
      <c r="H9" s="66">
        <f t="shared" si="1"/>
        <v>15</v>
      </c>
      <c r="I9" s="20">
        <f t="shared" si="2"/>
        <v>-0.50113722517058379</v>
      </c>
      <c r="J9" s="21">
        <f t="shared" si="3"/>
        <v>1.0691375623663579E-2</v>
      </c>
    </row>
    <row r="10" spans="1:10" x14ac:dyDescent="0.25">
      <c r="A10" s="158" t="s">
        <v>166</v>
      </c>
      <c r="B10" s="65">
        <v>233</v>
      </c>
      <c r="C10" s="66">
        <v>512</v>
      </c>
      <c r="D10" s="65">
        <v>828</v>
      </c>
      <c r="E10" s="66">
        <v>1696</v>
      </c>
      <c r="F10" s="67"/>
      <c r="G10" s="65">
        <f t="shared" si="0"/>
        <v>-279</v>
      </c>
      <c r="H10" s="66">
        <f t="shared" si="1"/>
        <v>-868</v>
      </c>
      <c r="I10" s="20">
        <f t="shared" si="2"/>
        <v>-0.544921875</v>
      </c>
      <c r="J10" s="21">
        <f t="shared" si="3"/>
        <v>-0.5117924528301887</v>
      </c>
    </row>
    <row r="11" spans="1:10" x14ac:dyDescent="0.25">
      <c r="A11" s="158" t="s">
        <v>167</v>
      </c>
      <c r="B11" s="65">
        <v>0</v>
      </c>
      <c r="C11" s="66">
        <v>0</v>
      </c>
      <c r="D11" s="65">
        <v>0</v>
      </c>
      <c r="E11" s="66">
        <v>3</v>
      </c>
      <c r="F11" s="67"/>
      <c r="G11" s="65">
        <f t="shared" si="0"/>
        <v>0</v>
      </c>
      <c r="H11" s="66">
        <f t="shared" si="1"/>
        <v>-3</v>
      </c>
      <c r="I11" s="20" t="str">
        <f t="shared" si="2"/>
        <v>-</v>
      </c>
      <c r="J11" s="21">
        <f t="shared" si="3"/>
        <v>-1</v>
      </c>
    </row>
    <row r="12" spans="1:10" x14ac:dyDescent="0.25">
      <c r="A12" s="158" t="s">
        <v>168</v>
      </c>
      <c r="B12" s="65">
        <v>3268</v>
      </c>
      <c r="C12" s="66">
        <v>4066</v>
      </c>
      <c r="D12" s="65">
        <v>9412</v>
      </c>
      <c r="E12" s="66">
        <v>11124</v>
      </c>
      <c r="F12" s="67"/>
      <c r="G12" s="65">
        <f t="shared" si="0"/>
        <v>-798</v>
      </c>
      <c r="H12" s="66">
        <f t="shared" si="1"/>
        <v>-1712</v>
      </c>
      <c r="I12" s="20">
        <f t="shared" si="2"/>
        <v>-0.19626168224299065</v>
      </c>
      <c r="J12" s="21">
        <f t="shared" si="3"/>
        <v>-0.15390147428982381</v>
      </c>
    </row>
    <row r="13" spans="1:10" x14ac:dyDescent="0.25">
      <c r="A13" s="158" t="s">
        <v>169</v>
      </c>
      <c r="B13" s="65">
        <v>7</v>
      </c>
      <c r="C13" s="66">
        <v>5</v>
      </c>
      <c r="D13" s="65">
        <v>17</v>
      </c>
      <c r="E13" s="66">
        <v>31</v>
      </c>
      <c r="F13" s="67"/>
      <c r="G13" s="65">
        <f t="shared" si="0"/>
        <v>2</v>
      </c>
      <c r="H13" s="66">
        <f t="shared" si="1"/>
        <v>-14</v>
      </c>
      <c r="I13" s="20">
        <f t="shared" si="2"/>
        <v>0.4</v>
      </c>
      <c r="J13" s="21">
        <f t="shared" si="3"/>
        <v>-0.45161290322580644</v>
      </c>
    </row>
    <row r="14" spans="1:10" x14ac:dyDescent="0.25">
      <c r="A14" s="7"/>
      <c r="B14" s="65"/>
      <c r="C14" s="66"/>
      <c r="D14" s="65"/>
      <c r="E14" s="66"/>
      <c r="F14" s="67"/>
      <c r="G14" s="65"/>
      <c r="H14" s="66"/>
      <c r="I14" s="20"/>
      <c r="J14" s="21"/>
    </row>
    <row r="15" spans="1:10" s="139" customFormat="1" x14ac:dyDescent="0.25">
      <c r="A15" s="159" t="s">
        <v>119</v>
      </c>
      <c r="B15" s="65"/>
      <c r="C15" s="66"/>
      <c r="D15" s="65"/>
      <c r="E15" s="66"/>
      <c r="F15" s="67"/>
      <c r="G15" s="65"/>
      <c r="H15" s="66"/>
      <c r="I15" s="20"/>
      <c r="J15" s="21"/>
    </row>
    <row r="16" spans="1:10" x14ac:dyDescent="0.25">
      <c r="A16" s="158" t="s">
        <v>164</v>
      </c>
      <c r="B16" s="65">
        <v>2306</v>
      </c>
      <c r="C16" s="66">
        <v>2672</v>
      </c>
      <c r="D16" s="65">
        <v>6644</v>
      </c>
      <c r="E16" s="66">
        <v>7148</v>
      </c>
      <c r="F16" s="67"/>
      <c r="G16" s="65">
        <f>B16-C16</f>
        <v>-366</v>
      </c>
      <c r="H16" s="66">
        <f>D16-E16</f>
        <v>-504</v>
      </c>
      <c r="I16" s="20">
        <f>IF(C16=0, "-", IF(G16/C16&lt;10, G16/C16, "&gt;999%"))</f>
        <v>-0.13697604790419163</v>
      </c>
      <c r="J16" s="21">
        <f>IF(E16=0, "-", IF(H16/E16&lt;10, H16/E16, "&gt;999%"))</f>
        <v>-7.0509233351986569E-2</v>
      </c>
    </row>
    <row r="17" spans="1:10" x14ac:dyDescent="0.25">
      <c r="A17" s="158" t="s">
        <v>165</v>
      </c>
      <c r="B17" s="65">
        <v>1188</v>
      </c>
      <c r="C17" s="66">
        <v>178</v>
      </c>
      <c r="D17" s="65">
        <v>2194</v>
      </c>
      <c r="E17" s="66">
        <v>433</v>
      </c>
      <c r="F17" s="67"/>
      <c r="G17" s="65">
        <f>B17-C17</f>
        <v>1010</v>
      </c>
      <c r="H17" s="66">
        <f>D17-E17</f>
        <v>1761</v>
      </c>
      <c r="I17" s="20">
        <f>IF(C17=0, "-", IF(G17/C17&lt;10, G17/C17, "&gt;999%"))</f>
        <v>5.6741573033707864</v>
      </c>
      <c r="J17" s="21">
        <f>IF(E17=0, "-", IF(H17/E17&lt;10, H17/E17, "&gt;999%"))</f>
        <v>4.0669745958429564</v>
      </c>
    </row>
    <row r="18" spans="1:10" x14ac:dyDescent="0.25">
      <c r="A18" s="158" t="s">
        <v>166</v>
      </c>
      <c r="B18" s="65">
        <v>754</v>
      </c>
      <c r="C18" s="66">
        <v>1304</v>
      </c>
      <c r="D18" s="65">
        <v>2780</v>
      </c>
      <c r="E18" s="66">
        <v>3347</v>
      </c>
      <c r="F18" s="67"/>
      <c r="G18" s="65">
        <f>B18-C18</f>
        <v>-550</v>
      </c>
      <c r="H18" s="66">
        <f>D18-E18</f>
        <v>-567</v>
      </c>
      <c r="I18" s="20">
        <f>IF(C18=0, "-", IF(G18/C18&lt;10, G18/C18, "&gt;999%"))</f>
        <v>-0.42177914110429449</v>
      </c>
      <c r="J18" s="21">
        <f>IF(E18=0, "-", IF(H18/E18&lt;10, H18/E18, "&gt;999%"))</f>
        <v>-0.16940543770540784</v>
      </c>
    </row>
    <row r="19" spans="1:10" x14ac:dyDescent="0.25">
      <c r="A19" s="158" t="s">
        <v>168</v>
      </c>
      <c r="B19" s="65">
        <v>9047</v>
      </c>
      <c r="C19" s="66">
        <v>9885</v>
      </c>
      <c r="D19" s="65">
        <v>28139</v>
      </c>
      <c r="E19" s="66">
        <v>25939</v>
      </c>
      <c r="F19" s="67"/>
      <c r="G19" s="65">
        <f>B19-C19</f>
        <v>-838</v>
      </c>
      <c r="H19" s="66">
        <f>D19-E19</f>
        <v>2200</v>
      </c>
      <c r="I19" s="20">
        <f>IF(C19=0, "-", IF(G19/C19&lt;10, G19/C19, "&gt;999%"))</f>
        <v>-8.4774911482043497E-2</v>
      </c>
      <c r="J19" s="21">
        <f>IF(E19=0, "-", IF(H19/E19&lt;10, H19/E19, "&gt;999%"))</f>
        <v>8.481437218088593E-2</v>
      </c>
    </row>
    <row r="20" spans="1:10" x14ac:dyDescent="0.25">
      <c r="A20" s="158" t="s">
        <v>169</v>
      </c>
      <c r="B20" s="65">
        <v>130</v>
      </c>
      <c r="C20" s="66">
        <v>105</v>
      </c>
      <c r="D20" s="65">
        <v>356</v>
      </c>
      <c r="E20" s="66">
        <v>306</v>
      </c>
      <c r="F20" s="67"/>
      <c r="G20" s="65">
        <f>B20-C20</f>
        <v>25</v>
      </c>
      <c r="H20" s="66">
        <f>D20-E20</f>
        <v>50</v>
      </c>
      <c r="I20" s="20">
        <f>IF(C20=0, "-", IF(G20/C20&lt;10, G20/C20, "&gt;999%"))</f>
        <v>0.23809523809523808</v>
      </c>
      <c r="J20" s="21">
        <f>IF(E20=0, "-", IF(H20/E20&lt;10, H20/E20, "&gt;999%"))</f>
        <v>0.16339869281045752</v>
      </c>
    </row>
    <row r="21" spans="1:10" x14ac:dyDescent="0.25">
      <c r="A21" s="7"/>
      <c r="B21" s="65"/>
      <c r="C21" s="66"/>
      <c r="D21" s="65"/>
      <c r="E21" s="66"/>
      <c r="F21" s="67"/>
      <c r="G21" s="65"/>
      <c r="H21" s="66"/>
      <c r="I21" s="20"/>
      <c r="J21" s="21"/>
    </row>
    <row r="22" spans="1:10" s="139" customFormat="1" x14ac:dyDescent="0.25">
      <c r="A22" s="159" t="s">
        <v>125</v>
      </c>
      <c r="B22" s="65"/>
      <c r="C22" s="66"/>
      <c r="D22" s="65"/>
      <c r="E22" s="66"/>
      <c r="F22" s="67"/>
      <c r="G22" s="65"/>
      <c r="H22" s="66"/>
      <c r="I22" s="20"/>
      <c r="J22" s="21"/>
    </row>
    <row r="23" spans="1:10" x14ac:dyDescent="0.25">
      <c r="A23" s="158" t="s">
        <v>164</v>
      </c>
      <c r="B23" s="65">
        <v>4565</v>
      </c>
      <c r="C23" s="66">
        <v>5258</v>
      </c>
      <c r="D23" s="65">
        <v>11526</v>
      </c>
      <c r="E23" s="66">
        <v>14192</v>
      </c>
      <c r="F23" s="67"/>
      <c r="G23" s="65">
        <f>B23-C23</f>
        <v>-693</v>
      </c>
      <c r="H23" s="66">
        <f>D23-E23</f>
        <v>-2666</v>
      </c>
      <c r="I23" s="20">
        <f>IF(C23=0, "-", IF(G23/C23&lt;10, G23/C23, "&gt;999%"))</f>
        <v>-0.13179916317991633</v>
      </c>
      <c r="J23" s="21">
        <f>IF(E23=0, "-", IF(H23/E23&lt;10, H23/E23, "&gt;999%"))</f>
        <v>-0.18785231116121759</v>
      </c>
    </row>
    <row r="24" spans="1:10" x14ac:dyDescent="0.25">
      <c r="A24" s="158" t="s">
        <v>165</v>
      </c>
      <c r="B24" s="65">
        <v>3</v>
      </c>
      <c r="C24" s="66">
        <v>1</v>
      </c>
      <c r="D24" s="65">
        <v>7</v>
      </c>
      <c r="E24" s="66">
        <v>2</v>
      </c>
      <c r="F24" s="67"/>
      <c r="G24" s="65">
        <f>B24-C24</f>
        <v>2</v>
      </c>
      <c r="H24" s="66">
        <f>D24-E24</f>
        <v>5</v>
      </c>
      <c r="I24" s="20">
        <f>IF(C24=0, "-", IF(G24/C24&lt;10, G24/C24, "&gt;999%"))</f>
        <v>2</v>
      </c>
      <c r="J24" s="21">
        <f>IF(E24=0, "-", IF(H24/E24&lt;10, H24/E24, "&gt;999%"))</f>
        <v>2.5</v>
      </c>
    </row>
    <row r="25" spans="1:10" x14ac:dyDescent="0.25">
      <c r="A25" s="158" t="s">
        <v>168</v>
      </c>
      <c r="B25" s="65">
        <v>534</v>
      </c>
      <c r="C25" s="66">
        <v>465</v>
      </c>
      <c r="D25" s="65">
        <v>1294</v>
      </c>
      <c r="E25" s="66">
        <v>1065</v>
      </c>
      <c r="F25" s="67"/>
      <c r="G25" s="65">
        <f>B25-C25</f>
        <v>69</v>
      </c>
      <c r="H25" s="66">
        <f>D25-E25</f>
        <v>229</v>
      </c>
      <c r="I25" s="20">
        <f>IF(C25=0, "-", IF(G25/C25&lt;10, G25/C25, "&gt;999%"))</f>
        <v>0.14838709677419354</v>
      </c>
      <c r="J25" s="21">
        <f>IF(E25=0, "-", IF(H25/E25&lt;10, H25/E25, "&gt;999%"))</f>
        <v>0.21502347417840376</v>
      </c>
    </row>
    <row r="26" spans="1:10" x14ac:dyDescent="0.25">
      <c r="A26" s="7"/>
      <c r="B26" s="65"/>
      <c r="C26" s="66"/>
      <c r="D26" s="65"/>
      <c r="E26" s="66"/>
      <c r="F26" s="67"/>
      <c r="G26" s="65"/>
      <c r="H26" s="66"/>
      <c r="I26" s="20"/>
      <c r="J26" s="21"/>
    </row>
    <row r="27" spans="1:10" x14ac:dyDescent="0.25">
      <c r="A27" s="7" t="s">
        <v>126</v>
      </c>
      <c r="B27" s="65">
        <v>1177</v>
      </c>
      <c r="C27" s="66">
        <v>1149</v>
      </c>
      <c r="D27" s="65">
        <v>3031</v>
      </c>
      <c r="E27" s="66">
        <v>2452</v>
      </c>
      <c r="F27" s="67"/>
      <c r="G27" s="65">
        <f>B27-C27</f>
        <v>28</v>
      </c>
      <c r="H27" s="66">
        <f>D27-E27</f>
        <v>579</v>
      </c>
      <c r="I27" s="20">
        <f>IF(C27=0, "-", IF(G27/C27&lt;10, G27/C27, "&gt;999%"))</f>
        <v>2.4369016536118365E-2</v>
      </c>
      <c r="J27" s="21">
        <f>IF(E27=0, "-", IF(H27/E27&lt;10, H27/E27, "&gt;999%"))</f>
        <v>0.23613376835236541</v>
      </c>
    </row>
    <row r="28" spans="1:10" x14ac:dyDescent="0.25">
      <c r="A28" s="1"/>
      <c r="B28" s="68"/>
      <c r="C28" s="69"/>
      <c r="D28" s="68"/>
      <c r="E28" s="69"/>
      <c r="F28" s="70"/>
      <c r="G28" s="68"/>
      <c r="H28" s="69"/>
      <c r="I28" s="5"/>
      <c r="J28" s="6"/>
    </row>
    <row r="29" spans="1:10" s="43" customFormat="1" x14ac:dyDescent="0.25">
      <c r="A29" s="27" t="s">
        <v>5</v>
      </c>
      <c r="B29" s="71">
        <f>SUM(B6:B28)</f>
        <v>24107</v>
      </c>
      <c r="C29" s="77">
        <f>SUM(C6:C28)</f>
        <v>27155</v>
      </c>
      <c r="D29" s="71">
        <f>SUM(D6:D28)</f>
        <v>68368</v>
      </c>
      <c r="E29" s="77">
        <f>SUM(E6:E28)</f>
        <v>69729</v>
      </c>
      <c r="F29" s="73"/>
      <c r="G29" s="71">
        <f>B29-C29</f>
        <v>-3048</v>
      </c>
      <c r="H29" s="72">
        <f>D29-E29</f>
        <v>-1361</v>
      </c>
      <c r="I29" s="37">
        <f>IF(C29=0, 0, G29/C29)</f>
        <v>-0.11224452218744246</v>
      </c>
      <c r="J29" s="38">
        <f>IF(E29=0, 0, H29/E29)</f>
        <v>-1.951842131681223E-2</v>
      </c>
    </row>
    <row r="30" spans="1:10" s="43" customFormat="1" x14ac:dyDescent="0.25">
      <c r="A30" s="22"/>
      <c r="B30" s="78"/>
      <c r="C30" s="98"/>
      <c r="D30" s="78"/>
      <c r="E30" s="98"/>
      <c r="F30" s="80"/>
      <c r="G30" s="78"/>
      <c r="H30" s="79"/>
      <c r="I30" s="54"/>
      <c r="J30" s="55"/>
    </row>
    <row r="31" spans="1:10" s="139" customFormat="1" x14ac:dyDescent="0.25">
      <c r="A31" s="161" t="s">
        <v>170</v>
      </c>
      <c r="B31" s="74"/>
      <c r="C31" s="75"/>
      <c r="D31" s="74"/>
      <c r="E31" s="75"/>
      <c r="F31" s="76"/>
      <c r="G31" s="74"/>
      <c r="H31" s="75"/>
      <c r="I31" s="23"/>
      <c r="J31" s="24"/>
    </row>
    <row r="32" spans="1:10" x14ac:dyDescent="0.25">
      <c r="A32" s="7" t="s">
        <v>164</v>
      </c>
      <c r="B32" s="65">
        <v>7108</v>
      </c>
      <c r="C32" s="66">
        <v>8166</v>
      </c>
      <c r="D32" s="65">
        <v>18892</v>
      </c>
      <c r="E32" s="66">
        <v>21928</v>
      </c>
      <c r="F32" s="67"/>
      <c r="G32" s="65">
        <f t="shared" ref="G32:G37" si="4">B32-C32</f>
        <v>-1058</v>
      </c>
      <c r="H32" s="66">
        <f t="shared" ref="H32:H37" si="5">D32-E32</f>
        <v>-3036</v>
      </c>
      <c r="I32" s="20">
        <f t="shared" ref="I32:I37" si="6">IF(C32=0, "-", IF(G32/C32&lt;10, G32/C32, "&gt;999%"))</f>
        <v>-0.1295615968650502</v>
      </c>
      <c r="J32" s="21">
        <f t="shared" ref="J32:J37" si="7">IF(E32=0, "-", IF(H32/E32&lt;10, H32/E32, "&gt;999%"))</f>
        <v>-0.13845311929952572</v>
      </c>
    </row>
    <row r="33" spans="1:10" x14ac:dyDescent="0.25">
      <c r="A33" s="7" t="s">
        <v>165</v>
      </c>
      <c r="B33" s="65">
        <v>1849</v>
      </c>
      <c r="C33" s="66">
        <v>1498</v>
      </c>
      <c r="D33" s="65">
        <v>3619</v>
      </c>
      <c r="E33" s="66">
        <v>1838</v>
      </c>
      <c r="F33" s="67"/>
      <c r="G33" s="65">
        <f t="shared" si="4"/>
        <v>351</v>
      </c>
      <c r="H33" s="66">
        <f t="shared" si="5"/>
        <v>1781</v>
      </c>
      <c r="I33" s="20">
        <f t="shared" si="6"/>
        <v>0.23431241655540722</v>
      </c>
      <c r="J33" s="21">
        <f t="shared" si="7"/>
        <v>0.96898803046789994</v>
      </c>
    </row>
    <row r="34" spans="1:10" x14ac:dyDescent="0.25">
      <c r="A34" s="7" t="s">
        <v>166</v>
      </c>
      <c r="B34" s="65">
        <v>987</v>
      </c>
      <c r="C34" s="66">
        <v>1816</v>
      </c>
      <c r="D34" s="65">
        <v>3608</v>
      </c>
      <c r="E34" s="66">
        <v>5043</v>
      </c>
      <c r="F34" s="67"/>
      <c r="G34" s="65">
        <f t="shared" si="4"/>
        <v>-829</v>
      </c>
      <c r="H34" s="66">
        <f t="shared" si="5"/>
        <v>-1435</v>
      </c>
      <c r="I34" s="20">
        <f t="shared" si="6"/>
        <v>-0.45649779735682822</v>
      </c>
      <c r="J34" s="21">
        <f t="shared" si="7"/>
        <v>-0.28455284552845528</v>
      </c>
    </row>
    <row r="35" spans="1:10" x14ac:dyDescent="0.25">
      <c r="A35" s="7" t="s">
        <v>167</v>
      </c>
      <c r="B35" s="65">
        <v>0</v>
      </c>
      <c r="C35" s="66">
        <v>0</v>
      </c>
      <c r="D35" s="65">
        <v>0</v>
      </c>
      <c r="E35" s="66">
        <v>3</v>
      </c>
      <c r="F35" s="67"/>
      <c r="G35" s="65">
        <f t="shared" si="4"/>
        <v>0</v>
      </c>
      <c r="H35" s="66">
        <f t="shared" si="5"/>
        <v>-3</v>
      </c>
      <c r="I35" s="20" t="str">
        <f t="shared" si="6"/>
        <v>-</v>
      </c>
      <c r="J35" s="21">
        <f t="shared" si="7"/>
        <v>-1</v>
      </c>
    </row>
    <row r="36" spans="1:10" x14ac:dyDescent="0.25">
      <c r="A36" s="7" t="s">
        <v>168</v>
      </c>
      <c r="B36" s="65">
        <v>12849</v>
      </c>
      <c r="C36" s="66">
        <v>14416</v>
      </c>
      <c r="D36" s="65">
        <v>38845</v>
      </c>
      <c r="E36" s="66">
        <v>38128</v>
      </c>
      <c r="F36" s="67"/>
      <c r="G36" s="65">
        <f t="shared" si="4"/>
        <v>-1567</v>
      </c>
      <c r="H36" s="66">
        <f t="shared" si="5"/>
        <v>717</v>
      </c>
      <c r="I36" s="20">
        <f t="shared" si="6"/>
        <v>-0.10869866814650389</v>
      </c>
      <c r="J36" s="21">
        <f t="shared" si="7"/>
        <v>1.8805077633235419E-2</v>
      </c>
    </row>
    <row r="37" spans="1:10" x14ac:dyDescent="0.25">
      <c r="A37" s="7" t="s">
        <v>169</v>
      </c>
      <c r="B37" s="65">
        <v>137</v>
      </c>
      <c r="C37" s="66">
        <v>110</v>
      </c>
      <c r="D37" s="65">
        <v>373</v>
      </c>
      <c r="E37" s="66">
        <v>337</v>
      </c>
      <c r="F37" s="67"/>
      <c r="G37" s="65">
        <f t="shared" si="4"/>
        <v>27</v>
      </c>
      <c r="H37" s="66">
        <f t="shared" si="5"/>
        <v>36</v>
      </c>
      <c r="I37" s="20">
        <f t="shared" si="6"/>
        <v>0.24545454545454545</v>
      </c>
      <c r="J37" s="21">
        <f t="shared" si="7"/>
        <v>0.10682492581602374</v>
      </c>
    </row>
    <row r="38" spans="1:10" x14ac:dyDescent="0.25">
      <c r="A38" s="7"/>
      <c r="B38" s="65"/>
      <c r="C38" s="66"/>
      <c r="D38" s="65"/>
      <c r="E38" s="66"/>
      <c r="F38" s="67"/>
      <c r="G38" s="65"/>
      <c r="H38" s="66"/>
      <c r="I38" s="20"/>
      <c r="J38" s="21"/>
    </row>
    <row r="39" spans="1:10" x14ac:dyDescent="0.25">
      <c r="A39" s="7" t="s">
        <v>126</v>
      </c>
      <c r="B39" s="65">
        <v>1177</v>
      </c>
      <c r="C39" s="66">
        <v>1149</v>
      </c>
      <c r="D39" s="65">
        <v>3031</v>
      </c>
      <c r="E39" s="66">
        <v>2452</v>
      </c>
      <c r="F39" s="67"/>
      <c r="G39" s="65">
        <f>B39-C39</f>
        <v>28</v>
      </c>
      <c r="H39" s="66">
        <f>D39-E39</f>
        <v>579</v>
      </c>
      <c r="I39" s="20">
        <f>IF(C39=0, "-", IF(G39/C39&lt;10, G39/C39, "&gt;999%"))</f>
        <v>2.4369016536118365E-2</v>
      </c>
      <c r="J39" s="21">
        <f>IF(E39=0, "-", IF(H39/E39&lt;10, H39/E39, "&gt;999%"))</f>
        <v>0.23613376835236541</v>
      </c>
    </row>
    <row r="40" spans="1:10" x14ac:dyDescent="0.25">
      <c r="A40" s="7"/>
      <c r="B40" s="65"/>
      <c r="C40" s="66"/>
      <c r="D40" s="65"/>
      <c r="E40" s="66"/>
      <c r="F40" s="67"/>
      <c r="G40" s="65"/>
      <c r="H40" s="66"/>
      <c r="I40" s="20"/>
      <c r="J40" s="21"/>
    </row>
    <row r="41" spans="1:10" s="43" customFormat="1" x14ac:dyDescent="0.25">
      <c r="A41" s="27" t="s">
        <v>5</v>
      </c>
      <c r="B41" s="71">
        <f>SUM(B30:B40)</f>
        <v>24107</v>
      </c>
      <c r="C41" s="77">
        <f>SUM(C30:C40)</f>
        <v>27155</v>
      </c>
      <c r="D41" s="71">
        <f>SUM(D30:D40)</f>
        <v>68368</v>
      </c>
      <c r="E41" s="77">
        <f>SUM(E30:E40)</f>
        <v>69729</v>
      </c>
      <c r="F41" s="73"/>
      <c r="G41" s="71">
        <f>B41-C41</f>
        <v>-3048</v>
      </c>
      <c r="H41" s="72">
        <f>D41-E41</f>
        <v>-1361</v>
      </c>
      <c r="I41" s="37">
        <f>IF(C41=0, 0, G41/C41)</f>
        <v>-0.11224452218744246</v>
      </c>
      <c r="J41" s="38">
        <f>IF(E41=0, 0, H41/E41)</f>
        <v>-1.951842131681223E-2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zoomScaleNormal="100" workbookViewId="0">
      <selection activeCell="M1" sqref="M1"/>
    </sheetView>
  </sheetViews>
  <sheetFormatPr defaultRowHeight="13.2" x14ac:dyDescent="0.25"/>
  <cols>
    <col min="1" max="1" width="25.5546875" bestFit="1"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198</v>
      </c>
      <c r="B15" s="65">
        <v>46</v>
      </c>
      <c r="C15" s="66">
        <v>142</v>
      </c>
      <c r="D15" s="65">
        <v>177</v>
      </c>
      <c r="E15" s="66">
        <v>238</v>
      </c>
      <c r="F15" s="67"/>
      <c r="G15" s="65">
        <f t="shared" ref="G15:G42" si="0">B15-C15</f>
        <v>-96</v>
      </c>
      <c r="H15" s="66">
        <f t="shared" ref="H15:H42" si="1">D15-E15</f>
        <v>-61</v>
      </c>
      <c r="I15" s="20">
        <f t="shared" ref="I15:I42" si="2">IF(C15=0, "-", IF(G15/C15&lt;10, G15/C15, "&gt;999%"))</f>
        <v>-0.676056338028169</v>
      </c>
      <c r="J15" s="21">
        <f t="shared" ref="J15:J42" si="3">IF(E15=0, "-", IF(H15/E15&lt;10, H15/E15, "&gt;999%"))</f>
        <v>-0.25630252100840334</v>
      </c>
    </row>
    <row r="16" spans="1:10" x14ac:dyDescent="0.25">
      <c r="A16" s="7" t="s">
        <v>197</v>
      </c>
      <c r="B16" s="65">
        <v>47</v>
      </c>
      <c r="C16" s="66">
        <v>86</v>
      </c>
      <c r="D16" s="65">
        <v>103</v>
      </c>
      <c r="E16" s="66">
        <v>187</v>
      </c>
      <c r="F16" s="67"/>
      <c r="G16" s="65">
        <f t="shared" si="0"/>
        <v>-39</v>
      </c>
      <c r="H16" s="66">
        <f t="shared" si="1"/>
        <v>-84</v>
      </c>
      <c r="I16" s="20">
        <f t="shared" si="2"/>
        <v>-0.45348837209302323</v>
      </c>
      <c r="J16" s="21">
        <f t="shared" si="3"/>
        <v>-0.44919786096256686</v>
      </c>
    </row>
    <row r="17" spans="1:10" x14ac:dyDescent="0.25">
      <c r="A17" s="7" t="s">
        <v>196</v>
      </c>
      <c r="B17" s="65">
        <v>3</v>
      </c>
      <c r="C17" s="66">
        <v>66</v>
      </c>
      <c r="D17" s="65">
        <v>9</v>
      </c>
      <c r="E17" s="66">
        <v>168</v>
      </c>
      <c r="F17" s="67"/>
      <c r="G17" s="65">
        <f t="shared" si="0"/>
        <v>-63</v>
      </c>
      <c r="H17" s="66">
        <f t="shared" si="1"/>
        <v>-159</v>
      </c>
      <c r="I17" s="20">
        <f t="shared" si="2"/>
        <v>-0.95454545454545459</v>
      </c>
      <c r="J17" s="21">
        <f t="shared" si="3"/>
        <v>-0.9464285714285714</v>
      </c>
    </row>
    <row r="18" spans="1:10" x14ac:dyDescent="0.25">
      <c r="A18" s="7" t="s">
        <v>195</v>
      </c>
      <c r="B18" s="65">
        <v>3862</v>
      </c>
      <c r="C18" s="66">
        <v>2815</v>
      </c>
      <c r="D18" s="65">
        <v>9371</v>
      </c>
      <c r="E18" s="66">
        <v>5647</v>
      </c>
      <c r="F18" s="67"/>
      <c r="G18" s="65">
        <f t="shared" si="0"/>
        <v>1047</v>
      </c>
      <c r="H18" s="66">
        <f t="shared" si="1"/>
        <v>3724</v>
      </c>
      <c r="I18" s="20">
        <f t="shared" si="2"/>
        <v>0.37193605683836589</v>
      </c>
      <c r="J18" s="21">
        <f t="shared" si="3"/>
        <v>0.65946520276252873</v>
      </c>
    </row>
    <row r="19" spans="1:10" x14ac:dyDescent="0.25">
      <c r="A19" s="7" t="s">
        <v>194</v>
      </c>
      <c r="B19" s="65">
        <v>396</v>
      </c>
      <c r="C19" s="66">
        <v>320</v>
      </c>
      <c r="D19" s="65">
        <v>926</v>
      </c>
      <c r="E19" s="66">
        <v>569</v>
      </c>
      <c r="F19" s="67"/>
      <c r="G19" s="65">
        <f t="shared" si="0"/>
        <v>76</v>
      </c>
      <c r="H19" s="66">
        <f t="shared" si="1"/>
        <v>357</v>
      </c>
      <c r="I19" s="20">
        <f t="shared" si="2"/>
        <v>0.23749999999999999</v>
      </c>
      <c r="J19" s="21">
        <f t="shared" si="3"/>
        <v>0.62741652021089633</v>
      </c>
    </row>
    <row r="20" spans="1:10" x14ac:dyDescent="0.25">
      <c r="A20" s="7" t="s">
        <v>193</v>
      </c>
      <c r="B20" s="65">
        <v>451</v>
      </c>
      <c r="C20" s="66">
        <v>338</v>
      </c>
      <c r="D20" s="65">
        <v>1321</v>
      </c>
      <c r="E20" s="66">
        <v>676</v>
      </c>
      <c r="F20" s="67"/>
      <c r="G20" s="65">
        <f t="shared" si="0"/>
        <v>113</v>
      </c>
      <c r="H20" s="66">
        <f t="shared" si="1"/>
        <v>645</v>
      </c>
      <c r="I20" s="20">
        <f t="shared" si="2"/>
        <v>0.33431952662721892</v>
      </c>
      <c r="J20" s="21">
        <f t="shared" si="3"/>
        <v>0.95414201183431957</v>
      </c>
    </row>
    <row r="21" spans="1:10" x14ac:dyDescent="0.25">
      <c r="A21" s="7" t="s">
        <v>192</v>
      </c>
      <c r="B21" s="65">
        <v>0</v>
      </c>
      <c r="C21" s="66">
        <v>92</v>
      </c>
      <c r="D21" s="65">
        <v>1</v>
      </c>
      <c r="E21" s="66">
        <v>235</v>
      </c>
      <c r="F21" s="67"/>
      <c r="G21" s="65">
        <f t="shared" si="0"/>
        <v>-92</v>
      </c>
      <c r="H21" s="66">
        <f t="shared" si="1"/>
        <v>-234</v>
      </c>
      <c r="I21" s="20">
        <f t="shared" si="2"/>
        <v>-1</v>
      </c>
      <c r="J21" s="21">
        <f t="shared" si="3"/>
        <v>-0.99574468085106382</v>
      </c>
    </row>
    <row r="22" spans="1:10" x14ac:dyDescent="0.25">
      <c r="A22" s="7" t="s">
        <v>191</v>
      </c>
      <c r="B22" s="65">
        <v>89</v>
      </c>
      <c r="C22" s="66">
        <v>196</v>
      </c>
      <c r="D22" s="65">
        <v>307</v>
      </c>
      <c r="E22" s="66">
        <v>542</v>
      </c>
      <c r="F22" s="67"/>
      <c r="G22" s="65">
        <f t="shared" si="0"/>
        <v>-107</v>
      </c>
      <c r="H22" s="66">
        <f t="shared" si="1"/>
        <v>-235</v>
      </c>
      <c r="I22" s="20">
        <f t="shared" si="2"/>
        <v>-0.54591836734693877</v>
      </c>
      <c r="J22" s="21">
        <f t="shared" si="3"/>
        <v>-0.43357933579335795</v>
      </c>
    </row>
    <row r="23" spans="1:10" x14ac:dyDescent="0.25">
      <c r="A23" s="7" t="s">
        <v>190</v>
      </c>
      <c r="B23" s="65">
        <v>1758</v>
      </c>
      <c r="C23" s="66">
        <v>1394</v>
      </c>
      <c r="D23" s="65">
        <v>3723</v>
      </c>
      <c r="E23" s="66">
        <v>3113</v>
      </c>
      <c r="F23" s="67"/>
      <c r="G23" s="65">
        <f t="shared" si="0"/>
        <v>364</v>
      </c>
      <c r="H23" s="66">
        <f t="shared" si="1"/>
        <v>610</v>
      </c>
      <c r="I23" s="20">
        <f t="shared" si="2"/>
        <v>0.26111908177905307</v>
      </c>
      <c r="J23" s="21">
        <f t="shared" si="3"/>
        <v>0.19595245743655637</v>
      </c>
    </row>
    <row r="24" spans="1:10" x14ac:dyDescent="0.25">
      <c r="A24" s="7" t="s">
        <v>189</v>
      </c>
      <c r="B24" s="65">
        <v>308</v>
      </c>
      <c r="C24" s="66">
        <v>255</v>
      </c>
      <c r="D24" s="65">
        <v>799</v>
      </c>
      <c r="E24" s="66">
        <v>547</v>
      </c>
      <c r="F24" s="67"/>
      <c r="G24" s="65">
        <f t="shared" si="0"/>
        <v>53</v>
      </c>
      <c r="H24" s="66">
        <f t="shared" si="1"/>
        <v>252</v>
      </c>
      <c r="I24" s="20">
        <f t="shared" si="2"/>
        <v>0.20784313725490197</v>
      </c>
      <c r="J24" s="21">
        <f t="shared" si="3"/>
        <v>0.46069469835466181</v>
      </c>
    </row>
    <row r="25" spans="1:10" x14ac:dyDescent="0.25">
      <c r="A25" s="7" t="s">
        <v>188</v>
      </c>
      <c r="B25" s="65">
        <v>11</v>
      </c>
      <c r="C25" s="66">
        <v>341</v>
      </c>
      <c r="D25" s="65">
        <v>56</v>
      </c>
      <c r="E25" s="66">
        <v>544</v>
      </c>
      <c r="F25" s="67"/>
      <c r="G25" s="65">
        <f t="shared" si="0"/>
        <v>-330</v>
      </c>
      <c r="H25" s="66">
        <f t="shared" si="1"/>
        <v>-488</v>
      </c>
      <c r="I25" s="20">
        <f t="shared" si="2"/>
        <v>-0.967741935483871</v>
      </c>
      <c r="J25" s="21">
        <f t="shared" si="3"/>
        <v>-0.8970588235294118</v>
      </c>
    </row>
    <row r="26" spans="1:10" x14ac:dyDescent="0.25">
      <c r="A26" s="7" t="s">
        <v>187</v>
      </c>
      <c r="B26" s="65">
        <v>9</v>
      </c>
      <c r="C26" s="66">
        <v>0</v>
      </c>
      <c r="D26" s="65">
        <v>48</v>
      </c>
      <c r="E26" s="66">
        <v>0</v>
      </c>
      <c r="F26" s="67"/>
      <c r="G26" s="65">
        <f t="shared" si="0"/>
        <v>9</v>
      </c>
      <c r="H26" s="66">
        <f t="shared" si="1"/>
        <v>48</v>
      </c>
      <c r="I26" s="20" t="str">
        <f t="shared" si="2"/>
        <v>-</v>
      </c>
      <c r="J26" s="21" t="str">
        <f t="shared" si="3"/>
        <v>-</v>
      </c>
    </row>
    <row r="27" spans="1:10" x14ac:dyDescent="0.25">
      <c r="A27" s="7" t="s">
        <v>186</v>
      </c>
      <c r="B27" s="65">
        <v>77</v>
      </c>
      <c r="C27" s="66">
        <v>112</v>
      </c>
      <c r="D27" s="65">
        <v>169</v>
      </c>
      <c r="E27" s="66">
        <v>240</v>
      </c>
      <c r="F27" s="67"/>
      <c r="G27" s="65">
        <f t="shared" si="0"/>
        <v>-35</v>
      </c>
      <c r="H27" s="66">
        <f t="shared" si="1"/>
        <v>-71</v>
      </c>
      <c r="I27" s="20">
        <f t="shared" si="2"/>
        <v>-0.3125</v>
      </c>
      <c r="J27" s="21">
        <f t="shared" si="3"/>
        <v>-0.29583333333333334</v>
      </c>
    </row>
    <row r="28" spans="1:10" x14ac:dyDescent="0.25">
      <c r="A28" s="7" t="s">
        <v>185</v>
      </c>
      <c r="B28" s="65">
        <v>5073</v>
      </c>
      <c r="C28" s="66">
        <v>8201</v>
      </c>
      <c r="D28" s="65">
        <v>17425</v>
      </c>
      <c r="E28" s="66">
        <v>22943</v>
      </c>
      <c r="F28" s="67"/>
      <c r="G28" s="65">
        <f t="shared" si="0"/>
        <v>-3128</v>
      </c>
      <c r="H28" s="66">
        <f t="shared" si="1"/>
        <v>-5518</v>
      </c>
      <c r="I28" s="20">
        <f t="shared" si="2"/>
        <v>-0.38141690037800269</v>
      </c>
      <c r="J28" s="21">
        <f t="shared" si="3"/>
        <v>-0.2405090877391797</v>
      </c>
    </row>
    <row r="29" spans="1:10" x14ac:dyDescent="0.25">
      <c r="A29" s="7" t="s">
        <v>184</v>
      </c>
      <c r="B29" s="65">
        <v>2887</v>
      </c>
      <c r="C29" s="66">
        <v>3649</v>
      </c>
      <c r="D29" s="65">
        <v>9949</v>
      </c>
      <c r="E29" s="66">
        <v>10147</v>
      </c>
      <c r="F29" s="67"/>
      <c r="G29" s="65">
        <f t="shared" si="0"/>
        <v>-762</v>
      </c>
      <c r="H29" s="66">
        <f t="shared" si="1"/>
        <v>-198</v>
      </c>
      <c r="I29" s="20">
        <f t="shared" si="2"/>
        <v>-0.20882433543436557</v>
      </c>
      <c r="J29" s="21">
        <f t="shared" si="3"/>
        <v>-1.9513156598009264E-2</v>
      </c>
    </row>
    <row r="30" spans="1:10" x14ac:dyDescent="0.25">
      <c r="A30" s="7" t="s">
        <v>183</v>
      </c>
      <c r="B30" s="65">
        <v>450</v>
      </c>
      <c r="C30" s="66">
        <v>325</v>
      </c>
      <c r="D30" s="65">
        <v>1108</v>
      </c>
      <c r="E30" s="66">
        <v>1199</v>
      </c>
      <c r="F30" s="67"/>
      <c r="G30" s="65">
        <f t="shared" si="0"/>
        <v>125</v>
      </c>
      <c r="H30" s="66">
        <f t="shared" si="1"/>
        <v>-91</v>
      </c>
      <c r="I30" s="20">
        <f t="shared" si="2"/>
        <v>0.38461538461538464</v>
      </c>
      <c r="J30" s="21">
        <f t="shared" si="3"/>
        <v>-7.5896580483736445E-2</v>
      </c>
    </row>
    <row r="31" spans="1:10" x14ac:dyDescent="0.25">
      <c r="A31" s="7" t="s">
        <v>181</v>
      </c>
      <c r="B31" s="65">
        <v>81</v>
      </c>
      <c r="C31" s="66">
        <v>79</v>
      </c>
      <c r="D31" s="65">
        <v>204</v>
      </c>
      <c r="E31" s="66">
        <v>150</v>
      </c>
      <c r="F31" s="67"/>
      <c r="G31" s="65">
        <f t="shared" si="0"/>
        <v>2</v>
      </c>
      <c r="H31" s="66">
        <f t="shared" si="1"/>
        <v>54</v>
      </c>
      <c r="I31" s="20">
        <f t="shared" si="2"/>
        <v>2.5316455696202531E-2</v>
      </c>
      <c r="J31" s="21">
        <f t="shared" si="3"/>
        <v>0.36</v>
      </c>
    </row>
    <row r="32" spans="1:10" x14ac:dyDescent="0.25">
      <c r="A32" s="7" t="s">
        <v>180</v>
      </c>
      <c r="B32" s="65">
        <v>179</v>
      </c>
      <c r="C32" s="66">
        <v>179</v>
      </c>
      <c r="D32" s="65">
        <v>451</v>
      </c>
      <c r="E32" s="66">
        <v>284</v>
      </c>
      <c r="F32" s="67"/>
      <c r="G32" s="65">
        <f t="shared" si="0"/>
        <v>0</v>
      </c>
      <c r="H32" s="66">
        <f t="shared" si="1"/>
        <v>167</v>
      </c>
      <c r="I32" s="20">
        <f t="shared" si="2"/>
        <v>0</v>
      </c>
      <c r="J32" s="21">
        <f t="shared" si="3"/>
        <v>0.5880281690140845</v>
      </c>
    </row>
    <row r="33" spans="1:10" x14ac:dyDescent="0.25">
      <c r="A33" s="7" t="s">
        <v>179</v>
      </c>
      <c r="B33" s="65">
        <v>29</v>
      </c>
      <c r="C33" s="66">
        <v>104</v>
      </c>
      <c r="D33" s="65">
        <v>164</v>
      </c>
      <c r="E33" s="66">
        <v>151</v>
      </c>
      <c r="F33" s="67"/>
      <c r="G33" s="65">
        <f t="shared" si="0"/>
        <v>-75</v>
      </c>
      <c r="H33" s="66">
        <f t="shared" si="1"/>
        <v>13</v>
      </c>
      <c r="I33" s="20">
        <f t="shared" si="2"/>
        <v>-0.72115384615384615</v>
      </c>
      <c r="J33" s="21">
        <f t="shared" si="3"/>
        <v>8.6092715231788075E-2</v>
      </c>
    </row>
    <row r="34" spans="1:10" x14ac:dyDescent="0.25">
      <c r="A34" s="7" t="s">
        <v>178</v>
      </c>
      <c r="B34" s="65">
        <v>187</v>
      </c>
      <c r="C34" s="66">
        <v>234</v>
      </c>
      <c r="D34" s="65">
        <v>537</v>
      </c>
      <c r="E34" s="66">
        <v>416</v>
      </c>
      <c r="F34" s="67"/>
      <c r="G34" s="65">
        <f t="shared" si="0"/>
        <v>-47</v>
      </c>
      <c r="H34" s="66">
        <f t="shared" si="1"/>
        <v>121</v>
      </c>
      <c r="I34" s="20">
        <f t="shared" si="2"/>
        <v>-0.20085470085470086</v>
      </c>
      <c r="J34" s="21">
        <f t="shared" si="3"/>
        <v>0.29086538461538464</v>
      </c>
    </row>
    <row r="35" spans="1:10" x14ac:dyDescent="0.25">
      <c r="A35" s="7" t="s">
        <v>177</v>
      </c>
      <c r="B35" s="65">
        <v>228</v>
      </c>
      <c r="C35" s="66">
        <v>248</v>
      </c>
      <c r="D35" s="65">
        <v>825</v>
      </c>
      <c r="E35" s="66">
        <v>800</v>
      </c>
      <c r="F35" s="67"/>
      <c r="G35" s="65">
        <f t="shared" si="0"/>
        <v>-20</v>
      </c>
      <c r="H35" s="66">
        <f t="shared" si="1"/>
        <v>25</v>
      </c>
      <c r="I35" s="20">
        <f t="shared" si="2"/>
        <v>-8.0645161290322578E-2</v>
      </c>
      <c r="J35" s="21">
        <f t="shared" si="3"/>
        <v>3.125E-2</v>
      </c>
    </row>
    <row r="36" spans="1:10" x14ac:dyDescent="0.25">
      <c r="A36" s="7" t="s">
        <v>176</v>
      </c>
      <c r="B36" s="65">
        <v>580</v>
      </c>
      <c r="C36" s="66">
        <v>392</v>
      </c>
      <c r="D36" s="65">
        <v>1375</v>
      </c>
      <c r="E36" s="66">
        <v>894</v>
      </c>
      <c r="F36" s="67"/>
      <c r="G36" s="65">
        <f t="shared" si="0"/>
        <v>188</v>
      </c>
      <c r="H36" s="66">
        <f t="shared" si="1"/>
        <v>481</v>
      </c>
      <c r="I36" s="20">
        <f t="shared" si="2"/>
        <v>0.47959183673469385</v>
      </c>
      <c r="J36" s="21">
        <f t="shared" si="3"/>
        <v>0.53803131991051456</v>
      </c>
    </row>
    <row r="37" spans="1:10" x14ac:dyDescent="0.25">
      <c r="A37" s="7" t="s">
        <v>175</v>
      </c>
      <c r="B37" s="65">
        <v>19</v>
      </c>
      <c r="C37" s="66">
        <v>22</v>
      </c>
      <c r="D37" s="65">
        <v>69</v>
      </c>
      <c r="E37" s="66">
        <v>68</v>
      </c>
      <c r="F37" s="67"/>
      <c r="G37" s="65">
        <f t="shared" si="0"/>
        <v>-3</v>
      </c>
      <c r="H37" s="66">
        <f t="shared" si="1"/>
        <v>1</v>
      </c>
      <c r="I37" s="20">
        <f t="shared" si="2"/>
        <v>-0.13636363636363635</v>
      </c>
      <c r="J37" s="21">
        <f t="shared" si="3"/>
        <v>1.4705882352941176E-2</v>
      </c>
    </row>
    <row r="38" spans="1:10" x14ac:dyDescent="0.25">
      <c r="A38" s="7" t="s">
        <v>174</v>
      </c>
      <c r="B38" s="65">
        <v>5145</v>
      </c>
      <c r="C38" s="66">
        <v>5723</v>
      </c>
      <c r="D38" s="65">
        <v>13509</v>
      </c>
      <c r="E38" s="66">
        <v>15345</v>
      </c>
      <c r="F38" s="67"/>
      <c r="G38" s="65">
        <f t="shared" si="0"/>
        <v>-578</v>
      </c>
      <c r="H38" s="66">
        <f t="shared" si="1"/>
        <v>-1836</v>
      </c>
      <c r="I38" s="20">
        <f t="shared" si="2"/>
        <v>-0.10099598112877861</v>
      </c>
      <c r="J38" s="21">
        <f t="shared" si="3"/>
        <v>-0.11964809384164223</v>
      </c>
    </row>
    <row r="39" spans="1:10" x14ac:dyDescent="0.25">
      <c r="A39" s="7" t="s">
        <v>173</v>
      </c>
      <c r="B39" s="65">
        <v>126</v>
      </c>
      <c r="C39" s="66">
        <v>191</v>
      </c>
      <c r="D39" s="65">
        <v>312</v>
      </c>
      <c r="E39" s="66">
        <v>387</v>
      </c>
      <c r="F39" s="67"/>
      <c r="G39" s="65">
        <f t="shared" si="0"/>
        <v>-65</v>
      </c>
      <c r="H39" s="66">
        <f t="shared" si="1"/>
        <v>-75</v>
      </c>
      <c r="I39" s="20">
        <f t="shared" si="2"/>
        <v>-0.34031413612565448</v>
      </c>
      <c r="J39" s="21">
        <f t="shared" si="3"/>
        <v>-0.19379844961240311</v>
      </c>
    </row>
    <row r="40" spans="1:10" x14ac:dyDescent="0.25">
      <c r="A40" s="7" t="s">
        <v>171</v>
      </c>
      <c r="B40" s="65">
        <v>1170</v>
      </c>
      <c r="C40" s="66">
        <v>822</v>
      </c>
      <c r="D40" s="65">
        <v>3151</v>
      </c>
      <c r="E40" s="66">
        <v>2350</v>
      </c>
      <c r="F40" s="67"/>
      <c r="G40" s="65">
        <f t="shared" si="0"/>
        <v>348</v>
      </c>
      <c r="H40" s="66">
        <f t="shared" si="1"/>
        <v>801</v>
      </c>
      <c r="I40" s="20">
        <f t="shared" si="2"/>
        <v>0.42335766423357662</v>
      </c>
      <c r="J40" s="21">
        <f t="shared" si="3"/>
        <v>0.34085106382978725</v>
      </c>
    </row>
    <row r="41" spans="1:10" x14ac:dyDescent="0.25">
      <c r="A41" s="7" t="s">
        <v>172</v>
      </c>
      <c r="B41" s="65">
        <v>3</v>
      </c>
      <c r="C41" s="66">
        <v>1</v>
      </c>
      <c r="D41" s="65">
        <v>5</v>
      </c>
      <c r="E41" s="66">
        <v>3</v>
      </c>
      <c r="F41" s="67"/>
      <c r="G41" s="65">
        <f t="shared" si="0"/>
        <v>2</v>
      </c>
      <c r="H41" s="66">
        <f t="shared" si="1"/>
        <v>2</v>
      </c>
      <c r="I41" s="20">
        <f t="shared" si="2"/>
        <v>2</v>
      </c>
      <c r="J41" s="21">
        <f t="shared" si="3"/>
        <v>0.66666666666666663</v>
      </c>
    </row>
    <row r="42" spans="1:10" x14ac:dyDescent="0.25">
      <c r="A42" s="7" t="s">
        <v>182</v>
      </c>
      <c r="B42" s="65">
        <v>893</v>
      </c>
      <c r="C42" s="66">
        <v>828</v>
      </c>
      <c r="D42" s="65">
        <v>2265</v>
      </c>
      <c r="E42" s="66">
        <v>1886</v>
      </c>
      <c r="F42" s="67"/>
      <c r="G42" s="65">
        <f t="shared" si="0"/>
        <v>65</v>
      </c>
      <c r="H42" s="66">
        <f t="shared" si="1"/>
        <v>379</v>
      </c>
      <c r="I42" s="20">
        <f t="shared" si="2"/>
        <v>7.85024154589372E-2</v>
      </c>
      <c r="J42" s="21">
        <f t="shared" si="3"/>
        <v>0.20095440084835631</v>
      </c>
    </row>
    <row r="43" spans="1:10" x14ac:dyDescent="0.25">
      <c r="A43" s="7"/>
      <c r="B43" s="65"/>
      <c r="C43" s="66"/>
      <c r="D43" s="65"/>
      <c r="E43" s="66"/>
      <c r="F43" s="67"/>
      <c r="G43" s="65"/>
      <c r="H43" s="66"/>
      <c r="I43" s="20"/>
      <c r="J43" s="21"/>
    </row>
    <row r="44" spans="1:10" s="43" customFormat="1" x14ac:dyDescent="0.25">
      <c r="A44" s="27" t="s">
        <v>28</v>
      </c>
      <c r="B44" s="71">
        <f>SUM(B15:B43)</f>
        <v>24107</v>
      </c>
      <c r="C44" s="72">
        <f>SUM(C15:C43)</f>
        <v>27155</v>
      </c>
      <c r="D44" s="71">
        <f>SUM(D15:D43)</f>
        <v>68359</v>
      </c>
      <c r="E44" s="72">
        <f>SUM(E15:E43)</f>
        <v>69729</v>
      </c>
      <c r="F44" s="73"/>
      <c r="G44" s="71">
        <f>B44-C44</f>
        <v>-3048</v>
      </c>
      <c r="H44" s="72">
        <f>D44-E44</f>
        <v>-1370</v>
      </c>
      <c r="I44" s="37">
        <f>IF(C44=0, "-", G44/C44)</f>
        <v>-0.11224452218744246</v>
      </c>
      <c r="J44" s="38">
        <f>IF(E44=0, "-", H44/E44)</f>
        <v>-1.9647492434998352E-2</v>
      </c>
    </row>
    <row r="45" spans="1:10" s="43" customFormat="1" x14ac:dyDescent="0.25">
      <c r="A45" s="27" t="s">
        <v>0</v>
      </c>
      <c r="B45" s="71">
        <f>B11+B44</f>
        <v>24107</v>
      </c>
      <c r="C45" s="77">
        <f>C11+C44</f>
        <v>27155</v>
      </c>
      <c r="D45" s="71">
        <f>D11+D44</f>
        <v>68359</v>
      </c>
      <c r="E45" s="77">
        <f>E11+E44</f>
        <v>69729</v>
      </c>
      <c r="F45" s="73"/>
      <c r="G45" s="71">
        <f>B45-C45</f>
        <v>-3048</v>
      </c>
      <c r="H45" s="72">
        <f>D45-E45</f>
        <v>-1370</v>
      </c>
      <c r="I45" s="37">
        <f>IF(C45=0, "-", G45/C45)</f>
        <v>-0.11224452218744246</v>
      </c>
      <c r="J45" s="38">
        <f>IF(E45=0, "-", H45/E45)</f>
        <v>-1.9647492434998352E-2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2"/>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111</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111</v>
      </c>
      <c r="B6" s="61" t="s">
        <v>12</v>
      </c>
      <c r="C6" s="62" t="s">
        <v>13</v>
      </c>
      <c r="D6" s="61" t="s">
        <v>12</v>
      </c>
      <c r="E6" s="63" t="s">
        <v>13</v>
      </c>
      <c r="F6" s="62" t="s">
        <v>12</v>
      </c>
      <c r="G6" s="62" t="s">
        <v>13</v>
      </c>
      <c r="H6" s="61" t="s">
        <v>12</v>
      </c>
      <c r="I6" s="63" t="s">
        <v>13</v>
      </c>
      <c r="J6" s="61"/>
      <c r="K6" s="63"/>
    </row>
    <row r="7" spans="1:11" x14ac:dyDescent="0.25">
      <c r="A7" s="7" t="s">
        <v>199</v>
      </c>
      <c r="B7" s="65">
        <v>28</v>
      </c>
      <c r="C7" s="34">
        <f>IF(B11=0, "-", B7/B11)</f>
        <v>0.14213197969543148</v>
      </c>
      <c r="D7" s="65">
        <v>31</v>
      </c>
      <c r="E7" s="9">
        <f>IF(D11=0, "-", D7/D11)</f>
        <v>0.16062176165803108</v>
      </c>
      <c r="F7" s="81">
        <v>79</v>
      </c>
      <c r="G7" s="34">
        <f>IF(F11=0, "-", F7/F11)</f>
        <v>0.16458333333333333</v>
      </c>
      <c r="H7" s="65">
        <v>67</v>
      </c>
      <c r="I7" s="9">
        <f>IF(H11=0, "-", H7/H11)</f>
        <v>0.11413969335604771</v>
      </c>
      <c r="J7" s="8">
        <f>IF(D7=0, "-", IF((B7-D7)/D7&lt;10, (B7-D7)/D7, "&gt;999%"))</f>
        <v>-9.6774193548387094E-2</v>
      </c>
      <c r="K7" s="9">
        <f>IF(H7=0, "-", IF((F7-H7)/H7&lt;10, (F7-H7)/H7, "&gt;999%"))</f>
        <v>0.17910447761194029</v>
      </c>
    </row>
    <row r="8" spans="1:11" x14ac:dyDescent="0.25">
      <c r="A8" s="7" t="s">
        <v>200</v>
      </c>
      <c r="B8" s="65">
        <v>169</v>
      </c>
      <c r="C8" s="34">
        <f>IF(B11=0, "-", B8/B11)</f>
        <v>0.85786802030456855</v>
      </c>
      <c r="D8" s="65">
        <v>140</v>
      </c>
      <c r="E8" s="9">
        <f>IF(D11=0, "-", D8/D11)</f>
        <v>0.72538860103626945</v>
      </c>
      <c r="F8" s="81">
        <v>401</v>
      </c>
      <c r="G8" s="34">
        <f>IF(F11=0, "-", F8/F11)</f>
        <v>0.8354166666666667</v>
      </c>
      <c r="H8" s="65">
        <v>398</v>
      </c>
      <c r="I8" s="9">
        <f>IF(H11=0, "-", H8/H11)</f>
        <v>0.67802385008517885</v>
      </c>
      <c r="J8" s="8">
        <f>IF(D8=0, "-", IF((B8-D8)/D8&lt;10, (B8-D8)/D8, "&gt;999%"))</f>
        <v>0.20714285714285716</v>
      </c>
      <c r="K8" s="9">
        <f>IF(H8=0, "-", IF((F8-H8)/H8&lt;10, (F8-H8)/H8, "&gt;999%"))</f>
        <v>7.537688442211055E-3</v>
      </c>
    </row>
    <row r="9" spans="1:11" x14ac:dyDescent="0.25">
      <c r="A9" s="7" t="s">
        <v>201</v>
      </c>
      <c r="B9" s="65">
        <v>0</v>
      </c>
      <c r="C9" s="34">
        <f>IF(B11=0, "-", B9/B11)</f>
        <v>0</v>
      </c>
      <c r="D9" s="65">
        <v>22</v>
      </c>
      <c r="E9" s="9">
        <f>IF(D11=0, "-", D9/D11)</f>
        <v>0.11398963730569948</v>
      </c>
      <c r="F9" s="81">
        <v>0</v>
      </c>
      <c r="G9" s="34">
        <f>IF(F11=0, "-", F9/F11)</f>
        <v>0</v>
      </c>
      <c r="H9" s="65">
        <v>122</v>
      </c>
      <c r="I9" s="9">
        <f>IF(H11=0, "-", H9/H11)</f>
        <v>0.20783645655877342</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x14ac:dyDescent="0.25">
      <c r="A11" s="162" t="s">
        <v>589</v>
      </c>
      <c r="B11" s="71">
        <f>SUM(B7:B10)</f>
        <v>197</v>
      </c>
      <c r="C11" s="40">
        <f>B11/24107</f>
        <v>8.1719002779275726E-3</v>
      </c>
      <c r="D11" s="71">
        <f>SUM(D7:D10)</f>
        <v>193</v>
      </c>
      <c r="E11" s="41">
        <f>D11/27155</f>
        <v>7.1073467133124651E-3</v>
      </c>
      <c r="F11" s="77">
        <f>SUM(F7:F10)</f>
        <v>480</v>
      </c>
      <c r="G11" s="42">
        <f>F11/68368</f>
        <v>7.0208284577580153E-3</v>
      </c>
      <c r="H11" s="71">
        <f>SUM(H7:H10)</f>
        <v>587</v>
      </c>
      <c r="I11" s="41">
        <f>H11/69729</f>
        <v>8.4183051528058626E-3</v>
      </c>
      <c r="J11" s="37">
        <f>IF(D11=0, "-", IF((B11-D11)/D11&lt;10, (B11-D11)/D11, "&gt;999%"))</f>
        <v>2.072538860103627E-2</v>
      </c>
      <c r="K11" s="38">
        <f>IF(H11=0, "-", IF((F11-H11)/H11&lt;10, (F11-H11)/H11, "&gt;999%"))</f>
        <v>-0.18228279386712096</v>
      </c>
    </row>
    <row r="12" spans="1:11" x14ac:dyDescent="0.25">
      <c r="B12" s="83"/>
      <c r="D12" s="83"/>
      <c r="F12" s="83"/>
      <c r="H12" s="83"/>
    </row>
    <row r="13" spans="1:11" s="43" customFormat="1" x14ac:dyDescent="0.25">
      <c r="A13" s="162" t="s">
        <v>589</v>
      </c>
      <c r="B13" s="71">
        <v>197</v>
      </c>
      <c r="C13" s="40">
        <f>B13/24107</f>
        <v>8.1719002779275726E-3</v>
      </c>
      <c r="D13" s="71">
        <v>193</v>
      </c>
      <c r="E13" s="41">
        <f>D13/27155</f>
        <v>7.1073467133124651E-3</v>
      </c>
      <c r="F13" s="77">
        <v>480</v>
      </c>
      <c r="G13" s="42">
        <f>F13/68368</f>
        <v>7.0208284577580153E-3</v>
      </c>
      <c r="H13" s="71">
        <v>587</v>
      </c>
      <c r="I13" s="41">
        <f>H13/69729</f>
        <v>8.4183051528058626E-3</v>
      </c>
      <c r="J13" s="37">
        <f>IF(D13=0, "-", IF((B13-D13)/D13&lt;10, (B13-D13)/D13, "&gt;999%"))</f>
        <v>2.072538860103627E-2</v>
      </c>
      <c r="K13" s="38">
        <f>IF(H13=0, "-", IF((F13-H13)/H13&lt;10, (F13-H13)/H13, "&gt;999%"))</f>
        <v>-0.18228279386712096</v>
      </c>
    </row>
    <row r="14" spans="1:11" x14ac:dyDescent="0.25">
      <c r="B14" s="83"/>
      <c r="D14" s="83"/>
      <c r="F14" s="83"/>
      <c r="H14" s="83"/>
    </row>
    <row r="15" spans="1:11" ht="15.6" x14ac:dyDescent="0.3">
      <c r="A15" s="164" t="s">
        <v>112</v>
      </c>
      <c r="B15" s="196" t="s">
        <v>1</v>
      </c>
      <c r="C15" s="200"/>
      <c r="D15" s="200"/>
      <c r="E15" s="197"/>
      <c r="F15" s="196" t="s">
        <v>14</v>
      </c>
      <c r="G15" s="200"/>
      <c r="H15" s="200"/>
      <c r="I15" s="197"/>
      <c r="J15" s="196" t="s">
        <v>15</v>
      </c>
      <c r="K15" s="197"/>
    </row>
    <row r="16" spans="1:11" x14ac:dyDescent="0.25">
      <c r="A16" s="22"/>
      <c r="B16" s="196">
        <f>VALUE(RIGHT($B$2, 4))</f>
        <v>2023</v>
      </c>
      <c r="C16" s="197"/>
      <c r="D16" s="196">
        <f>B16-1</f>
        <v>2022</v>
      </c>
      <c r="E16" s="204"/>
      <c r="F16" s="196">
        <f>B16</f>
        <v>2023</v>
      </c>
      <c r="G16" s="204"/>
      <c r="H16" s="196">
        <f>D16</f>
        <v>2022</v>
      </c>
      <c r="I16" s="204"/>
      <c r="J16" s="140" t="s">
        <v>4</v>
      </c>
      <c r="K16" s="141" t="s">
        <v>2</v>
      </c>
    </row>
    <row r="17" spans="1:11" x14ac:dyDescent="0.25">
      <c r="A17" s="163" t="s">
        <v>137</v>
      </c>
      <c r="B17" s="61" t="s">
        <v>12</v>
      </c>
      <c r="C17" s="62" t="s">
        <v>13</v>
      </c>
      <c r="D17" s="61" t="s">
        <v>12</v>
      </c>
      <c r="E17" s="63" t="s">
        <v>13</v>
      </c>
      <c r="F17" s="62" t="s">
        <v>12</v>
      </c>
      <c r="G17" s="62" t="s">
        <v>13</v>
      </c>
      <c r="H17" s="61" t="s">
        <v>12</v>
      </c>
      <c r="I17" s="63" t="s">
        <v>13</v>
      </c>
      <c r="J17" s="61"/>
      <c r="K17" s="63"/>
    </row>
    <row r="18" spans="1:11" x14ac:dyDescent="0.25">
      <c r="A18" s="7" t="s">
        <v>202</v>
      </c>
      <c r="B18" s="65">
        <v>10</v>
      </c>
      <c r="C18" s="34">
        <f>IF(B28=0, "-", B18/B28)</f>
        <v>1.4641288433382138E-2</v>
      </c>
      <c r="D18" s="65">
        <v>3</v>
      </c>
      <c r="E18" s="9">
        <f>IF(D28=0, "-", D18/D28)</f>
        <v>3.188097768331562E-3</v>
      </c>
      <c r="F18" s="81">
        <v>26</v>
      </c>
      <c r="G18" s="34">
        <f>IF(F28=0, "-", F18/F28)</f>
        <v>1.1509517485613104E-2</v>
      </c>
      <c r="H18" s="65">
        <v>4</v>
      </c>
      <c r="I18" s="9">
        <f>IF(H28=0, "-", H18/H28)</f>
        <v>1.4598540145985401E-3</v>
      </c>
      <c r="J18" s="8">
        <f t="shared" ref="J18:J26" si="0">IF(D18=0, "-", IF((B18-D18)/D18&lt;10, (B18-D18)/D18, "&gt;999%"))</f>
        <v>2.3333333333333335</v>
      </c>
      <c r="K18" s="9">
        <f t="shared" ref="K18:K26" si="1">IF(H18=0, "-", IF((F18-H18)/H18&lt;10, (F18-H18)/H18, "&gt;999%"))</f>
        <v>5.5</v>
      </c>
    </row>
    <row r="19" spans="1:11" x14ac:dyDescent="0.25">
      <c r="A19" s="7" t="s">
        <v>203</v>
      </c>
      <c r="B19" s="65">
        <v>3</v>
      </c>
      <c r="C19" s="34">
        <f>IF(B28=0, "-", B19/B28)</f>
        <v>4.3923865300146414E-3</v>
      </c>
      <c r="D19" s="65">
        <v>5</v>
      </c>
      <c r="E19" s="9">
        <f>IF(D28=0, "-", D19/D28)</f>
        <v>5.3134962805526037E-3</v>
      </c>
      <c r="F19" s="81">
        <v>31</v>
      </c>
      <c r="G19" s="34">
        <f>IF(F28=0, "-", F19/F28)</f>
        <v>1.3722886232846392E-2</v>
      </c>
      <c r="H19" s="65">
        <v>80</v>
      </c>
      <c r="I19" s="9">
        <f>IF(H28=0, "-", H19/H28)</f>
        <v>2.9197080291970802E-2</v>
      </c>
      <c r="J19" s="8">
        <f t="shared" si="0"/>
        <v>-0.4</v>
      </c>
      <c r="K19" s="9">
        <f t="shared" si="1"/>
        <v>-0.61250000000000004</v>
      </c>
    </row>
    <row r="20" spans="1:11" x14ac:dyDescent="0.25">
      <c r="A20" s="7" t="s">
        <v>204</v>
      </c>
      <c r="B20" s="65">
        <v>80</v>
      </c>
      <c r="C20" s="34">
        <f>IF(B28=0, "-", B20/B28)</f>
        <v>0.1171303074670571</v>
      </c>
      <c r="D20" s="65">
        <v>69</v>
      </c>
      <c r="E20" s="9">
        <f>IF(D28=0, "-", D20/D28)</f>
        <v>7.3326248671625932E-2</v>
      </c>
      <c r="F20" s="81">
        <v>387</v>
      </c>
      <c r="G20" s="34">
        <f>IF(F28=0, "-", F20/F28)</f>
        <v>0.17131474103585656</v>
      </c>
      <c r="H20" s="65">
        <v>271</v>
      </c>
      <c r="I20" s="9">
        <f>IF(H28=0, "-", H20/H28)</f>
        <v>9.8905109489051096E-2</v>
      </c>
      <c r="J20" s="8">
        <f t="shared" si="0"/>
        <v>0.15942028985507245</v>
      </c>
      <c r="K20" s="9">
        <f t="shared" si="1"/>
        <v>0.4280442804428044</v>
      </c>
    </row>
    <row r="21" spans="1:11" x14ac:dyDescent="0.25">
      <c r="A21" s="7" t="s">
        <v>205</v>
      </c>
      <c r="B21" s="65">
        <v>78</v>
      </c>
      <c r="C21" s="34">
        <f>IF(B28=0, "-", B21/B28)</f>
        <v>0.11420204978038068</v>
      </c>
      <c r="D21" s="65">
        <v>85</v>
      </c>
      <c r="E21" s="9">
        <f>IF(D28=0, "-", D21/D28)</f>
        <v>9.0329436769394256E-2</v>
      </c>
      <c r="F21" s="81">
        <v>360</v>
      </c>
      <c r="G21" s="34">
        <f>IF(F28=0, "-", F21/F28)</f>
        <v>0.15936254980079681</v>
      </c>
      <c r="H21" s="65">
        <v>342</v>
      </c>
      <c r="I21" s="9">
        <f>IF(H28=0, "-", H21/H28)</f>
        <v>0.12481751824817518</v>
      </c>
      <c r="J21" s="8">
        <f t="shared" si="0"/>
        <v>-8.2352941176470587E-2</v>
      </c>
      <c r="K21" s="9">
        <f t="shared" si="1"/>
        <v>5.2631578947368418E-2</v>
      </c>
    </row>
    <row r="22" spans="1:11" x14ac:dyDescent="0.25">
      <c r="A22" s="7" t="s">
        <v>206</v>
      </c>
      <c r="B22" s="65">
        <v>240</v>
      </c>
      <c r="C22" s="34">
        <f>IF(B28=0, "-", B22/B28)</f>
        <v>0.35139092240117131</v>
      </c>
      <c r="D22" s="65">
        <v>341</v>
      </c>
      <c r="E22" s="9">
        <f>IF(D28=0, "-", D22/D28)</f>
        <v>0.36238044633368754</v>
      </c>
      <c r="F22" s="81">
        <v>936</v>
      </c>
      <c r="G22" s="34">
        <f>IF(F28=0, "-", F22/F28)</f>
        <v>0.41434262948207173</v>
      </c>
      <c r="H22" s="65">
        <v>923</v>
      </c>
      <c r="I22" s="9">
        <f>IF(H28=0, "-", H22/H28)</f>
        <v>0.33686131386861312</v>
      </c>
      <c r="J22" s="8">
        <f t="shared" si="0"/>
        <v>-0.29618768328445749</v>
      </c>
      <c r="K22" s="9">
        <f t="shared" si="1"/>
        <v>1.4084507042253521E-2</v>
      </c>
    </row>
    <row r="23" spans="1:11" x14ac:dyDescent="0.25">
      <c r="A23" s="7" t="s">
        <v>207</v>
      </c>
      <c r="B23" s="65">
        <v>11</v>
      </c>
      <c r="C23" s="34">
        <f>IF(B28=0, "-", B23/B28)</f>
        <v>1.6105417276720352E-2</v>
      </c>
      <c r="D23" s="65">
        <v>341</v>
      </c>
      <c r="E23" s="9">
        <f>IF(D28=0, "-", D23/D28)</f>
        <v>0.36238044633368754</v>
      </c>
      <c r="F23" s="81">
        <v>56</v>
      </c>
      <c r="G23" s="34">
        <f>IF(F28=0, "-", F23/F28)</f>
        <v>2.4789729969012839E-2</v>
      </c>
      <c r="H23" s="65">
        <v>544</v>
      </c>
      <c r="I23" s="9">
        <f>IF(H28=0, "-", H23/H28)</f>
        <v>0.19854014598540146</v>
      </c>
      <c r="J23" s="8">
        <f t="shared" si="0"/>
        <v>-0.967741935483871</v>
      </c>
      <c r="K23" s="9">
        <f t="shared" si="1"/>
        <v>-0.8970588235294118</v>
      </c>
    </row>
    <row r="24" spans="1:11" x14ac:dyDescent="0.25">
      <c r="A24" s="7" t="s">
        <v>208</v>
      </c>
      <c r="B24" s="65">
        <v>200</v>
      </c>
      <c r="C24" s="34">
        <f>IF(B28=0, "-", B24/B28)</f>
        <v>0.29282576866764276</v>
      </c>
      <c r="D24" s="65">
        <v>47</v>
      </c>
      <c r="E24" s="9">
        <f>IF(D28=0, "-", D24/D28)</f>
        <v>4.9946865037194477E-2</v>
      </c>
      <c r="F24" s="81">
        <v>336</v>
      </c>
      <c r="G24" s="34">
        <f>IF(F28=0, "-", F24/F28)</f>
        <v>0.14873837981407703</v>
      </c>
      <c r="H24" s="65">
        <v>154</v>
      </c>
      <c r="I24" s="9">
        <f>IF(H28=0, "-", H24/H28)</f>
        <v>5.6204379562043792E-2</v>
      </c>
      <c r="J24" s="8">
        <f t="shared" si="0"/>
        <v>3.2553191489361701</v>
      </c>
      <c r="K24" s="9">
        <f t="shared" si="1"/>
        <v>1.1818181818181819</v>
      </c>
    </row>
    <row r="25" spans="1:11" x14ac:dyDescent="0.25">
      <c r="A25" s="7" t="s">
        <v>209</v>
      </c>
      <c r="B25" s="65">
        <v>59</v>
      </c>
      <c r="C25" s="34">
        <f>IF(B28=0, "-", B25/B28)</f>
        <v>8.6383601756954614E-2</v>
      </c>
      <c r="D25" s="65">
        <v>29</v>
      </c>
      <c r="E25" s="9">
        <f>IF(D28=0, "-", D25/D28)</f>
        <v>3.0818278427205102E-2</v>
      </c>
      <c r="F25" s="81">
        <v>122</v>
      </c>
      <c r="G25" s="34">
        <f>IF(F28=0, "-", F25/F28)</f>
        <v>5.4006197432492256E-2</v>
      </c>
      <c r="H25" s="65">
        <v>148</v>
      </c>
      <c r="I25" s="9">
        <f>IF(H28=0, "-", H25/H28)</f>
        <v>5.4014598540145987E-2</v>
      </c>
      <c r="J25" s="8">
        <f t="shared" si="0"/>
        <v>1.0344827586206897</v>
      </c>
      <c r="K25" s="9">
        <f t="shared" si="1"/>
        <v>-0.17567567567567569</v>
      </c>
    </row>
    <row r="26" spans="1:11" x14ac:dyDescent="0.25">
      <c r="A26" s="7" t="s">
        <v>210</v>
      </c>
      <c r="B26" s="65">
        <v>2</v>
      </c>
      <c r="C26" s="34">
        <f>IF(B28=0, "-", B26/B28)</f>
        <v>2.9282576866764276E-3</v>
      </c>
      <c r="D26" s="65">
        <v>21</v>
      </c>
      <c r="E26" s="9">
        <f>IF(D28=0, "-", D26/D28)</f>
        <v>2.2316684378320937E-2</v>
      </c>
      <c r="F26" s="81">
        <v>5</v>
      </c>
      <c r="G26" s="34">
        <f>IF(F28=0, "-", F26/F28)</f>
        <v>2.213368747233289E-3</v>
      </c>
      <c r="H26" s="65">
        <v>274</v>
      </c>
      <c r="I26" s="9">
        <f>IF(H28=0, "-", H26/H28)</f>
        <v>0.1</v>
      </c>
      <c r="J26" s="8">
        <f t="shared" si="0"/>
        <v>-0.90476190476190477</v>
      </c>
      <c r="K26" s="9">
        <f t="shared" si="1"/>
        <v>-0.98175182481751821</v>
      </c>
    </row>
    <row r="27" spans="1:11" x14ac:dyDescent="0.25">
      <c r="A27" s="2"/>
      <c r="B27" s="68"/>
      <c r="C27" s="33"/>
      <c r="D27" s="68"/>
      <c r="E27" s="6"/>
      <c r="F27" s="82"/>
      <c r="G27" s="33"/>
      <c r="H27" s="68"/>
      <c r="I27" s="6"/>
      <c r="J27" s="5"/>
      <c r="K27" s="6"/>
    </row>
    <row r="28" spans="1:11" s="43" customFormat="1" x14ac:dyDescent="0.25">
      <c r="A28" s="162" t="s">
        <v>588</v>
      </c>
      <c r="B28" s="71">
        <f>SUM(B18:B27)</f>
        <v>683</v>
      </c>
      <c r="C28" s="40">
        <f>B28/24107</f>
        <v>2.8332019745302195E-2</v>
      </c>
      <c r="D28" s="71">
        <f>SUM(D18:D27)</f>
        <v>941</v>
      </c>
      <c r="E28" s="41">
        <f>D28/27155</f>
        <v>3.4652918431228134E-2</v>
      </c>
      <c r="F28" s="77">
        <f>SUM(F18:F27)</f>
        <v>2259</v>
      </c>
      <c r="G28" s="42">
        <f>F28/68368</f>
        <v>3.3041773929323663E-2</v>
      </c>
      <c r="H28" s="71">
        <f>SUM(H18:H27)</f>
        <v>2740</v>
      </c>
      <c r="I28" s="41">
        <f>H28/69729</f>
        <v>3.9294984869996705E-2</v>
      </c>
      <c r="J28" s="37">
        <f>IF(D28=0, "-", IF((B28-D28)/D28&lt;10, (B28-D28)/D28, "&gt;999%"))</f>
        <v>-0.27417640807651433</v>
      </c>
      <c r="K28" s="38">
        <f>IF(H28=0, "-", IF((F28-H28)/H28&lt;10, (F28-H28)/H28, "&gt;999%"))</f>
        <v>-0.17554744525547444</v>
      </c>
    </row>
    <row r="29" spans="1:11" x14ac:dyDescent="0.25">
      <c r="B29" s="83"/>
      <c r="D29" s="83"/>
      <c r="F29" s="83"/>
      <c r="H29" s="83"/>
    </row>
    <row r="30" spans="1:11" x14ac:dyDescent="0.25">
      <c r="A30" s="163" t="s">
        <v>138</v>
      </c>
      <c r="B30" s="61" t="s">
        <v>12</v>
      </c>
      <c r="C30" s="62" t="s">
        <v>13</v>
      </c>
      <c r="D30" s="61" t="s">
        <v>12</v>
      </c>
      <c r="E30" s="63" t="s">
        <v>13</v>
      </c>
      <c r="F30" s="62" t="s">
        <v>12</v>
      </c>
      <c r="G30" s="62" t="s">
        <v>13</v>
      </c>
      <c r="H30" s="61" t="s">
        <v>12</v>
      </c>
      <c r="I30" s="63" t="s">
        <v>13</v>
      </c>
      <c r="J30" s="61"/>
      <c r="K30" s="63"/>
    </row>
    <row r="31" spans="1:11" x14ac:dyDescent="0.25">
      <c r="A31" s="7" t="s">
        <v>211</v>
      </c>
      <c r="B31" s="65">
        <v>8</v>
      </c>
      <c r="C31" s="34">
        <f>IF(B36=0, "-", B31/B36)</f>
        <v>0.17391304347826086</v>
      </c>
      <c r="D31" s="65">
        <v>15</v>
      </c>
      <c r="E31" s="9">
        <f>IF(D36=0, "-", D31/D36)</f>
        <v>0.28846153846153844</v>
      </c>
      <c r="F31" s="81">
        <v>26</v>
      </c>
      <c r="G31" s="34">
        <f>IF(F36=0, "-", F31/F36)</f>
        <v>0.13131313131313133</v>
      </c>
      <c r="H31" s="65">
        <v>27</v>
      </c>
      <c r="I31" s="9">
        <f>IF(H36=0, "-", H31/H36)</f>
        <v>0.17880794701986755</v>
      </c>
      <c r="J31" s="8">
        <f>IF(D31=0, "-", IF((B31-D31)/D31&lt;10, (B31-D31)/D31, "&gt;999%"))</f>
        <v>-0.46666666666666667</v>
      </c>
      <c r="K31" s="9">
        <f>IF(H31=0, "-", IF((F31-H31)/H31&lt;10, (F31-H31)/H31, "&gt;999%"))</f>
        <v>-3.7037037037037035E-2</v>
      </c>
    </row>
    <row r="32" spans="1:11" x14ac:dyDescent="0.25">
      <c r="A32" s="7" t="s">
        <v>212</v>
      </c>
      <c r="B32" s="65">
        <v>1</v>
      </c>
      <c r="C32" s="34">
        <f>IF(B36=0, "-", B32/B36)</f>
        <v>2.1739130434782608E-2</v>
      </c>
      <c r="D32" s="65">
        <v>7</v>
      </c>
      <c r="E32" s="9">
        <f>IF(D36=0, "-", D32/D36)</f>
        <v>0.13461538461538461</v>
      </c>
      <c r="F32" s="81">
        <v>1</v>
      </c>
      <c r="G32" s="34">
        <f>IF(F36=0, "-", F32/F36)</f>
        <v>5.0505050505050509E-3</v>
      </c>
      <c r="H32" s="65">
        <v>18</v>
      </c>
      <c r="I32" s="9">
        <f>IF(H36=0, "-", H32/H36)</f>
        <v>0.11920529801324503</v>
      </c>
      <c r="J32" s="8">
        <f>IF(D32=0, "-", IF((B32-D32)/D32&lt;10, (B32-D32)/D32, "&gt;999%"))</f>
        <v>-0.8571428571428571</v>
      </c>
      <c r="K32" s="9">
        <f>IF(H32=0, "-", IF((F32-H32)/H32&lt;10, (F32-H32)/H32, "&gt;999%"))</f>
        <v>-0.94444444444444442</v>
      </c>
    </row>
    <row r="33" spans="1:11" x14ac:dyDescent="0.25">
      <c r="A33" s="7" t="s">
        <v>213</v>
      </c>
      <c r="B33" s="65">
        <v>32</v>
      </c>
      <c r="C33" s="34">
        <f>IF(B36=0, "-", B33/B36)</f>
        <v>0.69565217391304346</v>
      </c>
      <c r="D33" s="65">
        <v>28</v>
      </c>
      <c r="E33" s="9">
        <f>IF(D36=0, "-", D33/D36)</f>
        <v>0.53846153846153844</v>
      </c>
      <c r="F33" s="81">
        <v>138</v>
      </c>
      <c r="G33" s="34">
        <f>IF(F36=0, "-", F33/F36)</f>
        <v>0.69696969696969702</v>
      </c>
      <c r="H33" s="65">
        <v>89</v>
      </c>
      <c r="I33" s="9">
        <f>IF(H36=0, "-", H33/H36)</f>
        <v>0.58940397350993379</v>
      </c>
      <c r="J33" s="8">
        <f>IF(D33=0, "-", IF((B33-D33)/D33&lt;10, (B33-D33)/D33, "&gt;999%"))</f>
        <v>0.14285714285714285</v>
      </c>
      <c r="K33" s="9">
        <f>IF(H33=0, "-", IF((F33-H33)/H33&lt;10, (F33-H33)/H33, "&gt;999%"))</f>
        <v>0.550561797752809</v>
      </c>
    </row>
    <row r="34" spans="1:11" x14ac:dyDescent="0.25">
      <c r="A34" s="7" t="s">
        <v>214</v>
      </c>
      <c r="B34" s="65">
        <v>5</v>
      </c>
      <c r="C34" s="34">
        <f>IF(B36=0, "-", B34/B36)</f>
        <v>0.10869565217391304</v>
      </c>
      <c r="D34" s="65">
        <v>2</v>
      </c>
      <c r="E34" s="9">
        <f>IF(D36=0, "-", D34/D36)</f>
        <v>3.8461538461538464E-2</v>
      </c>
      <c r="F34" s="81">
        <v>33</v>
      </c>
      <c r="G34" s="34">
        <f>IF(F36=0, "-", F34/F36)</f>
        <v>0.16666666666666666</v>
      </c>
      <c r="H34" s="65">
        <v>17</v>
      </c>
      <c r="I34" s="9">
        <f>IF(H36=0, "-", H34/H36)</f>
        <v>0.11258278145695365</v>
      </c>
      <c r="J34" s="8">
        <f>IF(D34=0, "-", IF((B34-D34)/D34&lt;10, (B34-D34)/D34, "&gt;999%"))</f>
        <v>1.5</v>
      </c>
      <c r="K34" s="9">
        <f>IF(H34=0, "-", IF((F34-H34)/H34&lt;10, (F34-H34)/H34, "&gt;999%"))</f>
        <v>0.94117647058823528</v>
      </c>
    </row>
    <row r="35" spans="1:11" x14ac:dyDescent="0.25">
      <c r="A35" s="2"/>
      <c r="B35" s="68"/>
      <c r="C35" s="33"/>
      <c r="D35" s="68"/>
      <c r="E35" s="6"/>
      <c r="F35" s="82"/>
      <c r="G35" s="33"/>
      <c r="H35" s="68"/>
      <c r="I35" s="6"/>
      <c r="J35" s="5"/>
      <c r="K35" s="6"/>
    </row>
    <row r="36" spans="1:11" s="43" customFormat="1" x14ac:dyDescent="0.25">
      <c r="A36" s="162" t="s">
        <v>587</v>
      </c>
      <c r="B36" s="71">
        <f>SUM(B31:B35)</f>
        <v>46</v>
      </c>
      <c r="C36" s="40">
        <f>B36/24107</f>
        <v>1.9081594557597379E-3</v>
      </c>
      <c r="D36" s="71">
        <f>SUM(D31:D35)</f>
        <v>52</v>
      </c>
      <c r="E36" s="41">
        <f>D36/27155</f>
        <v>1.9149327932240839E-3</v>
      </c>
      <c r="F36" s="77">
        <f>SUM(F31:F35)</f>
        <v>198</v>
      </c>
      <c r="G36" s="42">
        <f>F36/68368</f>
        <v>2.8960917388251815E-3</v>
      </c>
      <c r="H36" s="71">
        <f>SUM(H31:H35)</f>
        <v>151</v>
      </c>
      <c r="I36" s="41">
        <f>H36/69729</f>
        <v>2.1655265384560225E-3</v>
      </c>
      <c r="J36" s="37">
        <f>IF(D36=0, "-", IF((B36-D36)/D36&lt;10, (B36-D36)/D36, "&gt;999%"))</f>
        <v>-0.11538461538461539</v>
      </c>
      <c r="K36" s="38">
        <f>IF(H36=0, "-", IF((F36-H36)/H36&lt;10, (F36-H36)/H36, "&gt;999%"))</f>
        <v>0.31125827814569534</v>
      </c>
    </row>
    <row r="37" spans="1:11" x14ac:dyDescent="0.25">
      <c r="B37" s="83"/>
      <c r="D37" s="83"/>
      <c r="F37" s="83"/>
      <c r="H37" s="83"/>
    </row>
    <row r="38" spans="1:11" s="43" customFormat="1" x14ac:dyDescent="0.25">
      <c r="A38" s="162" t="s">
        <v>586</v>
      </c>
      <c r="B38" s="71">
        <v>729</v>
      </c>
      <c r="C38" s="40">
        <f>B38/24107</f>
        <v>3.0240179201061933E-2</v>
      </c>
      <c r="D38" s="71">
        <v>993</v>
      </c>
      <c r="E38" s="41">
        <f>D38/27155</f>
        <v>3.6567851224452219E-2</v>
      </c>
      <c r="F38" s="77">
        <v>2457</v>
      </c>
      <c r="G38" s="42">
        <f>F38/68368</f>
        <v>3.5937865668148841E-2</v>
      </c>
      <c r="H38" s="71">
        <v>2891</v>
      </c>
      <c r="I38" s="41">
        <f>H38/69729</f>
        <v>4.1460511408452722E-2</v>
      </c>
      <c r="J38" s="37">
        <f>IF(D38=0, "-", IF((B38-D38)/D38&lt;10, (B38-D38)/D38, "&gt;999%"))</f>
        <v>-0.26586102719033233</v>
      </c>
      <c r="K38" s="38">
        <f>IF(H38=0, "-", IF((F38-H38)/H38&lt;10, (F38-H38)/H38, "&gt;999%"))</f>
        <v>-0.15012106537530268</v>
      </c>
    </row>
    <row r="39" spans="1:11" x14ac:dyDescent="0.25">
      <c r="B39" s="83"/>
      <c r="D39" s="83"/>
      <c r="F39" s="83"/>
      <c r="H39" s="83"/>
    </row>
    <row r="40" spans="1:11" ht="15.6" x14ac:dyDescent="0.3">
      <c r="A40" s="164" t="s">
        <v>113</v>
      </c>
      <c r="B40" s="196" t="s">
        <v>1</v>
      </c>
      <c r="C40" s="200"/>
      <c r="D40" s="200"/>
      <c r="E40" s="197"/>
      <c r="F40" s="196" t="s">
        <v>14</v>
      </c>
      <c r="G40" s="200"/>
      <c r="H40" s="200"/>
      <c r="I40" s="197"/>
      <c r="J40" s="196" t="s">
        <v>15</v>
      </c>
      <c r="K40" s="197"/>
    </row>
    <row r="41" spans="1:11" x14ac:dyDescent="0.25">
      <c r="A41" s="22"/>
      <c r="B41" s="196">
        <f>VALUE(RIGHT($B$2, 4))</f>
        <v>2023</v>
      </c>
      <c r="C41" s="197"/>
      <c r="D41" s="196">
        <f>B41-1</f>
        <v>2022</v>
      </c>
      <c r="E41" s="204"/>
      <c r="F41" s="196">
        <f>B41</f>
        <v>2023</v>
      </c>
      <c r="G41" s="204"/>
      <c r="H41" s="196">
        <f>D41</f>
        <v>2022</v>
      </c>
      <c r="I41" s="204"/>
      <c r="J41" s="140" t="s">
        <v>4</v>
      </c>
      <c r="K41" s="141" t="s">
        <v>2</v>
      </c>
    </row>
    <row r="42" spans="1:11" x14ac:dyDescent="0.25">
      <c r="A42" s="163" t="s">
        <v>139</v>
      </c>
      <c r="B42" s="61" t="s">
        <v>12</v>
      </c>
      <c r="C42" s="62" t="s">
        <v>13</v>
      </c>
      <c r="D42" s="61" t="s">
        <v>12</v>
      </c>
      <c r="E42" s="63" t="s">
        <v>13</v>
      </c>
      <c r="F42" s="62" t="s">
        <v>12</v>
      </c>
      <c r="G42" s="62" t="s">
        <v>13</v>
      </c>
      <c r="H42" s="61" t="s">
        <v>12</v>
      </c>
      <c r="I42" s="63" t="s">
        <v>13</v>
      </c>
      <c r="J42" s="61"/>
      <c r="K42" s="63"/>
    </row>
    <row r="43" spans="1:11" x14ac:dyDescent="0.25">
      <c r="A43" s="7" t="s">
        <v>215</v>
      </c>
      <c r="B43" s="65">
        <v>250</v>
      </c>
      <c r="C43" s="34">
        <f>IF(B53=0, "-", B43/B53)</f>
        <v>0.31806615776081426</v>
      </c>
      <c r="D43" s="65">
        <v>623</v>
      </c>
      <c r="E43" s="9">
        <f>IF(D53=0, "-", D43/D53)</f>
        <v>0.34804469273743016</v>
      </c>
      <c r="F43" s="81">
        <v>977</v>
      </c>
      <c r="G43" s="34">
        <f>IF(F53=0, "-", F43/F53)</f>
        <v>0.34781060875756498</v>
      </c>
      <c r="H43" s="65">
        <v>1540</v>
      </c>
      <c r="I43" s="9">
        <f>IF(H53=0, "-", H43/H53)</f>
        <v>0.30549494147986511</v>
      </c>
      <c r="J43" s="8">
        <f t="shared" ref="J43:J51" si="2">IF(D43=0, "-", IF((B43-D43)/D43&lt;10, (B43-D43)/D43, "&gt;999%"))</f>
        <v>-0.5987158908507223</v>
      </c>
      <c r="K43" s="9">
        <f t="shared" ref="K43:K51" si="3">IF(H43=0, "-", IF((F43-H43)/H43&lt;10, (F43-H43)/H43, "&gt;999%"))</f>
        <v>-0.36558441558441557</v>
      </c>
    </row>
    <row r="44" spans="1:11" x14ac:dyDescent="0.25">
      <c r="A44" s="7" t="s">
        <v>216</v>
      </c>
      <c r="B44" s="65">
        <v>0</v>
      </c>
      <c r="C44" s="34">
        <f>IF(B53=0, "-", B44/B53)</f>
        <v>0</v>
      </c>
      <c r="D44" s="65">
        <v>13</v>
      </c>
      <c r="E44" s="9">
        <f>IF(D53=0, "-", D44/D53)</f>
        <v>7.2625698324022348E-3</v>
      </c>
      <c r="F44" s="81">
        <v>0</v>
      </c>
      <c r="G44" s="34">
        <f>IF(F53=0, "-", F44/F53)</f>
        <v>0</v>
      </c>
      <c r="H44" s="65">
        <v>52</v>
      </c>
      <c r="I44" s="9">
        <f>IF(H53=0, "-", H44/H53)</f>
        <v>1.0315413608411029E-2</v>
      </c>
      <c r="J44" s="8">
        <f t="shared" si="2"/>
        <v>-1</v>
      </c>
      <c r="K44" s="9">
        <f t="shared" si="3"/>
        <v>-1</v>
      </c>
    </row>
    <row r="45" spans="1:11" x14ac:dyDescent="0.25">
      <c r="A45" s="7" t="s">
        <v>217</v>
      </c>
      <c r="B45" s="65">
        <v>81</v>
      </c>
      <c r="C45" s="34">
        <f>IF(B53=0, "-", B45/B53)</f>
        <v>0.10305343511450382</v>
      </c>
      <c r="D45" s="65">
        <v>318</v>
      </c>
      <c r="E45" s="9">
        <f>IF(D53=0, "-", D45/D53)</f>
        <v>0.17765363128491621</v>
      </c>
      <c r="F45" s="81">
        <v>308</v>
      </c>
      <c r="G45" s="34">
        <f>IF(F53=0, "-", F45/F53)</f>
        <v>0.10964756140975436</v>
      </c>
      <c r="H45" s="65">
        <v>994</v>
      </c>
      <c r="I45" s="9">
        <f>IF(H53=0, "-", H45/H53)</f>
        <v>0.19718309859154928</v>
      </c>
      <c r="J45" s="8">
        <f t="shared" si="2"/>
        <v>-0.74528301886792447</v>
      </c>
      <c r="K45" s="9">
        <f t="shared" si="3"/>
        <v>-0.6901408450704225</v>
      </c>
    </row>
    <row r="46" spans="1:11" x14ac:dyDescent="0.25">
      <c r="A46" s="7" t="s">
        <v>218</v>
      </c>
      <c r="B46" s="65">
        <v>214</v>
      </c>
      <c r="C46" s="34">
        <f>IF(B53=0, "-", B46/B53)</f>
        <v>0.27226463104325699</v>
      </c>
      <c r="D46" s="65">
        <v>307</v>
      </c>
      <c r="E46" s="9">
        <f>IF(D53=0, "-", D46/D53)</f>
        <v>0.17150837988826817</v>
      </c>
      <c r="F46" s="81">
        <v>541</v>
      </c>
      <c r="G46" s="34">
        <f>IF(F53=0, "-", F46/F53)</f>
        <v>0.19259522961908151</v>
      </c>
      <c r="H46" s="65">
        <v>1067</v>
      </c>
      <c r="I46" s="9">
        <f>IF(H53=0, "-", H46/H53)</f>
        <v>0.21166435231104941</v>
      </c>
      <c r="J46" s="8">
        <f t="shared" si="2"/>
        <v>-0.30293159609120524</v>
      </c>
      <c r="K46" s="9">
        <f t="shared" si="3"/>
        <v>-0.49297094657919399</v>
      </c>
    </row>
    <row r="47" spans="1:11" x14ac:dyDescent="0.25">
      <c r="A47" s="7" t="s">
        <v>219</v>
      </c>
      <c r="B47" s="65">
        <v>18</v>
      </c>
      <c r="C47" s="34">
        <f>IF(B53=0, "-", B47/B53)</f>
        <v>2.2900763358778626E-2</v>
      </c>
      <c r="D47" s="65">
        <v>37</v>
      </c>
      <c r="E47" s="9">
        <f>IF(D53=0, "-", D47/D53)</f>
        <v>2.0670391061452513E-2</v>
      </c>
      <c r="F47" s="81">
        <v>50</v>
      </c>
      <c r="G47" s="34">
        <f>IF(F53=0, "-", F47/F53)</f>
        <v>1.77999288002848E-2</v>
      </c>
      <c r="H47" s="65">
        <v>58</v>
      </c>
      <c r="I47" s="9">
        <f>IF(H53=0, "-", H47/H53)</f>
        <v>1.1505653640150763E-2</v>
      </c>
      <c r="J47" s="8">
        <f t="shared" si="2"/>
        <v>-0.51351351351351349</v>
      </c>
      <c r="K47" s="9">
        <f t="shared" si="3"/>
        <v>-0.13793103448275862</v>
      </c>
    </row>
    <row r="48" spans="1:11" x14ac:dyDescent="0.25">
      <c r="A48" s="7" t="s">
        <v>220</v>
      </c>
      <c r="B48" s="65">
        <v>51</v>
      </c>
      <c r="C48" s="34">
        <f>IF(B53=0, "-", B48/B53)</f>
        <v>6.4885496183206104E-2</v>
      </c>
      <c r="D48" s="65">
        <v>32</v>
      </c>
      <c r="E48" s="9">
        <f>IF(D53=0, "-", D48/D53)</f>
        <v>1.7877094972067038E-2</v>
      </c>
      <c r="F48" s="81">
        <v>237</v>
      </c>
      <c r="G48" s="34">
        <f>IF(F53=0, "-", F48/F53)</f>
        <v>8.4371662513349946E-2</v>
      </c>
      <c r="H48" s="65">
        <v>177</v>
      </c>
      <c r="I48" s="9">
        <f>IF(H53=0, "-", H48/H53)</f>
        <v>3.5112080936322156E-2</v>
      </c>
      <c r="J48" s="8">
        <f t="shared" si="2"/>
        <v>0.59375</v>
      </c>
      <c r="K48" s="9">
        <f t="shared" si="3"/>
        <v>0.33898305084745761</v>
      </c>
    </row>
    <row r="49" spans="1:11" x14ac:dyDescent="0.25">
      <c r="A49" s="7" t="s">
        <v>221</v>
      </c>
      <c r="B49" s="65">
        <v>172</v>
      </c>
      <c r="C49" s="34">
        <f>IF(B53=0, "-", B49/B53)</f>
        <v>0.21882951653944022</v>
      </c>
      <c r="D49" s="65">
        <v>457</v>
      </c>
      <c r="E49" s="9">
        <f>IF(D53=0, "-", D49/D53)</f>
        <v>0.25530726256983238</v>
      </c>
      <c r="F49" s="81">
        <v>696</v>
      </c>
      <c r="G49" s="34">
        <f>IF(F53=0, "-", F49/F53)</f>
        <v>0.2477750088999644</v>
      </c>
      <c r="H49" s="65">
        <v>1149</v>
      </c>
      <c r="I49" s="9">
        <f>IF(H53=0, "-", H49/H53)</f>
        <v>0.2279309660781591</v>
      </c>
      <c r="J49" s="8">
        <f t="shared" si="2"/>
        <v>-0.62363238512035013</v>
      </c>
      <c r="K49" s="9">
        <f t="shared" si="3"/>
        <v>-0.39425587467362927</v>
      </c>
    </row>
    <row r="50" spans="1:11" x14ac:dyDescent="0.25">
      <c r="A50" s="7" t="s">
        <v>222</v>
      </c>
      <c r="B50" s="65">
        <v>0</v>
      </c>
      <c r="C50" s="34">
        <f>IF(B53=0, "-", B50/B53)</f>
        <v>0</v>
      </c>
      <c r="D50" s="65">
        <v>2</v>
      </c>
      <c r="E50" s="9">
        <f>IF(D53=0, "-", D50/D53)</f>
        <v>1.1173184357541898E-3</v>
      </c>
      <c r="F50" s="81">
        <v>0</v>
      </c>
      <c r="G50" s="34">
        <f>IF(F53=0, "-", F50/F53)</f>
        <v>0</v>
      </c>
      <c r="H50" s="65">
        <v>3</v>
      </c>
      <c r="I50" s="9">
        <f>IF(H53=0, "-", H50/H53)</f>
        <v>5.9512001586986714E-4</v>
      </c>
      <c r="J50" s="8">
        <f t="shared" si="2"/>
        <v>-1</v>
      </c>
      <c r="K50" s="9">
        <f t="shared" si="3"/>
        <v>-1</v>
      </c>
    </row>
    <row r="51" spans="1:11" x14ac:dyDescent="0.25">
      <c r="A51" s="7" t="s">
        <v>223</v>
      </c>
      <c r="B51" s="65">
        <v>0</v>
      </c>
      <c r="C51" s="34">
        <f>IF(B53=0, "-", B51/B53)</f>
        <v>0</v>
      </c>
      <c r="D51" s="65">
        <v>1</v>
      </c>
      <c r="E51" s="9">
        <f>IF(D53=0, "-", D51/D53)</f>
        <v>5.5865921787709492E-4</v>
      </c>
      <c r="F51" s="81">
        <v>0</v>
      </c>
      <c r="G51" s="34">
        <f>IF(F53=0, "-", F51/F53)</f>
        <v>0</v>
      </c>
      <c r="H51" s="65">
        <v>1</v>
      </c>
      <c r="I51" s="9">
        <f>IF(H53=0, "-", H51/H53)</f>
        <v>1.9837333862328903E-4</v>
      </c>
      <c r="J51" s="8">
        <f t="shared" si="2"/>
        <v>-1</v>
      </c>
      <c r="K51" s="9">
        <f t="shared" si="3"/>
        <v>-1</v>
      </c>
    </row>
    <row r="52" spans="1:11" x14ac:dyDescent="0.25">
      <c r="A52" s="2"/>
      <c r="B52" s="68"/>
      <c r="C52" s="33"/>
      <c r="D52" s="68"/>
      <c r="E52" s="6"/>
      <c r="F52" s="82"/>
      <c r="G52" s="33"/>
      <c r="H52" s="68"/>
      <c r="I52" s="6"/>
      <c r="J52" s="5"/>
      <c r="K52" s="6"/>
    </row>
    <row r="53" spans="1:11" s="43" customFormat="1" x14ac:dyDescent="0.25">
      <c r="A53" s="162" t="s">
        <v>585</v>
      </c>
      <c r="B53" s="71">
        <f>SUM(B43:B52)</f>
        <v>786</v>
      </c>
      <c r="C53" s="40">
        <f>B53/24107</f>
        <v>3.2604637657112044E-2</v>
      </c>
      <c r="D53" s="71">
        <f>SUM(D43:D52)</f>
        <v>1790</v>
      </c>
      <c r="E53" s="41">
        <f>D53/27155</f>
        <v>6.5917878843675198E-2</v>
      </c>
      <c r="F53" s="77">
        <f>SUM(F43:F52)</f>
        <v>2809</v>
      </c>
      <c r="G53" s="42">
        <f>F53/68368</f>
        <v>4.1086473203838056E-2</v>
      </c>
      <c r="H53" s="71">
        <f>SUM(H43:H52)</f>
        <v>5041</v>
      </c>
      <c r="I53" s="41">
        <f>H53/69729</f>
        <v>7.2294167419581529E-2</v>
      </c>
      <c r="J53" s="37">
        <f>IF(D53=0, "-", IF((B53-D53)/D53&lt;10, (B53-D53)/D53, "&gt;999%"))</f>
        <v>-0.56089385474860332</v>
      </c>
      <c r="K53" s="38">
        <f>IF(H53=0, "-", IF((F53-H53)/H53&lt;10, (F53-H53)/H53, "&gt;999%"))</f>
        <v>-0.44276929180718111</v>
      </c>
    </row>
    <row r="54" spans="1:11" x14ac:dyDescent="0.25">
      <c r="B54" s="83"/>
      <c r="D54" s="83"/>
      <c r="F54" s="83"/>
      <c r="H54" s="83"/>
    </row>
    <row r="55" spans="1:11" x14ac:dyDescent="0.25">
      <c r="A55" s="163" t="s">
        <v>140</v>
      </c>
      <c r="B55" s="61" t="s">
        <v>12</v>
      </c>
      <c r="C55" s="62" t="s">
        <v>13</v>
      </c>
      <c r="D55" s="61" t="s">
        <v>12</v>
      </c>
      <c r="E55" s="63" t="s">
        <v>13</v>
      </c>
      <c r="F55" s="62" t="s">
        <v>12</v>
      </c>
      <c r="G55" s="62" t="s">
        <v>13</v>
      </c>
      <c r="H55" s="61" t="s">
        <v>12</v>
      </c>
      <c r="I55" s="63" t="s">
        <v>13</v>
      </c>
      <c r="J55" s="61"/>
      <c r="K55" s="63"/>
    </row>
    <row r="56" spans="1:11" x14ac:dyDescent="0.25">
      <c r="A56" s="7" t="s">
        <v>224</v>
      </c>
      <c r="B56" s="65">
        <v>94</v>
      </c>
      <c r="C56" s="34">
        <f>IF(B72=0, "-", B56/B72)</f>
        <v>0.13055555555555556</v>
      </c>
      <c r="D56" s="65">
        <v>31</v>
      </c>
      <c r="E56" s="9">
        <f>IF(D72=0, "-", D56/D72)</f>
        <v>8.0939947780678853E-2</v>
      </c>
      <c r="F56" s="81">
        <v>222</v>
      </c>
      <c r="G56" s="34">
        <f>IF(F72=0, "-", F56/F72)</f>
        <v>0.14122137404580154</v>
      </c>
      <c r="H56" s="65">
        <v>54</v>
      </c>
      <c r="I56" s="9">
        <f>IF(H72=0, "-", H56/H72)</f>
        <v>5.9275521405049394E-2</v>
      </c>
      <c r="J56" s="8">
        <f t="shared" ref="J56:J70" si="4">IF(D56=0, "-", IF((B56-D56)/D56&lt;10, (B56-D56)/D56, "&gt;999%"))</f>
        <v>2.032258064516129</v>
      </c>
      <c r="K56" s="9">
        <f t="shared" ref="K56:K70" si="5">IF(H56=0, "-", IF((F56-H56)/H56&lt;10, (F56-H56)/H56, "&gt;999%"))</f>
        <v>3.1111111111111112</v>
      </c>
    </row>
    <row r="57" spans="1:11" x14ac:dyDescent="0.25">
      <c r="A57" s="7" t="s">
        <v>225</v>
      </c>
      <c r="B57" s="65">
        <v>122</v>
      </c>
      <c r="C57" s="34">
        <f>IF(B72=0, "-", B57/B72)</f>
        <v>0.16944444444444445</v>
      </c>
      <c r="D57" s="65">
        <v>33</v>
      </c>
      <c r="E57" s="9">
        <f>IF(D72=0, "-", D57/D72)</f>
        <v>8.6161879895561358E-2</v>
      </c>
      <c r="F57" s="81">
        <v>234</v>
      </c>
      <c r="G57" s="34">
        <f>IF(F72=0, "-", F57/F72)</f>
        <v>0.14885496183206107</v>
      </c>
      <c r="H57" s="65">
        <v>103</v>
      </c>
      <c r="I57" s="9">
        <f>IF(H72=0, "-", H57/H72)</f>
        <v>0.11306256860592755</v>
      </c>
      <c r="J57" s="8">
        <f t="shared" si="4"/>
        <v>2.6969696969696968</v>
      </c>
      <c r="K57" s="9">
        <f t="shared" si="5"/>
        <v>1.2718446601941749</v>
      </c>
    </row>
    <row r="58" spans="1:11" x14ac:dyDescent="0.25">
      <c r="A58" s="7" t="s">
        <v>226</v>
      </c>
      <c r="B58" s="65">
        <v>136</v>
      </c>
      <c r="C58" s="34">
        <f>IF(B72=0, "-", B58/B72)</f>
        <v>0.18888888888888888</v>
      </c>
      <c r="D58" s="65">
        <v>28</v>
      </c>
      <c r="E58" s="9">
        <f>IF(D72=0, "-", D58/D72)</f>
        <v>7.3107049608355096E-2</v>
      </c>
      <c r="F58" s="81">
        <v>207</v>
      </c>
      <c r="G58" s="34">
        <f>IF(F72=0, "-", F58/F72)</f>
        <v>0.1316793893129771</v>
      </c>
      <c r="H58" s="65">
        <v>137</v>
      </c>
      <c r="I58" s="9">
        <f>IF(H72=0, "-", H58/H72)</f>
        <v>0.150384193194292</v>
      </c>
      <c r="J58" s="8">
        <f t="shared" si="4"/>
        <v>3.8571428571428572</v>
      </c>
      <c r="K58" s="9">
        <f t="shared" si="5"/>
        <v>0.51094890510948909</v>
      </c>
    </row>
    <row r="59" spans="1:11" x14ac:dyDescent="0.25">
      <c r="A59" s="7" t="s">
        <v>227</v>
      </c>
      <c r="B59" s="65">
        <v>0</v>
      </c>
      <c r="C59" s="34">
        <f>IF(B72=0, "-", B59/B72)</f>
        <v>0</v>
      </c>
      <c r="D59" s="65">
        <v>0</v>
      </c>
      <c r="E59" s="9">
        <f>IF(D72=0, "-", D59/D72)</f>
        <v>0</v>
      </c>
      <c r="F59" s="81">
        <v>0</v>
      </c>
      <c r="G59" s="34">
        <f>IF(F72=0, "-", F59/F72)</f>
        <v>0</v>
      </c>
      <c r="H59" s="65">
        <v>1</v>
      </c>
      <c r="I59" s="9">
        <f>IF(H72=0, "-", H59/H72)</f>
        <v>1.0976948408342481E-3</v>
      </c>
      <c r="J59" s="8" t="str">
        <f t="shared" si="4"/>
        <v>-</v>
      </c>
      <c r="K59" s="9">
        <f t="shared" si="5"/>
        <v>-1</v>
      </c>
    </row>
    <row r="60" spans="1:11" x14ac:dyDescent="0.25">
      <c r="A60" s="7" t="s">
        <v>228</v>
      </c>
      <c r="B60" s="65">
        <v>36</v>
      </c>
      <c r="C60" s="34">
        <f>IF(B72=0, "-", B60/B72)</f>
        <v>0.05</v>
      </c>
      <c r="D60" s="65">
        <v>0</v>
      </c>
      <c r="E60" s="9">
        <f>IF(D72=0, "-", D60/D72)</f>
        <v>0</v>
      </c>
      <c r="F60" s="81">
        <v>49</v>
      </c>
      <c r="G60" s="34">
        <f>IF(F72=0, "-", F60/F72)</f>
        <v>3.1170483460559797E-2</v>
      </c>
      <c r="H60" s="65">
        <v>0</v>
      </c>
      <c r="I60" s="9">
        <f>IF(H72=0, "-", H60/H72)</f>
        <v>0</v>
      </c>
      <c r="J60" s="8" t="str">
        <f t="shared" si="4"/>
        <v>-</v>
      </c>
      <c r="K60" s="9" t="str">
        <f t="shared" si="5"/>
        <v>-</v>
      </c>
    </row>
    <row r="61" spans="1:11" x14ac:dyDescent="0.25">
      <c r="A61" s="7" t="s">
        <v>229</v>
      </c>
      <c r="B61" s="65">
        <v>2</v>
      </c>
      <c r="C61" s="34">
        <f>IF(B72=0, "-", B61/B72)</f>
        <v>2.7777777777777779E-3</v>
      </c>
      <c r="D61" s="65">
        <v>7</v>
      </c>
      <c r="E61" s="9">
        <f>IF(D72=0, "-", D61/D72)</f>
        <v>1.8276762402088774E-2</v>
      </c>
      <c r="F61" s="81">
        <v>10</v>
      </c>
      <c r="G61" s="34">
        <f>IF(F72=0, "-", F61/F72)</f>
        <v>6.3613231552162846E-3</v>
      </c>
      <c r="H61" s="65">
        <v>35</v>
      </c>
      <c r="I61" s="9">
        <f>IF(H72=0, "-", H61/H72)</f>
        <v>3.8419319429198684E-2</v>
      </c>
      <c r="J61" s="8">
        <f t="shared" si="4"/>
        <v>-0.7142857142857143</v>
      </c>
      <c r="K61" s="9">
        <f t="shared" si="5"/>
        <v>-0.7142857142857143</v>
      </c>
    </row>
    <row r="62" spans="1:11" x14ac:dyDescent="0.25">
      <c r="A62" s="7" t="s">
        <v>230</v>
      </c>
      <c r="B62" s="65">
        <v>80</v>
      </c>
      <c r="C62" s="34">
        <f>IF(B72=0, "-", B62/B72)</f>
        <v>0.1111111111111111</v>
      </c>
      <c r="D62" s="65">
        <v>17</v>
      </c>
      <c r="E62" s="9">
        <f>IF(D72=0, "-", D62/D72)</f>
        <v>4.4386422976501305E-2</v>
      </c>
      <c r="F62" s="81">
        <v>128</v>
      </c>
      <c r="G62" s="34">
        <f>IF(F72=0, "-", F62/F72)</f>
        <v>8.1424936386768454E-2</v>
      </c>
      <c r="H62" s="65">
        <v>70</v>
      </c>
      <c r="I62" s="9">
        <f>IF(H72=0, "-", H62/H72)</f>
        <v>7.6838638858397368E-2</v>
      </c>
      <c r="J62" s="8">
        <f t="shared" si="4"/>
        <v>3.7058823529411766</v>
      </c>
      <c r="K62" s="9">
        <f t="shared" si="5"/>
        <v>0.82857142857142863</v>
      </c>
    </row>
    <row r="63" spans="1:11" x14ac:dyDescent="0.25">
      <c r="A63" s="7" t="s">
        <v>231</v>
      </c>
      <c r="B63" s="65">
        <v>125</v>
      </c>
      <c r="C63" s="34">
        <f>IF(B72=0, "-", B63/B72)</f>
        <v>0.1736111111111111</v>
      </c>
      <c r="D63" s="65">
        <v>174</v>
      </c>
      <c r="E63" s="9">
        <f>IF(D72=0, "-", D63/D72)</f>
        <v>0.45430809399477806</v>
      </c>
      <c r="F63" s="81">
        <v>292</v>
      </c>
      <c r="G63" s="34">
        <f>IF(F72=0, "-", F63/F72)</f>
        <v>0.18575063613231552</v>
      </c>
      <c r="H63" s="65">
        <v>338</v>
      </c>
      <c r="I63" s="9">
        <f>IF(H72=0, "-", H63/H72)</f>
        <v>0.37102085620197583</v>
      </c>
      <c r="J63" s="8">
        <f t="shared" si="4"/>
        <v>-0.28160919540229884</v>
      </c>
      <c r="K63" s="9">
        <f t="shared" si="5"/>
        <v>-0.13609467455621302</v>
      </c>
    </row>
    <row r="64" spans="1:11" x14ac:dyDescent="0.25">
      <c r="A64" s="7" t="s">
        <v>232</v>
      </c>
      <c r="B64" s="65">
        <v>21</v>
      </c>
      <c r="C64" s="34">
        <f>IF(B72=0, "-", B64/B72)</f>
        <v>2.9166666666666667E-2</v>
      </c>
      <c r="D64" s="65">
        <v>7</v>
      </c>
      <c r="E64" s="9">
        <f>IF(D72=0, "-", D64/D72)</f>
        <v>1.8276762402088774E-2</v>
      </c>
      <c r="F64" s="81">
        <v>27</v>
      </c>
      <c r="G64" s="34">
        <f>IF(F72=0, "-", F64/F72)</f>
        <v>1.717557251908397E-2</v>
      </c>
      <c r="H64" s="65">
        <v>24</v>
      </c>
      <c r="I64" s="9">
        <f>IF(H72=0, "-", H64/H72)</f>
        <v>2.6344676180021953E-2</v>
      </c>
      <c r="J64" s="8">
        <f t="shared" si="4"/>
        <v>2</v>
      </c>
      <c r="K64" s="9">
        <f t="shared" si="5"/>
        <v>0.125</v>
      </c>
    </row>
    <row r="65" spans="1:11" x14ac:dyDescent="0.25">
      <c r="A65" s="7" t="s">
        <v>233</v>
      </c>
      <c r="B65" s="65">
        <v>8</v>
      </c>
      <c r="C65" s="34">
        <f>IF(B72=0, "-", B65/B72)</f>
        <v>1.1111111111111112E-2</v>
      </c>
      <c r="D65" s="65">
        <v>5</v>
      </c>
      <c r="E65" s="9">
        <f>IF(D72=0, "-", D65/D72)</f>
        <v>1.3054830287206266E-2</v>
      </c>
      <c r="F65" s="81">
        <v>8</v>
      </c>
      <c r="G65" s="34">
        <f>IF(F72=0, "-", F65/F72)</f>
        <v>5.0890585241730284E-3</v>
      </c>
      <c r="H65" s="65">
        <v>18</v>
      </c>
      <c r="I65" s="9">
        <f>IF(H72=0, "-", H65/H72)</f>
        <v>1.9758507135016465E-2</v>
      </c>
      <c r="J65" s="8">
        <f t="shared" si="4"/>
        <v>0.6</v>
      </c>
      <c r="K65" s="9">
        <f t="shared" si="5"/>
        <v>-0.55555555555555558</v>
      </c>
    </row>
    <row r="66" spans="1:11" x14ac:dyDescent="0.25">
      <c r="A66" s="7" t="s">
        <v>234</v>
      </c>
      <c r="B66" s="65">
        <v>2</v>
      </c>
      <c r="C66" s="34">
        <f>IF(B72=0, "-", B66/B72)</f>
        <v>2.7777777777777779E-3</v>
      </c>
      <c r="D66" s="65">
        <v>18</v>
      </c>
      <c r="E66" s="9">
        <f>IF(D72=0, "-", D66/D72)</f>
        <v>4.6997389033942558E-2</v>
      </c>
      <c r="F66" s="81">
        <v>20</v>
      </c>
      <c r="G66" s="34">
        <f>IF(F72=0, "-", F66/F72)</f>
        <v>1.2722646310432569E-2</v>
      </c>
      <c r="H66" s="65">
        <v>28</v>
      </c>
      <c r="I66" s="9">
        <f>IF(H72=0, "-", H66/H72)</f>
        <v>3.0735455543358946E-2</v>
      </c>
      <c r="J66" s="8">
        <f t="shared" si="4"/>
        <v>-0.88888888888888884</v>
      </c>
      <c r="K66" s="9">
        <f t="shared" si="5"/>
        <v>-0.2857142857142857</v>
      </c>
    </row>
    <row r="67" spans="1:11" x14ac:dyDescent="0.25">
      <c r="A67" s="7" t="s">
        <v>235</v>
      </c>
      <c r="B67" s="65">
        <v>9</v>
      </c>
      <c r="C67" s="34">
        <f>IF(B72=0, "-", B67/B72)</f>
        <v>1.2500000000000001E-2</v>
      </c>
      <c r="D67" s="65">
        <v>0</v>
      </c>
      <c r="E67" s="9">
        <f>IF(D72=0, "-", D67/D72)</f>
        <v>0</v>
      </c>
      <c r="F67" s="81">
        <v>23</v>
      </c>
      <c r="G67" s="34">
        <f>IF(F72=0, "-", F67/F72)</f>
        <v>1.4631043256997456E-2</v>
      </c>
      <c r="H67" s="65">
        <v>0</v>
      </c>
      <c r="I67" s="9">
        <f>IF(H72=0, "-", H67/H72)</f>
        <v>0</v>
      </c>
      <c r="J67" s="8" t="str">
        <f t="shared" si="4"/>
        <v>-</v>
      </c>
      <c r="K67" s="9" t="str">
        <f t="shared" si="5"/>
        <v>-</v>
      </c>
    </row>
    <row r="68" spans="1:11" x14ac:dyDescent="0.25">
      <c r="A68" s="7" t="s">
        <v>236</v>
      </c>
      <c r="B68" s="65">
        <v>3</v>
      </c>
      <c r="C68" s="34">
        <f>IF(B72=0, "-", B68/B72)</f>
        <v>4.1666666666666666E-3</v>
      </c>
      <c r="D68" s="65">
        <v>6</v>
      </c>
      <c r="E68" s="9">
        <f>IF(D72=0, "-", D68/D72)</f>
        <v>1.5665796344647518E-2</v>
      </c>
      <c r="F68" s="81">
        <v>4</v>
      </c>
      <c r="G68" s="34">
        <f>IF(F72=0, "-", F68/F72)</f>
        <v>2.5445292620865142E-3</v>
      </c>
      <c r="H68" s="65">
        <v>17</v>
      </c>
      <c r="I68" s="9">
        <f>IF(H72=0, "-", H68/H72)</f>
        <v>1.8660812294182216E-2</v>
      </c>
      <c r="J68" s="8">
        <f t="shared" si="4"/>
        <v>-0.5</v>
      </c>
      <c r="K68" s="9">
        <f t="shared" si="5"/>
        <v>-0.76470588235294112</v>
      </c>
    </row>
    <row r="69" spans="1:11" x14ac:dyDescent="0.25">
      <c r="A69" s="7" t="s">
        <v>237</v>
      </c>
      <c r="B69" s="65">
        <v>37</v>
      </c>
      <c r="C69" s="34">
        <f>IF(B72=0, "-", B69/B72)</f>
        <v>5.1388888888888887E-2</v>
      </c>
      <c r="D69" s="65">
        <v>0</v>
      </c>
      <c r="E69" s="9">
        <f>IF(D72=0, "-", D69/D72)</f>
        <v>0</v>
      </c>
      <c r="F69" s="81">
        <v>194</v>
      </c>
      <c r="G69" s="34">
        <f>IF(F72=0, "-", F69/F72)</f>
        <v>0.12340966921119594</v>
      </c>
      <c r="H69" s="65">
        <v>0</v>
      </c>
      <c r="I69" s="9">
        <f>IF(H72=0, "-", H69/H72)</f>
        <v>0</v>
      </c>
      <c r="J69" s="8" t="str">
        <f t="shared" si="4"/>
        <v>-</v>
      </c>
      <c r="K69" s="9" t="str">
        <f t="shared" si="5"/>
        <v>-</v>
      </c>
    </row>
    <row r="70" spans="1:11" x14ac:dyDescent="0.25">
      <c r="A70" s="7" t="s">
        <v>238</v>
      </c>
      <c r="B70" s="65">
        <v>45</v>
      </c>
      <c r="C70" s="34">
        <f>IF(B72=0, "-", B70/B72)</f>
        <v>6.25E-2</v>
      </c>
      <c r="D70" s="65">
        <v>57</v>
      </c>
      <c r="E70" s="9">
        <f>IF(D72=0, "-", D70/D72)</f>
        <v>0.14882506527415143</v>
      </c>
      <c r="F70" s="81">
        <v>154</v>
      </c>
      <c r="G70" s="34">
        <f>IF(F72=0, "-", F70/F72)</f>
        <v>9.796437659033079E-2</v>
      </c>
      <c r="H70" s="65">
        <v>86</v>
      </c>
      <c r="I70" s="9">
        <f>IF(H72=0, "-", H70/H72)</f>
        <v>9.4401756311745341E-2</v>
      </c>
      <c r="J70" s="8">
        <f t="shared" si="4"/>
        <v>-0.21052631578947367</v>
      </c>
      <c r="K70" s="9">
        <f t="shared" si="5"/>
        <v>0.79069767441860461</v>
      </c>
    </row>
    <row r="71" spans="1:11" x14ac:dyDescent="0.25">
      <c r="A71" s="2"/>
      <c r="B71" s="68"/>
      <c r="C71" s="33"/>
      <c r="D71" s="68"/>
      <c r="E71" s="6"/>
      <c r="F71" s="82"/>
      <c r="G71" s="33"/>
      <c r="H71" s="68"/>
      <c r="I71" s="6"/>
      <c r="J71" s="5"/>
      <c r="K71" s="6"/>
    </row>
    <row r="72" spans="1:11" s="43" customFormat="1" x14ac:dyDescent="0.25">
      <c r="A72" s="162" t="s">
        <v>584</v>
      </c>
      <c r="B72" s="71">
        <f>SUM(B56:B71)</f>
        <v>720</v>
      </c>
      <c r="C72" s="40">
        <f>B72/24107</f>
        <v>2.9866843655369811E-2</v>
      </c>
      <c r="D72" s="71">
        <f>SUM(D56:D71)</f>
        <v>383</v>
      </c>
      <c r="E72" s="41">
        <f>D72/27155</f>
        <v>1.4104216534708157E-2</v>
      </c>
      <c r="F72" s="77">
        <f>SUM(F56:F71)</f>
        <v>1572</v>
      </c>
      <c r="G72" s="42">
        <f>F72/68368</f>
        <v>2.2993213199157501E-2</v>
      </c>
      <c r="H72" s="71">
        <f>SUM(H56:H71)</f>
        <v>911</v>
      </c>
      <c r="I72" s="41">
        <f>H72/69729</f>
        <v>1.3064865407506203E-2</v>
      </c>
      <c r="J72" s="37">
        <f>IF(D72=0, "-", IF((B72-D72)/D72&lt;10, (B72-D72)/D72, "&gt;999%"))</f>
        <v>0.8798955613577023</v>
      </c>
      <c r="K72" s="38">
        <f>IF(H72=0, "-", IF((F72-H72)/H72&lt;10, (F72-H72)/H72, "&gt;999%"))</f>
        <v>0.72557628979143796</v>
      </c>
    </row>
    <row r="73" spans="1:11" x14ac:dyDescent="0.25">
      <c r="B73" s="83"/>
      <c r="D73" s="83"/>
      <c r="F73" s="83"/>
      <c r="H73" s="83"/>
    </row>
    <row r="74" spans="1:11" s="43" customFormat="1" x14ac:dyDescent="0.25">
      <c r="A74" s="162" t="s">
        <v>583</v>
      </c>
      <c r="B74" s="71">
        <v>1506</v>
      </c>
      <c r="C74" s="40">
        <f>B74/24107</f>
        <v>6.2471481312481855E-2</v>
      </c>
      <c r="D74" s="71">
        <v>2173</v>
      </c>
      <c r="E74" s="41">
        <f>D74/27155</f>
        <v>8.0022095378383354E-2</v>
      </c>
      <c r="F74" s="77">
        <v>4381</v>
      </c>
      <c r="G74" s="42">
        <f>F74/68368</f>
        <v>6.407968640299555E-2</v>
      </c>
      <c r="H74" s="71">
        <v>5952</v>
      </c>
      <c r="I74" s="41">
        <f>H74/69729</f>
        <v>8.5359032827087719E-2</v>
      </c>
      <c r="J74" s="37">
        <f>IF(D74=0, "-", IF((B74-D74)/D74&lt;10, (B74-D74)/D74, "&gt;999%"))</f>
        <v>-0.30694891854578921</v>
      </c>
      <c r="K74" s="38">
        <f>IF(H74=0, "-", IF((F74-H74)/H74&lt;10, (F74-H74)/H74, "&gt;999%"))</f>
        <v>-0.26394489247311825</v>
      </c>
    </row>
    <row r="75" spans="1:11" x14ac:dyDescent="0.25">
      <c r="B75" s="83"/>
      <c r="D75" s="83"/>
      <c r="F75" s="83"/>
      <c r="H75" s="83"/>
    </row>
    <row r="76" spans="1:11" ht="15.6" x14ac:dyDescent="0.3">
      <c r="A76" s="164" t="s">
        <v>114</v>
      </c>
      <c r="B76" s="196" t="s">
        <v>1</v>
      </c>
      <c r="C76" s="200"/>
      <c r="D76" s="200"/>
      <c r="E76" s="197"/>
      <c r="F76" s="196" t="s">
        <v>14</v>
      </c>
      <c r="G76" s="200"/>
      <c r="H76" s="200"/>
      <c r="I76" s="197"/>
      <c r="J76" s="196" t="s">
        <v>15</v>
      </c>
      <c r="K76" s="197"/>
    </row>
    <row r="77" spans="1:11" x14ac:dyDescent="0.25">
      <c r="A77" s="22"/>
      <c r="B77" s="196">
        <f>VALUE(RIGHT($B$2, 4))</f>
        <v>2023</v>
      </c>
      <c r="C77" s="197"/>
      <c r="D77" s="196">
        <f>B77-1</f>
        <v>2022</v>
      </c>
      <c r="E77" s="204"/>
      <c r="F77" s="196">
        <f>B77</f>
        <v>2023</v>
      </c>
      <c r="G77" s="204"/>
      <c r="H77" s="196">
        <f>D77</f>
        <v>2022</v>
      </c>
      <c r="I77" s="204"/>
      <c r="J77" s="140" t="s">
        <v>4</v>
      </c>
      <c r="K77" s="141" t="s">
        <v>2</v>
      </c>
    </row>
    <row r="78" spans="1:11" x14ac:dyDescent="0.25">
      <c r="A78" s="163" t="s">
        <v>141</v>
      </c>
      <c r="B78" s="61" t="s">
        <v>12</v>
      </c>
      <c r="C78" s="62" t="s">
        <v>13</v>
      </c>
      <c r="D78" s="61" t="s">
        <v>12</v>
      </c>
      <c r="E78" s="63" t="s">
        <v>13</v>
      </c>
      <c r="F78" s="62" t="s">
        <v>12</v>
      </c>
      <c r="G78" s="62" t="s">
        <v>13</v>
      </c>
      <c r="H78" s="61" t="s">
        <v>12</v>
      </c>
      <c r="I78" s="63" t="s">
        <v>13</v>
      </c>
      <c r="J78" s="61"/>
      <c r="K78" s="63"/>
    </row>
    <row r="79" spans="1:11" x14ac:dyDescent="0.25">
      <c r="A79" s="7" t="s">
        <v>239</v>
      </c>
      <c r="B79" s="65">
        <v>8</v>
      </c>
      <c r="C79" s="34">
        <f>IF(B86=0, "-", B79/B86)</f>
        <v>4.6783625730994149E-2</v>
      </c>
      <c r="D79" s="65">
        <v>4</v>
      </c>
      <c r="E79" s="9">
        <f>IF(D86=0, "-", D79/D86)</f>
        <v>1.078167115902965E-2</v>
      </c>
      <c r="F79" s="81">
        <v>11</v>
      </c>
      <c r="G79" s="34">
        <f>IF(F86=0, "-", F79/F86)</f>
        <v>1.936619718309859E-2</v>
      </c>
      <c r="H79" s="65">
        <v>6</v>
      </c>
      <c r="I79" s="9">
        <f>IF(H86=0, "-", H79/H86)</f>
        <v>4.8661800486618006E-3</v>
      </c>
      <c r="J79" s="8">
        <f t="shared" ref="J79:J84" si="6">IF(D79=0, "-", IF((B79-D79)/D79&lt;10, (B79-D79)/D79, "&gt;999%"))</f>
        <v>1</v>
      </c>
      <c r="K79" s="9">
        <f t="shared" ref="K79:K84" si="7">IF(H79=0, "-", IF((F79-H79)/H79&lt;10, (F79-H79)/H79, "&gt;999%"))</f>
        <v>0.83333333333333337</v>
      </c>
    </row>
    <row r="80" spans="1:11" x14ac:dyDescent="0.25">
      <c r="A80" s="7" t="s">
        <v>240</v>
      </c>
      <c r="B80" s="65">
        <v>9</v>
      </c>
      <c r="C80" s="34">
        <f>IF(B86=0, "-", B80/B86)</f>
        <v>5.2631578947368418E-2</v>
      </c>
      <c r="D80" s="65">
        <v>11</v>
      </c>
      <c r="E80" s="9">
        <f>IF(D86=0, "-", D80/D86)</f>
        <v>2.9649595687331536E-2</v>
      </c>
      <c r="F80" s="81">
        <v>20</v>
      </c>
      <c r="G80" s="34">
        <f>IF(F86=0, "-", F80/F86)</f>
        <v>3.5211267605633804E-2</v>
      </c>
      <c r="H80" s="65">
        <v>75</v>
      </c>
      <c r="I80" s="9">
        <f>IF(H86=0, "-", H80/H86)</f>
        <v>6.0827250608272508E-2</v>
      </c>
      <c r="J80" s="8">
        <f t="shared" si="6"/>
        <v>-0.18181818181818182</v>
      </c>
      <c r="K80" s="9">
        <f t="shared" si="7"/>
        <v>-0.73333333333333328</v>
      </c>
    </row>
    <row r="81" spans="1:11" x14ac:dyDescent="0.25">
      <c r="A81" s="7" t="s">
        <v>241</v>
      </c>
      <c r="B81" s="65">
        <v>52</v>
      </c>
      <c r="C81" s="34">
        <f>IF(B86=0, "-", B81/B86)</f>
        <v>0.30409356725146197</v>
      </c>
      <c r="D81" s="65">
        <v>65</v>
      </c>
      <c r="E81" s="9">
        <f>IF(D86=0, "-", D81/D86)</f>
        <v>0.17520215633423181</v>
      </c>
      <c r="F81" s="81">
        <v>158</v>
      </c>
      <c r="G81" s="34">
        <f>IF(F86=0, "-", F81/F86)</f>
        <v>0.27816901408450706</v>
      </c>
      <c r="H81" s="65">
        <v>119</v>
      </c>
      <c r="I81" s="9">
        <f>IF(H86=0, "-", H81/H86)</f>
        <v>9.6512570965125707E-2</v>
      </c>
      <c r="J81" s="8">
        <f t="shared" si="6"/>
        <v>-0.2</v>
      </c>
      <c r="K81" s="9">
        <f t="shared" si="7"/>
        <v>0.32773109243697479</v>
      </c>
    </row>
    <row r="82" spans="1:11" x14ac:dyDescent="0.25">
      <c r="A82" s="7" t="s">
        <v>242</v>
      </c>
      <c r="B82" s="65">
        <v>47</v>
      </c>
      <c r="C82" s="34">
        <f>IF(B86=0, "-", B82/B86)</f>
        <v>0.27485380116959063</v>
      </c>
      <c r="D82" s="65">
        <v>69</v>
      </c>
      <c r="E82" s="9">
        <f>IF(D86=0, "-", D82/D86)</f>
        <v>0.18598382749326145</v>
      </c>
      <c r="F82" s="81">
        <v>147</v>
      </c>
      <c r="G82" s="34">
        <f>IF(F86=0, "-", F82/F86)</f>
        <v>0.25880281690140844</v>
      </c>
      <c r="H82" s="65">
        <v>114</v>
      </c>
      <c r="I82" s="9">
        <f>IF(H86=0, "-", H82/H86)</f>
        <v>9.2457420924574207E-2</v>
      </c>
      <c r="J82" s="8">
        <f t="shared" si="6"/>
        <v>-0.3188405797101449</v>
      </c>
      <c r="K82" s="9">
        <f t="shared" si="7"/>
        <v>0.28947368421052633</v>
      </c>
    </row>
    <row r="83" spans="1:11" x14ac:dyDescent="0.25">
      <c r="A83" s="7" t="s">
        <v>243</v>
      </c>
      <c r="B83" s="65">
        <v>46</v>
      </c>
      <c r="C83" s="34">
        <f>IF(B86=0, "-", B83/B86)</f>
        <v>0.26900584795321636</v>
      </c>
      <c r="D83" s="65">
        <v>197</v>
      </c>
      <c r="E83" s="9">
        <f>IF(D86=0, "-", D83/D86)</f>
        <v>0.53099730458221028</v>
      </c>
      <c r="F83" s="81">
        <v>208</v>
      </c>
      <c r="G83" s="34">
        <f>IF(F86=0, "-", F83/F86)</f>
        <v>0.36619718309859156</v>
      </c>
      <c r="H83" s="65">
        <v>856</v>
      </c>
      <c r="I83" s="9">
        <f>IF(H86=0, "-", H83/H86)</f>
        <v>0.69424168694241684</v>
      </c>
      <c r="J83" s="8">
        <f t="shared" si="6"/>
        <v>-0.76649746192893398</v>
      </c>
      <c r="K83" s="9">
        <f t="shared" si="7"/>
        <v>-0.7570093457943925</v>
      </c>
    </row>
    <row r="84" spans="1:11" x14ac:dyDescent="0.25">
      <c r="A84" s="7" t="s">
        <v>244</v>
      </c>
      <c r="B84" s="65">
        <v>9</v>
      </c>
      <c r="C84" s="34">
        <f>IF(B86=0, "-", B84/B86)</f>
        <v>5.2631578947368418E-2</v>
      </c>
      <c r="D84" s="65">
        <v>25</v>
      </c>
      <c r="E84" s="9">
        <f>IF(D86=0, "-", D84/D86)</f>
        <v>6.7385444743935305E-2</v>
      </c>
      <c r="F84" s="81">
        <v>24</v>
      </c>
      <c r="G84" s="34">
        <f>IF(F86=0, "-", F84/F86)</f>
        <v>4.2253521126760563E-2</v>
      </c>
      <c r="H84" s="65">
        <v>63</v>
      </c>
      <c r="I84" s="9">
        <f>IF(H86=0, "-", H84/H86)</f>
        <v>5.1094890510948905E-2</v>
      </c>
      <c r="J84" s="8">
        <f t="shared" si="6"/>
        <v>-0.64</v>
      </c>
      <c r="K84" s="9">
        <f t="shared" si="7"/>
        <v>-0.61904761904761907</v>
      </c>
    </row>
    <row r="85" spans="1:11" x14ac:dyDescent="0.25">
      <c r="A85" s="2"/>
      <c r="B85" s="68"/>
      <c r="C85" s="33"/>
      <c r="D85" s="68"/>
      <c r="E85" s="6"/>
      <c r="F85" s="82"/>
      <c r="G85" s="33"/>
      <c r="H85" s="68"/>
      <c r="I85" s="6"/>
      <c r="J85" s="5"/>
      <c r="K85" s="6"/>
    </row>
    <row r="86" spans="1:11" s="43" customFormat="1" x14ac:dyDescent="0.25">
      <c r="A86" s="162" t="s">
        <v>582</v>
      </c>
      <c r="B86" s="71">
        <f>SUM(B79:B85)</f>
        <v>171</v>
      </c>
      <c r="C86" s="40">
        <f>B86/24107</f>
        <v>7.0933753681503295E-3</v>
      </c>
      <c r="D86" s="71">
        <f>SUM(D79:D85)</f>
        <v>371</v>
      </c>
      <c r="E86" s="41">
        <f>D86/27155</f>
        <v>1.366230896704106E-2</v>
      </c>
      <c r="F86" s="77">
        <f>SUM(F79:F85)</f>
        <v>568</v>
      </c>
      <c r="G86" s="42">
        <f>F86/68368</f>
        <v>8.307980341680319E-3</v>
      </c>
      <c r="H86" s="71">
        <f>SUM(H79:H85)</f>
        <v>1233</v>
      </c>
      <c r="I86" s="41">
        <f>H86/69729</f>
        <v>1.7682743191498516E-2</v>
      </c>
      <c r="J86" s="37">
        <f>IF(D86=0, "-", IF((B86-D86)/D86&lt;10, (B86-D86)/D86, "&gt;999%"))</f>
        <v>-0.53908355795148244</v>
      </c>
      <c r="K86" s="38">
        <f>IF(H86=0, "-", IF((F86-H86)/H86&lt;10, (F86-H86)/H86, "&gt;999%"))</f>
        <v>-0.53933495539334952</v>
      </c>
    </row>
    <row r="87" spans="1:11" x14ac:dyDescent="0.25">
      <c r="B87" s="83"/>
      <c r="D87" s="83"/>
      <c r="F87" s="83"/>
      <c r="H87" s="83"/>
    </row>
    <row r="88" spans="1:11" x14ac:dyDescent="0.25">
      <c r="A88" s="163" t="s">
        <v>142</v>
      </c>
      <c r="B88" s="61" t="s">
        <v>12</v>
      </c>
      <c r="C88" s="62" t="s">
        <v>13</v>
      </c>
      <c r="D88" s="61" t="s">
        <v>12</v>
      </c>
      <c r="E88" s="63" t="s">
        <v>13</v>
      </c>
      <c r="F88" s="62" t="s">
        <v>12</v>
      </c>
      <c r="G88" s="62" t="s">
        <v>13</v>
      </c>
      <c r="H88" s="61" t="s">
        <v>12</v>
      </c>
      <c r="I88" s="63" t="s">
        <v>13</v>
      </c>
      <c r="J88" s="61"/>
      <c r="K88" s="63"/>
    </row>
    <row r="89" spans="1:11" x14ac:dyDescent="0.25">
      <c r="A89" s="7" t="s">
        <v>245</v>
      </c>
      <c r="B89" s="65">
        <v>3</v>
      </c>
      <c r="C89" s="34">
        <f>IF(B109=0, "-", B89/B109)</f>
        <v>2.9702970297029703E-3</v>
      </c>
      <c r="D89" s="65">
        <v>16</v>
      </c>
      <c r="E89" s="9">
        <f>IF(D109=0, "-", D89/D109)</f>
        <v>9.286128845037725E-3</v>
      </c>
      <c r="F89" s="81">
        <v>12</v>
      </c>
      <c r="G89" s="34">
        <f>IF(F109=0, "-", F89/F109)</f>
        <v>5.0104384133611689E-3</v>
      </c>
      <c r="H89" s="65">
        <v>35</v>
      </c>
      <c r="I89" s="9">
        <f>IF(H109=0, "-", H89/H109)</f>
        <v>1.5086206896551725E-2</v>
      </c>
      <c r="J89" s="8">
        <f t="shared" ref="J89:J107" si="8">IF(D89=0, "-", IF((B89-D89)/D89&lt;10, (B89-D89)/D89, "&gt;999%"))</f>
        <v>-0.8125</v>
      </c>
      <c r="K89" s="9">
        <f t="shared" ref="K89:K107" si="9">IF(H89=0, "-", IF((F89-H89)/H89&lt;10, (F89-H89)/H89, "&gt;999%"))</f>
        <v>-0.65714285714285714</v>
      </c>
    </row>
    <row r="90" spans="1:11" x14ac:dyDescent="0.25">
      <c r="A90" s="7" t="s">
        <v>246</v>
      </c>
      <c r="B90" s="65">
        <v>16</v>
      </c>
      <c r="C90" s="34">
        <f>IF(B109=0, "-", B90/B109)</f>
        <v>1.5841584158415842E-2</v>
      </c>
      <c r="D90" s="65">
        <v>17</v>
      </c>
      <c r="E90" s="9">
        <f>IF(D109=0, "-", D90/D109)</f>
        <v>9.8665118978525819E-3</v>
      </c>
      <c r="F90" s="81">
        <v>56</v>
      </c>
      <c r="G90" s="34">
        <f>IF(F109=0, "-", F90/F109)</f>
        <v>2.338204592901879E-2</v>
      </c>
      <c r="H90" s="65">
        <v>37</v>
      </c>
      <c r="I90" s="9">
        <f>IF(H109=0, "-", H90/H109)</f>
        <v>1.5948275862068966E-2</v>
      </c>
      <c r="J90" s="8">
        <f t="shared" si="8"/>
        <v>-5.8823529411764705E-2</v>
      </c>
      <c r="K90" s="9">
        <f t="shared" si="9"/>
        <v>0.51351351351351349</v>
      </c>
    </row>
    <row r="91" spans="1:11" x14ac:dyDescent="0.25">
      <c r="A91" s="7" t="s">
        <v>247</v>
      </c>
      <c r="B91" s="65">
        <v>9</v>
      </c>
      <c r="C91" s="34">
        <f>IF(B109=0, "-", B91/B109)</f>
        <v>8.9108910891089101E-3</v>
      </c>
      <c r="D91" s="65">
        <v>18</v>
      </c>
      <c r="E91" s="9">
        <f>IF(D109=0, "-", D91/D109)</f>
        <v>1.0446894950667441E-2</v>
      </c>
      <c r="F91" s="81">
        <v>19</v>
      </c>
      <c r="G91" s="34">
        <f>IF(F109=0, "-", F91/F109)</f>
        <v>7.9331941544885185E-3</v>
      </c>
      <c r="H91" s="65">
        <v>28</v>
      </c>
      <c r="I91" s="9">
        <f>IF(H109=0, "-", H91/H109)</f>
        <v>1.2068965517241379E-2</v>
      </c>
      <c r="J91" s="8">
        <f t="shared" si="8"/>
        <v>-0.5</v>
      </c>
      <c r="K91" s="9">
        <f t="shared" si="9"/>
        <v>-0.32142857142857145</v>
      </c>
    </row>
    <row r="92" spans="1:11" x14ac:dyDescent="0.25">
      <c r="A92" s="7" t="s">
        <v>248</v>
      </c>
      <c r="B92" s="65">
        <v>72</v>
      </c>
      <c r="C92" s="34">
        <f>IF(B109=0, "-", B92/B109)</f>
        <v>7.1287128712871281E-2</v>
      </c>
      <c r="D92" s="65">
        <v>159</v>
      </c>
      <c r="E92" s="9">
        <f>IF(D109=0, "-", D92/D109)</f>
        <v>9.2280905397562396E-2</v>
      </c>
      <c r="F92" s="81">
        <v>175</v>
      </c>
      <c r="G92" s="34">
        <f>IF(F109=0, "-", F92/F109)</f>
        <v>7.3068893528183715E-2</v>
      </c>
      <c r="H92" s="65">
        <v>381</v>
      </c>
      <c r="I92" s="9">
        <f>IF(H109=0, "-", H92/H109)</f>
        <v>0.16422413793103449</v>
      </c>
      <c r="J92" s="8">
        <f t="shared" si="8"/>
        <v>-0.54716981132075471</v>
      </c>
      <c r="K92" s="9">
        <f t="shared" si="9"/>
        <v>-0.54068241469816269</v>
      </c>
    </row>
    <row r="93" spans="1:11" x14ac:dyDescent="0.25">
      <c r="A93" s="7" t="s">
        <v>249</v>
      </c>
      <c r="B93" s="65">
        <v>44</v>
      </c>
      <c r="C93" s="34">
        <f>IF(B109=0, "-", B93/B109)</f>
        <v>4.3564356435643561E-2</v>
      </c>
      <c r="D93" s="65">
        <v>21</v>
      </c>
      <c r="E93" s="9">
        <f>IF(D109=0, "-", D93/D109)</f>
        <v>1.2188044109112013E-2</v>
      </c>
      <c r="F93" s="81">
        <v>77</v>
      </c>
      <c r="G93" s="34">
        <f>IF(F109=0, "-", F93/F109)</f>
        <v>3.2150313152400835E-2</v>
      </c>
      <c r="H93" s="65">
        <v>57</v>
      </c>
      <c r="I93" s="9">
        <f>IF(H109=0, "-", H93/H109)</f>
        <v>2.456896551724138E-2</v>
      </c>
      <c r="J93" s="8">
        <f t="shared" si="8"/>
        <v>1.0952380952380953</v>
      </c>
      <c r="K93" s="9">
        <f t="shared" si="9"/>
        <v>0.35087719298245612</v>
      </c>
    </row>
    <row r="94" spans="1:11" x14ac:dyDescent="0.25">
      <c r="A94" s="7" t="s">
        <v>250</v>
      </c>
      <c r="B94" s="65">
        <v>0</v>
      </c>
      <c r="C94" s="34">
        <f>IF(B109=0, "-", B94/B109)</f>
        <v>0</v>
      </c>
      <c r="D94" s="65">
        <v>12</v>
      </c>
      <c r="E94" s="9">
        <f>IF(D109=0, "-", D94/D109)</f>
        <v>6.9645966337782937E-3</v>
      </c>
      <c r="F94" s="81">
        <v>2</v>
      </c>
      <c r="G94" s="34">
        <f>IF(F109=0, "-", F94/F109)</f>
        <v>8.3507306889352823E-4</v>
      </c>
      <c r="H94" s="65">
        <v>16</v>
      </c>
      <c r="I94" s="9">
        <f>IF(H109=0, "-", H94/H109)</f>
        <v>6.8965517241379309E-3</v>
      </c>
      <c r="J94" s="8">
        <f t="shared" si="8"/>
        <v>-1</v>
      </c>
      <c r="K94" s="9">
        <f t="shared" si="9"/>
        <v>-0.875</v>
      </c>
    </row>
    <row r="95" spans="1:11" x14ac:dyDescent="0.25">
      <c r="A95" s="7" t="s">
        <v>251</v>
      </c>
      <c r="B95" s="65">
        <v>1</v>
      </c>
      <c r="C95" s="34">
        <f>IF(B109=0, "-", B95/B109)</f>
        <v>9.9009900990099011E-4</v>
      </c>
      <c r="D95" s="65">
        <v>1</v>
      </c>
      <c r="E95" s="9">
        <f>IF(D109=0, "-", D95/D109)</f>
        <v>5.8038305281485781E-4</v>
      </c>
      <c r="F95" s="81">
        <v>3</v>
      </c>
      <c r="G95" s="34">
        <f>IF(F109=0, "-", F95/F109)</f>
        <v>1.2526096033402922E-3</v>
      </c>
      <c r="H95" s="65">
        <v>3</v>
      </c>
      <c r="I95" s="9">
        <f>IF(H109=0, "-", H95/H109)</f>
        <v>1.2931034482758621E-3</v>
      </c>
      <c r="J95" s="8">
        <f t="shared" si="8"/>
        <v>0</v>
      </c>
      <c r="K95" s="9">
        <f t="shared" si="9"/>
        <v>0</v>
      </c>
    </row>
    <row r="96" spans="1:11" x14ac:dyDescent="0.25">
      <c r="A96" s="7" t="s">
        <v>252</v>
      </c>
      <c r="B96" s="65">
        <v>8</v>
      </c>
      <c r="C96" s="34">
        <f>IF(B109=0, "-", B96/B109)</f>
        <v>7.9207920792079209E-3</v>
      </c>
      <c r="D96" s="65">
        <v>0</v>
      </c>
      <c r="E96" s="9">
        <f>IF(D109=0, "-", D96/D109)</f>
        <v>0</v>
      </c>
      <c r="F96" s="81">
        <v>8</v>
      </c>
      <c r="G96" s="34">
        <f>IF(F109=0, "-", F96/F109)</f>
        <v>3.3402922755741129E-3</v>
      </c>
      <c r="H96" s="65">
        <v>0</v>
      </c>
      <c r="I96" s="9">
        <f>IF(H109=0, "-", H96/H109)</f>
        <v>0</v>
      </c>
      <c r="J96" s="8" t="str">
        <f t="shared" si="8"/>
        <v>-</v>
      </c>
      <c r="K96" s="9" t="str">
        <f t="shared" si="9"/>
        <v>-</v>
      </c>
    </row>
    <row r="97" spans="1:11" x14ac:dyDescent="0.25">
      <c r="A97" s="7" t="s">
        <v>253</v>
      </c>
      <c r="B97" s="65">
        <v>3</v>
      </c>
      <c r="C97" s="34">
        <f>IF(B109=0, "-", B97/B109)</f>
        <v>2.9702970297029703E-3</v>
      </c>
      <c r="D97" s="65">
        <v>3</v>
      </c>
      <c r="E97" s="9">
        <f>IF(D109=0, "-", D97/D109)</f>
        <v>1.7411491584445734E-3</v>
      </c>
      <c r="F97" s="81">
        <v>5</v>
      </c>
      <c r="G97" s="34">
        <f>IF(F109=0, "-", F97/F109)</f>
        <v>2.0876826722338203E-3</v>
      </c>
      <c r="H97" s="65">
        <v>4</v>
      </c>
      <c r="I97" s="9">
        <f>IF(H109=0, "-", H97/H109)</f>
        <v>1.7241379310344827E-3</v>
      </c>
      <c r="J97" s="8">
        <f t="shared" si="8"/>
        <v>0</v>
      </c>
      <c r="K97" s="9">
        <f t="shared" si="9"/>
        <v>0.25</v>
      </c>
    </row>
    <row r="98" spans="1:11" x14ac:dyDescent="0.25">
      <c r="A98" s="7" t="s">
        <v>254</v>
      </c>
      <c r="B98" s="65">
        <v>57</v>
      </c>
      <c r="C98" s="34">
        <f>IF(B109=0, "-", B98/B109)</f>
        <v>5.6435643564356437E-2</v>
      </c>
      <c r="D98" s="65">
        <v>19</v>
      </c>
      <c r="E98" s="9">
        <f>IF(D109=0, "-", D98/D109)</f>
        <v>1.1027278003482298E-2</v>
      </c>
      <c r="F98" s="81">
        <v>116</v>
      </c>
      <c r="G98" s="34">
        <f>IF(F109=0, "-", F98/F109)</f>
        <v>4.8434237995824636E-2</v>
      </c>
      <c r="H98" s="65">
        <v>63</v>
      </c>
      <c r="I98" s="9">
        <f>IF(H109=0, "-", H98/H109)</f>
        <v>2.7155172413793102E-2</v>
      </c>
      <c r="J98" s="8">
        <f t="shared" si="8"/>
        <v>2</v>
      </c>
      <c r="K98" s="9">
        <f t="shared" si="9"/>
        <v>0.84126984126984128</v>
      </c>
    </row>
    <row r="99" spans="1:11" x14ac:dyDescent="0.25">
      <c r="A99" s="7" t="s">
        <v>255</v>
      </c>
      <c r="B99" s="65">
        <v>0</v>
      </c>
      <c r="C99" s="34">
        <f>IF(B109=0, "-", B99/B109)</f>
        <v>0</v>
      </c>
      <c r="D99" s="65">
        <v>1</v>
      </c>
      <c r="E99" s="9">
        <f>IF(D109=0, "-", D99/D109)</f>
        <v>5.8038305281485781E-4</v>
      </c>
      <c r="F99" s="81">
        <v>0</v>
      </c>
      <c r="G99" s="34">
        <f>IF(F109=0, "-", F99/F109)</f>
        <v>0</v>
      </c>
      <c r="H99" s="65">
        <v>6</v>
      </c>
      <c r="I99" s="9">
        <f>IF(H109=0, "-", H99/H109)</f>
        <v>2.5862068965517241E-3</v>
      </c>
      <c r="J99" s="8">
        <f t="shared" si="8"/>
        <v>-1</v>
      </c>
      <c r="K99" s="9">
        <f t="shared" si="9"/>
        <v>-1</v>
      </c>
    </row>
    <row r="100" spans="1:11" x14ac:dyDescent="0.25">
      <c r="A100" s="7" t="s">
        <v>256</v>
      </c>
      <c r="B100" s="65">
        <v>101</v>
      </c>
      <c r="C100" s="34">
        <f>IF(B109=0, "-", B100/B109)</f>
        <v>0.1</v>
      </c>
      <c r="D100" s="65">
        <v>87</v>
      </c>
      <c r="E100" s="9">
        <f>IF(D109=0, "-", D100/D109)</f>
        <v>5.0493325594892627E-2</v>
      </c>
      <c r="F100" s="81">
        <v>418</v>
      </c>
      <c r="G100" s="34">
        <f>IF(F109=0, "-", F100/F109)</f>
        <v>0.17453027139874738</v>
      </c>
      <c r="H100" s="65">
        <v>181</v>
      </c>
      <c r="I100" s="9">
        <f>IF(H109=0, "-", H100/H109)</f>
        <v>7.8017241379310348E-2</v>
      </c>
      <c r="J100" s="8">
        <f t="shared" si="8"/>
        <v>0.16091954022988506</v>
      </c>
      <c r="K100" s="9">
        <f t="shared" si="9"/>
        <v>1.3093922651933703</v>
      </c>
    </row>
    <row r="101" spans="1:11" x14ac:dyDescent="0.25">
      <c r="A101" s="7" t="s">
        <v>257</v>
      </c>
      <c r="B101" s="65">
        <v>98</v>
      </c>
      <c r="C101" s="34">
        <f>IF(B109=0, "-", B101/B109)</f>
        <v>9.7029702970297033E-2</v>
      </c>
      <c r="D101" s="65">
        <v>94</v>
      </c>
      <c r="E101" s="9">
        <f>IF(D109=0, "-", D101/D109)</f>
        <v>5.4556006964596636E-2</v>
      </c>
      <c r="F101" s="81">
        <v>173</v>
      </c>
      <c r="G101" s="34">
        <f>IF(F109=0, "-", F101/F109)</f>
        <v>7.2233820459290193E-2</v>
      </c>
      <c r="H101" s="65">
        <v>187</v>
      </c>
      <c r="I101" s="9">
        <f>IF(H109=0, "-", H101/H109)</f>
        <v>8.0603448275862064E-2</v>
      </c>
      <c r="J101" s="8">
        <f t="shared" si="8"/>
        <v>4.2553191489361701E-2</v>
      </c>
      <c r="K101" s="9">
        <f t="shared" si="9"/>
        <v>-7.4866310160427801E-2</v>
      </c>
    </row>
    <row r="102" spans="1:11" x14ac:dyDescent="0.25">
      <c r="A102" s="7" t="s">
        <v>258</v>
      </c>
      <c r="B102" s="65">
        <v>5</v>
      </c>
      <c r="C102" s="34">
        <f>IF(B109=0, "-", B102/B109)</f>
        <v>4.9504950495049506E-3</v>
      </c>
      <c r="D102" s="65">
        <v>9</v>
      </c>
      <c r="E102" s="9">
        <f>IF(D109=0, "-", D102/D109)</f>
        <v>5.2234474753337203E-3</v>
      </c>
      <c r="F102" s="81">
        <v>10</v>
      </c>
      <c r="G102" s="34">
        <f>IF(F109=0, "-", F102/F109)</f>
        <v>4.1753653444676405E-3</v>
      </c>
      <c r="H102" s="65">
        <v>24</v>
      </c>
      <c r="I102" s="9">
        <f>IF(H109=0, "-", H102/H109)</f>
        <v>1.0344827586206896E-2</v>
      </c>
      <c r="J102" s="8">
        <f t="shared" si="8"/>
        <v>-0.44444444444444442</v>
      </c>
      <c r="K102" s="9">
        <f t="shared" si="9"/>
        <v>-0.58333333333333337</v>
      </c>
    </row>
    <row r="103" spans="1:11" x14ac:dyDescent="0.25">
      <c r="A103" s="7" t="s">
        <v>259</v>
      </c>
      <c r="B103" s="65">
        <v>103</v>
      </c>
      <c r="C103" s="34">
        <f>IF(B109=0, "-", B103/B109)</f>
        <v>0.10198019801980197</v>
      </c>
      <c r="D103" s="65">
        <v>23</v>
      </c>
      <c r="E103" s="9">
        <f>IF(D109=0, "-", D103/D109)</f>
        <v>1.3348810214741729E-2</v>
      </c>
      <c r="F103" s="81">
        <v>205</v>
      </c>
      <c r="G103" s="34">
        <f>IF(F109=0, "-", F103/F109)</f>
        <v>8.5594989561586635E-2</v>
      </c>
      <c r="H103" s="65">
        <v>23</v>
      </c>
      <c r="I103" s="9">
        <f>IF(H109=0, "-", H103/H109)</f>
        <v>9.9137931034482766E-3</v>
      </c>
      <c r="J103" s="8">
        <f t="shared" si="8"/>
        <v>3.4782608695652173</v>
      </c>
      <c r="K103" s="9">
        <f t="shared" si="9"/>
        <v>7.9130434782608692</v>
      </c>
    </row>
    <row r="104" spans="1:11" x14ac:dyDescent="0.25">
      <c r="A104" s="7" t="s">
        <v>260</v>
      </c>
      <c r="B104" s="65">
        <v>466</v>
      </c>
      <c r="C104" s="34">
        <f>IF(B109=0, "-", B104/B109)</f>
        <v>0.46138613861386141</v>
      </c>
      <c r="D104" s="65">
        <v>1218</v>
      </c>
      <c r="E104" s="9">
        <f>IF(D109=0, "-", D104/D109)</f>
        <v>0.7069065583284968</v>
      </c>
      <c r="F104" s="81">
        <v>1033</v>
      </c>
      <c r="G104" s="34">
        <f>IF(F109=0, "-", F104/F109)</f>
        <v>0.4313152400835073</v>
      </c>
      <c r="H104" s="65">
        <v>1218</v>
      </c>
      <c r="I104" s="9">
        <f>IF(H109=0, "-", H104/H109)</f>
        <v>0.52500000000000002</v>
      </c>
      <c r="J104" s="8">
        <f t="shared" si="8"/>
        <v>-0.61740558292282433</v>
      </c>
      <c r="K104" s="9">
        <f t="shared" si="9"/>
        <v>-0.15188834154351397</v>
      </c>
    </row>
    <row r="105" spans="1:11" x14ac:dyDescent="0.25">
      <c r="A105" s="7" t="s">
        <v>261</v>
      </c>
      <c r="B105" s="65">
        <v>21</v>
      </c>
      <c r="C105" s="34">
        <f>IF(B109=0, "-", B105/B109)</f>
        <v>2.0792079207920793E-2</v>
      </c>
      <c r="D105" s="65">
        <v>13</v>
      </c>
      <c r="E105" s="9">
        <f>IF(D109=0, "-", D105/D109)</f>
        <v>7.5449796865931515E-3</v>
      </c>
      <c r="F105" s="81">
        <v>62</v>
      </c>
      <c r="G105" s="34">
        <f>IF(F109=0, "-", F105/F109)</f>
        <v>2.5887265135699375E-2</v>
      </c>
      <c r="H105" s="65">
        <v>28</v>
      </c>
      <c r="I105" s="9">
        <f>IF(H109=0, "-", H105/H109)</f>
        <v>1.2068965517241379E-2</v>
      </c>
      <c r="J105" s="8">
        <f t="shared" si="8"/>
        <v>0.61538461538461542</v>
      </c>
      <c r="K105" s="9">
        <f t="shared" si="9"/>
        <v>1.2142857142857142</v>
      </c>
    </row>
    <row r="106" spans="1:11" x14ac:dyDescent="0.25">
      <c r="A106" s="7" t="s">
        <v>262</v>
      </c>
      <c r="B106" s="65">
        <v>0</v>
      </c>
      <c r="C106" s="34">
        <f>IF(B109=0, "-", B106/B109)</f>
        <v>0</v>
      </c>
      <c r="D106" s="65">
        <v>8</v>
      </c>
      <c r="E106" s="9">
        <f>IF(D109=0, "-", D106/D109)</f>
        <v>4.6430644225188625E-3</v>
      </c>
      <c r="F106" s="81">
        <v>12</v>
      </c>
      <c r="G106" s="34">
        <f>IF(F109=0, "-", F106/F109)</f>
        <v>5.0104384133611689E-3</v>
      </c>
      <c r="H106" s="65">
        <v>17</v>
      </c>
      <c r="I106" s="9">
        <f>IF(H109=0, "-", H106/H109)</f>
        <v>7.3275862068965516E-3</v>
      </c>
      <c r="J106" s="8">
        <f t="shared" si="8"/>
        <v>-1</v>
      </c>
      <c r="K106" s="9">
        <f t="shared" si="9"/>
        <v>-0.29411764705882354</v>
      </c>
    </row>
    <row r="107" spans="1:11" x14ac:dyDescent="0.25">
      <c r="A107" s="7" t="s">
        <v>263</v>
      </c>
      <c r="B107" s="65">
        <v>3</v>
      </c>
      <c r="C107" s="34">
        <f>IF(B109=0, "-", B107/B109)</f>
        <v>2.9702970297029703E-3</v>
      </c>
      <c r="D107" s="65">
        <v>4</v>
      </c>
      <c r="E107" s="9">
        <f>IF(D109=0, "-", D107/D109)</f>
        <v>2.3215322112594312E-3</v>
      </c>
      <c r="F107" s="81">
        <v>9</v>
      </c>
      <c r="G107" s="34">
        <f>IF(F109=0, "-", F107/F109)</f>
        <v>3.7578288100208767E-3</v>
      </c>
      <c r="H107" s="65">
        <v>12</v>
      </c>
      <c r="I107" s="9">
        <f>IF(H109=0, "-", H107/H109)</f>
        <v>5.1724137931034482E-3</v>
      </c>
      <c r="J107" s="8">
        <f t="shared" si="8"/>
        <v>-0.25</v>
      </c>
      <c r="K107" s="9">
        <f t="shared" si="9"/>
        <v>-0.25</v>
      </c>
    </row>
    <row r="108" spans="1:11" x14ac:dyDescent="0.25">
      <c r="A108" s="2"/>
      <c r="B108" s="68"/>
      <c r="C108" s="33"/>
      <c r="D108" s="68"/>
      <c r="E108" s="6"/>
      <c r="F108" s="82"/>
      <c r="G108" s="33"/>
      <c r="H108" s="68"/>
      <c r="I108" s="6"/>
      <c r="J108" s="5"/>
      <c r="K108" s="6"/>
    </row>
    <row r="109" spans="1:11" s="43" customFormat="1" x14ac:dyDescent="0.25">
      <c r="A109" s="162" t="s">
        <v>581</v>
      </c>
      <c r="B109" s="71">
        <f>SUM(B89:B108)</f>
        <v>1010</v>
      </c>
      <c r="C109" s="40">
        <f>B109/24107</f>
        <v>4.189654457211598E-2</v>
      </c>
      <c r="D109" s="71">
        <f>SUM(D89:D108)</f>
        <v>1723</v>
      </c>
      <c r="E109" s="41">
        <f>D109/27155</f>
        <v>6.3450561590867247E-2</v>
      </c>
      <c r="F109" s="77">
        <f>SUM(F89:F108)</f>
        <v>2395</v>
      </c>
      <c r="G109" s="42">
        <f>F109/68368</f>
        <v>3.5031008659021763E-2</v>
      </c>
      <c r="H109" s="71">
        <f>SUM(H89:H108)</f>
        <v>2320</v>
      </c>
      <c r="I109" s="41">
        <f>H109/69729</f>
        <v>3.3271666021311076E-2</v>
      </c>
      <c r="J109" s="37">
        <f>IF(D109=0, "-", IF((B109-D109)/D109&lt;10, (B109-D109)/D109, "&gt;999%"))</f>
        <v>-0.41381311665699361</v>
      </c>
      <c r="K109" s="38">
        <f>IF(H109=0, "-", IF((F109-H109)/H109&lt;10, (F109-H109)/H109, "&gt;999%"))</f>
        <v>3.2327586206896554E-2</v>
      </c>
    </row>
    <row r="110" spans="1:11" x14ac:dyDescent="0.25">
      <c r="B110" s="83"/>
      <c r="D110" s="83"/>
      <c r="F110" s="83"/>
      <c r="H110" s="83"/>
    </row>
    <row r="111" spans="1:11" s="43" customFormat="1" x14ac:dyDescent="0.25">
      <c r="A111" s="162" t="s">
        <v>580</v>
      </c>
      <c r="B111" s="71">
        <v>1181</v>
      </c>
      <c r="C111" s="40">
        <f>B111/24107</f>
        <v>4.8989919940266316E-2</v>
      </c>
      <c r="D111" s="71">
        <v>2094</v>
      </c>
      <c r="E111" s="41">
        <f>D111/27155</f>
        <v>7.7112870557908303E-2</v>
      </c>
      <c r="F111" s="77">
        <v>2963</v>
      </c>
      <c r="G111" s="42">
        <f>F111/68368</f>
        <v>4.3338989000702086E-2</v>
      </c>
      <c r="H111" s="71">
        <v>3553</v>
      </c>
      <c r="I111" s="41">
        <f>H111/69729</f>
        <v>5.0954409212809589E-2</v>
      </c>
      <c r="J111" s="37">
        <f>IF(D111=0, "-", IF((B111-D111)/D111&lt;10, (B111-D111)/D111, "&gt;999%"))</f>
        <v>-0.43600764087870103</v>
      </c>
      <c r="K111" s="38">
        <f>IF(H111=0, "-", IF((F111-H111)/H111&lt;10, (F111-H111)/H111, "&gt;999%"))</f>
        <v>-0.16605685336335491</v>
      </c>
    </row>
    <row r="112" spans="1:11" x14ac:dyDescent="0.25">
      <c r="B112" s="83"/>
      <c r="D112" s="83"/>
      <c r="F112" s="83"/>
      <c r="H112" s="83"/>
    </row>
    <row r="113" spans="1:11" ht="15.6" x14ac:dyDescent="0.3">
      <c r="A113" s="164" t="s">
        <v>115</v>
      </c>
      <c r="B113" s="196" t="s">
        <v>1</v>
      </c>
      <c r="C113" s="200"/>
      <c r="D113" s="200"/>
      <c r="E113" s="197"/>
      <c r="F113" s="196" t="s">
        <v>14</v>
      </c>
      <c r="G113" s="200"/>
      <c r="H113" s="200"/>
      <c r="I113" s="197"/>
      <c r="J113" s="196" t="s">
        <v>15</v>
      </c>
      <c r="K113" s="197"/>
    </row>
    <row r="114" spans="1:11" x14ac:dyDescent="0.25">
      <c r="A114" s="22"/>
      <c r="B114" s="196">
        <f>VALUE(RIGHT($B$2, 4))</f>
        <v>2023</v>
      </c>
      <c r="C114" s="197"/>
      <c r="D114" s="196">
        <f>B114-1</f>
        <v>2022</v>
      </c>
      <c r="E114" s="204"/>
      <c r="F114" s="196">
        <f>B114</f>
        <v>2023</v>
      </c>
      <c r="G114" s="204"/>
      <c r="H114" s="196">
        <f>D114</f>
        <v>2022</v>
      </c>
      <c r="I114" s="204"/>
      <c r="J114" s="140" t="s">
        <v>4</v>
      </c>
      <c r="K114" s="141" t="s">
        <v>2</v>
      </c>
    </row>
    <row r="115" spans="1:11" x14ac:dyDescent="0.25">
      <c r="A115" s="163" t="s">
        <v>143</v>
      </c>
      <c r="B115" s="61" t="s">
        <v>12</v>
      </c>
      <c r="C115" s="62" t="s">
        <v>13</v>
      </c>
      <c r="D115" s="61" t="s">
        <v>12</v>
      </c>
      <c r="E115" s="63" t="s">
        <v>13</v>
      </c>
      <c r="F115" s="62" t="s">
        <v>12</v>
      </c>
      <c r="G115" s="62" t="s">
        <v>13</v>
      </c>
      <c r="H115" s="61" t="s">
        <v>12</v>
      </c>
      <c r="I115" s="63" t="s">
        <v>13</v>
      </c>
      <c r="J115" s="61"/>
      <c r="K115" s="63"/>
    </row>
    <row r="116" spans="1:11" x14ac:dyDescent="0.25">
      <c r="A116" s="7" t="s">
        <v>264</v>
      </c>
      <c r="B116" s="65">
        <v>2</v>
      </c>
      <c r="C116" s="34">
        <f>IF(B120=0, "-", B116/B120)</f>
        <v>2.1739130434782608E-2</v>
      </c>
      <c r="D116" s="65">
        <v>0</v>
      </c>
      <c r="E116" s="9">
        <f>IF(D120=0, "-", D116/D120)</f>
        <v>0</v>
      </c>
      <c r="F116" s="81">
        <v>4</v>
      </c>
      <c r="G116" s="34">
        <f>IF(F120=0, "-", F116/F120)</f>
        <v>1.8099547511312219E-2</v>
      </c>
      <c r="H116" s="65">
        <v>0</v>
      </c>
      <c r="I116" s="9">
        <f>IF(H120=0, "-", H116/H120)</f>
        <v>0</v>
      </c>
      <c r="J116" s="8" t="str">
        <f>IF(D116=0, "-", IF((B116-D116)/D116&lt;10, (B116-D116)/D116, "&gt;999%"))</f>
        <v>-</v>
      </c>
      <c r="K116" s="9" t="str">
        <f>IF(H116=0, "-", IF((F116-H116)/H116&lt;10, (F116-H116)/H116, "&gt;999%"))</f>
        <v>-</v>
      </c>
    </row>
    <row r="117" spans="1:11" x14ac:dyDescent="0.25">
      <c r="A117" s="7" t="s">
        <v>265</v>
      </c>
      <c r="B117" s="65">
        <v>85</v>
      </c>
      <c r="C117" s="34">
        <f>IF(B120=0, "-", B117/B120)</f>
        <v>0.92391304347826086</v>
      </c>
      <c r="D117" s="65">
        <v>39</v>
      </c>
      <c r="E117" s="9">
        <f>IF(D120=0, "-", D117/D120)</f>
        <v>0.49367088607594939</v>
      </c>
      <c r="F117" s="81">
        <v>189</v>
      </c>
      <c r="G117" s="34">
        <f>IF(F120=0, "-", F117/F120)</f>
        <v>0.85520361990950222</v>
      </c>
      <c r="H117" s="65">
        <v>111</v>
      </c>
      <c r="I117" s="9">
        <f>IF(H120=0, "-", H117/H120)</f>
        <v>0.58421052631578951</v>
      </c>
      <c r="J117" s="8">
        <f>IF(D117=0, "-", IF((B117-D117)/D117&lt;10, (B117-D117)/D117, "&gt;999%"))</f>
        <v>1.1794871794871795</v>
      </c>
      <c r="K117" s="9">
        <f>IF(H117=0, "-", IF((F117-H117)/H117&lt;10, (F117-H117)/H117, "&gt;999%"))</f>
        <v>0.70270270270270274</v>
      </c>
    </row>
    <row r="118" spans="1:11" x14ac:dyDescent="0.25">
      <c r="A118" s="7" t="s">
        <v>266</v>
      </c>
      <c r="B118" s="65">
        <v>5</v>
      </c>
      <c r="C118" s="34">
        <f>IF(B120=0, "-", B118/B120)</f>
        <v>5.434782608695652E-2</v>
      </c>
      <c r="D118" s="65">
        <v>40</v>
      </c>
      <c r="E118" s="9">
        <f>IF(D120=0, "-", D118/D120)</f>
        <v>0.50632911392405067</v>
      </c>
      <c r="F118" s="81">
        <v>28</v>
      </c>
      <c r="G118" s="34">
        <f>IF(F120=0, "-", F118/F120)</f>
        <v>0.12669683257918551</v>
      </c>
      <c r="H118" s="65">
        <v>79</v>
      </c>
      <c r="I118" s="9">
        <f>IF(H120=0, "-", H118/H120)</f>
        <v>0.41578947368421054</v>
      </c>
      <c r="J118" s="8">
        <f>IF(D118=0, "-", IF((B118-D118)/D118&lt;10, (B118-D118)/D118, "&gt;999%"))</f>
        <v>-0.875</v>
      </c>
      <c r="K118" s="9">
        <f>IF(H118=0, "-", IF((F118-H118)/H118&lt;10, (F118-H118)/H118, "&gt;999%"))</f>
        <v>-0.64556962025316456</v>
      </c>
    </row>
    <row r="119" spans="1:11" x14ac:dyDescent="0.25">
      <c r="A119" s="2"/>
      <c r="B119" s="68"/>
      <c r="C119" s="33"/>
      <c r="D119" s="68"/>
      <c r="E119" s="6"/>
      <c r="F119" s="82"/>
      <c r="G119" s="33"/>
      <c r="H119" s="68"/>
      <c r="I119" s="6"/>
      <c r="J119" s="5"/>
      <c r="K119" s="6"/>
    </row>
    <row r="120" spans="1:11" s="43" customFormat="1" x14ac:dyDescent="0.25">
      <c r="A120" s="162" t="s">
        <v>579</v>
      </c>
      <c r="B120" s="71">
        <f>SUM(B116:B119)</f>
        <v>92</v>
      </c>
      <c r="C120" s="40">
        <f>B120/24107</f>
        <v>3.8163189115194758E-3</v>
      </c>
      <c r="D120" s="71">
        <f>SUM(D116:D119)</f>
        <v>79</v>
      </c>
      <c r="E120" s="41">
        <f>D120/27155</f>
        <v>2.9092248204750505E-3</v>
      </c>
      <c r="F120" s="77">
        <f>SUM(F116:F119)</f>
        <v>221</v>
      </c>
      <c r="G120" s="42">
        <f>F120/68368</f>
        <v>3.2325064357594194E-3</v>
      </c>
      <c r="H120" s="71">
        <f>SUM(H116:H119)</f>
        <v>190</v>
      </c>
      <c r="I120" s="41">
        <f>H120/69729</f>
        <v>2.7248347172625451E-3</v>
      </c>
      <c r="J120" s="37">
        <f>IF(D120=0, "-", IF((B120-D120)/D120&lt;10, (B120-D120)/D120, "&gt;999%"))</f>
        <v>0.16455696202531644</v>
      </c>
      <c r="K120" s="38">
        <f>IF(H120=0, "-", IF((F120-H120)/H120&lt;10, (F120-H120)/H120, "&gt;999%"))</f>
        <v>0.16315789473684211</v>
      </c>
    </row>
    <row r="121" spans="1:11" x14ac:dyDescent="0.25">
      <c r="B121" s="83"/>
      <c r="D121" s="83"/>
      <c r="F121" s="83"/>
      <c r="H121" s="83"/>
    </row>
    <row r="122" spans="1:11" x14ac:dyDescent="0.25">
      <c r="A122" s="163" t="s">
        <v>144</v>
      </c>
      <c r="B122" s="61" t="s">
        <v>12</v>
      </c>
      <c r="C122" s="62" t="s">
        <v>13</v>
      </c>
      <c r="D122" s="61" t="s">
        <v>12</v>
      </c>
      <c r="E122" s="63" t="s">
        <v>13</v>
      </c>
      <c r="F122" s="62" t="s">
        <v>12</v>
      </c>
      <c r="G122" s="62" t="s">
        <v>13</v>
      </c>
      <c r="H122" s="61" t="s">
        <v>12</v>
      </c>
      <c r="I122" s="63" t="s">
        <v>13</v>
      </c>
      <c r="J122" s="61"/>
      <c r="K122" s="63"/>
    </row>
    <row r="123" spans="1:11" x14ac:dyDescent="0.25">
      <c r="A123" s="7" t="s">
        <v>267</v>
      </c>
      <c r="B123" s="65">
        <v>4</v>
      </c>
      <c r="C123" s="34">
        <f>IF(B136=0, "-", B123/B136)</f>
        <v>4.5977011494252873E-2</v>
      </c>
      <c r="D123" s="65">
        <v>5</v>
      </c>
      <c r="E123" s="9">
        <f>IF(D136=0, "-", D123/D136)</f>
        <v>6.8493150684931503E-2</v>
      </c>
      <c r="F123" s="81">
        <v>11</v>
      </c>
      <c r="G123" s="34">
        <f>IF(F136=0, "-", F123/F136)</f>
        <v>6.2146892655367235E-2</v>
      </c>
      <c r="H123" s="65">
        <v>11</v>
      </c>
      <c r="I123" s="9">
        <f>IF(H136=0, "-", H123/H136)</f>
        <v>6.25E-2</v>
      </c>
      <c r="J123" s="8">
        <f t="shared" ref="J123:J134" si="10">IF(D123=0, "-", IF((B123-D123)/D123&lt;10, (B123-D123)/D123, "&gt;999%"))</f>
        <v>-0.2</v>
      </c>
      <c r="K123" s="9">
        <f t="shared" ref="K123:K134" si="11">IF(H123=0, "-", IF((F123-H123)/H123&lt;10, (F123-H123)/H123, "&gt;999%"))</f>
        <v>0</v>
      </c>
    </row>
    <row r="124" spans="1:11" x14ac:dyDescent="0.25">
      <c r="A124" s="7" t="s">
        <v>268</v>
      </c>
      <c r="B124" s="65">
        <v>1</v>
      </c>
      <c r="C124" s="34">
        <f>IF(B136=0, "-", B124/B136)</f>
        <v>1.1494252873563218E-2</v>
      </c>
      <c r="D124" s="65">
        <v>3</v>
      </c>
      <c r="E124" s="9">
        <f>IF(D136=0, "-", D124/D136)</f>
        <v>4.1095890410958902E-2</v>
      </c>
      <c r="F124" s="81">
        <v>4</v>
      </c>
      <c r="G124" s="34">
        <f>IF(F136=0, "-", F124/F136)</f>
        <v>2.2598870056497175E-2</v>
      </c>
      <c r="H124" s="65">
        <v>4</v>
      </c>
      <c r="I124" s="9">
        <f>IF(H136=0, "-", H124/H136)</f>
        <v>2.2727272727272728E-2</v>
      </c>
      <c r="J124" s="8">
        <f t="shared" si="10"/>
        <v>-0.66666666666666663</v>
      </c>
      <c r="K124" s="9">
        <f t="shared" si="11"/>
        <v>0</v>
      </c>
    </row>
    <row r="125" spans="1:11" x14ac:dyDescent="0.25">
      <c r="A125" s="7" t="s">
        <v>269</v>
      </c>
      <c r="B125" s="65">
        <v>9</v>
      </c>
      <c r="C125" s="34">
        <f>IF(B136=0, "-", B125/B136)</f>
        <v>0.10344827586206896</v>
      </c>
      <c r="D125" s="65">
        <v>0</v>
      </c>
      <c r="E125" s="9">
        <f>IF(D136=0, "-", D125/D136)</f>
        <v>0</v>
      </c>
      <c r="F125" s="81">
        <v>18</v>
      </c>
      <c r="G125" s="34">
        <f>IF(F136=0, "-", F125/F136)</f>
        <v>0.10169491525423729</v>
      </c>
      <c r="H125" s="65">
        <v>0</v>
      </c>
      <c r="I125" s="9">
        <f>IF(H136=0, "-", H125/H136)</f>
        <v>0</v>
      </c>
      <c r="J125" s="8" t="str">
        <f t="shared" si="10"/>
        <v>-</v>
      </c>
      <c r="K125" s="9" t="str">
        <f t="shared" si="11"/>
        <v>-</v>
      </c>
    </row>
    <row r="126" spans="1:11" x14ac:dyDescent="0.25">
      <c r="A126" s="7" t="s">
        <v>270</v>
      </c>
      <c r="B126" s="65">
        <v>18</v>
      </c>
      <c r="C126" s="34">
        <f>IF(B136=0, "-", B126/B136)</f>
        <v>0.20689655172413793</v>
      </c>
      <c r="D126" s="65">
        <v>12</v>
      </c>
      <c r="E126" s="9">
        <f>IF(D136=0, "-", D126/D136)</f>
        <v>0.16438356164383561</v>
      </c>
      <c r="F126" s="81">
        <v>49</v>
      </c>
      <c r="G126" s="34">
        <f>IF(F136=0, "-", F126/F136)</f>
        <v>0.2768361581920904</v>
      </c>
      <c r="H126" s="65">
        <v>50</v>
      </c>
      <c r="I126" s="9">
        <f>IF(H136=0, "-", H126/H136)</f>
        <v>0.28409090909090912</v>
      </c>
      <c r="J126" s="8">
        <f t="shared" si="10"/>
        <v>0.5</v>
      </c>
      <c r="K126" s="9">
        <f t="shared" si="11"/>
        <v>-0.02</v>
      </c>
    </row>
    <row r="127" spans="1:11" x14ac:dyDescent="0.25">
      <c r="A127" s="7" t="s">
        <v>271</v>
      </c>
      <c r="B127" s="65">
        <v>0</v>
      </c>
      <c r="C127" s="34">
        <f>IF(B136=0, "-", B127/B136)</f>
        <v>0</v>
      </c>
      <c r="D127" s="65">
        <v>0</v>
      </c>
      <c r="E127" s="9">
        <f>IF(D136=0, "-", D127/D136)</f>
        <v>0</v>
      </c>
      <c r="F127" s="81">
        <v>0</v>
      </c>
      <c r="G127" s="34">
        <f>IF(F136=0, "-", F127/F136)</f>
        <v>0</v>
      </c>
      <c r="H127" s="65">
        <v>2</v>
      </c>
      <c r="I127" s="9">
        <f>IF(H136=0, "-", H127/H136)</f>
        <v>1.1363636363636364E-2</v>
      </c>
      <c r="J127" s="8" t="str">
        <f t="shared" si="10"/>
        <v>-</v>
      </c>
      <c r="K127" s="9">
        <f t="shared" si="11"/>
        <v>-1</v>
      </c>
    </row>
    <row r="128" spans="1:11" x14ac:dyDescent="0.25">
      <c r="A128" s="7" t="s">
        <v>272</v>
      </c>
      <c r="B128" s="65">
        <v>0</v>
      </c>
      <c r="C128" s="34">
        <f>IF(B136=0, "-", B128/B136)</f>
        <v>0</v>
      </c>
      <c r="D128" s="65">
        <v>2</v>
      </c>
      <c r="E128" s="9">
        <f>IF(D136=0, "-", D128/D136)</f>
        <v>2.7397260273972601E-2</v>
      </c>
      <c r="F128" s="81">
        <v>1</v>
      </c>
      <c r="G128" s="34">
        <f>IF(F136=0, "-", F128/F136)</f>
        <v>5.6497175141242938E-3</v>
      </c>
      <c r="H128" s="65">
        <v>2</v>
      </c>
      <c r="I128" s="9">
        <f>IF(H136=0, "-", H128/H136)</f>
        <v>1.1363636363636364E-2</v>
      </c>
      <c r="J128" s="8">
        <f t="shared" si="10"/>
        <v>-1</v>
      </c>
      <c r="K128" s="9">
        <f t="shared" si="11"/>
        <v>-0.5</v>
      </c>
    </row>
    <row r="129" spans="1:11" x14ac:dyDescent="0.25">
      <c r="A129" s="7" t="s">
        <v>273</v>
      </c>
      <c r="B129" s="65">
        <v>0</v>
      </c>
      <c r="C129" s="34">
        <f>IF(B136=0, "-", B129/B136)</f>
        <v>0</v>
      </c>
      <c r="D129" s="65">
        <v>3</v>
      </c>
      <c r="E129" s="9">
        <f>IF(D136=0, "-", D129/D136)</f>
        <v>4.1095890410958902E-2</v>
      </c>
      <c r="F129" s="81">
        <v>3</v>
      </c>
      <c r="G129" s="34">
        <f>IF(F136=0, "-", F129/F136)</f>
        <v>1.6949152542372881E-2</v>
      </c>
      <c r="H129" s="65">
        <v>9</v>
      </c>
      <c r="I129" s="9">
        <f>IF(H136=0, "-", H129/H136)</f>
        <v>5.113636363636364E-2</v>
      </c>
      <c r="J129" s="8">
        <f t="shared" si="10"/>
        <v>-1</v>
      </c>
      <c r="K129" s="9">
        <f t="shared" si="11"/>
        <v>-0.66666666666666663</v>
      </c>
    </row>
    <row r="130" spans="1:11" x14ac:dyDescent="0.25">
      <c r="A130" s="7" t="s">
        <v>274</v>
      </c>
      <c r="B130" s="65">
        <v>0</v>
      </c>
      <c r="C130" s="34">
        <f>IF(B136=0, "-", B130/B136)</f>
        <v>0</v>
      </c>
      <c r="D130" s="65">
        <v>4</v>
      </c>
      <c r="E130" s="9">
        <f>IF(D136=0, "-", D130/D136)</f>
        <v>5.4794520547945202E-2</v>
      </c>
      <c r="F130" s="81">
        <v>1</v>
      </c>
      <c r="G130" s="34">
        <f>IF(F136=0, "-", F130/F136)</f>
        <v>5.6497175141242938E-3</v>
      </c>
      <c r="H130" s="65">
        <v>5</v>
      </c>
      <c r="I130" s="9">
        <f>IF(H136=0, "-", H130/H136)</f>
        <v>2.8409090909090908E-2</v>
      </c>
      <c r="J130" s="8">
        <f t="shared" si="10"/>
        <v>-1</v>
      </c>
      <c r="K130" s="9">
        <f t="shared" si="11"/>
        <v>-0.8</v>
      </c>
    </row>
    <row r="131" spans="1:11" x14ac:dyDescent="0.25">
      <c r="A131" s="7" t="s">
        <v>275</v>
      </c>
      <c r="B131" s="65">
        <v>8</v>
      </c>
      <c r="C131" s="34">
        <f>IF(B136=0, "-", B131/B136)</f>
        <v>9.1954022988505746E-2</v>
      </c>
      <c r="D131" s="65">
        <v>15</v>
      </c>
      <c r="E131" s="9">
        <f>IF(D136=0, "-", D131/D136)</f>
        <v>0.20547945205479451</v>
      </c>
      <c r="F131" s="81">
        <v>17</v>
      </c>
      <c r="G131" s="34">
        <f>IF(F136=0, "-", F131/F136)</f>
        <v>9.6045197740112997E-2</v>
      </c>
      <c r="H131" s="65">
        <v>29</v>
      </c>
      <c r="I131" s="9">
        <f>IF(H136=0, "-", H131/H136)</f>
        <v>0.16477272727272727</v>
      </c>
      <c r="J131" s="8">
        <f t="shared" si="10"/>
        <v>-0.46666666666666667</v>
      </c>
      <c r="K131" s="9">
        <f t="shared" si="11"/>
        <v>-0.41379310344827586</v>
      </c>
    </row>
    <row r="132" spans="1:11" x14ac:dyDescent="0.25">
      <c r="A132" s="7" t="s">
        <v>276</v>
      </c>
      <c r="B132" s="65">
        <v>21</v>
      </c>
      <c r="C132" s="34">
        <f>IF(B136=0, "-", B132/B136)</f>
        <v>0.2413793103448276</v>
      </c>
      <c r="D132" s="65">
        <v>0</v>
      </c>
      <c r="E132" s="9">
        <f>IF(D136=0, "-", D132/D136)</f>
        <v>0</v>
      </c>
      <c r="F132" s="81">
        <v>31</v>
      </c>
      <c r="G132" s="34">
        <f>IF(F136=0, "-", F132/F136)</f>
        <v>0.1751412429378531</v>
      </c>
      <c r="H132" s="65">
        <v>0</v>
      </c>
      <c r="I132" s="9">
        <f>IF(H136=0, "-", H132/H136)</f>
        <v>0</v>
      </c>
      <c r="J132" s="8" t="str">
        <f t="shared" si="10"/>
        <v>-</v>
      </c>
      <c r="K132" s="9" t="str">
        <f t="shared" si="11"/>
        <v>-</v>
      </c>
    </row>
    <row r="133" spans="1:11" x14ac:dyDescent="0.25">
      <c r="A133" s="7" t="s">
        <v>277</v>
      </c>
      <c r="B133" s="65">
        <v>26</v>
      </c>
      <c r="C133" s="34">
        <f>IF(B136=0, "-", B133/B136)</f>
        <v>0.2988505747126437</v>
      </c>
      <c r="D133" s="65">
        <v>29</v>
      </c>
      <c r="E133" s="9">
        <f>IF(D136=0, "-", D133/D136)</f>
        <v>0.39726027397260272</v>
      </c>
      <c r="F133" s="81">
        <v>42</v>
      </c>
      <c r="G133" s="34">
        <f>IF(F136=0, "-", F133/F136)</f>
        <v>0.23728813559322035</v>
      </c>
      <c r="H133" s="65">
        <v>61</v>
      </c>
      <c r="I133" s="9">
        <f>IF(H136=0, "-", H133/H136)</f>
        <v>0.34659090909090912</v>
      </c>
      <c r="J133" s="8">
        <f t="shared" si="10"/>
        <v>-0.10344827586206896</v>
      </c>
      <c r="K133" s="9">
        <f t="shared" si="11"/>
        <v>-0.31147540983606559</v>
      </c>
    </row>
    <row r="134" spans="1:11" x14ac:dyDescent="0.25">
      <c r="A134" s="7" t="s">
        <v>278</v>
      </c>
      <c r="B134" s="65">
        <v>0</v>
      </c>
      <c r="C134" s="34">
        <f>IF(B136=0, "-", B134/B136)</f>
        <v>0</v>
      </c>
      <c r="D134" s="65">
        <v>0</v>
      </c>
      <c r="E134" s="9">
        <f>IF(D136=0, "-", D134/D136)</f>
        <v>0</v>
      </c>
      <c r="F134" s="81">
        <v>0</v>
      </c>
      <c r="G134" s="34">
        <f>IF(F136=0, "-", F134/F136)</f>
        <v>0</v>
      </c>
      <c r="H134" s="65">
        <v>3</v>
      </c>
      <c r="I134" s="9">
        <f>IF(H136=0, "-", H134/H136)</f>
        <v>1.7045454545454544E-2</v>
      </c>
      <c r="J134" s="8" t="str">
        <f t="shared" si="10"/>
        <v>-</v>
      </c>
      <c r="K134" s="9">
        <f t="shared" si="11"/>
        <v>-1</v>
      </c>
    </row>
    <row r="135" spans="1:11" x14ac:dyDescent="0.25">
      <c r="A135" s="2"/>
      <c r="B135" s="68"/>
      <c r="C135" s="33"/>
      <c r="D135" s="68"/>
      <c r="E135" s="6"/>
      <c r="F135" s="82"/>
      <c r="G135" s="33"/>
      <c r="H135" s="68"/>
      <c r="I135" s="6"/>
      <c r="J135" s="5"/>
      <c r="K135" s="6"/>
    </row>
    <row r="136" spans="1:11" s="43" customFormat="1" x14ac:dyDescent="0.25">
      <c r="A136" s="162" t="s">
        <v>578</v>
      </c>
      <c r="B136" s="71">
        <f>SUM(B123:B135)</f>
        <v>87</v>
      </c>
      <c r="C136" s="40">
        <f>B136/24107</f>
        <v>3.6089102750238521E-3</v>
      </c>
      <c r="D136" s="71">
        <f>SUM(D123:D135)</f>
        <v>73</v>
      </c>
      <c r="E136" s="41">
        <f>D136/27155</f>
        <v>2.6882710366415027E-3</v>
      </c>
      <c r="F136" s="77">
        <f>SUM(F123:F135)</f>
        <v>177</v>
      </c>
      <c r="G136" s="42">
        <f>F136/68368</f>
        <v>2.588930493798268E-3</v>
      </c>
      <c r="H136" s="71">
        <f>SUM(H123:H135)</f>
        <v>176</v>
      </c>
      <c r="I136" s="41">
        <f>H136/69729</f>
        <v>2.5240574223063575E-3</v>
      </c>
      <c r="J136" s="37">
        <f>IF(D136=0, "-", IF((B136-D136)/D136&lt;10, (B136-D136)/D136, "&gt;999%"))</f>
        <v>0.19178082191780821</v>
      </c>
      <c r="K136" s="38">
        <f>IF(H136=0, "-", IF((F136-H136)/H136&lt;10, (F136-H136)/H136, "&gt;999%"))</f>
        <v>5.681818181818182E-3</v>
      </c>
    </row>
    <row r="137" spans="1:11" x14ac:dyDescent="0.25">
      <c r="B137" s="83"/>
      <c r="D137" s="83"/>
      <c r="F137" s="83"/>
      <c r="H137" s="83"/>
    </row>
    <row r="138" spans="1:11" s="43" customFormat="1" x14ac:dyDescent="0.25">
      <c r="A138" s="162" t="s">
        <v>577</v>
      </c>
      <c r="B138" s="71">
        <v>179</v>
      </c>
      <c r="C138" s="40">
        <f>B138/24107</f>
        <v>7.4252291865433279E-3</v>
      </c>
      <c r="D138" s="71">
        <v>152</v>
      </c>
      <c r="E138" s="41">
        <f>D138/27155</f>
        <v>5.5974958571165532E-3</v>
      </c>
      <c r="F138" s="77">
        <v>398</v>
      </c>
      <c r="G138" s="42">
        <f>F138/68368</f>
        <v>5.8214369295576879E-3</v>
      </c>
      <c r="H138" s="71">
        <v>366</v>
      </c>
      <c r="I138" s="41">
        <f>H138/69729</f>
        <v>5.2488921395689022E-3</v>
      </c>
      <c r="J138" s="37">
        <f>IF(D138=0, "-", IF((B138-D138)/D138&lt;10, (B138-D138)/D138, "&gt;999%"))</f>
        <v>0.17763157894736842</v>
      </c>
      <c r="K138" s="38">
        <f>IF(H138=0, "-", IF((F138-H138)/H138&lt;10, (F138-H138)/H138, "&gt;999%"))</f>
        <v>8.7431693989071038E-2</v>
      </c>
    </row>
    <row r="139" spans="1:11" x14ac:dyDescent="0.25">
      <c r="B139" s="83"/>
      <c r="D139" s="83"/>
      <c r="F139" s="83"/>
      <c r="H139" s="83"/>
    </row>
    <row r="140" spans="1:11" ht="15.6" x14ac:dyDescent="0.3">
      <c r="A140" s="164" t="s">
        <v>116</v>
      </c>
      <c r="B140" s="196" t="s">
        <v>1</v>
      </c>
      <c r="C140" s="200"/>
      <c r="D140" s="200"/>
      <c r="E140" s="197"/>
      <c r="F140" s="196" t="s">
        <v>14</v>
      </c>
      <c r="G140" s="200"/>
      <c r="H140" s="200"/>
      <c r="I140" s="197"/>
      <c r="J140" s="196" t="s">
        <v>15</v>
      </c>
      <c r="K140" s="197"/>
    </row>
    <row r="141" spans="1:11" x14ac:dyDescent="0.25">
      <c r="A141" s="22"/>
      <c r="B141" s="196">
        <f>VALUE(RIGHT($B$2, 4))</f>
        <v>2023</v>
      </c>
      <c r="C141" s="197"/>
      <c r="D141" s="196">
        <f>B141-1</f>
        <v>2022</v>
      </c>
      <c r="E141" s="204"/>
      <c r="F141" s="196">
        <f>B141</f>
        <v>2023</v>
      </c>
      <c r="G141" s="204"/>
      <c r="H141" s="196">
        <f>D141</f>
        <v>2022</v>
      </c>
      <c r="I141" s="204"/>
      <c r="J141" s="140" t="s">
        <v>4</v>
      </c>
      <c r="K141" s="141" t="s">
        <v>2</v>
      </c>
    </row>
    <row r="142" spans="1:11" x14ac:dyDescent="0.25">
      <c r="A142" s="163" t="s">
        <v>145</v>
      </c>
      <c r="B142" s="61" t="s">
        <v>12</v>
      </c>
      <c r="C142" s="62" t="s">
        <v>13</v>
      </c>
      <c r="D142" s="61" t="s">
        <v>12</v>
      </c>
      <c r="E142" s="63" t="s">
        <v>13</v>
      </c>
      <c r="F142" s="62" t="s">
        <v>12</v>
      </c>
      <c r="G142" s="62" t="s">
        <v>13</v>
      </c>
      <c r="H142" s="61" t="s">
        <v>12</v>
      </c>
      <c r="I142" s="63" t="s">
        <v>13</v>
      </c>
      <c r="J142" s="61"/>
      <c r="K142" s="63"/>
    </row>
    <row r="143" spans="1:11" x14ac:dyDescent="0.25">
      <c r="A143" s="7" t="s">
        <v>279</v>
      </c>
      <c r="B143" s="65">
        <v>0</v>
      </c>
      <c r="C143" s="34" t="str">
        <f>IF(B145=0, "-", B143/B145)</f>
        <v>-</v>
      </c>
      <c r="D143" s="65">
        <v>3</v>
      </c>
      <c r="E143" s="9">
        <f>IF(D145=0, "-", D143/D145)</f>
        <v>1</v>
      </c>
      <c r="F143" s="81">
        <v>0</v>
      </c>
      <c r="G143" s="34" t="str">
        <f>IF(F145=0, "-", F143/F145)</f>
        <v>-</v>
      </c>
      <c r="H143" s="65">
        <v>5</v>
      </c>
      <c r="I143" s="9">
        <f>IF(H145=0, "-", H143/H145)</f>
        <v>1</v>
      </c>
      <c r="J143" s="8">
        <f>IF(D143=0, "-", IF((B143-D143)/D143&lt;10, (B143-D143)/D143, "&gt;999%"))</f>
        <v>-1</v>
      </c>
      <c r="K143" s="9">
        <f>IF(H143=0, "-", IF((F143-H143)/H143&lt;10, (F143-H143)/H143, "&gt;999%"))</f>
        <v>-1</v>
      </c>
    </row>
    <row r="144" spans="1:11" x14ac:dyDescent="0.25">
      <c r="A144" s="2"/>
      <c r="B144" s="68"/>
      <c r="C144" s="33"/>
      <c r="D144" s="68"/>
      <c r="E144" s="6"/>
      <c r="F144" s="82"/>
      <c r="G144" s="33"/>
      <c r="H144" s="68"/>
      <c r="I144" s="6"/>
      <c r="J144" s="5"/>
      <c r="K144" s="6"/>
    </row>
    <row r="145" spans="1:11" s="43" customFormat="1" x14ac:dyDescent="0.25">
      <c r="A145" s="162" t="s">
        <v>576</v>
      </c>
      <c r="B145" s="71">
        <f>SUM(B143:B144)</f>
        <v>0</v>
      </c>
      <c r="C145" s="40">
        <f>B145/24107</f>
        <v>0</v>
      </c>
      <c r="D145" s="71">
        <f>SUM(D143:D144)</f>
        <v>3</v>
      </c>
      <c r="E145" s="41">
        <f>D145/27155</f>
        <v>1.1047689191677407E-4</v>
      </c>
      <c r="F145" s="77">
        <f>SUM(F143:F144)</f>
        <v>0</v>
      </c>
      <c r="G145" s="42">
        <f>F145/68368</f>
        <v>0</v>
      </c>
      <c r="H145" s="71">
        <f>SUM(H143:H144)</f>
        <v>5</v>
      </c>
      <c r="I145" s="41">
        <f>H145/69729</f>
        <v>7.1706176770066976E-5</v>
      </c>
      <c r="J145" s="37">
        <f>IF(D145=0, "-", IF((B145-D145)/D145&lt;10, (B145-D145)/D145, "&gt;999%"))</f>
        <v>-1</v>
      </c>
      <c r="K145" s="38">
        <f>IF(H145=0, "-", IF((F145-H145)/H145&lt;10, (F145-H145)/H145, "&gt;999%"))</f>
        <v>-1</v>
      </c>
    </row>
    <row r="146" spans="1:11" x14ac:dyDescent="0.25">
      <c r="B146" s="83"/>
      <c r="D146" s="83"/>
      <c r="F146" s="83"/>
      <c r="H146" s="83"/>
    </row>
    <row r="147" spans="1:11" x14ac:dyDescent="0.25">
      <c r="A147" s="163" t="s">
        <v>146</v>
      </c>
      <c r="B147" s="61" t="s">
        <v>12</v>
      </c>
      <c r="C147" s="62" t="s">
        <v>13</v>
      </c>
      <c r="D147" s="61" t="s">
        <v>12</v>
      </c>
      <c r="E147" s="63" t="s">
        <v>13</v>
      </c>
      <c r="F147" s="62" t="s">
        <v>12</v>
      </c>
      <c r="G147" s="62" t="s">
        <v>13</v>
      </c>
      <c r="H147" s="61" t="s">
        <v>12</v>
      </c>
      <c r="I147" s="63" t="s">
        <v>13</v>
      </c>
      <c r="J147" s="61"/>
      <c r="K147" s="63"/>
    </row>
    <row r="148" spans="1:11" x14ac:dyDescent="0.25">
      <c r="A148" s="7" t="s">
        <v>280</v>
      </c>
      <c r="B148" s="65">
        <v>0</v>
      </c>
      <c r="C148" s="34">
        <f>IF(B158=0, "-", B148/B158)</f>
        <v>0</v>
      </c>
      <c r="D148" s="65">
        <v>1</v>
      </c>
      <c r="E148" s="9">
        <f>IF(D158=0, "-", D148/D158)</f>
        <v>5.5555555555555552E-2</v>
      </c>
      <c r="F148" s="81">
        <v>0</v>
      </c>
      <c r="G148" s="34">
        <f>IF(F158=0, "-", F148/F158)</f>
        <v>0</v>
      </c>
      <c r="H148" s="65">
        <v>1</v>
      </c>
      <c r="I148" s="9">
        <f>IF(H158=0, "-", H148/H158)</f>
        <v>0.02</v>
      </c>
      <c r="J148" s="8">
        <f t="shared" ref="J148:J156" si="12">IF(D148=0, "-", IF((B148-D148)/D148&lt;10, (B148-D148)/D148, "&gt;999%"))</f>
        <v>-1</v>
      </c>
      <c r="K148" s="9">
        <f t="shared" ref="K148:K156" si="13">IF(H148=0, "-", IF((F148-H148)/H148&lt;10, (F148-H148)/H148, "&gt;999%"))</f>
        <v>-1</v>
      </c>
    </row>
    <row r="149" spans="1:11" x14ac:dyDescent="0.25">
      <c r="A149" s="7" t="s">
        <v>281</v>
      </c>
      <c r="B149" s="65">
        <v>5</v>
      </c>
      <c r="C149" s="34">
        <f>IF(B158=0, "-", B149/B158)</f>
        <v>0.41666666666666669</v>
      </c>
      <c r="D149" s="65">
        <v>3</v>
      </c>
      <c r="E149" s="9">
        <f>IF(D158=0, "-", D149/D158)</f>
        <v>0.16666666666666666</v>
      </c>
      <c r="F149" s="81">
        <v>11</v>
      </c>
      <c r="G149" s="34">
        <f>IF(F158=0, "-", F149/F158)</f>
        <v>0.3235294117647059</v>
      </c>
      <c r="H149" s="65">
        <v>7</v>
      </c>
      <c r="I149" s="9">
        <f>IF(H158=0, "-", H149/H158)</f>
        <v>0.14000000000000001</v>
      </c>
      <c r="J149" s="8">
        <f t="shared" si="12"/>
        <v>0.66666666666666663</v>
      </c>
      <c r="K149" s="9">
        <f t="shared" si="13"/>
        <v>0.5714285714285714</v>
      </c>
    </row>
    <row r="150" spans="1:11" x14ac:dyDescent="0.25">
      <c r="A150" s="7" t="s">
        <v>282</v>
      </c>
      <c r="B150" s="65">
        <v>2</v>
      </c>
      <c r="C150" s="34">
        <f>IF(B158=0, "-", B150/B158)</f>
        <v>0.16666666666666666</v>
      </c>
      <c r="D150" s="65">
        <v>1</v>
      </c>
      <c r="E150" s="9">
        <f>IF(D158=0, "-", D150/D158)</f>
        <v>5.5555555555555552E-2</v>
      </c>
      <c r="F150" s="81">
        <v>3</v>
      </c>
      <c r="G150" s="34">
        <f>IF(F158=0, "-", F150/F158)</f>
        <v>8.8235294117647065E-2</v>
      </c>
      <c r="H150" s="65">
        <v>5</v>
      </c>
      <c r="I150" s="9">
        <f>IF(H158=0, "-", H150/H158)</f>
        <v>0.1</v>
      </c>
      <c r="J150" s="8">
        <f t="shared" si="12"/>
        <v>1</v>
      </c>
      <c r="K150" s="9">
        <f t="shared" si="13"/>
        <v>-0.4</v>
      </c>
    </row>
    <row r="151" spans="1:11" x14ac:dyDescent="0.25">
      <c r="A151" s="7" t="s">
        <v>283</v>
      </c>
      <c r="B151" s="65">
        <v>1</v>
      </c>
      <c r="C151" s="34">
        <f>IF(B158=0, "-", B151/B158)</f>
        <v>8.3333333333333329E-2</v>
      </c>
      <c r="D151" s="65">
        <v>0</v>
      </c>
      <c r="E151" s="9">
        <f>IF(D158=0, "-", D151/D158)</f>
        <v>0</v>
      </c>
      <c r="F151" s="81">
        <v>5</v>
      </c>
      <c r="G151" s="34">
        <f>IF(F158=0, "-", F151/F158)</f>
        <v>0.14705882352941177</v>
      </c>
      <c r="H151" s="65">
        <v>0</v>
      </c>
      <c r="I151" s="9">
        <f>IF(H158=0, "-", H151/H158)</f>
        <v>0</v>
      </c>
      <c r="J151" s="8" t="str">
        <f t="shared" si="12"/>
        <v>-</v>
      </c>
      <c r="K151" s="9" t="str">
        <f t="shared" si="13"/>
        <v>-</v>
      </c>
    </row>
    <row r="152" spans="1:11" x14ac:dyDescent="0.25">
      <c r="A152" s="7" t="s">
        <v>284</v>
      </c>
      <c r="B152" s="65">
        <v>0</v>
      </c>
      <c r="C152" s="34">
        <f>IF(B158=0, "-", B152/B158)</f>
        <v>0</v>
      </c>
      <c r="D152" s="65">
        <v>2</v>
      </c>
      <c r="E152" s="9">
        <f>IF(D158=0, "-", D152/D158)</f>
        <v>0.1111111111111111</v>
      </c>
      <c r="F152" s="81">
        <v>0</v>
      </c>
      <c r="G152" s="34">
        <f>IF(F158=0, "-", F152/F158)</f>
        <v>0</v>
      </c>
      <c r="H152" s="65">
        <v>2</v>
      </c>
      <c r="I152" s="9">
        <f>IF(H158=0, "-", H152/H158)</f>
        <v>0.04</v>
      </c>
      <c r="J152" s="8">
        <f t="shared" si="12"/>
        <v>-1</v>
      </c>
      <c r="K152" s="9">
        <f t="shared" si="13"/>
        <v>-1</v>
      </c>
    </row>
    <row r="153" spans="1:11" x14ac:dyDescent="0.25">
      <c r="A153" s="7" t="s">
        <v>285</v>
      </c>
      <c r="B153" s="65">
        <v>0</v>
      </c>
      <c r="C153" s="34">
        <f>IF(B158=0, "-", B153/B158)</f>
        <v>0</v>
      </c>
      <c r="D153" s="65">
        <v>0</v>
      </c>
      <c r="E153" s="9">
        <f>IF(D158=0, "-", D153/D158)</f>
        <v>0</v>
      </c>
      <c r="F153" s="81">
        <v>2</v>
      </c>
      <c r="G153" s="34">
        <f>IF(F158=0, "-", F153/F158)</f>
        <v>5.8823529411764705E-2</v>
      </c>
      <c r="H153" s="65">
        <v>0</v>
      </c>
      <c r="I153" s="9">
        <f>IF(H158=0, "-", H153/H158)</f>
        <v>0</v>
      </c>
      <c r="J153" s="8" t="str">
        <f t="shared" si="12"/>
        <v>-</v>
      </c>
      <c r="K153" s="9" t="str">
        <f t="shared" si="13"/>
        <v>-</v>
      </c>
    </row>
    <row r="154" spans="1:11" x14ac:dyDescent="0.25">
      <c r="A154" s="7" t="s">
        <v>286</v>
      </c>
      <c r="B154" s="65">
        <v>4</v>
      </c>
      <c r="C154" s="34">
        <f>IF(B158=0, "-", B154/B158)</f>
        <v>0.33333333333333331</v>
      </c>
      <c r="D154" s="65">
        <v>8</v>
      </c>
      <c r="E154" s="9">
        <f>IF(D158=0, "-", D154/D158)</f>
        <v>0.44444444444444442</v>
      </c>
      <c r="F154" s="81">
        <v>11</v>
      </c>
      <c r="G154" s="34">
        <f>IF(F158=0, "-", F154/F158)</f>
        <v>0.3235294117647059</v>
      </c>
      <c r="H154" s="65">
        <v>28</v>
      </c>
      <c r="I154" s="9">
        <f>IF(H158=0, "-", H154/H158)</f>
        <v>0.56000000000000005</v>
      </c>
      <c r="J154" s="8">
        <f t="shared" si="12"/>
        <v>-0.5</v>
      </c>
      <c r="K154" s="9">
        <f t="shared" si="13"/>
        <v>-0.6071428571428571</v>
      </c>
    </row>
    <row r="155" spans="1:11" x14ac:dyDescent="0.25">
      <c r="A155" s="7" t="s">
        <v>287</v>
      </c>
      <c r="B155" s="65">
        <v>0</v>
      </c>
      <c r="C155" s="34">
        <f>IF(B158=0, "-", B155/B158)</f>
        <v>0</v>
      </c>
      <c r="D155" s="65">
        <v>1</v>
      </c>
      <c r="E155" s="9">
        <f>IF(D158=0, "-", D155/D158)</f>
        <v>5.5555555555555552E-2</v>
      </c>
      <c r="F155" s="81">
        <v>1</v>
      </c>
      <c r="G155" s="34">
        <f>IF(F158=0, "-", F155/F158)</f>
        <v>2.9411764705882353E-2</v>
      </c>
      <c r="H155" s="65">
        <v>4</v>
      </c>
      <c r="I155" s="9">
        <f>IF(H158=0, "-", H155/H158)</f>
        <v>0.08</v>
      </c>
      <c r="J155" s="8">
        <f t="shared" si="12"/>
        <v>-1</v>
      </c>
      <c r="K155" s="9">
        <f t="shared" si="13"/>
        <v>-0.75</v>
      </c>
    </row>
    <row r="156" spans="1:11" x14ac:dyDescent="0.25">
      <c r="A156" s="7" t="s">
        <v>288</v>
      </c>
      <c r="B156" s="65">
        <v>0</v>
      </c>
      <c r="C156" s="34">
        <f>IF(B158=0, "-", B156/B158)</f>
        <v>0</v>
      </c>
      <c r="D156" s="65">
        <v>2</v>
      </c>
      <c r="E156" s="9">
        <f>IF(D158=0, "-", D156/D158)</f>
        <v>0.1111111111111111</v>
      </c>
      <c r="F156" s="81">
        <v>1</v>
      </c>
      <c r="G156" s="34">
        <f>IF(F158=0, "-", F156/F158)</f>
        <v>2.9411764705882353E-2</v>
      </c>
      <c r="H156" s="65">
        <v>3</v>
      </c>
      <c r="I156" s="9">
        <f>IF(H158=0, "-", H156/H158)</f>
        <v>0.06</v>
      </c>
      <c r="J156" s="8">
        <f t="shared" si="12"/>
        <v>-1</v>
      </c>
      <c r="K156" s="9">
        <f t="shared" si="13"/>
        <v>-0.66666666666666663</v>
      </c>
    </row>
    <row r="157" spans="1:11" x14ac:dyDescent="0.25">
      <c r="A157" s="2"/>
      <c r="B157" s="68"/>
      <c r="C157" s="33"/>
      <c r="D157" s="68"/>
      <c r="E157" s="6"/>
      <c r="F157" s="82"/>
      <c r="G157" s="33"/>
      <c r="H157" s="68"/>
      <c r="I157" s="6"/>
      <c r="J157" s="5"/>
      <c r="K157" s="6"/>
    </row>
    <row r="158" spans="1:11" s="43" customFormat="1" x14ac:dyDescent="0.25">
      <c r="A158" s="162" t="s">
        <v>575</v>
      </c>
      <c r="B158" s="71">
        <f>SUM(B148:B157)</f>
        <v>12</v>
      </c>
      <c r="C158" s="40">
        <f>B158/24107</f>
        <v>4.9778072758949687E-4</v>
      </c>
      <c r="D158" s="71">
        <f>SUM(D148:D157)</f>
        <v>18</v>
      </c>
      <c r="E158" s="41">
        <f>D158/27155</f>
        <v>6.628613515006444E-4</v>
      </c>
      <c r="F158" s="77">
        <f>SUM(F148:F157)</f>
        <v>34</v>
      </c>
      <c r="G158" s="42">
        <f>F158/68368</f>
        <v>4.9730868242452608E-4</v>
      </c>
      <c r="H158" s="71">
        <f>SUM(H148:H157)</f>
        <v>50</v>
      </c>
      <c r="I158" s="41">
        <f>H158/69729</f>
        <v>7.170617677006697E-4</v>
      </c>
      <c r="J158" s="37">
        <f>IF(D158=0, "-", IF((B158-D158)/D158&lt;10, (B158-D158)/D158, "&gt;999%"))</f>
        <v>-0.33333333333333331</v>
      </c>
      <c r="K158" s="38">
        <f>IF(H158=0, "-", IF((F158-H158)/H158&lt;10, (F158-H158)/H158, "&gt;999%"))</f>
        <v>-0.32</v>
      </c>
    </row>
    <row r="159" spans="1:11" x14ac:dyDescent="0.25">
      <c r="B159" s="83"/>
      <c r="D159" s="83"/>
      <c r="F159" s="83"/>
      <c r="H159" s="83"/>
    </row>
    <row r="160" spans="1:11" s="43" customFormat="1" x14ac:dyDescent="0.25">
      <c r="A160" s="162" t="s">
        <v>574</v>
      </c>
      <c r="B160" s="71">
        <v>12</v>
      </c>
      <c r="C160" s="40">
        <f>B160/24107</f>
        <v>4.9778072758949687E-4</v>
      </c>
      <c r="D160" s="71">
        <v>21</v>
      </c>
      <c r="E160" s="41">
        <f>D160/27155</f>
        <v>7.7333824341741853E-4</v>
      </c>
      <c r="F160" s="77">
        <v>34</v>
      </c>
      <c r="G160" s="42">
        <f>F160/68368</f>
        <v>4.9730868242452608E-4</v>
      </c>
      <c r="H160" s="71">
        <v>55</v>
      </c>
      <c r="I160" s="41">
        <f>H160/69729</f>
        <v>7.8876794447073676E-4</v>
      </c>
      <c r="J160" s="37">
        <f>IF(D160=0, "-", IF((B160-D160)/D160&lt;10, (B160-D160)/D160, "&gt;999%"))</f>
        <v>-0.42857142857142855</v>
      </c>
      <c r="K160" s="38">
        <f>IF(H160=0, "-", IF((F160-H160)/H160&lt;10, (F160-H160)/H160, "&gt;999%"))</f>
        <v>-0.38181818181818183</v>
      </c>
    </row>
    <row r="161" spans="1:11" x14ac:dyDescent="0.25">
      <c r="B161" s="83"/>
      <c r="D161" s="83"/>
      <c r="F161" s="83"/>
      <c r="H161" s="83"/>
    </row>
    <row r="162" spans="1:11" ht="15.6" x14ac:dyDescent="0.3">
      <c r="A162" s="164" t="s">
        <v>117</v>
      </c>
      <c r="B162" s="196" t="s">
        <v>1</v>
      </c>
      <c r="C162" s="200"/>
      <c r="D162" s="200"/>
      <c r="E162" s="197"/>
      <c r="F162" s="196" t="s">
        <v>14</v>
      </c>
      <c r="G162" s="200"/>
      <c r="H162" s="200"/>
      <c r="I162" s="197"/>
      <c r="J162" s="196" t="s">
        <v>15</v>
      </c>
      <c r="K162" s="197"/>
    </row>
    <row r="163" spans="1:11" x14ac:dyDescent="0.25">
      <c r="A163" s="22"/>
      <c r="B163" s="196">
        <f>VALUE(RIGHT($B$2, 4))</f>
        <v>2023</v>
      </c>
      <c r="C163" s="197"/>
      <c r="D163" s="196">
        <f>B163-1</f>
        <v>2022</v>
      </c>
      <c r="E163" s="204"/>
      <c r="F163" s="196">
        <f>B163</f>
        <v>2023</v>
      </c>
      <c r="G163" s="204"/>
      <c r="H163" s="196">
        <f>D163</f>
        <v>2022</v>
      </c>
      <c r="I163" s="204"/>
      <c r="J163" s="140" t="s">
        <v>4</v>
      </c>
      <c r="K163" s="141" t="s">
        <v>2</v>
      </c>
    </row>
    <row r="164" spans="1:11" x14ac:dyDescent="0.25">
      <c r="A164" s="163" t="s">
        <v>147</v>
      </c>
      <c r="B164" s="61" t="s">
        <v>12</v>
      </c>
      <c r="C164" s="62" t="s">
        <v>13</v>
      </c>
      <c r="D164" s="61" t="s">
        <v>12</v>
      </c>
      <c r="E164" s="63" t="s">
        <v>13</v>
      </c>
      <c r="F164" s="62" t="s">
        <v>12</v>
      </c>
      <c r="G164" s="62" t="s">
        <v>13</v>
      </c>
      <c r="H164" s="61" t="s">
        <v>12</v>
      </c>
      <c r="I164" s="63" t="s">
        <v>13</v>
      </c>
      <c r="J164" s="61"/>
      <c r="K164" s="63"/>
    </row>
    <row r="165" spans="1:11" x14ac:dyDescent="0.25">
      <c r="A165" s="7" t="s">
        <v>289</v>
      </c>
      <c r="B165" s="65">
        <v>0</v>
      </c>
      <c r="C165" s="34">
        <f>IF(B174=0, "-", B165/B174)</f>
        <v>0</v>
      </c>
      <c r="D165" s="65">
        <v>37</v>
      </c>
      <c r="E165" s="9">
        <f>IF(D174=0, "-", D165/D174)</f>
        <v>0.1434108527131783</v>
      </c>
      <c r="F165" s="81">
        <v>0</v>
      </c>
      <c r="G165" s="34">
        <f>IF(F174=0, "-", F165/F174)</f>
        <v>0</v>
      </c>
      <c r="H165" s="65">
        <v>121</v>
      </c>
      <c r="I165" s="9">
        <f>IF(H174=0, "-", H165/H174)</f>
        <v>0.17360114777618366</v>
      </c>
      <c r="J165" s="8">
        <f t="shared" ref="J165:J172" si="14">IF(D165=0, "-", IF((B165-D165)/D165&lt;10, (B165-D165)/D165, "&gt;999%"))</f>
        <v>-1</v>
      </c>
      <c r="K165" s="9">
        <f t="shared" ref="K165:K172" si="15">IF(H165=0, "-", IF((F165-H165)/H165&lt;10, (F165-H165)/H165, "&gt;999%"))</f>
        <v>-1</v>
      </c>
    </row>
    <row r="166" spans="1:11" x14ac:dyDescent="0.25">
      <c r="A166" s="7" t="s">
        <v>290</v>
      </c>
      <c r="B166" s="65">
        <v>8</v>
      </c>
      <c r="C166" s="34">
        <f>IF(B174=0, "-", B166/B174)</f>
        <v>2.6402640264026403E-2</v>
      </c>
      <c r="D166" s="65">
        <v>45</v>
      </c>
      <c r="E166" s="9">
        <f>IF(D174=0, "-", D166/D174)</f>
        <v>0.1744186046511628</v>
      </c>
      <c r="F166" s="81">
        <v>51</v>
      </c>
      <c r="G166" s="34">
        <f>IF(F174=0, "-", F166/F174)</f>
        <v>5.4197662061636558E-2</v>
      </c>
      <c r="H166" s="65">
        <v>104</v>
      </c>
      <c r="I166" s="9">
        <f>IF(H174=0, "-", H166/H174)</f>
        <v>0.14921090387374461</v>
      </c>
      <c r="J166" s="8">
        <f t="shared" si="14"/>
        <v>-0.82222222222222219</v>
      </c>
      <c r="K166" s="9">
        <f t="shared" si="15"/>
        <v>-0.50961538461538458</v>
      </c>
    </row>
    <row r="167" spans="1:11" x14ac:dyDescent="0.25">
      <c r="A167" s="7" t="s">
        <v>291</v>
      </c>
      <c r="B167" s="65">
        <v>265</v>
      </c>
      <c r="C167" s="34">
        <f>IF(B174=0, "-", B167/B174)</f>
        <v>0.87458745874587462</v>
      </c>
      <c r="D167" s="65">
        <v>146</v>
      </c>
      <c r="E167" s="9">
        <f>IF(D174=0, "-", D167/D174)</f>
        <v>0.56589147286821706</v>
      </c>
      <c r="F167" s="81">
        <v>820</v>
      </c>
      <c r="G167" s="34">
        <f>IF(F174=0, "-", F167/F174)</f>
        <v>0.87141339001062701</v>
      </c>
      <c r="H167" s="65">
        <v>388</v>
      </c>
      <c r="I167" s="9">
        <f>IF(H174=0, "-", H167/H174)</f>
        <v>0.55667144906743182</v>
      </c>
      <c r="J167" s="8">
        <f t="shared" si="14"/>
        <v>0.81506849315068497</v>
      </c>
      <c r="K167" s="9">
        <f t="shared" si="15"/>
        <v>1.1134020618556701</v>
      </c>
    </row>
    <row r="168" spans="1:11" x14ac:dyDescent="0.25">
      <c r="A168" s="7" t="s">
        <v>292</v>
      </c>
      <c r="B168" s="65">
        <v>0</v>
      </c>
      <c r="C168" s="34">
        <f>IF(B174=0, "-", B168/B174)</f>
        <v>0</v>
      </c>
      <c r="D168" s="65">
        <v>14</v>
      </c>
      <c r="E168" s="9">
        <f>IF(D174=0, "-", D168/D174)</f>
        <v>5.4263565891472867E-2</v>
      </c>
      <c r="F168" s="81">
        <v>0</v>
      </c>
      <c r="G168" s="34">
        <f>IF(F174=0, "-", F168/F174)</f>
        <v>0</v>
      </c>
      <c r="H168" s="65">
        <v>51</v>
      </c>
      <c r="I168" s="9">
        <f>IF(H174=0, "-", H168/H174)</f>
        <v>7.3170731707317069E-2</v>
      </c>
      <c r="J168" s="8">
        <f t="shared" si="14"/>
        <v>-1</v>
      </c>
      <c r="K168" s="9">
        <f t="shared" si="15"/>
        <v>-1</v>
      </c>
    </row>
    <row r="169" spans="1:11" x14ac:dyDescent="0.25">
      <c r="A169" s="7" t="s">
        <v>293</v>
      </c>
      <c r="B169" s="65">
        <v>2</v>
      </c>
      <c r="C169" s="34">
        <f>IF(B174=0, "-", B169/B174)</f>
        <v>6.6006600660066007E-3</v>
      </c>
      <c r="D169" s="65">
        <v>0</v>
      </c>
      <c r="E169" s="9">
        <f>IF(D174=0, "-", D169/D174)</f>
        <v>0</v>
      </c>
      <c r="F169" s="81">
        <v>24</v>
      </c>
      <c r="G169" s="34">
        <f>IF(F174=0, "-", F169/F174)</f>
        <v>2.5504782146652496E-2</v>
      </c>
      <c r="H169" s="65">
        <v>0</v>
      </c>
      <c r="I169" s="9">
        <f>IF(H174=0, "-", H169/H174)</f>
        <v>0</v>
      </c>
      <c r="J169" s="8" t="str">
        <f t="shared" si="14"/>
        <v>-</v>
      </c>
      <c r="K169" s="9" t="str">
        <f t="shared" si="15"/>
        <v>-</v>
      </c>
    </row>
    <row r="170" spans="1:11" x14ac:dyDescent="0.25">
      <c r="A170" s="7" t="s">
        <v>294</v>
      </c>
      <c r="B170" s="65">
        <v>0</v>
      </c>
      <c r="C170" s="34">
        <f>IF(B174=0, "-", B170/B174)</f>
        <v>0</v>
      </c>
      <c r="D170" s="65">
        <v>4</v>
      </c>
      <c r="E170" s="9">
        <f>IF(D174=0, "-", D170/D174)</f>
        <v>1.5503875968992248E-2</v>
      </c>
      <c r="F170" s="81">
        <v>1</v>
      </c>
      <c r="G170" s="34">
        <f>IF(F174=0, "-", F170/F174)</f>
        <v>1.0626992561105207E-3</v>
      </c>
      <c r="H170" s="65">
        <v>9</v>
      </c>
      <c r="I170" s="9">
        <f>IF(H174=0, "-", H170/H174)</f>
        <v>1.2912482065997131E-2</v>
      </c>
      <c r="J170" s="8">
        <f t="shared" si="14"/>
        <v>-1</v>
      </c>
      <c r="K170" s="9">
        <f t="shared" si="15"/>
        <v>-0.88888888888888884</v>
      </c>
    </row>
    <row r="171" spans="1:11" x14ac:dyDescent="0.25">
      <c r="A171" s="7" t="s">
        <v>295</v>
      </c>
      <c r="B171" s="65">
        <v>0</v>
      </c>
      <c r="C171" s="34">
        <f>IF(B174=0, "-", B171/B174)</f>
        <v>0</v>
      </c>
      <c r="D171" s="65">
        <v>1</v>
      </c>
      <c r="E171" s="9">
        <f>IF(D174=0, "-", D171/D174)</f>
        <v>3.875968992248062E-3</v>
      </c>
      <c r="F171" s="81">
        <v>0</v>
      </c>
      <c r="G171" s="34">
        <f>IF(F174=0, "-", F171/F174)</f>
        <v>0</v>
      </c>
      <c r="H171" s="65">
        <v>4</v>
      </c>
      <c r="I171" s="9">
        <f>IF(H174=0, "-", H171/H174)</f>
        <v>5.7388809182209472E-3</v>
      </c>
      <c r="J171" s="8">
        <f t="shared" si="14"/>
        <v>-1</v>
      </c>
      <c r="K171" s="9">
        <f t="shared" si="15"/>
        <v>-1</v>
      </c>
    </row>
    <row r="172" spans="1:11" x14ac:dyDescent="0.25">
      <c r="A172" s="7" t="s">
        <v>296</v>
      </c>
      <c r="B172" s="65">
        <v>28</v>
      </c>
      <c r="C172" s="34">
        <f>IF(B174=0, "-", B172/B174)</f>
        <v>9.2409240924092403E-2</v>
      </c>
      <c r="D172" s="65">
        <v>11</v>
      </c>
      <c r="E172" s="9">
        <f>IF(D174=0, "-", D172/D174)</f>
        <v>4.2635658914728682E-2</v>
      </c>
      <c r="F172" s="81">
        <v>45</v>
      </c>
      <c r="G172" s="34">
        <f>IF(F174=0, "-", F172/F174)</f>
        <v>4.7821466524973433E-2</v>
      </c>
      <c r="H172" s="65">
        <v>20</v>
      </c>
      <c r="I172" s="9">
        <f>IF(H174=0, "-", H172/H174)</f>
        <v>2.8694404591104734E-2</v>
      </c>
      <c r="J172" s="8">
        <f t="shared" si="14"/>
        <v>1.5454545454545454</v>
      </c>
      <c r="K172" s="9">
        <f t="shared" si="15"/>
        <v>1.25</v>
      </c>
    </row>
    <row r="173" spans="1:11" x14ac:dyDescent="0.25">
      <c r="A173" s="2"/>
      <c r="B173" s="68"/>
      <c r="C173" s="33"/>
      <c r="D173" s="68"/>
      <c r="E173" s="6"/>
      <c r="F173" s="82"/>
      <c r="G173" s="33"/>
      <c r="H173" s="68"/>
      <c r="I173" s="6"/>
      <c r="J173" s="5"/>
      <c r="K173" s="6"/>
    </row>
    <row r="174" spans="1:11" s="43" customFormat="1" x14ac:dyDescent="0.25">
      <c r="A174" s="162" t="s">
        <v>573</v>
      </c>
      <c r="B174" s="71">
        <f>SUM(B165:B173)</f>
        <v>303</v>
      </c>
      <c r="C174" s="40">
        <f>B174/24107</f>
        <v>1.2568963371634795E-2</v>
      </c>
      <c r="D174" s="71">
        <f>SUM(D165:D173)</f>
        <v>258</v>
      </c>
      <c r="E174" s="41">
        <f>D174/27155</f>
        <v>9.5010127048425711E-3</v>
      </c>
      <c r="F174" s="77">
        <f>SUM(F165:F173)</f>
        <v>941</v>
      </c>
      <c r="G174" s="42">
        <f>F174/68368</f>
        <v>1.3763749122396442E-2</v>
      </c>
      <c r="H174" s="71">
        <f>SUM(H165:H173)</f>
        <v>697</v>
      </c>
      <c r="I174" s="41">
        <f>H174/69729</f>
        <v>9.9958410417473366E-3</v>
      </c>
      <c r="J174" s="37">
        <f>IF(D174=0, "-", IF((B174-D174)/D174&lt;10, (B174-D174)/D174, "&gt;999%"))</f>
        <v>0.1744186046511628</v>
      </c>
      <c r="K174" s="38">
        <f>IF(H174=0, "-", IF((F174-H174)/H174&lt;10, (F174-H174)/H174, "&gt;999%"))</f>
        <v>0.35007173601147779</v>
      </c>
    </row>
    <row r="175" spans="1:11" x14ac:dyDescent="0.25">
      <c r="B175" s="83"/>
      <c r="D175" s="83"/>
      <c r="F175" s="83"/>
      <c r="H175" s="83"/>
    </row>
    <row r="176" spans="1:11" x14ac:dyDescent="0.25">
      <c r="A176" s="163" t="s">
        <v>148</v>
      </c>
      <c r="B176" s="61" t="s">
        <v>12</v>
      </c>
      <c r="C176" s="62" t="s">
        <v>13</v>
      </c>
      <c r="D176" s="61" t="s">
        <v>12</v>
      </c>
      <c r="E176" s="63" t="s">
        <v>13</v>
      </c>
      <c r="F176" s="62" t="s">
        <v>12</v>
      </c>
      <c r="G176" s="62" t="s">
        <v>13</v>
      </c>
      <c r="H176" s="61" t="s">
        <v>12</v>
      </c>
      <c r="I176" s="63" t="s">
        <v>13</v>
      </c>
      <c r="J176" s="61"/>
      <c r="K176" s="63"/>
    </row>
    <row r="177" spans="1:11" x14ac:dyDescent="0.25">
      <c r="A177" s="7" t="s">
        <v>297</v>
      </c>
      <c r="B177" s="65">
        <v>0</v>
      </c>
      <c r="C177" s="34">
        <f>IF(B184=0, "-", B177/B184)</f>
        <v>0</v>
      </c>
      <c r="D177" s="65">
        <v>0</v>
      </c>
      <c r="E177" s="9">
        <f>IF(D184=0, "-", D177/D184)</f>
        <v>0</v>
      </c>
      <c r="F177" s="81">
        <v>4</v>
      </c>
      <c r="G177" s="34">
        <f>IF(F184=0, "-", F177/F184)</f>
        <v>5.1948051948051951E-2</v>
      </c>
      <c r="H177" s="65">
        <v>1</v>
      </c>
      <c r="I177" s="9">
        <f>IF(H184=0, "-", H177/H184)</f>
        <v>1.0638297872340425E-2</v>
      </c>
      <c r="J177" s="8" t="str">
        <f t="shared" ref="J177:J182" si="16">IF(D177=0, "-", IF((B177-D177)/D177&lt;10, (B177-D177)/D177, "&gt;999%"))</f>
        <v>-</v>
      </c>
      <c r="K177" s="9">
        <f t="shared" ref="K177:K182" si="17">IF(H177=0, "-", IF((F177-H177)/H177&lt;10, (F177-H177)/H177, "&gt;999%"))</f>
        <v>3</v>
      </c>
    </row>
    <row r="178" spans="1:11" x14ac:dyDescent="0.25">
      <c r="A178" s="7" t="s">
        <v>298</v>
      </c>
      <c r="B178" s="65">
        <v>0</v>
      </c>
      <c r="C178" s="34">
        <f>IF(B184=0, "-", B178/B184)</f>
        <v>0</v>
      </c>
      <c r="D178" s="65">
        <v>6</v>
      </c>
      <c r="E178" s="9">
        <f>IF(D184=0, "-", D178/D184)</f>
        <v>0.17647058823529413</v>
      </c>
      <c r="F178" s="81">
        <v>3</v>
      </c>
      <c r="G178" s="34">
        <f>IF(F184=0, "-", F178/F184)</f>
        <v>3.896103896103896E-2</v>
      </c>
      <c r="H178" s="65">
        <v>20</v>
      </c>
      <c r="I178" s="9">
        <f>IF(H184=0, "-", H178/H184)</f>
        <v>0.21276595744680851</v>
      </c>
      <c r="J178" s="8">
        <f t="shared" si="16"/>
        <v>-1</v>
      </c>
      <c r="K178" s="9">
        <f t="shared" si="17"/>
        <v>-0.85</v>
      </c>
    </row>
    <row r="179" spans="1:11" x14ac:dyDescent="0.25">
      <c r="A179" s="7" t="s">
        <v>299</v>
      </c>
      <c r="B179" s="65">
        <v>13</v>
      </c>
      <c r="C179" s="34">
        <f>IF(B184=0, "-", B179/B184)</f>
        <v>0.5</v>
      </c>
      <c r="D179" s="65">
        <v>20</v>
      </c>
      <c r="E179" s="9">
        <f>IF(D184=0, "-", D179/D184)</f>
        <v>0.58823529411764708</v>
      </c>
      <c r="F179" s="81">
        <v>47</v>
      </c>
      <c r="G179" s="34">
        <f>IF(F184=0, "-", F179/F184)</f>
        <v>0.61038961038961037</v>
      </c>
      <c r="H179" s="65">
        <v>58</v>
      </c>
      <c r="I179" s="9">
        <f>IF(H184=0, "-", H179/H184)</f>
        <v>0.61702127659574468</v>
      </c>
      <c r="J179" s="8">
        <f t="shared" si="16"/>
        <v>-0.35</v>
      </c>
      <c r="K179" s="9">
        <f t="shared" si="17"/>
        <v>-0.18965517241379309</v>
      </c>
    </row>
    <row r="180" spans="1:11" x14ac:dyDescent="0.25">
      <c r="A180" s="7" t="s">
        <v>300</v>
      </c>
      <c r="B180" s="65">
        <v>7</v>
      </c>
      <c r="C180" s="34">
        <f>IF(B184=0, "-", B180/B184)</f>
        <v>0.26923076923076922</v>
      </c>
      <c r="D180" s="65">
        <v>0</v>
      </c>
      <c r="E180" s="9">
        <f>IF(D184=0, "-", D180/D184)</f>
        <v>0</v>
      </c>
      <c r="F180" s="81">
        <v>15</v>
      </c>
      <c r="G180" s="34">
        <f>IF(F184=0, "-", F180/F184)</f>
        <v>0.19480519480519481</v>
      </c>
      <c r="H180" s="65">
        <v>0</v>
      </c>
      <c r="I180" s="9">
        <f>IF(H184=0, "-", H180/H184)</f>
        <v>0</v>
      </c>
      <c r="J180" s="8" t="str">
        <f t="shared" si="16"/>
        <v>-</v>
      </c>
      <c r="K180" s="9" t="str">
        <f t="shared" si="17"/>
        <v>-</v>
      </c>
    </row>
    <row r="181" spans="1:11" x14ac:dyDescent="0.25">
      <c r="A181" s="7" t="s">
        <v>301</v>
      </c>
      <c r="B181" s="65">
        <v>3</v>
      </c>
      <c r="C181" s="34">
        <f>IF(B184=0, "-", B181/B184)</f>
        <v>0.11538461538461539</v>
      </c>
      <c r="D181" s="65">
        <v>4</v>
      </c>
      <c r="E181" s="9">
        <f>IF(D184=0, "-", D181/D184)</f>
        <v>0.11764705882352941</v>
      </c>
      <c r="F181" s="81">
        <v>5</v>
      </c>
      <c r="G181" s="34">
        <f>IF(F184=0, "-", F181/F184)</f>
        <v>6.4935064935064929E-2</v>
      </c>
      <c r="H181" s="65">
        <v>9</v>
      </c>
      <c r="I181" s="9">
        <f>IF(H184=0, "-", H181/H184)</f>
        <v>9.5744680851063829E-2</v>
      </c>
      <c r="J181" s="8">
        <f t="shared" si="16"/>
        <v>-0.25</v>
      </c>
      <c r="K181" s="9">
        <f t="shared" si="17"/>
        <v>-0.44444444444444442</v>
      </c>
    </row>
    <row r="182" spans="1:11" x14ac:dyDescent="0.25">
      <c r="A182" s="7" t="s">
        <v>302</v>
      </c>
      <c r="B182" s="65">
        <v>3</v>
      </c>
      <c r="C182" s="34">
        <f>IF(B184=0, "-", B182/B184)</f>
        <v>0.11538461538461539</v>
      </c>
      <c r="D182" s="65">
        <v>4</v>
      </c>
      <c r="E182" s="9">
        <f>IF(D184=0, "-", D182/D184)</f>
        <v>0.11764705882352941</v>
      </c>
      <c r="F182" s="81">
        <v>3</v>
      </c>
      <c r="G182" s="34">
        <f>IF(F184=0, "-", F182/F184)</f>
        <v>3.896103896103896E-2</v>
      </c>
      <c r="H182" s="65">
        <v>6</v>
      </c>
      <c r="I182" s="9">
        <f>IF(H184=0, "-", H182/H184)</f>
        <v>6.3829787234042548E-2</v>
      </c>
      <c r="J182" s="8">
        <f t="shared" si="16"/>
        <v>-0.25</v>
      </c>
      <c r="K182" s="9">
        <f t="shared" si="17"/>
        <v>-0.5</v>
      </c>
    </row>
    <row r="183" spans="1:11" x14ac:dyDescent="0.25">
      <c r="A183" s="2"/>
      <c r="B183" s="68"/>
      <c r="C183" s="33"/>
      <c r="D183" s="68"/>
      <c r="E183" s="6"/>
      <c r="F183" s="82"/>
      <c r="G183" s="33"/>
      <c r="H183" s="68"/>
      <c r="I183" s="6"/>
      <c r="J183" s="5"/>
      <c r="K183" s="6"/>
    </row>
    <row r="184" spans="1:11" s="43" customFormat="1" x14ac:dyDescent="0.25">
      <c r="A184" s="162" t="s">
        <v>572</v>
      </c>
      <c r="B184" s="71">
        <f>SUM(B177:B183)</f>
        <v>26</v>
      </c>
      <c r="C184" s="40">
        <f>B184/24107</f>
        <v>1.0785249097772431E-3</v>
      </c>
      <c r="D184" s="71">
        <f>SUM(D177:D183)</f>
        <v>34</v>
      </c>
      <c r="E184" s="41">
        <f>D184/27155</f>
        <v>1.2520714417234395E-3</v>
      </c>
      <c r="F184" s="77">
        <f>SUM(F177:F183)</f>
        <v>77</v>
      </c>
      <c r="G184" s="42">
        <f>F184/68368</f>
        <v>1.1262578984320151E-3</v>
      </c>
      <c r="H184" s="71">
        <f>SUM(H177:H183)</f>
        <v>94</v>
      </c>
      <c r="I184" s="41">
        <f>H184/69729</f>
        <v>1.3480761232772592E-3</v>
      </c>
      <c r="J184" s="37">
        <f>IF(D184=0, "-", IF((B184-D184)/D184&lt;10, (B184-D184)/D184, "&gt;999%"))</f>
        <v>-0.23529411764705882</v>
      </c>
      <c r="K184" s="38">
        <f>IF(H184=0, "-", IF((F184-H184)/H184&lt;10, (F184-H184)/H184, "&gt;999%"))</f>
        <v>-0.18085106382978725</v>
      </c>
    </row>
    <row r="185" spans="1:11" x14ac:dyDescent="0.25">
      <c r="B185" s="83"/>
      <c r="D185" s="83"/>
      <c r="F185" s="83"/>
      <c r="H185" s="83"/>
    </row>
    <row r="186" spans="1:11" s="43" customFormat="1" x14ac:dyDescent="0.25">
      <c r="A186" s="162" t="s">
        <v>571</v>
      </c>
      <c r="B186" s="71">
        <v>329</v>
      </c>
      <c r="C186" s="40">
        <f>B186/24107</f>
        <v>1.3647488281412039E-2</v>
      </c>
      <c r="D186" s="71">
        <v>292</v>
      </c>
      <c r="E186" s="41">
        <f>D186/27155</f>
        <v>1.0753084146566011E-2</v>
      </c>
      <c r="F186" s="77">
        <v>1018</v>
      </c>
      <c r="G186" s="42">
        <f>F186/68368</f>
        <v>1.4890007020828457E-2</v>
      </c>
      <c r="H186" s="71">
        <v>791</v>
      </c>
      <c r="I186" s="41">
        <f>H186/69729</f>
        <v>1.1343917165024595E-2</v>
      </c>
      <c r="J186" s="37">
        <f>IF(D186=0, "-", IF((B186-D186)/D186&lt;10, (B186-D186)/D186, "&gt;999%"))</f>
        <v>0.12671232876712329</v>
      </c>
      <c r="K186" s="38">
        <f>IF(H186=0, "-", IF((F186-H186)/H186&lt;10, (F186-H186)/H186, "&gt;999%"))</f>
        <v>0.28697850821744625</v>
      </c>
    </row>
    <row r="187" spans="1:11" x14ac:dyDescent="0.25">
      <c r="B187" s="83"/>
      <c r="D187" s="83"/>
      <c r="F187" s="83"/>
      <c r="H187" s="83"/>
    </row>
    <row r="188" spans="1:11" ht="15.6" x14ac:dyDescent="0.3">
      <c r="A188" s="164" t="s">
        <v>118</v>
      </c>
      <c r="B188" s="196" t="s">
        <v>1</v>
      </c>
      <c r="C188" s="200"/>
      <c r="D188" s="200"/>
      <c r="E188" s="197"/>
      <c r="F188" s="196" t="s">
        <v>14</v>
      </c>
      <c r="G188" s="200"/>
      <c r="H188" s="200"/>
      <c r="I188" s="197"/>
      <c r="J188" s="196" t="s">
        <v>15</v>
      </c>
      <c r="K188" s="197"/>
    </row>
    <row r="189" spans="1:11" x14ac:dyDescent="0.25">
      <c r="A189" s="22"/>
      <c r="B189" s="196">
        <f>VALUE(RIGHT($B$2, 4))</f>
        <v>2023</v>
      </c>
      <c r="C189" s="197"/>
      <c r="D189" s="196">
        <f>B189-1</f>
        <v>2022</v>
      </c>
      <c r="E189" s="204"/>
      <c r="F189" s="196">
        <f>B189</f>
        <v>2023</v>
      </c>
      <c r="G189" s="204"/>
      <c r="H189" s="196">
        <f>D189</f>
        <v>2022</v>
      </c>
      <c r="I189" s="204"/>
      <c r="J189" s="140" t="s">
        <v>4</v>
      </c>
      <c r="K189" s="141" t="s">
        <v>2</v>
      </c>
    </row>
    <row r="190" spans="1:11" x14ac:dyDescent="0.25">
      <c r="A190" s="163" t="s">
        <v>149</v>
      </c>
      <c r="B190" s="61" t="s">
        <v>12</v>
      </c>
      <c r="C190" s="62" t="s">
        <v>13</v>
      </c>
      <c r="D190" s="61" t="s">
        <v>12</v>
      </c>
      <c r="E190" s="63" t="s">
        <v>13</v>
      </c>
      <c r="F190" s="62" t="s">
        <v>12</v>
      </c>
      <c r="G190" s="62" t="s">
        <v>13</v>
      </c>
      <c r="H190" s="61" t="s">
        <v>12</v>
      </c>
      <c r="I190" s="63" t="s">
        <v>13</v>
      </c>
      <c r="J190" s="61"/>
      <c r="K190" s="63"/>
    </row>
    <row r="191" spans="1:11" x14ac:dyDescent="0.25">
      <c r="A191" s="7" t="s">
        <v>303</v>
      </c>
      <c r="B191" s="65">
        <v>7</v>
      </c>
      <c r="C191" s="34">
        <f>IF(B200=0, "-", B191/B200)</f>
        <v>4.3478260869565216E-2</v>
      </c>
      <c r="D191" s="65">
        <v>16</v>
      </c>
      <c r="E191" s="9">
        <f>IF(D200=0, "-", D191/D200)</f>
        <v>0.1951219512195122</v>
      </c>
      <c r="F191" s="81">
        <v>33</v>
      </c>
      <c r="G191" s="34">
        <f>IF(F200=0, "-", F191/F200)</f>
        <v>8.3756345177664976E-2</v>
      </c>
      <c r="H191" s="65">
        <v>69</v>
      </c>
      <c r="I191" s="9">
        <f>IF(H200=0, "-", H191/H200)</f>
        <v>0.22549019607843138</v>
      </c>
      <c r="J191" s="8">
        <f t="shared" ref="J191:J198" si="18">IF(D191=0, "-", IF((B191-D191)/D191&lt;10, (B191-D191)/D191, "&gt;999%"))</f>
        <v>-0.5625</v>
      </c>
      <c r="K191" s="9">
        <f t="shared" ref="K191:K198" si="19">IF(H191=0, "-", IF((F191-H191)/H191&lt;10, (F191-H191)/H191, "&gt;999%"))</f>
        <v>-0.52173913043478259</v>
      </c>
    </row>
    <row r="192" spans="1:11" x14ac:dyDescent="0.25">
      <c r="A192" s="7" t="s">
        <v>304</v>
      </c>
      <c r="B192" s="65">
        <v>105</v>
      </c>
      <c r="C192" s="34">
        <f>IF(B200=0, "-", B192/B200)</f>
        <v>0.65217391304347827</v>
      </c>
      <c r="D192" s="65">
        <v>42</v>
      </c>
      <c r="E192" s="9">
        <f>IF(D200=0, "-", D192/D200)</f>
        <v>0.51219512195121952</v>
      </c>
      <c r="F192" s="81">
        <v>162</v>
      </c>
      <c r="G192" s="34">
        <f>IF(F200=0, "-", F192/F200)</f>
        <v>0.41116751269035534</v>
      </c>
      <c r="H192" s="65">
        <v>148</v>
      </c>
      <c r="I192" s="9">
        <f>IF(H200=0, "-", H192/H200)</f>
        <v>0.48366013071895425</v>
      </c>
      <c r="J192" s="8">
        <f t="shared" si="18"/>
        <v>1.5</v>
      </c>
      <c r="K192" s="9">
        <f t="shared" si="19"/>
        <v>9.45945945945946E-2</v>
      </c>
    </row>
    <row r="193" spans="1:11" x14ac:dyDescent="0.25">
      <c r="A193" s="7" t="s">
        <v>305</v>
      </c>
      <c r="B193" s="65">
        <v>3</v>
      </c>
      <c r="C193" s="34">
        <f>IF(B200=0, "-", B193/B200)</f>
        <v>1.8633540372670808E-2</v>
      </c>
      <c r="D193" s="65">
        <v>4</v>
      </c>
      <c r="E193" s="9">
        <f>IF(D200=0, "-", D193/D200)</f>
        <v>4.878048780487805E-2</v>
      </c>
      <c r="F193" s="81">
        <v>58</v>
      </c>
      <c r="G193" s="34">
        <f>IF(F200=0, "-", F193/F200)</f>
        <v>0.14720812182741116</v>
      </c>
      <c r="H193" s="65">
        <v>20</v>
      </c>
      <c r="I193" s="9">
        <f>IF(H200=0, "-", H193/H200)</f>
        <v>6.535947712418301E-2</v>
      </c>
      <c r="J193" s="8">
        <f t="shared" si="18"/>
        <v>-0.25</v>
      </c>
      <c r="K193" s="9">
        <f t="shared" si="19"/>
        <v>1.9</v>
      </c>
    </row>
    <row r="194" spans="1:11" x14ac:dyDescent="0.25">
      <c r="A194" s="7" t="s">
        <v>306</v>
      </c>
      <c r="B194" s="65">
        <v>6</v>
      </c>
      <c r="C194" s="34">
        <f>IF(B200=0, "-", B194/B200)</f>
        <v>3.7267080745341616E-2</v>
      </c>
      <c r="D194" s="65">
        <v>7</v>
      </c>
      <c r="E194" s="9">
        <f>IF(D200=0, "-", D194/D200)</f>
        <v>8.5365853658536592E-2</v>
      </c>
      <c r="F194" s="81">
        <v>14</v>
      </c>
      <c r="G194" s="34">
        <f>IF(F200=0, "-", F194/F200)</f>
        <v>3.553299492385787E-2</v>
      </c>
      <c r="H194" s="65">
        <v>13</v>
      </c>
      <c r="I194" s="9">
        <f>IF(H200=0, "-", H194/H200)</f>
        <v>4.2483660130718956E-2</v>
      </c>
      <c r="J194" s="8">
        <f t="shared" si="18"/>
        <v>-0.14285714285714285</v>
      </c>
      <c r="K194" s="9">
        <f t="shared" si="19"/>
        <v>7.6923076923076927E-2</v>
      </c>
    </row>
    <row r="195" spans="1:11" x14ac:dyDescent="0.25">
      <c r="A195" s="7" t="s">
        <v>307</v>
      </c>
      <c r="B195" s="65">
        <v>0</v>
      </c>
      <c r="C195" s="34">
        <f>IF(B200=0, "-", B195/B200)</f>
        <v>0</v>
      </c>
      <c r="D195" s="65">
        <v>0</v>
      </c>
      <c r="E195" s="9">
        <f>IF(D200=0, "-", D195/D200)</f>
        <v>0</v>
      </c>
      <c r="F195" s="81">
        <v>0</v>
      </c>
      <c r="G195" s="34">
        <f>IF(F200=0, "-", F195/F200)</f>
        <v>0</v>
      </c>
      <c r="H195" s="65">
        <v>6</v>
      </c>
      <c r="I195" s="9">
        <f>IF(H200=0, "-", H195/H200)</f>
        <v>1.9607843137254902E-2</v>
      </c>
      <c r="J195" s="8" t="str">
        <f t="shared" si="18"/>
        <v>-</v>
      </c>
      <c r="K195" s="9">
        <f t="shared" si="19"/>
        <v>-1</v>
      </c>
    </row>
    <row r="196" spans="1:11" x14ac:dyDescent="0.25">
      <c r="A196" s="7" t="s">
        <v>308</v>
      </c>
      <c r="B196" s="65">
        <v>9</v>
      </c>
      <c r="C196" s="34">
        <f>IF(B200=0, "-", B196/B200)</f>
        <v>5.5900621118012424E-2</v>
      </c>
      <c r="D196" s="65">
        <v>0</v>
      </c>
      <c r="E196" s="9">
        <f>IF(D200=0, "-", D196/D200)</f>
        <v>0</v>
      </c>
      <c r="F196" s="81">
        <v>30</v>
      </c>
      <c r="G196" s="34">
        <f>IF(F200=0, "-", F196/F200)</f>
        <v>7.6142131979695438E-2</v>
      </c>
      <c r="H196" s="65">
        <v>0</v>
      </c>
      <c r="I196" s="9">
        <f>IF(H200=0, "-", H196/H200)</f>
        <v>0</v>
      </c>
      <c r="J196" s="8" t="str">
        <f t="shared" si="18"/>
        <v>-</v>
      </c>
      <c r="K196" s="9" t="str">
        <f t="shared" si="19"/>
        <v>-</v>
      </c>
    </row>
    <row r="197" spans="1:11" x14ac:dyDescent="0.25">
      <c r="A197" s="7" t="s">
        <v>309</v>
      </c>
      <c r="B197" s="65">
        <v>25</v>
      </c>
      <c r="C197" s="34">
        <f>IF(B200=0, "-", B197/B200)</f>
        <v>0.15527950310559005</v>
      </c>
      <c r="D197" s="65">
        <v>13</v>
      </c>
      <c r="E197" s="9">
        <f>IF(D200=0, "-", D197/D200)</f>
        <v>0.15853658536585366</v>
      </c>
      <c r="F197" s="81">
        <v>77</v>
      </c>
      <c r="G197" s="34">
        <f>IF(F200=0, "-", F197/F200)</f>
        <v>0.19543147208121828</v>
      </c>
      <c r="H197" s="65">
        <v>50</v>
      </c>
      <c r="I197" s="9">
        <f>IF(H200=0, "-", H197/H200)</f>
        <v>0.16339869281045752</v>
      </c>
      <c r="J197" s="8">
        <f t="shared" si="18"/>
        <v>0.92307692307692313</v>
      </c>
      <c r="K197" s="9">
        <f t="shared" si="19"/>
        <v>0.54</v>
      </c>
    </row>
    <row r="198" spans="1:11" x14ac:dyDescent="0.25">
      <c r="A198" s="7" t="s">
        <v>310</v>
      </c>
      <c r="B198" s="65">
        <v>6</v>
      </c>
      <c r="C198" s="34">
        <f>IF(B200=0, "-", B198/B200)</f>
        <v>3.7267080745341616E-2</v>
      </c>
      <c r="D198" s="65">
        <v>0</v>
      </c>
      <c r="E198" s="9">
        <f>IF(D200=0, "-", D198/D200)</f>
        <v>0</v>
      </c>
      <c r="F198" s="81">
        <v>20</v>
      </c>
      <c r="G198" s="34">
        <f>IF(F200=0, "-", F198/F200)</f>
        <v>5.0761421319796954E-2</v>
      </c>
      <c r="H198" s="65">
        <v>0</v>
      </c>
      <c r="I198" s="9">
        <f>IF(H200=0, "-", H198/H200)</f>
        <v>0</v>
      </c>
      <c r="J198" s="8" t="str">
        <f t="shared" si="18"/>
        <v>-</v>
      </c>
      <c r="K198" s="9" t="str">
        <f t="shared" si="19"/>
        <v>-</v>
      </c>
    </row>
    <row r="199" spans="1:11" x14ac:dyDescent="0.25">
      <c r="A199" s="2"/>
      <c r="B199" s="68"/>
      <c r="C199" s="33"/>
      <c r="D199" s="68"/>
      <c r="E199" s="6"/>
      <c r="F199" s="82"/>
      <c r="G199" s="33"/>
      <c r="H199" s="68"/>
      <c r="I199" s="6"/>
      <c r="J199" s="5"/>
      <c r="K199" s="6"/>
    </row>
    <row r="200" spans="1:11" s="43" customFormat="1" x14ac:dyDescent="0.25">
      <c r="A200" s="162" t="s">
        <v>570</v>
      </c>
      <c r="B200" s="71">
        <f>SUM(B191:B199)</f>
        <v>161</v>
      </c>
      <c r="C200" s="40">
        <f>B200/24107</f>
        <v>6.6785580951590822E-3</v>
      </c>
      <c r="D200" s="71">
        <f>SUM(D191:D199)</f>
        <v>82</v>
      </c>
      <c r="E200" s="41">
        <f>D200/27155</f>
        <v>3.0197017123918249E-3</v>
      </c>
      <c r="F200" s="77">
        <f>SUM(F191:F199)</f>
        <v>394</v>
      </c>
      <c r="G200" s="42">
        <f>F200/68368</f>
        <v>5.7629300257430374E-3</v>
      </c>
      <c r="H200" s="71">
        <f>SUM(H191:H199)</f>
        <v>306</v>
      </c>
      <c r="I200" s="41">
        <f>H200/69729</f>
        <v>4.3884180183280984E-3</v>
      </c>
      <c r="J200" s="37">
        <f>IF(D200=0, "-", IF((B200-D200)/D200&lt;10, (B200-D200)/D200, "&gt;999%"))</f>
        <v>0.96341463414634143</v>
      </c>
      <c r="K200" s="38">
        <f>IF(H200=0, "-", IF((F200-H200)/H200&lt;10, (F200-H200)/H200, "&gt;999%"))</f>
        <v>0.28758169934640521</v>
      </c>
    </row>
    <row r="201" spans="1:11" x14ac:dyDescent="0.25">
      <c r="B201" s="83"/>
      <c r="D201" s="83"/>
      <c r="F201" s="83"/>
      <c r="H201" s="83"/>
    </row>
    <row r="202" spans="1:11" x14ac:dyDescent="0.25">
      <c r="A202" s="163" t="s">
        <v>150</v>
      </c>
      <c r="B202" s="61" t="s">
        <v>12</v>
      </c>
      <c r="C202" s="62" t="s">
        <v>13</v>
      </c>
      <c r="D202" s="61" t="s">
        <v>12</v>
      </c>
      <c r="E202" s="63" t="s">
        <v>13</v>
      </c>
      <c r="F202" s="62" t="s">
        <v>12</v>
      </c>
      <c r="G202" s="62" t="s">
        <v>13</v>
      </c>
      <c r="H202" s="61" t="s">
        <v>12</v>
      </c>
      <c r="I202" s="63" t="s">
        <v>13</v>
      </c>
      <c r="J202" s="61"/>
      <c r="K202" s="63"/>
    </row>
    <row r="203" spans="1:11" x14ac:dyDescent="0.25">
      <c r="A203" s="7" t="s">
        <v>311</v>
      </c>
      <c r="B203" s="65">
        <v>0</v>
      </c>
      <c r="C203" s="34">
        <f>IF(B220=0, "-", B203/B220)</f>
        <v>0</v>
      </c>
      <c r="D203" s="65">
        <v>0</v>
      </c>
      <c r="E203" s="9">
        <f>IF(D220=0, "-", D203/D220)</f>
        <v>0</v>
      </c>
      <c r="F203" s="81">
        <v>0</v>
      </c>
      <c r="G203" s="34">
        <f>IF(F220=0, "-", F203/F220)</f>
        <v>0</v>
      </c>
      <c r="H203" s="65">
        <v>1</v>
      </c>
      <c r="I203" s="9">
        <f>IF(H220=0, "-", H203/H220)</f>
        <v>3.7453183520599251E-3</v>
      </c>
      <c r="J203" s="8" t="str">
        <f t="shared" ref="J203:J218" si="20">IF(D203=0, "-", IF((B203-D203)/D203&lt;10, (B203-D203)/D203, "&gt;999%"))</f>
        <v>-</v>
      </c>
      <c r="K203" s="9">
        <f t="shared" ref="K203:K218" si="21">IF(H203=0, "-", IF((F203-H203)/H203&lt;10, (F203-H203)/H203, "&gt;999%"))</f>
        <v>-1</v>
      </c>
    </row>
    <row r="204" spans="1:11" x14ac:dyDescent="0.25">
      <c r="A204" s="7" t="s">
        <v>312</v>
      </c>
      <c r="B204" s="65">
        <v>2</v>
      </c>
      <c r="C204" s="34">
        <f>IF(B220=0, "-", B204/B220)</f>
        <v>2.3809523809523808E-2</v>
      </c>
      <c r="D204" s="65">
        <v>2</v>
      </c>
      <c r="E204" s="9">
        <f>IF(D220=0, "-", D204/D220)</f>
        <v>2.0408163265306121E-2</v>
      </c>
      <c r="F204" s="81">
        <v>5</v>
      </c>
      <c r="G204" s="34">
        <f>IF(F220=0, "-", F204/F220)</f>
        <v>2.4271844660194174E-2</v>
      </c>
      <c r="H204" s="65">
        <v>8</v>
      </c>
      <c r="I204" s="9">
        <f>IF(H220=0, "-", H204/H220)</f>
        <v>2.9962546816479401E-2</v>
      </c>
      <c r="J204" s="8">
        <f t="shared" si="20"/>
        <v>0</v>
      </c>
      <c r="K204" s="9">
        <f t="shared" si="21"/>
        <v>-0.375</v>
      </c>
    </row>
    <row r="205" spans="1:11" x14ac:dyDescent="0.25">
      <c r="A205" s="7" t="s">
        <v>313</v>
      </c>
      <c r="B205" s="65">
        <v>1</v>
      </c>
      <c r="C205" s="34">
        <f>IF(B220=0, "-", B205/B220)</f>
        <v>1.1904761904761904E-2</v>
      </c>
      <c r="D205" s="65">
        <v>1</v>
      </c>
      <c r="E205" s="9">
        <f>IF(D220=0, "-", D205/D220)</f>
        <v>1.020408163265306E-2</v>
      </c>
      <c r="F205" s="81">
        <v>4</v>
      </c>
      <c r="G205" s="34">
        <f>IF(F220=0, "-", F205/F220)</f>
        <v>1.9417475728155338E-2</v>
      </c>
      <c r="H205" s="65">
        <v>2</v>
      </c>
      <c r="I205" s="9">
        <f>IF(H220=0, "-", H205/H220)</f>
        <v>7.4906367041198503E-3</v>
      </c>
      <c r="J205" s="8">
        <f t="shared" si="20"/>
        <v>0</v>
      </c>
      <c r="K205" s="9">
        <f t="shared" si="21"/>
        <v>1</v>
      </c>
    </row>
    <row r="206" spans="1:11" x14ac:dyDescent="0.25">
      <c r="A206" s="7" t="s">
        <v>314</v>
      </c>
      <c r="B206" s="65">
        <v>20</v>
      </c>
      <c r="C206" s="34">
        <f>IF(B220=0, "-", B206/B220)</f>
        <v>0.23809523809523808</v>
      </c>
      <c r="D206" s="65">
        <v>28</v>
      </c>
      <c r="E206" s="9">
        <f>IF(D220=0, "-", D206/D220)</f>
        <v>0.2857142857142857</v>
      </c>
      <c r="F206" s="81">
        <v>58</v>
      </c>
      <c r="G206" s="34">
        <f>IF(F220=0, "-", F206/F220)</f>
        <v>0.28155339805825241</v>
      </c>
      <c r="H206" s="65">
        <v>72</v>
      </c>
      <c r="I206" s="9">
        <f>IF(H220=0, "-", H206/H220)</f>
        <v>0.2696629213483146</v>
      </c>
      <c r="J206" s="8">
        <f t="shared" si="20"/>
        <v>-0.2857142857142857</v>
      </c>
      <c r="K206" s="9">
        <f t="shared" si="21"/>
        <v>-0.19444444444444445</v>
      </c>
    </row>
    <row r="207" spans="1:11" x14ac:dyDescent="0.25">
      <c r="A207" s="7" t="s">
        <v>315</v>
      </c>
      <c r="B207" s="65">
        <v>0</v>
      </c>
      <c r="C207" s="34">
        <f>IF(B220=0, "-", B207/B220)</f>
        <v>0</v>
      </c>
      <c r="D207" s="65">
        <v>5</v>
      </c>
      <c r="E207" s="9">
        <f>IF(D220=0, "-", D207/D220)</f>
        <v>5.1020408163265307E-2</v>
      </c>
      <c r="F207" s="81">
        <v>7</v>
      </c>
      <c r="G207" s="34">
        <f>IF(F220=0, "-", F207/F220)</f>
        <v>3.3980582524271843E-2</v>
      </c>
      <c r="H207" s="65">
        <v>20</v>
      </c>
      <c r="I207" s="9">
        <f>IF(H220=0, "-", H207/H220)</f>
        <v>7.4906367041198504E-2</v>
      </c>
      <c r="J207" s="8">
        <f t="shared" si="20"/>
        <v>-1</v>
      </c>
      <c r="K207" s="9">
        <f t="shared" si="21"/>
        <v>-0.65</v>
      </c>
    </row>
    <row r="208" spans="1:11" x14ac:dyDescent="0.25">
      <c r="A208" s="7" t="s">
        <v>316</v>
      </c>
      <c r="B208" s="65">
        <v>5</v>
      </c>
      <c r="C208" s="34">
        <f>IF(B220=0, "-", B208/B220)</f>
        <v>5.9523809523809521E-2</v>
      </c>
      <c r="D208" s="65">
        <v>7</v>
      </c>
      <c r="E208" s="9">
        <f>IF(D220=0, "-", D208/D220)</f>
        <v>7.1428571428571425E-2</v>
      </c>
      <c r="F208" s="81">
        <v>14</v>
      </c>
      <c r="G208" s="34">
        <f>IF(F220=0, "-", F208/F220)</f>
        <v>6.7961165048543687E-2</v>
      </c>
      <c r="H208" s="65">
        <v>19</v>
      </c>
      <c r="I208" s="9">
        <f>IF(H220=0, "-", H208/H220)</f>
        <v>7.116104868913857E-2</v>
      </c>
      <c r="J208" s="8">
        <f t="shared" si="20"/>
        <v>-0.2857142857142857</v>
      </c>
      <c r="K208" s="9">
        <f t="shared" si="21"/>
        <v>-0.26315789473684209</v>
      </c>
    </row>
    <row r="209" spans="1:11" x14ac:dyDescent="0.25">
      <c r="A209" s="7" t="s">
        <v>317</v>
      </c>
      <c r="B209" s="65">
        <v>0</v>
      </c>
      <c r="C209" s="34">
        <f>IF(B220=0, "-", B209/B220)</f>
        <v>0</v>
      </c>
      <c r="D209" s="65">
        <v>0</v>
      </c>
      <c r="E209" s="9">
        <f>IF(D220=0, "-", D209/D220)</f>
        <v>0</v>
      </c>
      <c r="F209" s="81">
        <v>3</v>
      </c>
      <c r="G209" s="34">
        <f>IF(F220=0, "-", F209/F220)</f>
        <v>1.4563106796116505E-2</v>
      </c>
      <c r="H209" s="65">
        <v>1</v>
      </c>
      <c r="I209" s="9">
        <f>IF(H220=0, "-", H209/H220)</f>
        <v>3.7453183520599251E-3</v>
      </c>
      <c r="J209" s="8" t="str">
        <f t="shared" si="20"/>
        <v>-</v>
      </c>
      <c r="K209" s="9">
        <f t="shared" si="21"/>
        <v>2</v>
      </c>
    </row>
    <row r="210" spans="1:11" x14ac:dyDescent="0.25">
      <c r="A210" s="7" t="s">
        <v>318</v>
      </c>
      <c r="B210" s="65">
        <v>0</v>
      </c>
      <c r="C210" s="34">
        <f>IF(B220=0, "-", B210/B220)</f>
        <v>0</v>
      </c>
      <c r="D210" s="65">
        <v>0</v>
      </c>
      <c r="E210" s="9">
        <f>IF(D220=0, "-", D210/D220)</f>
        <v>0</v>
      </c>
      <c r="F210" s="81">
        <v>0</v>
      </c>
      <c r="G210" s="34">
        <f>IF(F220=0, "-", F210/F220)</f>
        <v>0</v>
      </c>
      <c r="H210" s="65">
        <v>3</v>
      </c>
      <c r="I210" s="9">
        <f>IF(H220=0, "-", H210/H220)</f>
        <v>1.1235955056179775E-2</v>
      </c>
      <c r="J210" s="8" t="str">
        <f t="shared" si="20"/>
        <v>-</v>
      </c>
      <c r="K210" s="9">
        <f t="shared" si="21"/>
        <v>-1</v>
      </c>
    </row>
    <row r="211" spans="1:11" x14ac:dyDescent="0.25">
      <c r="A211" s="7" t="s">
        <v>319</v>
      </c>
      <c r="B211" s="65">
        <v>0</v>
      </c>
      <c r="C211" s="34">
        <f>IF(B220=0, "-", B211/B220)</f>
        <v>0</v>
      </c>
      <c r="D211" s="65">
        <v>1</v>
      </c>
      <c r="E211" s="9">
        <f>IF(D220=0, "-", D211/D220)</f>
        <v>1.020408163265306E-2</v>
      </c>
      <c r="F211" s="81">
        <v>0</v>
      </c>
      <c r="G211" s="34">
        <f>IF(F220=0, "-", F211/F220)</f>
        <v>0</v>
      </c>
      <c r="H211" s="65">
        <v>4</v>
      </c>
      <c r="I211" s="9">
        <f>IF(H220=0, "-", H211/H220)</f>
        <v>1.4981273408239701E-2</v>
      </c>
      <c r="J211" s="8">
        <f t="shared" si="20"/>
        <v>-1</v>
      </c>
      <c r="K211" s="9">
        <f t="shared" si="21"/>
        <v>-1</v>
      </c>
    </row>
    <row r="212" spans="1:11" x14ac:dyDescent="0.25">
      <c r="A212" s="7" t="s">
        <v>320</v>
      </c>
      <c r="B212" s="65">
        <v>1</v>
      </c>
      <c r="C212" s="34">
        <f>IF(B220=0, "-", B212/B220)</f>
        <v>1.1904761904761904E-2</v>
      </c>
      <c r="D212" s="65">
        <v>0</v>
      </c>
      <c r="E212" s="9">
        <f>IF(D220=0, "-", D212/D220)</f>
        <v>0</v>
      </c>
      <c r="F212" s="81">
        <v>5</v>
      </c>
      <c r="G212" s="34">
        <f>IF(F220=0, "-", F212/F220)</f>
        <v>2.4271844660194174E-2</v>
      </c>
      <c r="H212" s="65">
        <v>0</v>
      </c>
      <c r="I212" s="9">
        <f>IF(H220=0, "-", H212/H220)</f>
        <v>0</v>
      </c>
      <c r="J212" s="8" t="str">
        <f t="shared" si="20"/>
        <v>-</v>
      </c>
      <c r="K212" s="9" t="str">
        <f t="shared" si="21"/>
        <v>-</v>
      </c>
    </row>
    <row r="213" spans="1:11" x14ac:dyDescent="0.25">
      <c r="A213" s="7" t="s">
        <v>321</v>
      </c>
      <c r="B213" s="65">
        <v>0</v>
      </c>
      <c r="C213" s="34">
        <f>IF(B220=0, "-", B213/B220)</f>
        <v>0</v>
      </c>
      <c r="D213" s="65">
        <v>4</v>
      </c>
      <c r="E213" s="9">
        <f>IF(D220=0, "-", D213/D220)</f>
        <v>4.0816326530612242E-2</v>
      </c>
      <c r="F213" s="81">
        <v>0</v>
      </c>
      <c r="G213" s="34">
        <f>IF(F220=0, "-", F213/F220)</f>
        <v>0</v>
      </c>
      <c r="H213" s="65">
        <v>12</v>
      </c>
      <c r="I213" s="9">
        <f>IF(H220=0, "-", H213/H220)</f>
        <v>4.49438202247191E-2</v>
      </c>
      <c r="J213" s="8">
        <f t="shared" si="20"/>
        <v>-1</v>
      </c>
      <c r="K213" s="9">
        <f t="shared" si="21"/>
        <v>-1</v>
      </c>
    </row>
    <row r="214" spans="1:11" x14ac:dyDescent="0.25">
      <c r="A214" s="7" t="s">
        <v>322</v>
      </c>
      <c r="B214" s="65">
        <v>35</v>
      </c>
      <c r="C214" s="34">
        <f>IF(B220=0, "-", B214/B220)</f>
        <v>0.41666666666666669</v>
      </c>
      <c r="D214" s="65">
        <v>27</v>
      </c>
      <c r="E214" s="9">
        <f>IF(D220=0, "-", D214/D220)</f>
        <v>0.27551020408163263</v>
      </c>
      <c r="F214" s="81">
        <v>60</v>
      </c>
      <c r="G214" s="34">
        <f>IF(F220=0, "-", F214/F220)</f>
        <v>0.29126213592233008</v>
      </c>
      <c r="H214" s="65">
        <v>69</v>
      </c>
      <c r="I214" s="9">
        <f>IF(H220=0, "-", H214/H220)</f>
        <v>0.25842696629213485</v>
      </c>
      <c r="J214" s="8">
        <f t="shared" si="20"/>
        <v>0.29629629629629628</v>
      </c>
      <c r="K214" s="9">
        <f t="shared" si="21"/>
        <v>-0.13043478260869565</v>
      </c>
    </row>
    <row r="215" spans="1:11" x14ac:dyDescent="0.25">
      <c r="A215" s="7" t="s">
        <v>323</v>
      </c>
      <c r="B215" s="65">
        <v>4</v>
      </c>
      <c r="C215" s="34">
        <f>IF(B220=0, "-", B215/B220)</f>
        <v>4.7619047619047616E-2</v>
      </c>
      <c r="D215" s="65">
        <v>6</v>
      </c>
      <c r="E215" s="9">
        <f>IF(D220=0, "-", D215/D220)</f>
        <v>6.1224489795918366E-2</v>
      </c>
      <c r="F215" s="81">
        <v>10</v>
      </c>
      <c r="G215" s="34">
        <f>IF(F220=0, "-", F215/F220)</f>
        <v>4.8543689320388349E-2</v>
      </c>
      <c r="H215" s="65">
        <v>21</v>
      </c>
      <c r="I215" s="9">
        <f>IF(H220=0, "-", H215/H220)</f>
        <v>7.8651685393258425E-2</v>
      </c>
      <c r="J215" s="8">
        <f t="shared" si="20"/>
        <v>-0.33333333333333331</v>
      </c>
      <c r="K215" s="9">
        <f t="shared" si="21"/>
        <v>-0.52380952380952384</v>
      </c>
    </row>
    <row r="216" spans="1:11" x14ac:dyDescent="0.25">
      <c r="A216" s="7" t="s">
        <v>324</v>
      </c>
      <c r="B216" s="65">
        <v>2</v>
      </c>
      <c r="C216" s="34">
        <f>IF(B220=0, "-", B216/B220)</f>
        <v>2.3809523809523808E-2</v>
      </c>
      <c r="D216" s="65">
        <v>5</v>
      </c>
      <c r="E216" s="9">
        <f>IF(D220=0, "-", D216/D220)</f>
        <v>5.1020408163265307E-2</v>
      </c>
      <c r="F216" s="81">
        <v>8</v>
      </c>
      <c r="G216" s="34">
        <f>IF(F220=0, "-", F216/F220)</f>
        <v>3.8834951456310676E-2</v>
      </c>
      <c r="H216" s="65">
        <v>7</v>
      </c>
      <c r="I216" s="9">
        <f>IF(H220=0, "-", H216/H220)</f>
        <v>2.6217228464419477E-2</v>
      </c>
      <c r="J216" s="8">
        <f t="shared" si="20"/>
        <v>-0.6</v>
      </c>
      <c r="K216" s="9">
        <f t="shared" si="21"/>
        <v>0.14285714285714285</v>
      </c>
    </row>
    <row r="217" spans="1:11" x14ac:dyDescent="0.25">
      <c r="A217" s="7" t="s">
        <v>325</v>
      </c>
      <c r="B217" s="65">
        <v>7</v>
      </c>
      <c r="C217" s="34">
        <f>IF(B220=0, "-", B217/B220)</f>
        <v>8.3333333333333329E-2</v>
      </c>
      <c r="D217" s="65">
        <v>3</v>
      </c>
      <c r="E217" s="9">
        <f>IF(D220=0, "-", D217/D220)</f>
        <v>3.0612244897959183E-2</v>
      </c>
      <c r="F217" s="81">
        <v>24</v>
      </c>
      <c r="G217" s="34">
        <f>IF(F220=0, "-", F217/F220)</f>
        <v>0.11650485436893204</v>
      </c>
      <c r="H217" s="65">
        <v>5</v>
      </c>
      <c r="I217" s="9">
        <f>IF(H220=0, "-", H217/H220)</f>
        <v>1.8726591760299626E-2</v>
      </c>
      <c r="J217" s="8">
        <f t="shared" si="20"/>
        <v>1.3333333333333333</v>
      </c>
      <c r="K217" s="9">
        <f t="shared" si="21"/>
        <v>3.8</v>
      </c>
    </row>
    <row r="218" spans="1:11" x14ac:dyDescent="0.25">
      <c r="A218" s="7" t="s">
        <v>326</v>
      </c>
      <c r="B218" s="65">
        <v>7</v>
      </c>
      <c r="C218" s="34">
        <f>IF(B220=0, "-", B218/B220)</f>
        <v>8.3333333333333329E-2</v>
      </c>
      <c r="D218" s="65">
        <v>9</v>
      </c>
      <c r="E218" s="9">
        <f>IF(D220=0, "-", D218/D220)</f>
        <v>9.1836734693877556E-2</v>
      </c>
      <c r="F218" s="81">
        <v>8</v>
      </c>
      <c r="G218" s="34">
        <f>IF(F220=0, "-", F218/F220)</f>
        <v>3.8834951456310676E-2</v>
      </c>
      <c r="H218" s="65">
        <v>23</v>
      </c>
      <c r="I218" s="9">
        <f>IF(H220=0, "-", H218/H220)</f>
        <v>8.6142322097378279E-2</v>
      </c>
      <c r="J218" s="8">
        <f t="shared" si="20"/>
        <v>-0.22222222222222221</v>
      </c>
      <c r="K218" s="9">
        <f t="shared" si="21"/>
        <v>-0.65217391304347827</v>
      </c>
    </row>
    <row r="219" spans="1:11" x14ac:dyDescent="0.25">
      <c r="A219" s="2"/>
      <c r="B219" s="68"/>
      <c r="C219" s="33"/>
      <c r="D219" s="68"/>
      <c r="E219" s="6"/>
      <c r="F219" s="82"/>
      <c r="G219" s="33"/>
      <c r="H219" s="68"/>
      <c r="I219" s="6"/>
      <c r="J219" s="5"/>
      <c r="K219" s="6"/>
    </row>
    <row r="220" spans="1:11" s="43" customFormat="1" x14ac:dyDescent="0.25">
      <c r="A220" s="162" t="s">
        <v>569</v>
      </c>
      <c r="B220" s="71">
        <f>SUM(B203:B219)</f>
        <v>84</v>
      </c>
      <c r="C220" s="40">
        <f>B220/24107</f>
        <v>3.4844650931264778E-3</v>
      </c>
      <c r="D220" s="71">
        <f>SUM(D203:D219)</f>
        <v>98</v>
      </c>
      <c r="E220" s="41">
        <f>D220/27155</f>
        <v>3.60891180261462E-3</v>
      </c>
      <c r="F220" s="77">
        <f>SUM(F203:F219)</f>
        <v>206</v>
      </c>
      <c r="G220" s="42">
        <f>F220/68368</f>
        <v>3.0131055464544818E-3</v>
      </c>
      <c r="H220" s="71">
        <f>SUM(H203:H219)</f>
        <v>267</v>
      </c>
      <c r="I220" s="41">
        <f>H220/69729</f>
        <v>3.8291098395215762E-3</v>
      </c>
      <c r="J220" s="37">
        <f>IF(D220=0, "-", IF((B220-D220)/D220&lt;10, (B220-D220)/D220, "&gt;999%"))</f>
        <v>-0.14285714285714285</v>
      </c>
      <c r="K220" s="38">
        <f>IF(H220=0, "-", IF((F220-H220)/H220&lt;10, (F220-H220)/H220, "&gt;999%"))</f>
        <v>-0.22846441947565543</v>
      </c>
    </row>
    <row r="221" spans="1:11" x14ac:dyDescent="0.25">
      <c r="B221" s="83"/>
      <c r="D221" s="83"/>
      <c r="F221" s="83"/>
      <c r="H221" s="83"/>
    </row>
    <row r="222" spans="1:11" x14ac:dyDescent="0.25">
      <c r="A222" s="163" t="s">
        <v>151</v>
      </c>
      <c r="B222" s="61" t="s">
        <v>12</v>
      </c>
      <c r="C222" s="62" t="s">
        <v>13</v>
      </c>
      <c r="D222" s="61" t="s">
        <v>12</v>
      </c>
      <c r="E222" s="63" t="s">
        <v>13</v>
      </c>
      <c r="F222" s="62" t="s">
        <v>12</v>
      </c>
      <c r="G222" s="62" t="s">
        <v>13</v>
      </c>
      <c r="H222" s="61" t="s">
        <v>12</v>
      </c>
      <c r="I222" s="63" t="s">
        <v>13</v>
      </c>
      <c r="J222" s="61"/>
      <c r="K222" s="63"/>
    </row>
    <row r="223" spans="1:11" x14ac:dyDescent="0.25">
      <c r="A223" s="7" t="s">
        <v>327</v>
      </c>
      <c r="B223" s="65">
        <v>2</v>
      </c>
      <c r="C223" s="34">
        <f>IF(B234=0, "-", B223/B234)</f>
        <v>0.08</v>
      </c>
      <c r="D223" s="65">
        <v>2</v>
      </c>
      <c r="E223" s="9">
        <f>IF(D234=0, "-", D223/D234)</f>
        <v>0.05</v>
      </c>
      <c r="F223" s="81">
        <v>6</v>
      </c>
      <c r="G223" s="34">
        <f>IF(F234=0, "-", F223/F234)</f>
        <v>9.0909090909090912E-2</v>
      </c>
      <c r="H223" s="65">
        <v>4</v>
      </c>
      <c r="I223" s="9">
        <f>IF(H234=0, "-", H223/H234)</f>
        <v>5.1948051948051951E-2</v>
      </c>
      <c r="J223" s="8">
        <f t="shared" ref="J223:J232" si="22">IF(D223=0, "-", IF((B223-D223)/D223&lt;10, (B223-D223)/D223, "&gt;999%"))</f>
        <v>0</v>
      </c>
      <c r="K223" s="9">
        <f t="shared" ref="K223:K232" si="23">IF(H223=0, "-", IF((F223-H223)/H223&lt;10, (F223-H223)/H223, "&gt;999%"))</f>
        <v>0.5</v>
      </c>
    </row>
    <row r="224" spans="1:11" x14ac:dyDescent="0.25">
      <c r="A224" s="7" t="s">
        <v>328</v>
      </c>
      <c r="B224" s="65">
        <v>3</v>
      </c>
      <c r="C224" s="34">
        <f>IF(B234=0, "-", B224/B234)</f>
        <v>0.12</v>
      </c>
      <c r="D224" s="65">
        <v>1</v>
      </c>
      <c r="E224" s="9">
        <f>IF(D234=0, "-", D224/D234)</f>
        <v>2.5000000000000001E-2</v>
      </c>
      <c r="F224" s="81">
        <v>9</v>
      </c>
      <c r="G224" s="34">
        <f>IF(F234=0, "-", F224/F234)</f>
        <v>0.13636363636363635</v>
      </c>
      <c r="H224" s="65">
        <v>7</v>
      </c>
      <c r="I224" s="9">
        <f>IF(H234=0, "-", H224/H234)</f>
        <v>9.0909090909090912E-2</v>
      </c>
      <c r="J224" s="8">
        <f t="shared" si="22"/>
        <v>2</v>
      </c>
      <c r="K224" s="9">
        <f t="shared" si="23"/>
        <v>0.2857142857142857</v>
      </c>
    </row>
    <row r="225" spans="1:11" x14ac:dyDescent="0.25">
      <c r="A225" s="7" t="s">
        <v>329</v>
      </c>
      <c r="B225" s="65">
        <v>5</v>
      </c>
      <c r="C225" s="34">
        <f>IF(B234=0, "-", B225/B234)</f>
        <v>0.2</v>
      </c>
      <c r="D225" s="65">
        <v>2</v>
      </c>
      <c r="E225" s="9">
        <f>IF(D234=0, "-", D225/D234)</f>
        <v>0.05</v>
      </c>
      <c r="F225" s="81">
        <v>6</v>
      </c>
      <c r="G225" s="34">
        <f>IF(F234=0, "-", F225/F234)</f>
        <v>9.0909090909090912E-2</v>
      </c>
      <c r="H225" s="65">
        <v>5</v>
      </c>
      <c r="I225" s="9">
        <f>IF(H234=0, "-", H225/H234)</f>
        <v>6.4935064935064929E-2</v>
      </c>
      <c r="J225" s="8">
        <f t="shared" si="22"/>
        <v>1.5</v>
      </c>
      <c r="K225" s="9">
        <f t="shared" si="23"/>
        <v>0.2</v>
      </c>
    </row>
    <row r="226" spans="1:11" x14ac:dyDescent="0.25">
      <c r="A226" s="7" t="s">
        <v>330</v>
      </c>
      <c r="B226" s="65">
        <v>2</v>
      </c>
      <c r="C226" s="34">
        <f>IF(B234=0, "-", B226/B234)</f>
        <v>0.08</v>
      </c>
      <c r="D226" s="65">
        <v>6</v>
      </c>
      <c r="E226" s="9">
        <f>IF(D234=0, "-", D226/D234)</f>
        <v>0.15</v>
      </c>
      <c r="F226" s="81">
        <v>11</v>
      </c>
      <c r="G226" s="34">
        <f>IF(F234=0, "-", F226/F234)</f>
        <v>0.16666666666666666</v>
      </c>
      <c r="H226" s="65">
        <v>13</v>
      </c>
      <c r="I226" s="9">
        <f>IF(H234=0, "-", H226/H234)</f>
        <v>0.16883116883116883</v>
      </c>
      <c r="J226" s="8">
        <f t="shared" si="22"/>
        <v>-0.66666666666666663</v>
      </c>
      <c r="K226" s="9">
        <f t="shared" si="23"/>
        <v>-0.15384615384615385</v>
      </c>
    </row>
    <row r="227" spans="1:11" x14ac:dyDescent="0.25">
      <c r="A227" s="7" t="s">
        <v>331</v>
      </c>
      <c r="B227" s="65">
        <v>0</v>
      </c>
      <c r="C227" s="34">
        <f>IF(B234=0, "-", B227/B234)</f>
        <v>0</v>
      </c>
      <c r="D227" s="65">
        <v>0</v>
      </c>
      <c r="E227" s="9">
        <f>IF(D234=0, "-", D227/D234)</f>
        <v>0</v>
      </c>
      <c r="F227" s="81">
        <v>2</v>
      </c>
      <c r="G227" s="34">
        <f>IF(F234=0, "-", F227/F234)</f>
        <v>3.0303030303030304E-2</v>
      </c>
      <c r="H227" s="65">
        <v>0</v>
      </c>
      <c r="I227" s="9">
        <f>IF(H234=0, "-", H227/H234)</f>
        <v>0</v>
      </c>
      <c r="J227" s="8" t="str">
        <f t="shared" si="22"/>
        <v>-</v>
      </c>
      <c r="K227" s="9" t="str">
        <f t="shared" si="23"/>
        <v>-</v>
      </c>
    </row>
    <row r="228" spans="1:11" x14ac:dyDescent="0.25">
      <c r="A228" s="7" t="s">
        <v>332</v>
      </c>
      <c r="B228" s="65">
        <v>0</v>
      </c>
      <c r="C228" s="34">
        <f>IF(B234=0, "-", B228/B234)</f>
        <v>0</v>
      </c>
      <c r="D228" s="65">
        <v>2</v>
      </c>
      <c r="E228" s="9">
        <f>IF(D234=0, "-", D228/D234)</f>
        <v>0.05</v>
      </c>
      <c r="F228" s="81">
        <v>0</v>
      </c>
      <c r="G228" s="34">
        <f>IF(F234=0, "-", F228/F234)</f>
        <v>0</v>
      </c>
      <c r="H228" s="65">
        <v>2</v>
      </c>
      <c r="I228" s="9">
        <f>IF(H234=0, "-", H228/H234)</f>
        <v>2.5974025974025976E-2</v>
      </c>
      <c r="J228" s="8">
        <f t="shared" si="22"/>
        <v>-1</v>
      </c>
      <c r="K228" s="9">
        <f t="shared" si="23"/>
        <v>-1</v>
      </c>
    </row>
    <row r="229" spans="1:11" x14ac:dyDescent="0.25">
      <c r="A229" s="7" t="s">
        <v>333</v>
      </c>
      <c r="B229" s="65">
        <v>2</v>
      </c>
      <c r="C229" s="34">
        <f>IF(B234=0, "-", B229/B234)</f>
        <v>0.08</v>
      </c>
      <c r="D229" s="65">
        <v>1</v>
      </c>
      <c r="E229" s="9">
        <f>IF(D234=0, "-", D229/D234)</f>
        <v>2.5000000000000001E-2</v>
      </c>
      <c r="F229" s="81">
        <v>5</v>
      </c>
      <c r="G229" s="34">
        <f>IF(F234=0, "-", F229/F234)</f>
        <v>7.575757575757576E-2</v>
      </c>
      <c r="H229" s="65">
        <v>2</v>
      </c>
      <c r="I229" s="9">
        <f>IF(H234=0, "-", H229/H234)</f>
        <v>2.5974025974025976E-2</v>
      </c>
      <c r="J229" s="8">
        <f t="shared" si="22"/>
        <v>1</v>
      </c>
      <c r="K229" s="9">
        <f t="shared" si="23"/>
        <v>1.5</v>
      </c>
    </row>
    <row r="230" spans="1:11" x14ac:dyDescent="0.25">
      <c r="A230" s="7" t="s">
        <v>334</v>
      </c>
      <c r="B230" s="65">
        <v>0</v>
      </c>
      <c r="C230" s="34">
        <f>IF(B234=0, "-", B230/B234)</f>
        <v>0</v>
      </c>
      <c r="D230" s="65">
        <v>0</v>
      </c>
      <c r="E230" s="9">
        <f>IF(D234=0, "-", D230/D234)</f>
        <v>0</v>
      </c>
      <c r="F230" s="81">
        <v>0</v>
      </c>
      <c r="G230" s="34">
        <f>IF(F234=0, "-", F230/F234)</f>
        <v>0</v>
      </c>
      <c r="H230" s="65">
        <v>3</v>
      </c>
      <c r="I230" s="9">
        <f>IF(H234=0, "-", H230/H234)</f>
        <v>3.896103896103896E-2</v>
      </c>
      <c r="J230" s="8" t="str">
        <f t="shared" si="22"/>
        <v>-</v>
      </c>
      <c r="K230" s="9">
        <f t="shared" si="23"/>
        <v>-1</v>
      </c>
    </row>
    <row r="231" spans="1:11" x14ac:dyDescent="0.25">
      <c r="A231" s="7" t="s">
        <v>335</v>
      </c>
      <c r="B231" s="65">
        <v>11</v>
      </c>
      <c r="C231" s="34">
        <f>IF(B234=0, "-", B231/B234)</f>
        <v>0.44</v>
      </c>
      <c r="D231" s="65">
        <v>26</v>
      </c>
      <c r="E231" s="9">
        <f>IF(D234=0, "-", D231/D234)</f>
        <v>0.65</v>
      </c>
      <c r="F231" s="81">
        <v>27</v>
      </c>
      <c r="G231" s="34">
        <f>IF(F234=0, "-", F231/F234)</f>
        <v>0.40909090909090912</v>
      </c>
      <c r="H231" s="65">
        <v>39</v>
      </c>
      <c r="I231" s="9">
        <f>IF(H234=0, "-", H231/H234)</f>
        <v>0.50649350649350644</v>
      </c>
      <c r="J231" s="8">
        <f t="shared" si="22"/>
        <v>-0.57692307692307687</v>
      </c>
      <c r="K231" s="9">
        <f t="shared" si="23"/>
        <v>-0.30769230769230771</v>
      </c>
    </row>
    <row r="232" spans="1:11" x14ac:dyDescent="0.25">
      <c r="A232" s="7" t="s">
        <v>336</v>
      </c>
      <c r="B232" s="65">
        <v>0</v>
      </c>
      <c r="C232" s="34">
        <f>IF(B234=0, "-", B232/B234)</f>
        <v>0</v>
      </c>
      <c r="D232" s="65">
        <v>0</v>
      </c>
      <c r="E232" s="9">
        <f>IF(D234=0, "-", D232/D234)</f>
        <v>0</v>
      </c>
      <c r="F232" s="81">
        <v>0</v>
      </c>
      <c r="G232" s="34">
        <f>IF(F234=0, "-", F232/F234)</f>
        <v>0</v>
      </c>
      <c r="H232" s="65">
        <v>2</v>
      </c>
      <c r="I232" s="9">
        <f>IF(H234=0, "-", H232/H234)</f>
        <v>2.5974025974025976E-2</v>
      </c>
      <c r="J232" s="8" t="str">
        <f t="shared" si="22"/>
        <v>-</v>
      </c>
      <c r="K232" s="9">
        <f t="shared" si="23"/>
        <v>-1</v>
      </c>
    </row>
    <row r="233" spans="1:11" x14ac:dyDescent="0.25">
      <c r="A233" s="2"/>
      <c r="B233" s="68"/>
      <c r="C233" s="33"/>
      <c r="D233" s="68"/>
      <c r="E233" s="6"/>
      <c r="F233" s="82"/>
      <c r="G233" s="33"/>
      <c r="H233" s="68"/>
      <c r="I233" s="6"/>
      <c r="J233" s="5"/>
      <c r="K233" s="6"/>
    </row>
    <row r="234" spans="1:11" s="43" customFormat="1" x14ac:dyDescent="0.25">
      <c r="A234" s="162" t="s">
        <v>568</v>
      </c>
      <c r="B234" s="71">
        <f>SUM(B223:B233)</f>
        <v>25</v>
      </c>
      <c r="C234" s="40">
        <f>B234/24107</f>
        <v>1.0370431824781184E-3</v>
      </c>
      <c r="D234" s="71">
        <f>SUM(D223:D233)</f>
        <v>40</v>
      </c>
      <c r="E234" s="41">
        <f>D234/27155</f>
        <v>1.4730252255569876E-3</v>
      </c>
      <c r="F234" s="77">
        <f>SUM(F223:F233)</f>
        <v>66</v>
      </c>
      <c r="G234" s="42">
        <f>F234/68368</f>
        <v>9.6536391294172711E-4</v>
      </c>
      <c r="H234" s="71">
        <f>SUM(H223:H233)</f>
        <v>77</v>
      </c>
      <c r="I234" s="41">
        <f>H234/69729</f>
        <v>1.1042751222590313E-3</v>
      </c>
      <c r="J234" s="37">
        <f>IF(D234=0, "-", IF((B234-D234)/D234&lt;10, (B234-D234)/D234, "&gt;999%"))</f>
        <v>-0.375</v>
      </c>
      <c r="K234" s="38">
        <f>IF(H234=0, "-", IF((F234-H234)/H234&lt;10, (F234-H234)/H234, "&gt;999%"))</f>
        <v>-0.14285714285714285</v>
      </c>
    </row>
    <row r="235" spans="1:11" x14ac:dyDescent="0.25">
      <c r="B235" s="83"/>
      <c r="D235" s="83"/>
      <c r="F235" s="83"/>
      <c r="H235" s="83"/>
    </row>
    <row r="236" spans="1:11" s="43" customFormat="1" x14ac:dyDescent="0.25">
      <c r="A236" s="162" t="s">
        <v>567</v>
      </c>
      <c r="B236" s="71">
        <v>270</v>
      </c>
      <c r="C236" s="40">
        <f>B236/24107</f>
        <v>1.1200066370763678E-2</v>
      </c>
      <c r="D236" s="71">
        <v>220</v>
      </c>
      <c r="E236" s="41">
        <f>D236/27155</f>
        <v>8.1016387405634313E-3</v>
      </c>
      <c r="F236" s="77">
        <v>666</v>
      </c>
      <c r="G236" s="42">
        <f>F236/68368</f>
        <v>9.741399485139246E-3</v>
      </c>
      <c r="H236" s="71">
        <v>650</v>
      </c>
      <c r="I236" s="41">
        <f>H236/69729</f>
        <v>9.3218029801087066E-3</v>
      </c>
      <c r="J236" s="37">
        <f>IF(D236=0, "-", IF((B236-D236)/D236&lt;10, (B236-D236)/D236, "&gt;999%"))</f>
        <v>0.22727272727272727</v>
      </c>
      <c r="K236" s="38">
        <f>IF(H236=0, "-", IF((F236-H236)/H236&lt;10, (F236-H236)/H236, "&gt;999%"))</f>
        <v>2.4615384615384615E-2</v>
      </c>
    </row>
    <row r="237" spans="1:11" x14ac:dyDescent="0.25">
      <c r="B237" s="83"/>
      <c r="D237" s="83"/>
      <c r="F237" s="83"/>
      <c r="H237" s="83"/>
    </row>
    <row r="238" spans="1:11" x14ac:dyDescent="0.25">
      <c r="A238" s="27" t="s">
        <v>565</v>
      </c>
      <c r="B238" s="71">
        <f>B242-B240</f>
        <v>2393</v>
      </c>
      <c r="C238" s="40">
        <f>B238/24107</f>
        <v>9.9265773426805495E-2</v>
      </c>
      <c r="D238" s="71">
        <f>D242-D240</f>
        <v>3717</v>
      </c>
      <c r="E238" s="41">
        <f>D238/27155</f>
        <v>0.13688086908488309</v>
      </c>
      <c r="F238" s="77">
        <f>F242-F240</f>
        <v>7672</v>
      </c>
      <c r="G238" s="42">
        <f>F238/68368</f>
        <v>0.11221624151649895</v>
      </c>
      <c r="H238" s="71">
        <f>H242-H240</f>
        <v>10799</v>
      </c>
      <c r="I238" s="41">
        <f>H238/69729</f>
        <v>0.15487100058799064</v>
      </c>
      <c r="J238" s="37">
        <f>IF(D238=0, "-", IF((B238-D238)/D238&lt;10, (B238-D238)/D238, "&gt;999%"))</f>
        <v>-0.35620123755716976</v>
      </c>
      <c r="K238" s="38">
        <f>IF(H238=0, "-", IF((F238-H238)/H238&lt;10, (F238-H238)/H238, "&gt;999%"))</f>
        <v>-0.28956384850449118</v>
      </c>
    </row>
    <row r="239" spans="1:11" x14ac:dyDescent="0.25">
      <c r="A239" s="27"/>
      <c r="B239" s="71"/>
      <c r="C239" s="40"/>
      <c r="D239" s="71"/>
      <c r="E239" s="41"/>
      <c r="F239" s="77"/>
      <c r="G239" s="42"/>
      <c r="H239" s="71"/>
      <c r="I239" s="41"/>
      <c r="J239" s="37"/>
      <c r="K239" s="38"/>
    </row>
    <row r="240" spans="1:11" x14ac:dyDescent="0.25">
      <c r="A240" s="27" t="s">
        <v>566</v>
      </c>
      <c r="B240" s="71">
        <v>2010</v>
      </c>
      <c r="C240" s="40">
        <f>B240/24107</f>
        <v>8.3378271871240722E-2</v>
      </c>
      <c r="D240" s="71">
        <v>2421</v>
      </c>
      <c r="E240" s="41">
        <f>D240/27155</f>
        <v>8.9154851776836672E-2</v>
      </c>
      <c r="F240" s="77">
        <v>4725</v>
      </c>
      <c r="G240" s="42">
        <f>F240/68368</f>
        <v>6.9111280131055469E-2</v>
      </c>
      <c r="H240" s="71">
        <v>4046</v>
      </c>
      <c r="I240" s="41">
        <f>H240/69729</f>
        <v>5.8024638242338195E-2</v>
      </c>
      <c r="J240" s="37">
        <f>IF(D240=0, "-", IF((B240-D240)/D240&lt;10, (B240-D240)/D240, "&gt;999%"))</f>
        <v>-0.1697645600991326</v>
      </c>
      <c r="K240" s="38">
        <f>IF(H240=0, "-", IF((F240-H240)/H240&lt;10, (F240-H240)/H240, "&gt;999%"))</f>
        <v>0.16782006920415224</v>
      </c>
    </row>
    <row r="241" spans="1:11" x14ac:dyDescent="0.25">
      <c r="A241" s="27"/>
      <c r="B241" s="71"/>
      <c r="C241" s="40"/>
      <c r="D241" s="71"/>
      <c r="E241" s="41"/>
      <c r="F241" s="77"/>
      <c r="G241" s="42"/>
      <c r="H241" s="71"/>
      <c r="I241" s="41"/>
      <c r="J241" s="37"/>
      <c r="K241" s="38"/>
    </row>
    <row r="242" spans="1:11" x14ac:dyDescent="0.25">
      <c r="A242" s="27" t="s">
        <v>564</v>
      </c>
      <c r="B242" s="71">
        <v>4403</v>
      </c>
      <c r="C242" s="40">
        <f>B242/24107</f>
        <v>0.1826440452980462</v>
      </c>
      <c r="D242" s="71">
        <v>6138</v>
      </c>
      <c r="E242" s="41">
        <f>D242/27155</f>
        <v>0.22603572086171975</v>
      </c>
      <c r="F242" s="77">
        <v>12397</v>
      </c>
      <c r="G242" s="42">
        <f>F242/68368</f>
        <v>0.18132752164755442</v>
      </c>
      <c r="H242" s="71">
        <v>14845</v>
      </c>
      <c r="I242" s="41">
        <f>H242/69729</f>
        <v>0.21289563883032883</v>
      </c>
      <c r="J242" s="37">
        <f>IF(D242=0, "-", IF((B242-D242)/D242&lt;10, (B242-D242)/D242, "&gt;999%"))</f>
        <v>-0.28266536331052461</v>
      </c>
      <c r="K242" s="38">
        <f>IF(H242=0, "-", IF((F242-H242)/H242&lt;10, (F242-H242)/H242, "&gt;999%"))</f>
        <v>-0.16490400808352981</v>
      </c>
    </row>
  </sheetData>
  <mergeCells count="58">
    <mergeCell ref="B1:K1"/>
    <mergeCell ref="B2:K2"/>
    <mergeCell ref="B188:E188"/>
    <mergeCell ref="F188:I188"/>
    <mergeCell ref="J188:K188"/>
    <mergeCell ref="B189:C189"/>
    <mergeCell ref="D189:E189"/>
    <mergeCell ref="F189:G189"/>
    <mergeCell ref="H189:I189"/>
    <mergeCell ref="B162:E162"/>
    <mergeCell ref="F162:I162"/>
    <mergeCell ref="J162:K162"/>
    <mergeCell ref="B163:C163"/>
    <mergeCell ref="D163:E163"/>
    <mergeCell ref="F163:G163"/>
    <mergeCell ref="H163:I163"/>
    <mergeCell ref="B140:E140"/>
    <mergeCell ref="F140:I140"/>
    <mergeCell ref="J140:K140"/>
    <mergeCell ref="B141:C141"/>
    <mergeCell ref="D141:E141"/>
    <mergeCell ref="F141:G141"/>
    <mergeCell ref="H141:I141"/>
    <mergeCell ref="B113:E113"/>
    <mergeCell ref="F113:I113"/>
    <mergeCell ref="J113:K113"/>
    <mergeCell ref="B114:C114"/>
    <mergeCell ref="D114:E114"/>
    <mergeCell ref="F114:G114"/>
    <mergeCell ref="H114:I114"/>
    <mergeCell ref="B76:E76"/>
    <mergeCell ref="F76:I76"/>
    <mergeCell ref="J76:K76"/>
    <mergeCell ref="B77:C77"/>
    <mergeCell ref="D77:E77"/>
    <mergeCell ref="F77:G77"/>
    <mergeCell ref="H77:I77"/>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3" max="16383" man="1"/>
    <brk id="111" max="16383" man="1"/>
    <brk id="161" max="16383" man="1"/>
    <brk id="22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zoomScaleNormal="100"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618</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3</v>
      </c>
      <c r="C7" s="39">
        <f>IF(B51=0, "-", B7/B51)</f>
        <v>6.8135362253009312E-4</v>
      </c>
      <c r="D7" s="65">
        <v>16</v>
      </c>
      <c r="E7" s="21">
        <f>IF(D51=0, "-", D7/D51)</f>
        <v>2.606712284131639E-3</v>
      </c>
      <c r="F7" s="81">
        <v>12</v>
      </c>
      <c r="G7" s="39">
        <f>IF(F51=0, "-", F7/F51)</f>
        <v>9.6797612325562636E-4</v>
      </c>
      <c r="H7" s="65">
        <v>35</v>
      </c>
      <c r="I7" s="21">
        <f>IF(H51=0, "-", H7/H51)</f>
        <v>2.3576961940047153E-3</v>
      </c>
      <c r="J7" s="20">
        <f t="shared" ref="J7:J49" si="0">IF(D7=0, "-", IF((B7-D7)/D7&lt;10, (B7-D7)/D7, "&gt;999%"))</f>
        <v>-0.8125</v>
      </c>
      <c r="K7" s="21">
        <f t="shared" ref="K7:K49" si="1">IF(H7=0, "-", IF((F7-H7)/H7&lt;10, (F7-H7)/H7, "&gt;999%"))</f>
        <v>-0.65714285714285714</v>
      </c>
    </row>
    <row r="8" spans="1:11" x14ac:dyDescent="0.25">
      <c r="A8" s="7" t="s">
        <v>32</v>
      </c>
      <c r="B8" s="65">
        <v>0</v>
      </c>
      <c r="C8" s="39">
        <f>IF(B51=0, "-", B8/B51)</f>
        <v>0</v>
      </c>
      <c r="D8" s="65">
        <v>0</v>
      </c>
      <c r="E8" s="21">
        <f>IF(D51=0, "-", D8/D51)</f>
        <v>0</v>
      </c>
      <c r="F8" s="81">
        <v>0</v>
      </c>
      <c r="G8" s="39">
        <f>IF(F51=0, "-", F8/F51)</f>
        <v>0</v>
      </c>
      <c r="H8" s="65">
        <v>1</v>
      </c>
      <c r="I8" s="21">
        <f>IF(H51=0, "-", H8/H51)</f>
        <v>6.7362748400134721E-5</v>
      </c>
      <c r="J8" s="20" t="str">
        <f t="shared" si="0"/>
        <v>-</v>
      </c>
      <c r="K8" s="21">
        <f t="shared" si="1"/>
        <v>-1</v>
      </c>
    </row>
    <row r="9" spans="1:11" x14ac:dyDescent="0.25">
      <c r="A9" s="7" t="s">
        <v>33</v>
      </c>
      <c r="B9" s="65">
        <v>2</v>
      </c>
      <c r="C9" s="39">
        <f>IF(B51=0, "-", B9/B51)</f>
        <v>4.5423574835339541E-4</v>
      </c>
      <c r="D9" s="65">
        <v>2</v>
      </c>
      <c r="E9" s="21">
        <f>IF(D51=0, "-", D9/D51)</f>
        <v>3.2583903551645487E-4</v>
      </c>
      <c r="F9" s="81">
        <v>6</v>
      </c>
      <c r="G9" s="39">
        <f>IF(F51=0, "-", F9/F51)</f>
        <v>4.8398806162781318E-4</v>
      </c>
      <c r="H9" s="65">
        <v>4</v>
      </c>
      <c r="I9" s="21">
        <f>IF(H51=0, "-", H9/H51)</f>
        <v>2.6945099360053889E-4</v>
      </c>
      <c r="J9" s="20">
        <f t="shared" si="0"/>
        <v>0</v>
      </c>
      <c r="K9" s="21">
        <f t="shared" si="1"/>
        <v>0.5</v>
      </c>
    </row>
    <row r="10" spans="1:11" x14ac:dyDescent="0.25">
      <c r="A10" s="7" t="s">
        <v>34</v>
      </c>
      <c r="B10" s="65">
        <v>144</v>
      </c>
      <c r="C10" s="39">
        <f>IF(B51=0, "-", B10/B51)</f>
        <v>3.2704973881444471E-2</v>
      </c>
      <c r="D10" s="65">
        <v>93</v>
      </c>
      <c r="E10" s="21">
        <f>IF(D51=0, "-", D10/D51)</f>
        <v>1.5151515151515152E-2</v>
      </c>
      <c r="F10" s="81">
        <v>365</v>
      </c>
      <c r="G10" s="39">
        <f>IF(F51=0, "-", F10/F51)</f>
        <v>2.9442607082358636E-2</v>
      </c>
      <c r="H10" s="65">
        <v>172</v>
      </c>
      <c r="I10" s="21">
        <f>IF(H51=0, "-", H10/H51)</f>
        <v>1.1586392724823173E-2</v>
      </c>
      <c r="J10" s="20">
        <f t="shared" si="0"/>
        <v>0.54838709677419351</v>
      </c>
      <c r="K10" s="21">
        <f t="shared" si="1"/>
        <v>1.1220930232558139</v>
      </c>
    </row>
    <row r="11" spans="1:11" x14ac:dyDescent="0.25">
      <c r="A11" s="7" t="s">
        <v>35</v>
      </c>
      <c r="B11" s="65">
        <v>3</v>
      </c>
      <c r="C11" s="39">
        <f>IF(B51=0, "-", B11/B51)</f>
        <v>6.8135362253009312E-4</v>
      </c>
      <c r="D11" s="65">
        <v>1</v>
      </c>
      <c r="E11" s="21">
        <f>IF(D51=0, "-", D11/D51)</f>
        <v>1.6291951775822744E-4</v>
      </c>
      <c r="F11" s="81">
        <v>9</v>
      </c>
      <c r="G11" s="39">
        <f>IF(F51=0, "-", F11/F51)</f>
        <v>7.2598209244171977E-4</v>
      </c>
      <c r="H11" s="65">
        <v>7</v>
      </c>
      <c r="I11" s="21">
        <f>IF(H51=0, "-", H11/H51)</f>
        <v>4.7153923880094309E-4</v>
      </c>
      <c r="J11" s="20">
        <f t="shared" si="0"/>
        <v>2</v>
      </c>
      <c r="K11" s="21">
        <f t="shared" si="1"/>
        <v>0.2857142857142857</v>
      </c>
    </row>
    <row r="12" spans="1:11" x14ac:dyDescent="0.25">
      <c r="A12" s="7" t="s">
        <v>36</v>
      </c>
      <c r="B12" s="65">
        <v>432</v>
      </c>
      <c r="C12" s="39">
        <f>IF(B51=0, "-", B12/B51)</f>
        <v>9.8114921644333414E-2</v>
      </c>
      <c r="D12" s="65">
        <v>320</v>
      </c>
      <c r="E12" s="21">
        <f>IF(D51=0, "-", D12/D51)</f>
        <v>5.2134245682632779E-2</v>
      </c>
      <c r="F12" s="81">
        <v>867</v>
      </c>
      <c r="G12" s="39">
        <f>IF(F51=0, "-", F12/F51)</f>
        <v>6.9936274905219004E-2</v>
      </c>
      <c r="H12" s="65">
        <v>923</v>
      </c>
      <c r="I12" s="21">
        <f>IF(H51=0, "-", H12/H51)</f>
        <v>6.2175816773324351E-2</v>
      </c>
      <c r="J12" s="20">
        <f t="shared" si="0"/>
        <v>0.35</v>
      </c>
      <c r="K12" s="21">
        <f t="shared" si="1"/>
        <v>-6.0671722643553631E-2</v>
      </c>
    </row>
    <row r="13" spans="1:11" x14ac:dyDescent="0.25">
      <c r="A13" s="7" t="s">
        <v>38</v>
      </c>
      <c r="B13" s="65">
        <v>5</v>
      </c>
      <c r="C13" s="39">
        <f>IF(B51=0, "-", B13/B51)</f>
        <v>1.1355893708834886E-3</v>
      </c>
      <c r="D13" s="65">
        <v>7</v>
      </c>
      <c r="E13" s="21">
        <f>IF(D51=0, "-", D13/D51)</f>
        <v>1.140436624307592E-3</v>
      </c>
      <c r="F13" s="81">
        <v>14</v>
      </c>
      <c r="G13" s="39">
        <f>IF(F51=0, "-", F13/F51)</f>
        <v>1.129305477131564E-3</v>
      </c>
      <c r="H13" s="65">
        <v>19</v>
      </c>
      <c r="I13" s="21">
        <f>IF(H51=0, "-", H13/H51)</f>
        <v>1.2798922196025598E-3</v>
      </c>
      <c r="J13" s="20">
        <f t="shared" si="0"/>
        <v>-0.2857142857142857</v>
      </c>
      <c r="K13" s="21">
        <f t="shared" si="1"/>
        <v>-0.26315789473684209</v>
      </c>
    </row>
    <row r="14" spans="1:11" x14ac:dyDescent="0.25">
      <c r="A14" s="7" t="s">
        <v>39</v>
      </c>
      <c r="B14" s="65">
        <v>0</v>
      </c>
      <c r="C14" s="39">
        <f>IF(B51=0, "-", B14/B51)</f>
        <v>0</v>
      </c>
      <c r="D14" s="65">
        <v>3</v>
      </c>
      <c r="E14" s="21">
        <f>IF(D51=0, "-", D14/D51)</f>
        <v>4.8875855327468231E-4</v>
      </c>
      <c r="F14" s="81">
        <v>0</v>
      </c>
      <c r="G14" s="39">
        <f>IF(F51=0, "-", F14/F51)</f>
        <v>0</v>
      </c>
      <c r="H14" s="65">
        <v>5</v>
      </c>
      <c r="I14" s="21">
        <f>IF(H51=0, "-", H14/H51)</f>
        <v>3.3681374200067362E-4</v>
      </c>
      <c r="J14" s="20">
        <f t="shared" si="0"/>
        <v>-1</v>
      </c>
      <c r="K14" s="21">
        <f t="shared" si="1"/>
        <v>-1</v>
      </c>
    </row>
    <row r="15" spans="1:11" x14ac:dyDescent="0.25">
      <c r="A15" s="7" t="s">
        <v>40</v>
      </c>
      <c r="B15" s="65">
        <v>3</v>
      </c>
      <c r="C15" s="39">
        <f>IF(B51=0, "-", B15/B51)</f>
        <v>6.8135362253009312E-4</v>
      </c>
      <c r="D15" s="65">
        <v>7</v>
      </c>
      <c r="E15" s="21">
        <f>IF(D51=0, "-", D15/D51)</f>
        <v>1.140436624307592E-3</v>
      </c>
      <c r="F15" s="81">
        <v>5</v>
      </c>
      <c r="G15" s="39">
        <f>IF(F51=0, "-", F15/F51)</f>
        <v>4.033233846898443E-4</v>
      </c>
      <c r="H15" s="65">
        <v>18</v>
      </c>
      <c r="I15" s="21">
        <f>IF(H51=0, "-", H15/H51)</f>
        <v>1.2125294712024251E-3</v>
      </c>
      <c r="J15" s="20">
        <f t="shared" si="0"/>
        <v>-0.5714285714285714</v>
      </c>
      <c r="K15" s="21">
        <f t="shared" si="1"/>
        <v>-0.72222222222222221</v>
      </c>
    </row>
    <row r="16" spans="1:11" x14ac:dyDescent="0.25">
      <c r="A16" s="7" t="s">
        <v>41</v>
      </c>
      <c r="B16" s="65">
        <v>36</v>
      </c>
      <c r="C16" s="39">
        <f>IF(B51=0, "-", B16/B51)</f>
        <v>8.1762434703611178E-3</v>
      </c>
      <c r="D16" s="65">
        <v>0</v>
      </c>
      <c r="E16" s="21">
        <f>IF(D51=0, "-", D16/D51)</f>
        <v>0</v>
      </c>
      <c r="F16" s="81">
        <v>49</v>
      </c>
      <c r="G16" s="39">
        <f>IF(F51=0, "-", F16/F51)</f>
        <v>3.952569169960474E-3</v>
      </c>
      <c r="H16" s="65">
        <v>0</v>
      </c>
      <c r="I16" s="21">
        <f>IF(H51=0, "-", H16/H51)</f>
        <v>0</v>
      </c>
      <c r="J16" s="20" t="str">
        <f t="shared" si="0"/>
        <v>-</v>
      </c>
      <c r="K16" s="21" t="str">
        <f t="shared" si="1"/>
        <v>-</v>
      </c>
    </row>
    <row r="17" spans="1:11" x14ac:dyDescent="0.25">
      <c r="A17" s="7" t="s">
        <v>44</v>
      </c>
      <c r="B17" s="65">
        <v>2</v>
      </c>
      <c r="C17" s="39">
        <f>IF(B51=0, "-", B17/B51)</f>
        <v>4.5423574835339541E-4</v>
      </c>
      <c r="D17" s="65">
        <v>6</v>
      </c>
      <c r="E17" s="21">
        <f>IF(D51=0, "-", D17/D51)</f>
        <v>9.7751710654936461E-4</v>
      </c>
      <c r="F17" s="81">
        <v>11</v>
      </c>
      <c r="G17" s="39">
        <f>IF(F51=0, "-", F17/F51)</f>
        <v>8.8731144631765753E-4</v>
      </c>
      <c r="H17" s="65">
        <v>13</v>
      </c>
      <c r="I17" s="21">
        <f>IF(H51=0, "-", H17/H51)</f>
        <v>8.7571572920175139E-4</v>
      </c>
      <c r="J17" s="20">
        <f t="shared" si="0"/>
        <v>-0.66666666666666663</v>
      </c>
      <c r="K17" s="21">
        <f t="shared" si="1"/>
        <v>-0.15384615384615385</v>
      </c>
    </row>
    <row r="18" spans="1:11" x14ac:dyDescent="0.25">
      <c r="A18" s="7" t="s">
        <v>45</v>
      </c>
      <c r="B18" s="65">
        <v>28</v>
      </c>
      <c r="C18" s="39">
        <f>IF(B51=0, "-", B18/B51)</f>
        <v>6.3593004769475362E-3</v>
      </c>
      <c r="D18" s="65">
        <v>31</v>
      </c>
      <c r="E18" s="21">
        <f>IF(D51=0, "-", D18/D51)</f>
        <v>5.0505050505050509E-3</v>
      </c>
      <c r="F18" s="81">
        <v>79</v>
      </c>
      <c r="G18" s="39">
        <f>IF(F51=0, "-", F18/F51)</f>
        <v>6.3725094780995402E-3</v>
      </c>
      <c r="H18" s="65">
        <v>67</v>
      </c>
      <c r="I18" s="21">
        <f>IF(H51=0, "-", H18/H51)</f>
        <v>4.5133041428090269E-3</v>
      </c>
      <c r="J18" s="20">
        <f t="shared" si="0"/>
        <v>-9.6774193548387094E-2</v>
      </c>
      <c r="K18" s="21">
        <f t="shared" si="1"/>
        <v>0.17910447761194029</v>
      </c>
    </row>
    <row r="19" spans="1:11" x14ac:dyDescent="0.25">
      <c r="A19" s="7" t="s">
        <v>47</v>
      </c>
      <c r="B19" s="65">
        <v>117</v>
      </c>
      <c r="C19" s="39">
        <f>IF(B51=0, "-", B19/B51)</f>
        <v>2.6572791278673631E-2</v>
      </c>
      <c r="D19" s="65">
        <v>52</v>
      </c>
      <c r="E19" s="21">
        <f>IF(D51=0, "-", D19/D51)</f>
        <v>8.4718149234278266E-3</v>
      </c>
      <c r="F19" s="81">
        <v>198</v>
      </c>
      <c r="G19" s="39">
        <f>IF(F51=0, "-", F19/F51)</f>
        <v>1.5971606033717833E-2</v>
      </c>
      <c r="H19" s="65">
        <v>187</v>
      </c>
      <c r="I19" s="21">
        <f>IF(H51=0, "-", H19/H51)</f>
        <v>1.2596833950825193E-2</v>
      </c>
      <c r="J19" s="20">
        <f t="shared" si="0"/>
        <v>1.25</v>
      </c>
      <c r="K19" s="21">
        <f t="shared" si="1"/>
        <v>5.8823529411764705E-2</v>
      </c>
    </row>
    <row r="20" spans="1:11" x14ac:dyDescent="0.25">
      <c r="A20" s="7" t="s">
        <v>50</v>
      </c>
      <c r="B20" s="65">
        <v>1</v>
      </c>
      <c r="C20" s="39">
        <f>IF(B51=0, "-", B20/B51)</f>
        <v>2.2711787417669771E-4</v>
      </c>
      <c r="D20" s="65">
        <v>1</v>
      </c>
      <c r="E20" s="21">
        <f>IF(D51=0, "-", D20/D51)</f>
        <v>1.6291951775822744E-4</v>
      </c>
      <c r="F20" s="81">
        <v>3</v>
      </c>
      <c r="G20" s="39">
        <f>IF(F51=0, "-", F20/F51)</f>
        <v>2.4199403081390659E-4</v>
      </c>
      <c r="H20" s="65">
        <v>5</v>
      </c>
      <c r="I20" s="21">
        <f>IF(H51=0, "-", H20/H51)</f>
        <v>3.3681374200067362E-4</v>
      </c>
      <c r="J20" s="20">
        <f t="shared" si="0"/>
        <v>0</v>
      </c>
      <c r="K20" s="21">
        <f t="shared" si="1"/>
        <v>-0.4</v>
      </c>
    </row>
    <row r="21" spans="1:11" x14ac:dyDescent="0.25">
      <c r="A21" s="7" t="s">
        <v>53</v>
      </c>
      <c r="B21" s="65">
        <v>88</v>
      </c>
      <c r="C21" s="39">
        <f>IF(B51=0, "-", B21/B51)</f>
        <v>1.9986372927549397E-2</v>
      </c>
      <c r="D21" s="65">
        <v>58</v>
      </c>
      <c r="E21" s="21">
        <f>IF(D51=0, "-", D21/D51)</f>
        <v>9.4493320299771921E-3</v>
      </c>
      <c r="F21" s="81">
        <v>139</v>
      </c>
      <c r="G21" s="39">
        <f>IF(F51=0, "-", F21/F51)</f>
        <v>1.1212390094377672E-2</v>
      </c>
      <c r="H21" s="65">
        <v>197</v>
      </c>
      <c r="I21" s="21">
        <f>IF(H51=0, "-", H21/H51)</f>
        <v>1.327046143482654E-2</v>
      </c>
      <c r="J21" s="20">
        <f t="shared" si="0"/>
        <v>0.51724137931034486</v>
      </c>
      <c r="K21" s="21">
        <f t="shared" si="1"/>
        <v>-0.29441624365482233</v>
      </c>
    </row>
    <row r="22" spans="1:11" x14ac:dyDescent="0.25">
      <c r="A22" s="7" t="s">
        <v>54</v>
      </c>
      <c r="B22" s="65">
        <v>278</v>
      </c>
      <c r="C22" s="39">
        <f>IF(B51=0, "-", B22/B51)</f>
        <v>6.3138769021121963E-2</v>
      </c>
      <c r="D22" s="65">
        <v>697</v>
      </c>
      <c r="E22" s="21">
        <f>IF(D51=0, "-", D22/D51)</f>
        <v>0.11355490387748453</v>
      </c>
      <c r="F22" s="81">
        <v>1087</v>
      </c>
      <c r="G22" s="39">
        <f>IF(F51=0, "-", F22/F51)</f>
        <v>8.7682503831572153E-2</v>
      </c>
      <c r="H22" s="65">
        <v>1851</v>
      </c>
      <c r="I22" s="21">
        <f>IF(H51=0, "-", H22/H51)</f>
        <v>0.12468844728864938</v>
      </c>
      <c r="J22" s="20">
        <f t="shared" si="0"/>
        <v>-0.60114777618364423</v>
      </c>
      <c r="K22" s="21">
        <f t="shared" si="1"/>
        <v>-0.41274986493787141</v>
      </c>
    </row>
    <row r="23" spans="1:11" x14ac:dyDescent="0.25">
      <c r="A23" s="7" t="s">
        <v>59</v>
      </c>
      <c r="B23" s="65">
        <v>3</v>
      </c>
      <c r="C23" s="39">
        <f>IF(B51=0, "-", B23/B51)</f>
        <v>6.8135362253009312E-4</v>
      </c>
      <c r="D23" s="65">
        <v>5</v>
      </c>
      <c r="E23" s="21">
        <f>IF(D51=0, "-", D23/D51)</f>
        <v>8.1459758879113718E-4</v>
      </c>
      <c r="F23" s="81">
        <v>9</v>
      </c>
      <c r="G23" s="39">
        <f>IF(F51=0, "-", F23/F51)</f>
        <v>7.2598209244171977E-4</v>
      </c>
      <c r="H23" s="65">
        <v>7</v>
      </c>
      <c r="I23" s="21">
        <f>IF(H51=0, "-", H23/H51)</f>
        <v>4.7153923880094309E-4</v>
      </c>
      <c r="J23" s="20">
        <f t="shared" si="0"/>
        <v>-0.4</v>
      </c>
      <c r="K23" s="21">
        <f t="shared" si="1"/>
        <v>0.2857142857142857</v>
      </c>
    </row>
    <row r="24" spans="1:11" x14ac:dyDescent="0.25">
      <c r="A24" s="7" t="s">
        <v>62</v>
      </c>
      <c r="B24" s="65">
        <v>680</v>
      </c>
      <c r="C24" s="39">
        <f>IF(B51=0, "-", B24/B51)</f>
        <v>0.15444015444015444</v>
      </c>
      <c r="D24" s="65">
        <v>712</v>
      </c>
      <c r="E24" s="21">
        <f>IF(D51=0, "-", D24/D51)</f>
        <v>0.11599869664385794</v>
      </c>
      <c r="F24" s="81">
        <v>2105</v>
      </c>
      <c r="G24" s="39">
        <f>IF(F51=0, "-", F24/F51)</f>
        <v>0.16979914495442447</v>
      </c>
      <c r="H24" s="65">
        <v>2162</v>
      </c>
      <c r="I24" s="21">
        <f>IF(H51=0, "-", H24/H51)</f>
        <v>0.14563826204109129</v>
      </c>
      <c r="J24" s="20">
        <f t="shared" si="0"/>
        <v>-4.49438202247191E-2</v>
      </c>
      <c r="K24" s="21">
        <f t="shared" si="1"/>
        <v>-2.6364477335800184E-2</v>
      </c>
    </row>
    <row r="25" spans="1:11" x14ac:dyDescent="0.25">
      <c r="A25" s="7" t="s">
        <v>63</v>
      </c>
      <c r="B25" s="65">
        <v>0</v>
      </c>
      <c r="C25" s="39">
        <f>IF(B51=0, "-", B25/B51)</f>
        <v>0</v>
      </c>
      <c r="D25" s="65">
        <v>0</v>
      </c>
      <c r="E25" s="21">
        <f>IF(D51=0, "-", D25/D51)</f>
        <v>0</v>
      </c>
      <c r="F25" s="81">
        <v>2</v>
      </c>
      <c r="G25" s="39">
        <f>IF(F51=0, "-", F25/F51)</f>
        <v>1.6132935387593774E-4</v>
      </c>
      <c r="H25" s="65">
        <v>0</v>
      </c>
      <c r="I25" s="21">
        <f>IF(H51=0, "-", H25/H51)</f>
        <v>0</v>
      </c>
      <c r="J25" s="20" t="str">
        <f t="shared" si="0"/>
        <v>-</v>
      </c>
      <c r="K25" s="21" t="str">
        <f t="shared" si="1"/>
        <v>-</v>
      </c>
    </row>
    <row r="26" spans="1:11" x14ac:dyDescent="0.25">
      <c r="A26" s="7" t="s">
        <v>65</v>
      </c>
      <c r="B26" s="65">
        <v>2</v>
      </c>
      <c r="C26" s="39">
        <f>IF(B51=0, "-", B26/B51)</f>
        <v>4.5423574835339541E-4</v>
      </c>
      <c r="D26" s="65">
        <v>14</v>
      </c>
      <c r="E26" s="21">
        <f>IF(D51=0, "-", D26/D51)</f>
        <v>2.2808732486151841E-3</v>
      </c>
      <c r="F26" s="81">
        <v>24</v>
      </c>
      <c r="G26" s="39">
        <f>IF(F51=0, "-", F26/F51)</f>
        <v>1.9359522465112527E-3</v>
      </c>
      <c r="H26" s="65">
        <v>51</v>
      </c>
      <c r="I26" s="21">
        <f>IF(H51=0, "-", H26/H51)</f>
        <v>3.4355001684068711E-3</v>
      </c>
      <c r="J26" s="20">
        <f t="shared" si="0"/>
        <v>-0.8571428571428571</v>
      </c>
      <c r="K26" s="21">
        <f t="shared" si="1"/>
        <v>-0.52941176470588236</v>
      </c>
    </row>
    <row r="27" spans="1:11" x14ac:dyDescent="0.25">
      <c r="A27" s="7" t="s">
        <v>66</v>
      </c>
      <c r="B27" s="65">
        <v>57</v>
      </c>
      <c r="C27" s="39">
        <f>IF(B51=0, "-", B27/B51)</f>
        <v>1.2945718828071769E-2</v>
      </c>
      <c r="D27" s="65">
        <v>22</v>
      </c>
      <c r="E27" s="21">
        <f>IF(D51=0, "-", D27/D51)</f>
        <v>3.5842293906810036E-3</v>
      </c>
      <c r="F27" s="81">
        <v>116</v>
      </c>
      <c r="G27" s="39">
        <f>IF(F51=0, "-", F27/F51)</f>
        <v>9.3571025248043883E-3</v>
      </c>
      <c r="H27" s="65">
        <v>74</v>
      </c>
      <c r="I27" s="21">
        <f>IF(H51=0, "-", H27/H51)</f>
        <v>4.9848433816099694E-3</v>
      </c>
      <c r="J27" s="20">
        <f t="shared" si="0"/>
        <v>1.5909090909090908</v>
      </c>
      <c r="K27" s="21">
        <f t="shared" si="1"/>
        <v>0.56756756756756754</v>
      </c>
    </row>
    <row r="28" spans="1:11" x14ac:dyDescent="0.25">
      <c r="A28" s="7" t="s">
        <v>67</v>
      </c>
      <c r="B28" s="65">
        <v>1</v>
      </c>
      <c r="C28" s="39">
        <f>IF(B51=0, "-", B28/B51)</f>
        <v>2.2711787417669771E-4</v>
      </c>
      <c r="D28" s="65">
        <v>5</v>
      </c>
      <c r="E28" s="21">
        <f>IF(D51=0, "-", D28/D51)</f>
        <v>8.1459758879113718E-4</v>
      </c>
      <c r="F28" s="81">
        <v>5</v>
      </c>
      <c r="G28" s="39">
        <f>IF(F51=0, "-", F28/F51)</f>
        <v>4.033233846898443E-4</v>
      </c>
      <c r="H28" s="65">
        <v>16</v>
      </c>
      <c r="I28" s="21">
        <f>IF(H51=0, "-", H28/H51)</f>
        <v>1.0778039744021555E-3</v>
      </c>
      <c r="J28" s="20">
        <f t="shared" si="0"/>
        <v>-0.8</v>
      </c>
      <c r="K28" s="21">
        <f t="shared" si="1"/>
        <v>-0.6875</v>
      </c>
    </row>
    <row r="29" spans="1:11" x14ac:dyDescent="0.25">
      <c r="A29" s="7" t="s">
        <v>70</v>
      </c>
      <c r="B29" s="65">
        <v>0</v>
      </c>
      <c r="C29" s="39">
        <f>IF(B51=0, "-", B29/B51)</f>
        <v>0</v>
      </c>
      <c r="D29" s="65">
        <v>5</v>
      </c>
      <c r="E29" s="21">
        <f>IF(D51=0, "-", D29/D51)</f>
        <v>8.1459758879113718E-4</v>
      </c>
      <c r="F29" s="81">
        <v>3</v>
      </c>
      <c r="G29" s="39">
        <f>IF(F51=0, "-", F29/F51)</f>
        <v>2.4199403081390659E-4</v>
      </c>
      <c r="H29" s="65">
        <v>11</v>
      </c>
      <c r="I29" s="21">
        <f>IF(H51=0, "-", H29/H51)</f>
        <v>7.4099023240148203E-4</v>
      </c>
      <c r="J29" s="20">
        <f t="shared" si="0"/>
        <v>-1</v>
      </c>
      <c r="K29" s="21">
        <f t="shared" si="1"/>
        <v>-0.72727272727272729</v>
      </c>
    </row>
    <row r="30" spans="1:11" x14ac:dyDescent="0.25">
      <c r="A30" s="7" t="s">
        <v>71</v>
      </c>
      <c r="B30" s="65">
        <v>347</v>
      </c>
      <c r="C30" s="39">
        <f>IF(B51=0, "-", B30/B51)</f>
        <v>7.8809902339314106E-2</v>
      </c>
      <c r="D30" s="65">
        <v>461</v>
      </c>
      <c r="E30" s="21">
        <f>IF(D51=0, "-", D30/D51)</f>
        <v>7.5105897686542841E-2</v>
      </c>
      <c r="F30" s="81">
        <v>1117</v>
      </c>
      <c r="G30" s="39">
        <f>IF(F51=0, "-", F30/F51)</f>
        <v>9.0102444139711219E-2</v>
      </c>
      <c r="H30" s="65">
        <v>1548</v>
      </c>
      <c r="I30" s="21">
        <f>IF(H51=0, "-", H30/H51)</f>
        <v>0.10427753452340856</v>
      </c>
      <c r="J30" s="20">
        <f t="shared" si="0"/>
        <v>-0.24728850325379609</v>
      </c>
      <c r="K30" s="21">
        <f t="shared" si="1"/>
        <v>-0.2784237726098191</v>
      </c>
    </row>
    <row r="31" spans="1:11" x14ac:dyDescent="0.25">
      <c r="A31" s="7" t="s">
        <v>72</v>
      </c>
      <c r="B31" s="65">
        <v>2</v>
      </c>
      <c r="C31" s="39">
        <f>IF(B51=0, "-", B31/B51)</f>
        <v>4.5423574835339541E-4</v>
      </c>
      <c r="D31" s="65">
        <v>1</v>
      </c>
      <c r="E31" s="21">
        <f>IF(D51=0, "-", D31/D51)</f>
        <v>1.6291951775822744E-4</v>
      </c>
      <c r="F31" s="81">
        <v>5</v>
      </c>
      <c r="G31" s="39">
        <f>IF(F51=0, "-", F31/F51)</f>
        <v>4.033233846898443E-4</v>
      </c>
      <c r="H31" s="65">
        <v>2</v>
      </c>
      <c r="I31" s="21">
        <f>IF(H51=0, "-", H31/H51)</f>
        <v>1.3472549680026944E-4</v>
      </c>
      <c r="J31" s="20">
        <f t="shared" si="0"/>
        <v>1</v>
      </c>
      <c r="K31" s="21">
        <f t="shared" si="1"/>
        <v>1.5</v>
      </c>
    </row>
    <row r="32" spans="1:11" x14ac:dyDescent="0.25">
      <c r="A32" s="7" t="s">
        <v>73</v>
      </c>
      <c r="B32" s="65">
        <v>417</v>
      </c>
      <c r="C32" s="39">
        <f>IF(B51=0, "-", B32/B51)</f>
        <v>9.4708153531682937E-2</v>
      </c>
      <c r="D32" s="65">
        <v>422</v>
      </c>
      <c r="E32" s="21">
        <f>IF(D51=0, "-", D32/D51)</f>
        <v>6.8752036493971977E-2</v>
      </c>
      <c r="F32" s="81">
        <v>1042</v>
      </c>
      <c r="G32" s="39">
        <f>IF(F51=0, "-", F32/F51)</f>
        <v>8.4052593369363562E-2</v>
      </c>
      <c r="H32" s="65">
        <v>882</v>
      </c>
      <c r="I32" s="21">
        <f>IF(H51=0, "-", H32/H51)</f>
        <v>5.9413944088918827E-2</v>
      </c>
      <c r="J32" s="20">
        <f t="shared" si="0"/>
        <v>-1.1848341232227487E-2</v>
      </c>
      <c r="K32" s="21">
        <f t="shared" si="1"/>
        <v>0.18140589569160998</v>
      </c>
    </row>
    <row r="33" spans="1:11" x14ac:dyDescent="0.25">
      <c r="A33" s="7" t="s">
        <v>75</v>
      </c>
      <c r="B33" s="65">
        <v>20</v>
      </c>
      <c r="C33" s="39">
        <f>IF(B51=0, "-", B33/B51)</f>
        <v>4.5423574835339545E-3</v>
      </c>
      <c r="D33" s="65">
        <v>26</v>
      </c>
      <c r="E33" s="21">
        <f>IF(D51=0, "-", D33/D51)</f>
        <v>4.2359074617139133E-3</v>
      </c>
      <c r="F33" s="81">
        <v>69</v>
      </c>
      <c r="G33" s="39">
        <f>IF(F51=0, "-", F33/F51)</f>
        <v>5.5658627087198514E-3</v>
      </c>
      <c r="H33" s="65">
        <v>79</v>
      </c>
      <c r="I33" s="21">
        <f>IF(H51=0, "-", H33/H51)</f>
        <v>5.321657123610643E-3</v>
      </c>
      <c r="J33" s="20">
        <f t="shared" si="0"/>
        <v>-0.23076923076923078</v>
      </c>
      <c r="K33" s="21">
        <f t="shared" si="1"/>
        <v>-0.12658227848101267</v>
      </c>
    </row>
    <row r="34" spans="1:11" x14ac:dyDescent="0.25">
      <c r="A34" s="7" t="s">
        <v>76</v>
      </c>
      <c r="B34" s="65">
        <v>240</v>
      </c>
      <c r="C34" s="39">
        <f>IF(B51=0, "-", B34/B51)</f>
        <v>5.4508289802407447E-2</v>
      </c>
      <c r="D34" s="65">
        <v>341</v>
      </c>
      <c r="E34" s="21">
        <f>IF(D51=0, "-", D34/D51)</f>
        <v>5.5555555555555552E-2</v>
      </c>
      <c r="F34" s="81">
        <v>936</v>
      </c>
      <c r="G34" s="39">
        <f>IF(F51=0, "-", F34/F51)</f>
        <v>7.5502137613938855E-2</v>
      </c>
      <c r="H34" s="65">
        <v>923</v>
      </c>
      <c r="I34" s="21">
        <f>IF(H51=0, "-", H34/H51)</f>
        <v>6.2175816773324351E-2</v>
      </c>
      <c r="J34" s="20">
        <f t="shared" si="0"/>
        <v>-0.29618768328445749</v>
      </c>
      <c r="K34" s="21">
        <f t="shared" si="1"/>
        <v>1.4084507042253521E-2</v>
      </c>
    </row>
    <row r="35" spans="1:11" x14ac:dyDescent="0.25">
      <c r="A35" s="7" t="s">
        <v>77</v>
      </c>
      <c r="B35" s="65">
        <v>46</v>
      </c>
      <c r="C35" s="39">
        <f>IF(B51=0, "-", B35/B51)</f>
        <v>1.0447422212128094E-2</v>
      </c>
      <c r="D35" s="65">
        <v>40</v>
      </c>
      <c r="E35" s="21">
        <f>IF(D51=0, "-", D35/D51)</f>
        <v>6.5167807103290974E-3</v>
      </c>
      <c r="F35" s="81">
        <v>160</v>
      </c>
      <c r="G35" s="39">
        <f>IF(F51=0, "-", F35/F51)</f>
        <v>1.2906348310075018E-2</v>
      </c>
      <c r="H35" s="65">
        <v>120</v>
      </c>
      <c r="I35" s="21">
        <f>IF(H51=0, "-", H35/H51)</f>
        <v>8.0835298080161669E-3</v>
      </c>
      <c r="J35" s="20">
        <f t="shared" si="0"/>
        <v>0.15</v>
      </c>
      <c r="K35" s="21">
        <f t="shared" si="1"/>
        <v>0.33333333333333331</v>
      </c>
    </row>
    <row r="36" spans="1:11" x14ac:dyDescent="0.25">
      <c r="A36" s="7" t="s">
        <v>78</v>
      </c>
      <c r="B36" s="65">
        <v>0</v>
      </c>
      <c r="C36" s="39">
        <f>IF(B51=0, "-", B36/B51)</f>
        <v>0</v>
      </c>
      <c r="D36" s="65">
        <v>22</v>
      </c>
      <c r="E36" s="21">
        <f>IF(D51=0, "-", D36/D51)</f>
        <v>3.5842293906810036E-3</v>
      </c>
      <c r="F36" s="81">
        <v>0</v>
      </c>
      <c r="G36" s="39">
        <f>IF(F51=0, "-", F36/F51)</f>
        <v>0</v>
      </c>
      <c r="H36" s="65">
        <v>122</v>
      </c>
      <c r="I36" s="21">
        <f>IF(H51=0, "-", H36/H51)</f>
        <v>8.2182553048164367E-3</v>
      </c>
      <c r="J36" s="20">
        <f t="shared" si="0"/>
        <v>-1</v>
      </c>
      <c r="K36" s="21">
        <f t="shared" si="1"/>
        <v>-1</v>
      </c>
    </row>
    <row r="37" spans="1:11" x14ac:dyDescent="0.25">
      <c r="A37" s="7" t="s">
        <v>79</v>
      </c>
      <c r="B37" s="65">
        <v>11</v>
      </c>
      <c r="C37" s="39">
        <f>IF(B51=0, "-", B37/B51)</f>
        <v>2.4982966159436746E-3</v>
      </c>
      <c r="D37" s="65">
        <v>18</v>
      </c>
      <c r="E37" s="21">
        <f>IF(D51=0, "-", D37/D51)</f>
        <v>2.9325513196480938E-3</v>
      </c>
      <c r="F37" s="81">
        <v>50</v>
      </c>
      <c r="G37" s="39">
        <f>IF(F51=0, "-", F37/F51)</f>
        <v>4.0332338468984435E-3</v>
      </c>
      <c r="H37" s="65">
        <v>37</v>
      </c>
      <c r="I37" s="21">
        <f>IF(H51=0, "-", H37/H51)</f>
        <v>2.4924216908049847E-3</v>
      </c>
      <c r="J37" s="20">
        <f t="shared" si="0"/>
        <v>-0.3888888888888889</v>
      </c>
      <c r="K37" s="21">
        <f t="shared" si="1"/>
        <v>0.35135135135135137</v>
      </c>
    </row>
    <row r="38" spans="1:11" x14ac:dyDescent="0.25">
      <c r="A38" s="7" t="s">
        <v>80</v>
      </c>
      <c r="B38" s="65">
        <v>14</v>
      </c>
      <c r="C38" s="39">
        <f>IF(B51=0, "-", B38/B51)</f>
        <v>3.1796502384737681E-3</v>
      </c>
      <c r="D38" s="65">
        <v>9</v>
      </c>
      <c r="E38" s="21">
        <f>IF(D51=0, "-", D38/D51)</f>
        <v>1.4662756598240469E-3</v>
      </c>
      <c r="F38" s="81">
        <v>33</v>
      </c>
      <c r="G38" s="39">
        <f>IF(F51=0, "-", F38/F51)</f>
        <v>2.6619343389529724E-3</v>
      </c>
      <c r="H38" s="65">
        <v>24</v>
      </c>
      <c r="I38" s="21">
        <f>IF(H51=0, "-", H38/H51)</f>
        <v>1.6167059616032334E-3</v>
      </c>
      <c r="J38" s="20">
        <f t="shared" si="0"/>
        <v>0.55555555555555558</v>
      </c>
      <c r="K38" s="21">
        <f t="shared" si="1"/>
        <v>0.375</v>
      </c>
    </row>
    <row r="39" spans="1:11" x14ac:dyDescent="0.25">
      <c r="A39" s="7" t="s">
        <v>81</v>
      </c>
      <c r="B39" s="65">
        <v>103</v>
      </c>
      <c r="C39" s="39">
        <f>IF(B51=0, "-", B39/B51)</f>
        <v>2.3393141040199864E-2</v>
      </c>
      <c r="D39" s="65">
        <v>23</v>
      </c>
      <c r="E39" s="21">
        <f>IF(D51=0, "-", D39/D51)</f>
        <v>3.747148908439231E-3</v>
      </c>
      <c r="F39" s="81">
        <v>205</v>
      </c>
      <c r="G39" s="39">
        <f>IF(F51=0, "-", F39/F51)</f>
        <v>1.6536258772283617E-2</v>
      </c>
      <c r="H39" s="65">
        <v>23</v>
      </c>
      <c r="I39" s="21">
        <f>IF(H51=0, "-", H39/H51)</f>
        <v>1.5493432132030987E-3</v>
      </c>
      <c r="J39" s="20">
        <f t="shared" si="0"/>
        <v>3.4782608695652173</v>
      </c>
      <c r="K39" s="21">
        <f t="shared" si="1"/>
        <v>7.9130434782608692</v>
      </c>
    </row>
    <row r="40" spans="1:11" x14ac:dyDescent="0.25">
      <c r="A40" s="7" t="s">
        <v>82</v>
      </c>
      <c r="B40" s="65">
        <v>46</v>
      </c>
      <c r="C40" s="39">
        <f>IF(B51=0, "-", B40/B51)</f>
        <v>1.0447422212128094E-2</v>
      </c>
      <c r="D40" s="65">
        <v>64</v>
      </c>
      <c r="E40" s="21">
        <f>IF(D51=0, "-", D40/D51)</f>
        <v>1.0426849136526556E-2</v>
      </c>
      <c r="F40" s="81">
        <v>102</v>
      </c>
      <c r="G40" s="39">
        <f>IF(F51=0, "-", F40/F51)</f>
        <v>8.2277970476728243E-3</v>
      </c>
      <c r="H40" s="65">
        <v>116</v>
      </c>
      <c r="I40" s="21">
        <f>IF(H51=0, "-", H40/H51)</f>
        <v>7.8140788144156273E-3</v>
      </c>
      <c r="J40" s="20">
        <f t="shared" si="0"/>
        <v>-0.28125</v>
      </c>
      <c r="K40" s="21">
        <f t="shared" si="1"/>
        <v>-0.1206896551724138</v>
      </c>
    </row>
    <row r="41" spans="1:11" x14ac:dyDescent="0.25">
      <c r="A41" s="7" t="s">
        <v>84</v>
      </c>
      <c r="B41" s="65">
        <v>3</v>
      </c>
      <c r="C41" s="39">
        <f>IF(B51=0, "-", B41/B51)</f>
        <v>6.8135362253009312E-4</v>
      </c>
      <c r="D41" s="65">
        <v>6</v>
      </c>
      <c r="E41" s="21">
        <f>IF(D51=0, "-", D41/D51)</f>
        <v>9.7751710654936461E-4</v>
      </c>
      <c r="F41" s="81">
        <v>4</v>
      </c>
      <c r="G41" s="39">
        <f>IF(F51=0, "-", F41/F51)</f>
        <v>3.2265870775187547E-4</v>
      </c>
      <c r="H41" s="65">
        <v>17</v>
      </c>
      <c r="I41" s="21">
        <f>IF(H51=0, "-", H41/H51)</f>
        <v>1.1451667228022904E-3</v>
      </c>
      <c r="J41" s="20">
        <f t="shared" si="0"/>
        <v>-0.5</v>
      </c>
      <c r="K41" s="21">
        <f t="shared" si="1"/>
        <v>-0.76470588235294112</v>
      </c>
    </row>
    <row r="42" spans="1:11" x14ac:dyDescent="0.25">
      <c r="A42" s="7" t="s">
        <v>85</v>
      </c>
      <c r="B42" s="65">
        <v>0</v>
      </c>
      <c r="C42" s="39">
        <f>IF(B51=0, "-", B42/B51)</f>
        <v>0</v>
      </c>
      <c r="D42" s="65">
        <v>2</v>
      </c>
      <c r="E42" s="21">
        <f>IF(D51=0, "-", D42/D51)</f>
        <v>3.2583903551645487E-4</v>
      </c>
      <c r="F42" s="81">
        <v>1</v>
      </c>
      <c r="G42" s="39">
        <f>IF(F51=0, "-", F42/F51)</f>
        <v>8.0664676937968868E-5</v>
      </c>
      <c r="H42" s="65">
        <v>5</v>
      </c>
      <c r="I42" s="21">
        <f>IF(H51=0, "-", H42/H51)</f>
        <v>3.3681374200067362E-4</v>
      </c>
      <c r="J42" s="20">
        <f t="shared" si="0"/>
        <v>-1</v>
      </c>
      <c r="K42" s="21">
        <f t="shared" si="1"/>
        <v>-0.8</v>
      </c>
    </row>
    <row r="43" spans="1:11" x14ac:dyDescent="0.25">
      <c r="A43" s="7" t="s">
        <v>88</v>
      </c>
      <c r="B43" s="65">
        <v>75</v>
      </c>
      <c r="C43" s="39">
        <f>IF(B51=0, "-", B43/B51)</f>
        <v>1.7033840563252328E-2</v>
      </c>
      <c r="D43" s="65">
        <v>148</v>
      </c>
      <c r="E43" s="21">
        <f>IF(D51=0, "-", D43/D51)</f>
        <v>2.4112088628217662E-2</v>
      </c>
      <c r="F43" s="81">
        <v>258</v>
      </c>
      <c r="G43" s="39">
        <f>IF(F51=0, "-", F43/F51)</f>
        <v>2.0811486649995967E-2</v>
      </c>
      <c r="H43" s="65">
        <v>268</v>
      </c>
      <c r="I43" s="21">
        <f>IF(H51=0, "-", H43/H51)</f>
        <v>1.8053216571236107E-2</v>
      </c>
      <c r="J43" s="20">
        <f t="shared" si="0"/>
        <v>-0.49324324324324326</v>
      </c>
      <c r="K43" s="21">
        <f t="shared" si="1"/>
        <v>-3.7313432835820892E-2</v>
      </c>
    </row>
    <row r="44" spans="1:11" x14ac:dyDescent="0.25">
      <c r="A44" s="7" t="s">
        <v>90</v>
      </c>
      <c r="B44" s="65">
        <v>113</v>
      </c>
      <c r="C44" s="39">
        <f>IF(B51=0, "-", B44/B51)</f>
        <v>2.566431978196684E-2</v>
      </c>
      <c r="D44" s="65">
        <v>45</v>
      </c>
      <c r="E44" s="21">
        <f>IF(D51=0, "-", D44/D51)</f>
        <v>7.331378299120235E-3</v>
      </c>
      <c r="F44" s="81">
        <v>508</v>
      </c>
      <c r="G44" s="39">
        <f>IF(F51=0, "-", F44/F51)</f>
        <v>4.0977655884488186E-2</v>
      </c>
      <c r="H44" s="65">
        <v>227</v>
      </c>
      <c r="I44" s="21">
        <f>IF(H51=0, "-", H44/H51)</f>
        <v>1.5291343886830582E-2</v>
      </c>
      <c r="J44" s="20">
        <f t="shared" si="0"/>
        <v>1.5111111111111111</v>
      </c>
      <c r="K44" s="21">
        <f t="shared" si="1"/>
        <v>1.2378854625550662</v>
      </c>
    </row>
    <row r="45" spans="1:11" x14ac:dyDescent="0.25">
      <c r="A45" s="7" t="s">
        <v>91</v>
      </c>
      <c r="B45" s="65">
        <v>211</v>
      </c>
      <c r="C45" s="39">
        <f>IF(B51=0, "-", B45/B51)</f>
        <v>4.7921871451283217E-2</v>
      </c>
      <c r="D45" s="65">
        <v>388</v>
      </c>
      <c r="E45" s="21">
        <f>IF(D51=0, "-", D45/D51)</f>
        <v>6.321277289019224E-2</v>
      </c>
      <c r="F45" s="81">
        <v>392</v>
      </c>
      <c r="G45" s="39">
        <f>IF(F51=0, "-", F45/F51)</f>
        <v>3.1620553359683792E-2</v>
      </c>
      <c r="H45" s="65">
        <v>698</v>
      </c>
      <c r="I45" s="21">
        <f>IF(H51=0, "-", H45/H51)</f>
        <v>4.701919838329404E-2</v>
      </c>
      <c r="J45" s="20">
        <f t="shared" si="0"/>
        <v>-0.45618556701030927</v>
      </c>
      <c r="K45" s="21">
        <f t="shared" si="1"/>
        <v>-0.43839541547277938</v>
      </c>
    </row>
    <row r="46" spans="1:11" x14ac:dyDescent="0.25">
      <c r="A46" s="7" t="s">
        <v>92</v>
      </c>
      <c r="B46" s="65">
        <v>466</v>
      </c>
      <c r="C46" s="39">
        <f>IF(B51=0, "-", B46/B51)</f>
        <v>0.10583692936634113</v>
      </c>
      <c r="D46" s="65">
        <v>1218</v>
      </c>
      <c r="E46" s="21">
        <f>IF(D51=0, "-", D46/D51)</f>
        <v>0.19843597262952101</v>
      </c>
      <c r="F46" s="81">
        <v>1033</v>
      </c>
      <c r="G46" s="39">
        <f>IF(F51=0, "-", F46/F51)</f>
        <v>8.3326611276921841E-2</v>
      </c>
      <c r="H46" s="65">
        <v>1218</v>
      </c>
      <c r="I46" s="21">
        <f>IF(H51=0, "-", H46/H51)</f>
        <v>8.2047827551364097E-2</v>
      </c>
      <c r="J46" s="20">
        <f t="shared" si="0"/>
        <v>-0.61740558292282433</v>
      </c>
      <c r="K46" s="21">
        <f t="shared" si="1"/>
        <v>-0.15188834154351397</v>
      </c>
    </row>
    <row r="47" spans="1:11" x14ac:dyDescent="0.25">
      <c r="A47" s="7" t="s">
        <v>93</v>
      </c>
      <c r="B47" s="65">
        <v>293</v>
      </c>
      <c r="C47" s="39">
        <f>IF(B51=0, "-", B47/B51)</f>
        <v>6.6545537133772426E-2</v>
      </c>
      <c r="D47" s="65">
        <v>699</v>
      </c>
      <c r="E47" s="21">
        <f>IF(D51=0, "-", D47/D51)</f>
        <v>0.11388074291300097</v>
      </c>
      <c r="F47" s="81">
        <v>1059</v>
      </c>
      <c r="G47" s="39">
        <f>IF(F51=0, "-", F47/F51)</f>
        <v>8.5423892877309032E-2</v>
      </c>
      <c r="H47" s="65">
        <v>2192</v>
      </c>
      <c r="I47" s="21">
        <f>IF(H51=0, "-", H47/H51)</f>
        <v>0.14765914449309531</v>
      </c>
      <c r="J47" s="20">
        <f t="shared" si="0"/>
        <v>-0.58082975679542204</v>
      </c>
      <c r="K47" s="21">
        <f t="shared" si="1"/>
        <v>-0.51687956204379559</v>
      </c>
    </row>
    <row r="48" spans="1:11" x14ac:dyDescent="0.25">
      <c r="A48" s="7" t="s">
        <v>95</v>
      </c>
      <c r="B48" s="65">
        <v>108</v>
      </c>
      <c r="C48" s="39">
        <f>IF(B51=0, "-", B48/B51)</f>
        <v>2.4528730411083353E-2</v>
      </c>
      <c r="D48" s="65">
        <v>136</v>
      </c>
      <c r="E48" s="21">
        <f>IF(D51=0, "-", D48/D51)</f>
        <v>2.2157054415118931E-2</v>
      </c>
      <c r="F48" s="81">
        <v>294</v>
      </c>
      <c r="G48" s="39">
        <f>IF(F51=0, "-", F48/F51)</f>
        <v>2.3715415019762844E-2</v>
      </c>
      <c r="H48" s="65">
        <v>490</v>
      </c>
      <c r="I48" s="21">
        <f>IF(H51=0, "-", H48/H51)</f>
        <v>3.3007746716066017E-2</v>
      </c>
      <c r="J48" s="20">
        <f t="shared" si="0"/>
        <v>-0.20588235294117646</v>
      </c>
      <c r="K48" s="21">
        <f t="shared" si="1"/>
        <v>-0.4</v>
      </c>
    </row>
    <row r="49" spans="1:11" x14ac:dyDescent="0.25">
      <c r="A49" s="7" t="s">
        <v>96</v>
      </c>
      <c r="B49" s="65">
        <v>3</v>
      </c>
      <c r="C49" s="39">
        <f>IF(B51=0, "-", B49/B51)</f>
        <v>6.8135362253009312E-4</v>
      </c>
      <c r="D49" s="65">
        <v>12</v>
      </c>
      <c r="E49" s="21">
        <f>IF(D51=0, "-", D49/D51)</f>
        <v>1.9550342130987292E-3</v>
      </c>
      <c r="F49" s="81">
        <v>21</v>
      </c>
      <c r="G49" s="39">
        <f>IF(F51=0, "-", F49/F51)</f>
        <v>1.6939582156973462E-3</v>
      </c>
      <c r="H49" s="65">
        <v>29</v>
      </c>
      <c r="I49" s="21">
        <f>IF(H51=0, "-", H49/H51)</f>
        <v>1.9535197036039068E-3</v>
      </c>
      <c r="J49" s="20">
        <f t="shared" si="0"/>
        <v>-0.75</v>
      </c>
      <c r="K49" s="21">
        <f t="shared" si="1"/>
        <v>-0.27586206896551724</v>
      </c>
    </row>
    <row r="50" spans="1:11" x14ac:dyDescent="0.25">
      <c r="A50" s="2"/>
      <c r="B50" s="68"/>
      <c r="C50" s="33"/>
      <c r="D50" s="68"/>
      <c r="E50" s="6"/>
      <c r="F50" s="82"/>
      <c r="G50" s="33"/>
      <c r="H50" s="68"/>
      <c r="I50" s="6"/>
      <c r="J50" s="5"/>
      <c r="K50" s="6"/>
    </row>
    <row r="51" spans="1:11" s="43" customFormat="1" x14ac:dyDescent="0.25">
      <c r="A51" s="162" t="s">
        <v>564</v>
      </c>
      <c r="B51" s="71">
        <f>SUM(B7:B50)</f>
        <v>4403</v>
      </c>
      <c r="C51" s="40">
        <v>1</v>
      </c>
      <c r="D51" s="71">
        <f>SUM(D7:D50)</f>
        <v>6138</v>
      </c>
      <c r="E51" s="41">
        <v>1</v>
      </c>
      <c r="F51" s="77">
        <f>SUM(F7:F50)</f>
        <v>12397</v>
      </c>
      <c r="G51" s="42">
        <v>1</v>
      </c>
      <c r="H51" s="71">
        <f>SUM(H7:H50)</f>
        <v>14845</v>
      </c>
      <c r="I51" s="41">
        <v>1</v>
      </c>
      <c r="J51" s="37">
        <f>IF(D51=0, "-", (B51-D51)/D51)</f>
        <v>-0.28266536331052461</v>
      </c>
      <c r="K51" s="38">
        <f>IF(H51=0, "-", (F51-H51)/H51)</f>
        <v>-0.16490400808352981</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2023-04-04T21:31:31Z</dcterms:modified>
</cp:coreProperties>
</file>