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VFACTS\Sep20\Std Reps originals\"/>
    </mc:Choice>
  </mc:AlternateContent>
  <xr:revisionPtr revIDLastSave="0" documentId="13_ncr:1_{3C4852BB-74E4-4834-B944-2CF4A409D452}" xr6:coauthVersionLast="45" xr6:coauthVersionMax="45" xr10:uidLastSave="{00000000-0000-0000-0000-000000000000}"/>
  <bookViews>
    <workbookView xWindow="900" yWindow="210" windowWidth="23970" windowHeight="1480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49" l="1"/>
  <c r="J8" i="49" s="1"/>
  <c r="G8" i="49"/>
  <c r="I8" i="49" s="1"/>
  <c r="H9" i="49"/>
  <c r="J9" i="49" s="1"/>
  <c r="G9" i="49"/>
  <c r="I9" i="49" s="1"/>
  <c r="H10" i="49"/>
  <c r="J10" i="49" s="1"/>
  <c r="G10" i="49"/>
  <c r="I10" i="49" s="1"/>
  <c r="H11" i="49"/>
  <c r="J11" i="49" s="1"/>
  <c r="G11" i="49"/>
  <c r="I11" i="49" s="1"/>
  <c r="H12" i="49"/>
  <c r="J12" i="49" s="1"/>
  <c r="G12" i="49"/>
  <c r="I12" i="49" s="1"/>
  <c r="I15" i="49"/>
  <c r="H15" i="49"/>
  <c r="J15" i="49" s="1"/>
  <c r="G15" i="49"/>
  <c r="I16" i="49"/>
  <c r="H16" i="49"/>
  <c r="J16" i="49" s="1"/>
  <c r="G16" i="49"/>
  <c r="H19" i="49"/>
  <c r="J19" i="49" s="1"/>
  <c r="G19" i="49"/>
  <c r="I19" i="49" s="1"/>
  <c r="H20" i="49"/>
  <c r="J20" i="49" s="1"/>
  <c r="G20" i="49"/>
  <c r="I20" i="49" s="1"/>
  <c r="I23" i="49"/>
  <c r="H23" i="49"/>
  <c r="J23" i="49" s="1"/>
  <c r="G23" i="49"/>
  <c r="H24" i="49"/>
  <c r="J24" i="49" s="1"/>
  <c r="G24" i="49"/>
  <c r="I24" i="49" s="1"/>
  <c r="H25" i="49"/>
  <c r="J25" i="49" s="1"/>
  <c r="G25" i="49"/>
  <c r="I25" i="49" s="1"/>
  <c r="H26" i="49"/>
  <c r="J26" i="49" s="1"/>
  <c r="G26" i="49"/>
  <c r="I26" i="49" s="1"/>
  <c r="H27" i="49"/>
  <c r="J27" i="49" s="1"/>
  <c r="G27" i="49"/>
  <c r="I27" i="49" s="1"/>
  <c r="H28" i="49"/>
  <c r="J28" i="49" s="1"/>
  <c r="G28" i="49"/>
  <c r="I28" i="49" s="1"/>
  <c r="I29" i="49"/>
  <c r="H29" i="49"/>
  <c r="J29" i="49" s="1"/>
  <c r="G29" i="49"/>
  <c r="H30" i="49"/>
  <c r="J30" i="49" s="1"/>
  <c r="G30" i="49"/>
  <c r="I30" i="49" s="1"/>
  <c r="H31" i="49"/>
  <c r="J31" i="49" s="1"/>
  <c r="G31" i="49"/>
  <c r="I31" i="49" s="1"/>
  <c r="H32" i="49"/>
  <c r="J32" i="49" s="1"/>
  <c r="G32" i="49"/>
  <c r="I32" i="49" s="1"/>
  <c r="I33" i="49"/>
  <c r="H33" i="49"/>
  <c r="J33" i="49" s="1"/>
  <c r="G33" i="49"/>
  <c r="H34" i="49"/>
  <c r="J34" i="49" s="1"/>
  <c r="G34" i="49"/>
  <c r="I34" i="49" s="1"/>
  <c r="H35" i="49"/>
  <c r="J35" i="49" s="1"/>
  <c r="G35" i="49"/>
  <c r="I35" i="49" s="1"/>
  <c r="H36" i="49"/>
  <c r="J36" i="49" s="1"/>
  <c r="G36" i="49"/>
  <c r="I36" i="49" s="1"/>
  <c r="I37" i="49"/>
  <c r="H37" i="49"/>
  <c r="J37" i="49" s="1"/>
  <c r="G37" i="49"/>
  <c r="H38" i="49"/>
  <c r="J38" i="49" s="1"/>
  <c r="G38" i="49"/>
  <c r="I38" i="49" s="1"/>
  <c r="H39" i="49"/>
  <c r="J39" i="49" s="1"/>
  <c r="G39" i="49"/>
  <c r="I39" i="49" s="1"/>
  <c r="H42" i="49"/>
  <c r="J42" i="49" s="1"/>
  <c r="G42" i="49"/>
  <c r="I42" i="49" s="1"/>
  <c r="H43" i="49"/>
  <c r="J43" i="49" s="1"/>
  <c r="G43" i="49"/>
  <c r="I43" i="49" s="1"/>
  <c r="I44" i="49"/>
  <c r="H44" i="49"/>
  <c r="J44" i="49" s="1"/>
  <c r="G44" i="49"/>
  <c r="H45" i="49"/>
  <c r="J45" i="49" s="1"/>
  <c r="G45" i="49"/>
  <c r="I45" i="49" s="1"/>
  <c r="H48" i="49"/>
  <c r="J48" i="49" s="1"/>
  <c r="G48" i="49"/>
  <c r="I48" i="49" s="1"/>
  <c r="H49" i="49"/>
  <c r="J49" i="49" s="1"/>
  <c r="G49" i="49"/>
  <c r="I49" i="49" s="1"/>
  <c r="H50" i="49"/>
  <c r="J50" i="49" s="1"/>
  <c r="G50" i="49"/>
  <c r="I50" i="49" s="1"/>
  <c r="J51" i="49"/>
  <c r="I51" i="49"/>
  <c r="H51" i="49"/>
  <c r="G51" i="49"/>
  <c r="H52" i="49"/>
  <c r="J52" i="49" s="1"/>
  <c r="G52" i="49"/>
  <c r="I52" i="49" s="1"/>
  <c r="H53" i="49"/>
  <c r="J53" i="49" s="1"/>
  <c r="G53" i="49"/>
  <c r="I53" i="49" s="1"/>
  <c r="H54" i="49"/>
  <c r="J54" i="49" s="1"/>
  <c r="G54" i="49"/>
  <c r="I54" i="49" s="1"/>
  <c r="H55" i="49"/>
  <c r="J55" i="49" s="1"/>
  <c r="G55" i="49"/>
  <c r="I55" i="49" s="1"/>
  <c r="H56" i="49"/>
  <c r="J56" i="49" s="1"/>
  <c r="G56" i="49"/>
  <c r="I56" i="49" s="1"/>
  <c r="I57" i="49"/>
  <c r="H57" i="49"/>
  <c r="J57" i="49" s="1"/>
  <c r="G57" i="49"/>
  <c r="H58" i="49"/>
  <c r="J58" i="49" s="1"/>
  <c r="G58" i="49"/>
  <c r="I58" i="49" s="1"/>
  <c r="H59" i="49"/>
  <c r="J59" i="49" s="1"/>
  <c r="G59" i="49"/>
  <c r="I59" i="49" s="1"/>
  <c r="I60" i="49"/>
  <c r="H60" i="49"/>
  <c r="J60" i="49" s="1"/>
  <c r="G60" i="49"/>
  <c r="J61" i="49"/>
  <c r="I61" i="49"/>
  <c r="H61" i="49"/>
  <c r="G61" i="49"/>
  <c r="I62" i="49"/>
  <c r="H62" i="49"/>
  <c r="J62" i="49" s="1"/>
  <c r="G62" i="49"/>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I69" i="49"/>
  <c r="H69" i="49"/>
  <c r="J69" i="49" s="1"/>
  <c r="G69" i="49"/>
  <c r="H70" i="49"/>
  <c r="J70" i="49" s="1"/>
  <c r="G70" i="49"/>
  <c r="I70" i="49" s="1"/>
  <c r="H71" i="49"/>
  <c r="J71" i="49" s="1"/>
  <c r="G71" i="49"/>
  <c r="I71" i="49" s="1"/>
  <c r="H72" i="49"/>
  <c r="J72" i="49" s="1"/>
  <c r="G72" i="49"/>
  <c r="I72" i="49" s="1"/>
  <c r="H75" i="49"/>
  <c r="J75" i="49" s="1"/>
  <c r="G75" i="49"/>
  <c r="I75" i="49" s="1"/>
  <c r="H76" i="49"/>
  <c r="J76" i="49" s="1"/>
  <c r="G76" i="49"/>
  <c r="I76" i="49" s="1"/>
  <c r="H79" i="49"/>
  <c r="J79" i="49" s="1"/>
  <c r="G79" i="49"/>
  <c r="I79" i="49" s="1"/>
  <c r="H80" i="49"/>
  <c r="J80" i="49" s="1"/>
  <c r="G80" i="49"/>
  <c r="I80" i="49" s="1"/>
  <c r="I81" i="49"/>
  <c r="H81" i="49"/>
  <c r="J81" i="49" s="1"/>
  <c r="G81" i="49"/>
  <c r="I82" i="49"/>
  <c r="H82" i="49"/>
  <c r="J82" i="49" s="1"/>
  <c r="G82" i="49"/>
  <c r="H83" i="49"/>
  <c r="J83" i="49" s="1"/>
  <c r="G83" i="49"/>
  <c r="I83" i="49" s="1"/>
  <c r="I84" i="49"/>
  <c r="H84" i="49"/>
  <c r="J84" i="49" s="1"/>
  <c r="G84" i="49"/>
  <c r="H85" i="49"/>
  <c r="J85" i="49" s="1"/>
  <c r="G85" i="49"/>
  <c r="I85" i="49" s="1"/>
  <c r="H88" i="49"/>
  <c r="J88" i="49" s="1"/>
  <c r="G88" i="49"/>
  <c r="I88" i="49" s="1"/>
  <c r="I89" i="49"/>
  <c r="H89" i="49"/>
  <c r="J89" i="49" s="1"/>
  <c r="G89" i="49"/>
  <c r="H90" i="49"/>
  <c r="J90" i="49" s="1"/>
  <c r="G90" i="49"/>
  <c r="I90" i="49" s="1"/>
  <c r="H93" i="49"/>
  <c r="J93" i="49" s="1"/>
  <c r="G93" i="49"/>
  <c r="I93" i="49" s="1"/>
  <c r="H94" i="49"/>
  <c r="J94" i="49" s="1"/>
  <c r="G94" i="49"/>
  <c r="I94" i="49" s="1"/>
  <c r="H97" i="49"/>
  <c r="J97" i="49" s="1"/>
  <c r="G97" i="49"/>
  <c r="I97" i="49" s="1"/>
  <c r="H98" i="49"/>
  <c r="J98" i="49" s="1"/>
  <c r="G98" i="49"/>
  <c r="I98" i="49" s="1"/>
  <c r="H101" i="49"/>
  <c r="J101" i="49" s="1"/>
  <c r="G101" i="49"/>
  <c r="I101" i="49" s="1"/>
  <c r="H102" i="49"/>
  <c r="J102" i="49" s="1"/>
  <c r="G102" i="49"/>
  <c r="I102" i="49" s="1"/>
  <c r="H103" i="49"/>
  <c r="J103" i="49" s="1"/>
  <c r="G103" i="49"/>
  <c r="I103" i="49" s="1"/>
  <c r="H104" i="49"/>
  <c r="J104" i="49" s="1"/>
  <c r="G104" i="49"/>
  <c r="I104" i="49" s="1"/>
  <c r="I107" i="49"/>
  <c r="H107" i="49"/>
  <c r="J107" i="49" s="1"/>
  <c r="G107" i="49"/>
  <c r="H108" i="49"/>
  <c r="J108" i="49" s="1"/>
  <c r="G108" i="49"/>
  <c r="I108" i="49" s="1"/>
  <c r="H109" i="49"/>
  <c r="J109" i="49" s="1"/>
  <c r="G109" i="49"/>
  <c r="I109" i="49" s="1"/>
  <c r="H112" i="49"/>
  <c r="J112" i="49" s="1"/>
  <c r="G112" i="49"/>
  <c r="I112" i="49" s="1"/>
  <c r="H113" i="49"/>
  <c r="J113" i="49" s="1"/>
  <c r="G113" i="49"/>
  <c r="I113" i="49" s="1"/>
  <c r="H114" i="49"/>
  <c r="J114" i="49" s="1"/>
  <c r="G114" i="49"/>
  <c r="I114" i="49" s="1"/>
  <c r="H115" i="49"/>
  <c r="J115" i="49" s="1"/>
  <c r="G115" i="49"/>
  <c r="I115" i="49" s="1"/>
  <c r="I116" i="49"/>
  <c r="H116" i="49"/>
  <c r="J116" i="49" s="1"/>
  <c r="G116" i="49"/>
  <c r="H117" i="49"/>
  <c r="J117" i="49" s="1"/>
  <c r="G117" i="49"/>
  <c r="I117" i="49" s="1"/>
  <c r="H118" i="49"/>
  <c r="J118" i="49" s="1"/>
  <c r="G118" i="49"/>
  <c r="I118" i="49" s="1"/>
  <c r="H119" i="49"/>
  <c r="J119" i="49" s="1"/>
  <c r="G119" i="49"/>
  <c r="I119" i="49" s="1"/>
  <c r="J120" i="49"/>
  <c r="I120" i="49"/>
  <c r="H120" i="49"/>
  <c r="G120" i="49"/>
  <c r="H121" i="49"/>
  <c r="J121" i="49" s="1"/>
  <c r="G121" i="49"/>
  <c r="I121" i="49" s="1"/>
  <c r="H122" i="49"/>
  <c r="J122" i="49" s="1"/>
  <c r="G122" i="49"/>
  <c r="I122" i="49" s="1"/>
  <c r="H123" i="49"/>
  <c r="J123" i="49" s="1"/>
  <c r="G123" i="49"/>
  <c r="I123" i="49" s="1"/>
  <c r="H124" i="49"/>
  <c r="J124" i="49" s="1"/>
  <c r="G124" i="49"/>
  <c r="I124" i="49" s="1"/>
  <c r="H125" i="49"/>
  <c r="J125" i="49" s="1"/>
  <c r="G125" i="49"/>
  <c r="I125" i="49" s="1"/>
  <c r="H128" i="49"/>
  <c r="J128" i="49" s="1"/>
  <c r="G128" i="49"/>
  <c r="I128" i="49" s="1"/>
  <c r="H129" i="49"/>
  <c r="J129" i="49" s="1"/>
  <c r="G129" i="49"/>
  <c r="I129" i="49" s="1"/>
  <c r="H132" i="49"/>
  <c r="J132" i="49" s="1"/>
  <c r="G132" i="49"/>
  <c r="I132" i="49" s="1"/>
  <c r="H133" i="49"/>
  <c r="J133" i="49" s="1"/>
  <c r="G133" i="49"/>
  <c r="I133" i="49" s="1"/>
  <c r="H134" i="49"/>
  <c r="J134" i="49" s="1"/>
  <c r="G134" i="49"/>
  <c r="I134" i="49" s="1"/>
  <c r="H135" i="49"/>
  <c r="J135" i="49" s="1"/>
  <c r="G135" i="49"/>
  <c r="I135" i="49" s="1"/>
  <c r="I138" i="49"/>
  <c r="H138" i="49"/>
  <c r="J138" i="49" s="1"/>
  <c r="G138" i="49"/>
  <c r="I139" i="49"/>
  <c r="H139" i="49"/>
  <c r="J139" i="49" s="1"/>
  <c r="G139" i="49"/>
  <c r="I140" i="49"/>
  <c r="H140" i="49"/>
  <c r="J140" i="49" s="1"/>
  <c r="G140" i="49"/>
  <c r="H143" i="49"/>
  <c r="J143" i="49" s="1"/>
  <c r="G143" i="49"/>
  <c r="I143" i="49" s="1"/>
  <c r="H144" i="49"/>
  <c r="J144" i="49" s="1"/>
  <c r="G144" i="49"/>
  <c r="I144" i="49" s="1"/>
  <c r="H145" i="49"/>
  <c r="J145" i="49" s="1"/>
  <c r="G145" i="49"/>
  <c r="I145" i="49" s="1"/>
  <c r="H148" i="49"/>
  <c r="J148" i="49" s="1"/>
  <c r="G148" i="49"/>
  <c r="I148" i="49" s="1"/>
  <c r="H149" i="49"/>
  <c r="J149" i="49" s="1"/>
  <c r="G149" i="49"/>
  <c r="I149" i="49" s="1"/>
  <c r="I150" i="49"/>
  <c r="H150" i="49"/>
  <c r="J150" i="49" s="1"/>
  <c r="G150" i="49"/>
  <c r="J151" i="49"/>
  <c r="H151" i="49"/>
  <c r="G151" i="49"/>
  <c r="I151" i="49" s="1"/>
  <c r="H152" i="49"/>
  <c r="J152" i="49" s="1"/>
  <c r="G152" i="49"/>
  <c r="I152" i="49" s="1"/>
  <c r="H155" i="49"/>
  <c r="J155" i="49" s="1"/>
  <c r="G155" i="49"/>
  <c r="I155" i="49" s="1"/>
  <c r="H156" i="49"/>
  <c r="J156" i="49" s="1"/>
  <c r="G156" i="49"/>
  <c r="I156" i="49" s="1"/>
  <c r="H157" i="49"/>
  <c r="J157" i="49" s="1"/>
  <c r="G157" i="49"/>
  <c r="I157" i="49" s="1"/>
  <c r="I158" i="49"/>
  <c r="H158" i="49"/>
  <c r="J158" i="49" s="1"/>
  <c r="G158" i="49"/>
  <c r="H161" i="49"/>
  <c r="J161" i="49" s="1"/>
  <c r="G161" i="49"/>
  <c r="I161" i="49" s="1"/>
  <c r="H162" i="49"/>
  <c r="J162" i="49" s="1"/>
  <c r="G162" i="49"/>
  <c r="I162" i="49" s="1"/>
  <c r="I163" i="49"/>
  <c r="H163" i="49"/>
  <c r="J163" i="49" s="1"/>
  <c r="G163" i="49"/>
  <c r="I164" i="49"/>
  <c r="H164" i="49"/>
  <c r="J164" i="49" s="1"/>
  <c r="G164" i="49"/>
  <c r="H165" i="49"/>
  <c r="J165" i="49" s="1"/>
  <c r="G165" i="49"/>
  <c r="I165" i="49" s="1"/>
  <c r="H166" i="49"/>
  <c r="J166" i="49" s="1"/>
  <c r="G166" i="49"/>
  <c r="I166" i="49" s="1"/>
  <c r="H167" i="49"/>
  <c r="J167" i="49" s="1"/>
  <c r="G167" i="49"/>
  <c r="I167" i="49" s="1"/>
  <c r="H168" i="49"/>
  <c r="J168" i="49" s="1"/>
  <c r="G168" i="49"/>
  <c r="I168" i="49" s="1"/>
  <c r="I169" i="49"/>
  <c r="H169" i="49"/>
  <c r="J169" i="49" s="1"/>
  <c r="G169" i="49"/>
  <c r="J170" i="49"/>
  <c r="H170" i="49"/>
  <c r="G170" i="49"/>
  <c r="I170" i="49" s="1"/>
  <c r="H171" i="49"/>
  <c r="J171" i="49" s="1"/>
  <c r="G171" i="49"/>
  <c r="I171" i="49" s="1"/>
  <c r="I172" i="49"/>
  <c r="H172" i="49"/>
  <c r="J172" i="49" s="1"/>
  <c r="G172" i="49"/>
  <c r="H173" i="49"/>
  <c r="J173" i="49" s="1"/>
  <c r="G173" i="49"/>
  <c r="I173" i="49" s="1"/>
  <c r="H176" i="49"/>
  <c r="J176" i="49" s="1"/>
  <c r="G176" i="49"/>
  <c r="I176" i="49" s="1"/>
  <c r="H177" i="49"/>
  <c r="J177" i="49" s="1"/>
  <c r="G177" i="49"/>
  <c r="I177" i="49" s="1"/>
  <c r="H178" i="49"/>
  <c r="J178" i="49" s="1"/>
  <c r="G178" i="49"/>
  <c r="I178" i="49" s="1"/>
  <c r="H179" i="49"/>
  <c r="J179" i="49" s="1"/>
  <c r="G179" i="49"/>
  <c r="I179" i="49" s="1"/>
  <c r="H180" i="49"/>
  <c r="J180" i="49" s="1"/>
  <c r="G180" i="49"/>
  <c r="I180" i="49" s="1"/>
  <c r="H181" i="49"/>
  <c r="J181" i="49" s="1"/>
  <c r="G181" i="49"/>
  <c r="I181" i="49" s="1"/>
  <c r="I182" i="49"/>
  <c r="H182" i="49"/>
  <c r="J182" i="49" s="1"/>
  <c r="G182" i="49"/>
  <c r="H183" i="49"/>
  <c r="J183" i="49" s="1"/>
  <c r="G183" i="49"/>
  <c r="I183" i="49" s="1"/>
  <c r="H184" i="49"/>
  <c r="J184" i="49" s="1"/>
  <c r="G184" i="49"/>
  <c r="I184" i="49" s="1"/>
  <c r="H187" i="49"/>
  <c r="J187" i="49" s="1"/>
  <c r="G187" i="49"/>
  <c r="I187" i="49" s="1"/>
  <c r="H188" i="49"/>
  <c r="J188" i="49" s="1"/>
  <c r="G188" i="49"/>
  <c r="I188" i="49" s="1"/>
  <c r="H189" i="49"/>
  <c r="J189" i="49" s="1"/>
  <c r="G189" i="49"/>
  <c r="I189" i="49" s="1"/>
  <c r="I190" i="49"/>
  <c r="H190" i="49"/>
  <c r="J190" i="49" s="1"/>
  <c r="G190" i="49"/>
  <c r="H191" i="49"/>
  <c r="J191" i="49" s="1"/>
  <c r="G191" i="49"/>
  <c r="I191" i="49" s="1"/>
  <c r="H192" i="49"/>
  <c r="J192" i="49" s="1"/>
  <c r="G192" i="49"/>
  <c r="I192" i="49" s="1"/>
  <c r="H193" i="49"/>
  <c r="J193" i="49" s="1"/>
  <c r="G193" i="49"/>
  <c r="I193" i="49" s="1"/>
  <c r="H194" i="49"/>
  <c r="J194" i="49" s="1"/>
  <c r="G194" i="49"/>
  <c r="I194" i="49" s="1"/>
  <c r="H195" i="49"/>
  <c r="J195" i="49" s="1"/>
  <c r="G195" i="49"/>
  <c r="I195" i="49" s="1"/>
  <c r="H196" i="49"/>
  <c r="J196" i="49" s="1"/>
  <c r="G196" i="49"/>
  <c r="I196" i="49" s="1"/>
  <c r="H197" i="49"/>
  <c r="J197" i="49" s="1"/>
  <c r="G197" i="49"/>
  <c r="I197" i="49" s="1"/>
  <c r="H198" i="49"/>
  <c r="J198" i="49" s="1"/>
  <c r="G198" i="49"/>
  <c r="I198" i="49" s="1"/>
  <c r="H199" i="49"/>
  <c r="J199" i="49" s="1"/>
  <c r="G199" i="49"/>
  <c r="I199" i="49" s="1"/>
  <c r="H200" i="49"/>
  <c r="J200" i="49" s="1"/>
  <c r="G200" i="49"/>
  <c r="I200" i="49" s="1"/>
  <c r="H203" i="49"/>
  <c r="J203" i="49" s="1"/>
  <c r="G203" i="49"/>
  <c r="I203" i="49" s="1"/>
  <c r="H204" i="49"/>
  <c r="J204" i="49" s="1"/>
  <c r="G204" i="49"/>
  <c r="I204" i="49" s="1"/>
  <c r="H205" i="49"/>
  <c r="J205" i="49" s="1"/>
  <c r="G205" i="49"/>
  <c r="I205" i="49" s="1"/>
  <c r="H208" i="49"/>
  <c r="J208" i="49" s="1"/>
  <c r="G208" i="49"/>
  <c r="I208" i="49" s="1"/>
  <c r="H209" i="49"/>
  <c r="J209" i="49" s="1"/>
  <c r="G209" i="49"/>
  <c r="I209" i="49" s="1"/>
  <c r="H210" i="49"/>
  <c r="J210" i="49" s="1"/>
  <c r="G210" i="49"/>
  <c r="I210" i="49" s="1"/>
  <c r="H211" i="49"/>
  <c r="J211" i="49" s="1"/>
  <c r="G211" i="49"/>
  <c r="I211" i="49" s="1"/>
  <c r="H212" i="49"/>
  <c r="J212" i="49" s="1"/>
  <c r="G212" i="49"/>
  <c r="I212" i="49" s="1"/>
  <c r="H213" i="49"/>
  <c r="J213" i="49" s="1"/>
  <c r="G213" i="49"/>
  <c r="I213" i="49" s="1"/>
  <c r="I216" i="49"/>
  <c r="H216" i="49"/>
  <c r="J216" i="49" s="1"/>
  <c r="G216" i="49"/>
  <c r="I217" i="49"/>
  <c r="H217" i="49"/>
  <c r="J217" i="49" s="1"/>
  <c r="G217" i="49"/>
  <c r="H220" i="49"/>
  <c r="J220" i="49" s="1"/>
  <c r="G220" i="49"/>
  <c r="I220" i="49" s="1"/>
  <c r="H221" i="49"/>
  <c r="J221" i="49" s="1"/>
  <c r="G221" i="49"/>
  <c r="I221" i="49" s="1"/>
  <c r="H222" i="49"/>
  <c r="J222" i="49" s="1"/>
  <c r="G222" i="49"/>
  <c r="I222" i="49" s="1"/>
  <c r="H223" i="49"/>
  <c r="J223" i="49" s="1"/>
  <c r="G223" i="49"/>
  <c r="I223" i="49" s="1"/>
  <c r="H226" i="49"/>
  <c r="J226" i="49" s="1"/>
  <c r="G226" i="49"/>
  <c r="I226" i="49" s="1"/>
  <c r="H227" i="49"/>
  <c r="J227" i="49" s="1"/>
  <c r="G227" i="49"/>
  <c r="I227" i="49" s="1"/>
  <c r="H228" i="49"/>
  <c r="J228" i="49" s="1"/>
  <c r="G228" i="49"/>
  <c r="I228" i="49" s="1"/>
  <c r="H229" i="49"/>
  <c r="J229" i="49" s="1"/>
  <c r="G229" i="49"/>
  <c r="I229" i="49" s="1"/>
  <c r="J232" i="49"/>
  <c r="I232" i="49"/>
  <c r="H232" i="49"/>
  <c r="G232" i="49"/>
  <c r="J233" i="49"/>
  <c r="I233" i="49"/>
  <c r="H233" i="49"/>
  <c r="G233" i="49"/>
  <c r="H236" i="49"/>
  <c r="J236" i="49" s="1"/>
  <c r="G236" i="49"/>
  <c r="I236" i="49" s="1"/>
  <c r="H237" i="49"/>
  <c r="J237" i="49" s="1"/>
  <c r="G237" i="49"/>
  <c r="I237" i="49" s="1"/>
  <c r="H238" i="49"/>
  <c r="J238" i="49" s="1"/>
  <c r="G238" i="49"/>
  <c r="I238" i="49" s="1"/>
  <c r="H239" i="49"/>
  <c r="J239" i="49" s="1"/>
  <c r="G239" i="49"/>
  <c r="I239" i="49" s="1"/>
  <c r="H240" i="49"/>
  <c r="J240" i="49" s="1"/>
  <c r="G240" i="49"/>
  <c r="I240" i="49" s="1"/>
  <c r="H243" i="49"/>
  <c r="J243" i="49" s="1"/>
  <c r="G243" i="49"/>
  <c r="I243" i="49" s="1"/>
  <c r="H244" i="49"/>
  <c r="J244" i="49" s="1"/>
  <c r="G244" i="49"/>
  <c r="I244" i="49" s="1"/>
  <c r="H245" i="49"/>
  <c r="J245" i="49" s="1"/>
  <c r="G245" i="49"/>
  <c r="I245" i="49" s="1"/>
  <c r="H246" i="49"/>
  <c r="J246" i="49" s="1"/>
  <c r="G246" i="49"/>
  <c r="I246" i="49" s="1"/>
  <c r="H247" i="49"/>
  <c r="J247" i="49" s="1"/>
  <c r="G247" i="49"/>
  <c r="I247" i="49" s="1"/>
  <c r="I248" i="49"/>
  <c r="H248" i="49"/>
  <c r="J248" i="49" s="1"/>
  <c r="G248" i="49"/>
  <c r="I249" i="49"/>
  <c r="H249" i="49"/>
  <c r="J249" i="49" s="1"/>
  <c r="G249" i="49"/>
  <c r="H250" i="49"/>
  <c r="J250" i="49" s="1"/>
  <c r="G250" i="49"/>
  <c r="I250" i="49" s="1"/>
  <c r="H253" i="49"/>
  <c r="J253" i="49" s="1"/>
  <c r="G253" i="49"/>
  <c r="I253" i="49" s="1"/>
  <c r="H254" i="49"/>
  <c r="J254" i="49" s="1"/>
  <c r="G254" i="49"/>
  <c r="I254" i="49" s="1"/>
  <c r="J255" i="49"/>
  <c r="I255" i="49"/>
  <c r="H255" i="49"/>
  <c r="G255" i="49"/>
  <c r="H256" i="49"/>
  <c r="J256" i="49" s="1"/>
  <c r="G256" i="49"/>
  <c r="I256" i="49" s="1"/>
  <c r="H257" i="49"/>
  <c r="J257" i="49" s="1"/>
  <c r="G257" i="49"/>
  <c r="I257" i="49" s="1"/>
  <c r="H258" i="49"/>
  <c r="J258" i="49" s="1"/>
  <c r="G258" i="49"/>
  <c r="I258" i="49" s="1"/>
  <c r="H259" i="49"/>
  <c r="J259" i="49" s="1"/>
  <c r="G259" i="49"/>
  <c r="I259" i="49" s="1"/>
  <c r="H262" i="49"/>
  <c r="J262" i="49" s="1"/>
  <c r="G262" i="49"/>
  <c r="I262" i="49" s="1"/>
  <c r="H263" i="49"/>
  <c r="J263" i="49" s="1"/>
  <c r="G263" i="49"/>
  <c r="I263" i="49" s="1"/>
  <c r="H266" i="49"/>
  <c r="J266" i="49" s="1"/>
  <c r="G266" i="49"/>
  <c r="I266" i="49" s="1"/>
  <c r="H267" i="49"/>
  <c r="J267" i="49" s="1"/>
  <c r="G267" i="49"/>
  <c r="I267" i="49" s="1"/>
  <c r="H268" i="49"/>
  <c r="J268" i="49" s="1"/>
  <c r="G268" i="49"/>
  <c r="I268" i="49" s="1"/>
  <c r="H269" i="49"/>
  <c r="J269" i="49" s="1"/>
  <c r="G269" i="49"/>
  <c r="I269" i="49" s="1"/>
  <c r="H270" i="49"/>
  <c r="J270" i="49" s="1"/>
  <c r="G270" i="49"/>
  <c r="I270" i="49" s="1"/>
  <c r="I271" i="49"/>
  <c r="H271" i="49"/>
  <c r="J271" i="49" s="1"/>
  <c r="G271" i="49"/>
  <c r="J272" i="49"/>
  <c r="I272" i="49"/>
  <c r="H272" i="49"/>
  <c r="G272" i="49"/>
  <c r="H273" i="49"/>
  <c r="J273" i="49" s="1"/>
  <c r="G273" i="49"/>
  <c r="I273" i="49" s="1"/>
  <c r="J274" i="49"/>
  <c r="I274" i="49"/>
  <c r="H274" i="49"/>
  <c r="G274" i="49"/>
  <c r="H275" i="49"/>
  <c r="J275" i="49" s="1"/>
  <c r="G275" i="49"/>
  <c r="I275" i="49" s="1"/>
  <c r="H276" i="49"/>
  <c r="J276" i="49" s="1"/>
  <c r="G276" i="49"/>
  <c r="I276" i="49" s="1"/>
  <c r="H277" i="49"/>
  <c r="J277" i="49" s="1"/>
  <c r="G277" i="49"/>
  <c r="I277" i="49" s="1"/>
  <c r="H280" i="49"/>
  <c r="J280" i="49" s="1"/>
  <c r="G280" i="49"/>
  <c r="I280" i="49" s="1"/>
  <c r="I281" i="49"/>
  <c r="H281" i="49"/>
  <c r="J281" i="49" s="1"/>
  <c r="G281" i="49"/>
  <c r="H282" i="49"/>
  <c r="J282" i="49" s="1"/>
  <c r="G282" i="49"/>
  <c r="I282" i="49" s="1"/>
  <c r="J285" i="49"/>
  <c r="I285" i="49"/>
  <c r="H285" i="49"/>
  <c r="G285" i="49"/>
  <c r="H286" i="49"/>
  <c r="J286" i="49" s="1"/>
  <c r="G286" i="49"/>
  <c r="I286" i="49" s="1"/>
  <c r="H287" i="49"/>
  <c r="J287" i="49" s="1"/>
  <c r="G287" i="49"/>
  <c r="I287" i="49" s="1"/>
  <c r="H288" i="49"/>
  <c r="J288" i="49" s="1"/>
  <c r="G288" i="49"/>
  <c r="I288" i="49" s="1"/>
  <c r="H289" i="49"/>
  <c r="J289" i="49" s="1"/>
  <c r="G289" i="49"/>
  <c r="I289" i="49" s="1"/>
  <c r="H290" i="49"/>
  <c r="J290" i="49" s="1"/>
  <c r="G290" i="49"/>
  <c r="I290" i="49" s="1"/>
  <c r="H291" i="49"/>
  <c r="J291" i="49" s="1"/>
  <c r="G291" i="49"/>
  <c r="I291" i="49" s="1"/>
  <c r="H292" i="49"/>
  <c r="J292" i="49" s="1"/>
  <c r="G292" i="49"/>
  <c r="I292" i="49" s="1"/>
  <c r="H295" i="49"/>
  <c r="J295" i="49" s="1"/>
  <c r="G295" i="49"/>
  <c r="I295" i="49" s="1"/>
  <c r="J296" i="49"/>
  <c r="I296" i="49"/>
  <c r="H296" i="49"/>
  <c r="G296" i="49"/>
  <c r="H297" i="49"/>
  <c r="J297" i="49" s="1"/>
  <c r="G297" i="49"/>
  <c r="I297" i="49" s="1"/>
  <c r="H298" i="49"/>
  <c r="J298" i="49" s="1"/>
  <c r="G298" i="49"/>
  <c r="I298" i="49" s="1"/>
  <c r="H299" i="49"/>
  <c r="J299" i="49" s="1"/>
  <c r="G299" i="49"/>
  <c r="I299" i="49" s="1"/>
  <c r="H300" i="49"/>
  <c r="J300" i="49" s="1"/>
  <c r="G300" i="49"/>
  <c r="I300" i="49" s="1"/>
  <c r="H301" i="49"/>
  <c r="J301" i="49" s="1"/>
  <c r="G301" i="49"/>
  <c r="I301" i="49" s="1"/>
  <c r="I304" i="49"/>
  <c r="H304" i="49"/>
  <c r="J304" i="49" s="1"/>
  <c r="G304" i="49"/>
  <c r="H305" i="49"/>
  <c r="J305" i="49" s="1"/>
  <c r="G305" i="49"/>
  <c r="I305" i="49" s="1"/>
  <c r="H306" i="49"/>
  <c r="J306" i="49" s="1"/>
  <c r="G306" i="49"/>
  <c r="I306" i="49" s="1"/>
  <c r="H307" i="49"/>
  <c r="J307" i="49" s="1"/>
  <c r="G307" i="49"/>
  <c r="I307" i="49" s="1"/>
  <c r="J308" i="49"/>
  <c r="H308" i="49"/>
  <c r="G308" i="49"/>
  <c r="I308" i="49" s="1"/>
  <c r="I309" i="49"/>
  <c r="H309" i="49"/>
  <c r="J309" i="49" s="1"/>
  <c r="G309" i="49"/>
  <c r="H310" i="49"/>
  <c r="J310" i="49" s="1"/>
  <c r="G310" i="49"/>
  <c r="I310" i="49" s="1"/>
  <c r="H311" i="49"/>
  <c r="J311" i="49" s="1"/>
  <c r="G311" i="49"/>
  <c r="I311" i="49" s="1"/>
  <c r="H312" i="49"/>
  <c r="J312" i="49" s="1"/>
  <c r="G312" i="49"/>
  <c r="I312" i="49" s="1"/>
  <c r="H313" i="49"/>
  <c r="J313" i="49" s="1"/>
  <c r="G313" i="49"/>
  <c r="I313" i="49" s="1"/>
  <c r="H314" i="49"/>
  <c r="J314" i="49" s="1"/>
  <c r="G314" i="49"/>
  <c r="I314" i="49" s="1"/>
  <c r="H315" i="49"/>
  <c r="J315" i="49" s="1"/>
  <c r="G315" i="49"/>
  <c r="I315" i="49" s="1"/>
  <c r="I318" i="49"/>
  <c r="H318" i="49"/>
  <c r="J318" i="49" s="1"/>
  <c r="G318" i="49"/>
  <c r="I319" i="49"/>
  <c r="H319" i="49"/>
  <c r="J319" i="49" s="1"/>
  <c r="G319" i="49"/>
  <c r="I320" i="49"/>
  <c r="H320" i="49"/>
  <c r="J320" i="49" s="1"/>
  <c r="G320" i="49"/>
  <c r="I321" i="49"/>
  <c r="H321" i="49"/>
  <c r="J321" i="49" s="1"/>
  <c r="G321" i="49"/>
  <c r="H324" i="49"/>
  <c r="J324" i="49" s="1"/>
  <c r="G324" i="49"/>
  <c r="I324" i="49" s="1"/>
  <c r="H325" i="49"/>
  <c r="J325" i="49" s="1"/>
  <c r="G325" i="49"/>
  <c r="I325" i="49" s="1"/>
  <c r="H328" i="49"/>
  <c r="J328" i="49" s="1"/>
  <c r="G328" i="49"/>
  <c r="I328" i="49" s="1"/>
  <c r="H329" i="49"/>
  <c r="J329" i="49" s="1"/>
  <c r="G329" i="49"/>
  <c r="I329" i="49" s="1"/>
  <c r="H330" i="49"/>
  <c r="J330" i="49" s="1"/>
  <c r="G330" i="49"/>
  <c r="I330" i="49" s="1"/>
  <c r="H333" i="49"/>
  <c r="J333" i="49" s="1"/>
  <c r="G333" i="49"/>
  <c r="I333" i="49" s="1"/>
  <c r="H334" i="49"/>
  <c r="J334" i="49" s="1"/>
  <c r="G334" i="49"/>
  <c r="I334" i="49" s="1"/>
  <c r="H335" i="49"/>
  <c r="J335" i="49" s="1"/>
  <c r="G335" i="49"/>
  <c r="I335" i="49" s="1"/>
  <c r="I336" i="49"/>
  <c r="H336" i="49"/>
  <c r="J336" i="49" s="1"/>
  <c r="G336" i="49"/>
  <c r="H337" i="49"/>
  <c r="J337" i="49" s="1"/>
  <c r="G337" i="49"/>
  <c r="I337" i="49" s="1"/>
  <c r="H340" i="49"/>
  <c r="J340" i="49" s="1"/>
  <c r="G340" i="49"/>
  <c r="I340" i="49" s="1"/>
  <c r="H341" i="49"/>
  <c r="J341" i="49" s="1"/>
  <c r="G341" i="49"/>
  <c r="I341" i="49" s="1"/>
  <c r="H342" i="49"/>
  <c r="J342" i="49" s="1"/>
  <c r="G342" i="49"/>
  <c r="I342" i="49" s="1"/>
  <c r="J343" i="49"/>
  <c r="I343" i="49"/>
  <c r="H343" i="49"/>
  <c r="G343" i="49"/>
  <c r="H344" i="49"/>
  <c r="J344" i="49" s="1"/>
  <c r="G344" i="49"/>
  <c r="I344" i="49" s="1"/>
  <c r="H345" i="49"/>
  <c r="J345" i="49" s="1"/>
  <c r="G345" i="49"/>
  <c r="I345" i="49" s="1"/>
  <c r="H346" i="49"/>
  <c r="J346" i="49" s="1"/>
  <c r="G346" i="49"/>
  <c r="I346" i="49" s="1"/>
  <c r="H347" i="49"/>
  <c r="J347" i="49" s="1"/>
  <c r="G347" i="49"/>
  <c r="I347" i="49" s="1"/>
  <c r="H348" i="49"/>
  <c r="J348" i="49" s="1"/>
  <c r="G348" i="49"/>
  <c r="I348" i="49" s="1"/>
  <c r="H349" i="49"/>
  <c r="J349" i="49" s="1"/>
  <c r="G349" i="49"/>
  <c r="I349" i="49" s="1"/>
  <c r="H350" i="49"/>
  <c r="J350" i="49" s="1"/>
  <c r="G350" i="49"/>
  <c r="I350" i="49" s="1"/>
  <c r="H351" i="49"/>
  <c r="J351" i="49" s="1"/>
  <c r="G351" i="49"/>
  <c r="I351" i="49" s="1"/>
  <c r="H354" i="49"/>
  <c r="J354" i="49" s="1"/>
  <c r="G354" i="49"/>
  <c r="I354" i="49" s="1"/>
  <c r="H355" i="49"/>
  <c r="J355" i="49" s="1"/>
  <c r="G355" i="49"/>
  <c r="I355" i="49" s="1"/>
  <c r="H358" i="49"/>
  <c r="J358" i="49" s="1"/>
  <c r="G358" i="49"/>
  <c r="I358" i="49" s="1"/>
  <c r="H359" i="49"/>
  <c r="J359" i="49" s="1"/>
  <c r="G359" i="49"/>
  <c r="I359" i="49" s="1"/>
  <c r="H360" i="49"/>
  <c r="J360" i="49" s="1"/>
  <c r="G360" i="49"/>
  <c r="I360" i="49" s="1"/>
  <c r="H361" i="49"/>
  <c r="J361" i="49" s="1"/>
  <c r="G361" i="49"/>
  <c r="I361" i="49" s="1"/>
  <c r="H362" i="49"/>
  <c r="J362" i="49" s="1"/>
  <c r="G362" i="49"/>
  <c r="I362" i="49" s="1"/>
  <c r="H363" i="49"/>
  <c r="J363" i="49" s="1"/>
  <c r="G363" i="49"/>
  <c r="I363" i="49" s="1"/>
  <c r="H364" i="49"/>
  <c r="J364" i="49" s="1"/>
  <c r="G364" i="49"/>
  <c r="I364" i="49" s="1"/>
  <c r="H365" i="49"/>
  <c r="J365" i="49" s="1"/>
  <c r="G365" i="49"/>
  <c r="I365" i="49" s="1"/>
  <c r="H366" i="49"/>
  <c r="J366" i="49" s="1"/>
  <c r="G366" i="49"/>
  <c r="I366" i="49" s="1"/>
  <c r="H367" i="49"/>
  <c r="J367" i="49" s="1"/>
  <c r="G367" i="49"/>
  <c r="I367" i="49" s="1"/>
  <c r="H368" i="49"/>
  <c r="J368" i="49" s="1"/>
  <c r="G368" i="49"/>
  <c r="I368" i="49" s="1"/>
  <c r="H369" i="49"/>
  <c r="J369" i="49" s="1"/>
  <c r="G369" i="49"/>
  <c r="I369" i="49" s="1"/>
  <c r="H370" i="49"/>
  <c r="J370" i="49" s="1"/>
  <c r="G370" i="49"/>
  <c r="I370" i="49" s="1"/>
  <c r="J371" i="49"/>
  <c r="I371" i="49"/>
  <c r="H371" i="49"/>
  <c r="G371" i="49"/>
  <c r="H372" i="49"/>
  <c r="J372" i="49" s="1"/>
  <c r="G372" i="49"/>
  <c r="I372" i="49" s="1"/>
  <c r="H373" i="49"/>
  <c r="J373" i="49" s="1"/>
  <c r="G373" i="49"/>
  <c r="I373" i="49" s="1"/>
  <c r="H374" i="49"/>
  <c r="J374" i="49" s="1"/>
  <c r="G374" i="49"/>
  <c r="I374" i="49" s="1"/>
  <c r="H375" i="49"/>
  <c r="J375" i="49" s="1"/>
  <c r="G375" i="49"/>
  <c r="I375" i="49" s="1"/>
  <c r="H376" i="49"/>
  <c r="J376" i="49" s="1"/>
  <c r="G376" i="49"/>
  <c r="I376" i="49" s="1"/>
  <c r="I377" i="49"/>
  <c r="H377" i="49"/>
  <c r="J377" i="49" s="1"/>
  <c r="G377" i="49"/>
  <c r="I378" i="49"/>
  <c r="H378" i="49"/>
  <c r="J378" i="49" s="1"/>
  <c r="G378" i="49"/>
  <c r="H379" i="49"/>
  <c r="J379" i="49" s="1"/>
  <c r="G379" i="49"/>
  <c r="I379" i="49" s="1"/>
  <c r="I380" i="49"/>
  <c r="H380" i="49"/>
  <c r="J380" i="49" s="1"/>
  <c r="G380" i="49"/>
  <c r="H381" i="49"/>
  <c r="J381" i="49" s="1"/>
  <c r="G381" i="49"/>
  <c r="I381" i="49" s="1"/>
  <c r="H382" i="49"/>
  <c r="J382" i="49" s="1"/>
  <c r="G382" i="49"/>
  <c r="I382" i="49" s="1"/>
  <c r="H383" i="49"/>
  <c r="J383" i="49" s="1"/>
  <c r="G383" i="49"/>
  <c r="I383" i="49" s="1"/>
  <c r="H386" i="49"/>
  <c r="J386" i="49" s="1"/>
  <c r="G386" i="49"/>
  <c r="I386" i="49" s="1"/>
  <c r="I387" i="49"/>
  <c r="H387" i="49"/>
  <c r="J387" i="49" s="1"/>
  <c r="G387" i="49"/>
  <c r="H388" i="49"/>
  <c r="J388" i="49" s="1"/>
  <c r="G388" i="49"/>
  <c r="I388" i="49" s="1"/>
  <c r="I391" i="49"/>
  <c r="H391" i="49"/>
  <c r="J391" i="49" s="1"/>
  <c r="G391" i="49"/>
  <c r="H392" i="49"/>
  <c r="J392" i="49" s="1"/>
  <c r="G392" i="49"/>
  <c r="I392" i="49" s="1"/>
  <c r="I393" i="49"/>
  <c r="H393" i="49"/>
  <c r="J393" i="49" s="1"/>
  <c r="G393" i="49"/>
  <c r="H394" i="49"/>
  <c r="J394" i="49" s="1"/>
  <c r="G394" i="49"/>
  <c r="I394" i="49" s="1"/>
  <c r="H395" i="49"/>
  <c r="J395" i="49" s="1"/>
  <c r="G395" i="49"/>
  <c r="I395" i="49" s="1"/>
  <c r="H396" i="49"/>
  <c r="J396" i="49" s="1"/>
  <c r="G396" i="49"/>
  <c r="I396" i="49" s="1"/>
  <c r="I397" i="49"/>
  <c r="H397" i="49"/>
  <c r="J397" i="49" s="1"/>
  <c r="G397" i="49"/>
  <c r="H398" i="49"/>
  <c r="J398" i="49" s="1"/>
  <c r="G398" i="49"/>
  <c r="I398" i="49" s="1"/>
  <c r="H399" i="49"/>
  <c r="J399" i="49" s="1"/>
  <c r="G399" i="49"/>
  <c r="I399" i="49" s="1"/>
  <c r="H402" i="49"/>
  <c r="J402" i="49" s="1"/>
  <c r="G402" i="49"/>
  <c r="I402" i="49" s="1"/>
  <c r="J403" i="49"/>
  <c r="I403" i="49"/>
  <c r="H403" i="49"/>
  <c r="G403" i="49"/>
  <c r="H404" i="49"/>
  <c r="J404" i="49" s="1"/>
  <c r="G404" i="49"/>
  <c r="I404" i="49" s="1"/>
  <c r="I405" i="49"/>
  <c r="H405" i="49"/>
  <c r="J405" i="49" s="1"/>
  <c r="G405" i="49"/>
  <c r="H406" i="49"/>
  <c r="J406" i="49" s="1"/>
  <c r="G406" i="49"/>
  <c r="I406" i="49" s="1"/>
  <c r="H407" i="49"/>
  <c r="J407" i="49" s="1"/>
  <c r="G407" i="49"/>
  <c r="I407" i="49" s="1"/>
  <c r="H410" i="49"/>
  <c r="J410" i="49" s="1"/>
  <c r="G410" i="49"/>
  <c r="I410" i="49" s="1"/>
  <c r="H411" i="49"/>
  <c r="J411" i="49" s="1"/>
  <c r="G411" i="49"/>
  <c r="I411" i="49" s="1"/>
  <c r="H412" i="49"/>
  <c r="J412" i="49" s="1"/>
  <c r="G412" i="49"/>
  <c r="I412" i="49" s="1"/>
  <c r="H413" i="49"/>
  <c r="J413" i="49" s="1"/>
  <c r="G413" i="49"/>
  <c r="I413" i="49" s="1"/>
  <c r="H414" i="49"/>
  <c r="J414" i="49" s="1"/>
  <c r="G414" i="49"/>
  <c r="I414" i="49" s="1"/>
  <c r="H417" i="49"/>
  <c r="J417" i="49" s="1"/>
  <c r="G417" i="49"/>
  <c r="I417" i="49" s="1"/>
  <c r="J418" i="49"/>
  <c r="H418" i="49"/>
  <c r="G418" i="49"/>
  <c r="I418" i="49" s="1"/>
  <c r="J419" i="49"/>
  <c r="I419" i="49"/>
  <c r="H419" i="49"/>
  <c r="G419" i="49"/>
  <c r="I420" i="49"/>
  <c r="H420" i="49"/>
  <c r="J420" i="49" s="1"/>
  <c r="G420" i="49"/>
  <c r="H421" i="49"/>
  <c r="J421" i="49" s="1"/>
  <c r="G421" i="49"/>
  <c r="I421" i="49" s="1"/>
  <c r="H422" i="49"/>
  <c r="J422" i="49" s="1"/>
  <c r="G422" i="49"/>
  <c r="I422" i="49" s="1"/>
  <c r="H423" i="49"/>
  <c r="J423" i="49" s="1"/>
  <c r="G423" i="49"/>
  <c r="I423" i="49" s="1"/>
  <c r="H424" i="49"/>
  <c r="J424" i="49" s="1"/>
  <c r="G424" i="49"/>
  <c r="I424" i="49" s="1"/>
  <c r="H425" i="49"/>
  <c r="J425" i="49" s="1"/>
  <c r="G425" i="49"/>
  <c r="I425" i="49" s="1"/>
  <c r="H426" i="49"/>
  <c r="J426" i="49" s="1"/>
  <c r="G426" i="49"/>
  <c r="I426" i="49" s="1"/>
  <c r="H427" i="49"/>
  <c r="J427" i="49" s="1"/>
  <c r="G427" i="49"/>
  <c r="I427" i="49" s="1"/>
  <c r="H430" i="49"/>
  <c r="J430" i="49" s="1"/>
  <c r="G430" i="49"/>
  <c r="I430" i="49" s="1"/>
  <c r="H431" i="49"/>
  <c r="J431" i="49" s="1"/>
  <c r="G431" i="49"/>
  <c r="I431" i="49" s="1"/>
  <c r="H434" i="49"/>
  <c r="J434" i="49" s="1"/>
  <c r="G434" i="49"/>
  <c r="I434" i="49" s="1"/>
  <c r="H435" i="49"/>
  <c r="J435" i="49" s="1"/>
  <c r="G435" i="49"/>
  <c r="I435" i="49" s="1"/>
  <c r="H436" i="49"/>
  <c r="J436" i="49" s="1"/>
  <c r="G436" i="49"/>
  <c r="I436" i="49" s="1"/>
  <c r="H437" i="49"/>
  <c r="J437" i="49" s="1"/>
  <c r="G437" i="49"/>
  <c r="I437" i="49" s="1"/>
  <c r="H438" i="49"/>
  <c r="J438" i="49" s="1"/>
  <c r="G438" i="49"/>
  <c r="I438" i="49" s="1"/>
  <c r="H439" i="49"/>
  <c r="J439" i="49" s="1"/>
  <c r="G439" i="49"/>
  <c r="I439" i="49" s="1"/>
  <c r="H440" i="49"/>
  <c r="J440" i="49" s="1"/>
  <c r="G440" i="49"/>
  <c r="I440" i="49" s="1"/>
  <c r="H441" i="49"/>
  <c r="J441" i="49" s="1"/>
  <c r="G441" i="49"/>
  <c r="I441" i="49" s="1"/>
  <c r="H442" i="49"/>
  <c r="J442" i="49" s="1"/>
  <c r="G442" i="49"/>
  <c r="I442" i="49" s="1"/>
  <c r="H443" i="49"/>
  <c r="J443" i="49" s="1"/>
  <c r="G443" i="49"/>
  <c r="I443" i="49" s="1"/>
  <c r="H444" i="49"/>
  <c r="J444" i="49" s="1"/>
  <c r="G444" i="49"/>
  <c r="I444" i="49" s="1"/>
  <c r="H447" i="49"/>
  <c r="J447" i="49" s="1"/>
  <c r="G447" i="49"/>
  <c r="I447" i="49" s="1"/>
  <c r="H448" i="49"/>
  <c r="J448" i="49" s="1"/>
  <c r="G448" i="49"/>
  <c r="I448" i="49" s="1"/>
  <c r="H449" i="49"/>
  <c r="J449" i="49" s="1"/>
  <c r="G449" i="49"/>
  <c r="I449" i="49" s="1"/>
  <c r="H450" i="49"/>
  <c r="J450" i="49" s="1"/>
  <c r="G450" i="49"/>
  <c r="I450" i="49" s="1"/>
  <c r="H451" i="49"/>
  <c r="J451" i="49" s="1"/>
  <c r="G451" i="49"/>
  <c r="I451" i="49" s="1"/>
  <c r="H452" i="49"/>
  <c r="J452" i="49" s="1"/>
  <c r="G452" i="49"/>
  <c r="I452" i="49" s="1"/>
  <c r="J453" i="49"/>
  <c r="I453" i="49"/>
  <c r="H453" i="49"/>
  <c r="G453" i="49"/>
  <c r="H454" i="49"/>
  <c r="J454" i="49" s="1"/>
  <c r="G454" i="49"/>
  <c r="I454" i="49" s="1"/>
  <c r="H455" i="49"/>
  <c r="J455" i="49" s="1"/>
  <c r="G455" i="49"/>
  <c r="I455" i="49" s="1"/>
  <c r="H456" i="49"/>
  <c r="J456" i="49" s="1"/>
  <c r="G456" i="49"/>
  <c r="I456" i="49" s="1"/>
  <c r="H459" i="49"/>
  <c r="J459" i="49" s="1"/>
  <c r="G459" i="49"/>
  <c r="I459" i="49" s="1"/>
  <c r="H460" i="49"/>
  <c r="J460" i="49" s="1"/>
  <c r="G460" i="49"/>
  <c r="I460" i="49" s="1"/>
  <c r="J461" i="49"/>
  <c r="I461" i="49"/>
  <c r="H461" i="49"/>
  <c r="G461" i="49"/>
  <c r="H462" i="49"/>
  <c r="J462" i="49" s="1"/>
  <c r="G462" i="49"/>
  <c r="I462" i="49" s="1"/>
  <c r="H463" i="49"/>
  <c r="J463" i="49" s="1"/>
  <c r="G463" i="49"/>
  <c r="I463" i="49" s="1"/>
  <c r="H464" i="49"/>
  <c r="J464" i="49" s="1"/>
  <c r="G464" i="49"/>
  <c r="I464" i="49" s="1"/>
  <c r="H465" i="49"/>
  <c r="J465" i="49" s="1"/>
  <c r="G465" i="49"/>
  <c r="I465" i="49" s="1"/>
  <c r="H466" i="49"/>
  <c r="J466" i="49" s="1"/>
  <c r="G466" i="49"/>
  <c r="I466" i="49" s="1"/>
  <c r="H469" i="49"/>
  <c r="J469" i="49" s="1"/>
  <c r="G469" i="49"/>
  <c r="I469" i="49" s="1"/>
  <c r="H470" i="49"/>
  <c r="J470" i="49" s="1"/>
  <c r="G470" i="49"/>
  <c r="I470" i="49" s="1"/>
  <c r="J471" i="49"/>
  <c r="I471" i="49"/>
  <c r="H471" i="49"/>
  <c r="G471" i="49"/>
  <c r="H472" i="49"/>
  <c r="J472" i="49" s="1"/>
  <c r="G472" i="49"/>
  <c r="I472" i="49" s="1"/>
  <c r="H473" i="49"/>
  <c r="J473" i="49" s="1"/>
  <c r="G473" i="49"/>
  <c r="I473" i="49" s="1"/>
  <c r="H476" i="49"/>
  <c r="J476" i="49" s="1"/>
  <c r="G476" i="49"/>
  <c r="I476" i="49" s="1"/>
  <c r="H477" i="49"/>
  <c r="J477" i="49" s="1"/>
  <c r="G477" i="49"/>
  <c r="I477" i="49" s="1"/>
  <c r="H478" i="49"/>
  <c r="J478" i="49" s="1"/>
  <c r="G478" i="49"/>
  <c r="I478" i="49" s="1"/>
  <c r="H479" i="49"/>
  <c r="J479" i="49" s="1"/>
  <c r="G479" i="49"/>
  <c r="I479" i="49" s="1"/>
  <c r="H480" i="49"/>
  <c r="J480" i="49" s="1"/>
  <c r="G480" i="49"/>
  <c r="I480" i="49" s="1"/>
  <c r="H481" i="49"/>
  <c r="J481" i="49" s="1"/>
  <c r="G481" i="49"/>
  <c r="I481" i="49" s="1"/>
  <c r="H482" i="49"/>
  <c r="J482" i="49" s="1"/>
  <c r="G482" i="49"/>
  <c r="I482" i="49" s="1"/>
  <c r="H483" i="49"/>
  <c r="J483" i="49" s="1"/>
  <c r="G483" i="49"/>
  <c r="I483" i="49" s="1"/>
  <c r="H484" i="49"/>
  <c r="J484" i="49" s="1"/>
  <c r="G484" i="49"/>
  <c r="I484" i="49" s="1"/>
  <c r="I485" i="49"/>
  <c r="H485" i="49"/>
  <c r="J485" i="49" s="1"/>
  <c r="G485" i="49"/>
  <c r="H486" i="49"/>
  <c r="J486" i="49" s="1"/>
  <c r="G486" i="49"/>
  <c r="I486" i="49" s="1"/>
  <c r="H489" i="49"/>
  <c r="J489" i="49" s="1"/>
  <c r="G489" i="49"/>
  <c r="I489" i="49" s="1"/>
  <c r="I490" i="49"/>
  <c r="H490" i="49"/>
  <c r="J490" i="49" s="1"/>
  <c r="G490" i="49"/>
  <c r="I491" i="49"/>
  <c r="H491" i="49"/>
  <c r="J491" i="49" s="1"/>
  <c r="G491" i="49"/>
  <c r="H492" i="49"/>
  <c r="J492" i="49" s="1"/>
  <c r="G492" i="49"/>
  <c r="I492" i="49" s="1"/>
  <c r="H495" i="49"/>
  <c r="J495" i="49" s="1"/>
  <c r="G495" i="49"/>
  <c r="I495" i="49" s="1"/>
  <c r="H496" i="49"/>
  <c r="J496" i="49" s="1"/>
  <c r="G496" i="49"/>
  <c r="I496" i="49" s="1"/>
  <c r="H499" i="49"/>
  <c r="J499" i="49" s="1"/>
  <c r="G499" i="49"/>
  <c r="I499" i="49" s="1"/>
  <c r="J500" i="49"/>
  <c r="I500" i="49"/>
  <c r="H500" i="49"/>
  <c r="G500" i="49"/>
  <c r="H501" i="49"/>
  <c r="J501" i="49" s="1"/>
  <c r="G501" i="49"/>
  <c r="I501" i="49" s="1"/>
  <c r="H502" i="49"/>
  <c r="J502" i="49" s="1"/>
  <c r="G502" i="49"/>
  <c r="I502" i="49" s="1"/>
  <c r="H503" i="49"/>
  <c r="J503" i="49" s="1"/>
  <c r="G503" i="49"/>
  <c r="I503" i="49" s="1"/>
  <c r="H504" i="49"/>
  <c r="J504" i="49" s="1"/>
  <c r="G504" i="49"/>
  <c r="I504" i="49" s="1"/>
  <c r="J505" i="49"/>
  <c r="I505" i="49"/>
  <c r="H505" i="49"/>
  <c r="G505" i="49"/>
  <c r="H506" i="49"/>
  <c r="J506" i="49" s="1"/>
  <c r="G506" i="49"/>
  <c r="I506" i="49" s="1"/>
  <c r="H507" i="49"/>
  <c r="J507" i="49" s="1"/>
  <c r="G507" i="49"/>
  <c r="I507" i="49" s="1"/>
  <c r="J510" i="49"/>
  <c r="I510" i="49"/>
  <c r="H510" i="49"/>
  <c r="G510" i="49"/>
  <c r="I511" i="49"/>
  <c r="H511" i="49"/>
  <c r="J511" i="49" s="1"/>
  <c r="G511" i="49"/>
  <c r="H512" i="49"/>
  <c r="J512" i="49" s="1"/>
  <c r="G512" i="49"/>
  <c r="I512" i="49" s="1"/>
  <c r="H513" i="49"/>
  <c r="J513" i="49" s="1"/>
  <c r="G513" i="49"/>
  <c r="I513" i="49" s="1"/>
  <c r="I514" i="49"/>
  <c r="H514" i="49"/>
  <c r="J514" i="49" s="1"/>
  <c r="G514" i="49"/>
  <c r="H515" i="49"/>
  <c r="J515" i="49" s="1"/>
  <c r="G515" i="49"/>
  <c r="I515" i="49" s="1"/>
  <c r="H516" i="49"/>
  <c r="J516" i="49" s="1"/>
  <c r="G516" i="49"/>
  <c r="I516" i="49" s="1"/>
  <c r="H517" i="49"/>
  <c r="J517" i="49" s="1"/>
  <c r="G517" i="49"/>
  <c r="I517" i="49" s="1"/>
  <c r="H520" i="49"/>
  <c r="J520" i="49" s="1"/>
  <c r="G520" i="49"/>
  <c r="I520" i="49" s="1"/>
  <c r="H521" i="49"/>
  <c r="J521" i="49" s="1"/>
  <c r="G521" i="49"/>
  <c r="I521" i="49" s="1"/>
  <c r="H522" i="49"/>
  <c r="J522" i="49" s="1"/>
  <c r="G522" i="49"/>
  <c r="I522" i="49" s="1"/>
  <c r="H523" i="49"/>
  <c r="J523" i="49" s="1"/>
  <c r="G523" i="49"/>
  <c r="I523" i="49" s="1"/>
  <c r="H524" i="49"/>
  <c r="J524" i="49" s="1"/>
  <c r="G524" i="49"/>
  <c r="I524" i="49" s="1"/>
  <c r="H525" i="49"/>
  <c r="J525" i="49" s="1"/>
  <c r="G525" i="49"/>
  <c r="I525" i="49" s="1"/>
  <c r="H526" i="49"/>
  <c r="J526" i="49" s="1"/>
  <c r="G526" i="49"/>
  <c r="I526" i="49" s="1"/>
  <c r="H527" i="49"/>
  <c r="J527" i="49" s="1"/>
  <c r="G527" i="49"/>
  <c r="I527" i="49" s="1"/>
  <c r="H528" i="49"/>
  <c r="J528" i="49" s="1"/>
  <c r="G528" i="49"/>
  <c r="I528" i="49" s="1"/>
  <c r="H531" i="49"/>
  <c r="J531" i="49" s="1"/>
  <c r="G531" i="49"/>
  <c r="I531" i="49" s="1"/>
  <c r="I532" i="49"/>
  <c r="H532" i="49"/>
  <c r="J532" i="49" s="1"/>
  <c r="G532" i="49"/>
  <c r="H533" i="49"/>
  <c r="J533" i="49" s="1"/>
  <c r="G533" i="49"/>
  <c r="I533" i="49" s="1"/>
  <c r="H534" i="49"/>
  <c r="J534" i="49" s="1"/>
  <c r="G534" i="49"/>
  <c r="I534" i="49" s="1"/>
  <c r="H535" i="49"/>
  <c r="J535" i="49" s="1"/>
  <c r="G535" i="49"/>
  <c r="I535" i="49" s="1"/>
  <c r="H536" i="49"/>
  <c r="J536" i="49" s="1"/>
  <c r="G536" i="49"/>
  <c r="I536" i="49" s="1"/>
  <c r="H537" i="49"/>
  <c r="J537" i="49" s="1"/>
  <c r="G537" i="49"/>
  <c r="I537" i="49" s="1"/>
  <c r="H538" i="49"/>
  <c r="J538" i="49" s="1"/>
  <c r="G538" i="49"/>
  <c r="I538" i="49" s="1"/>
  <c r="H541" i="49"/>
  <c r="J541" i="49" s="1"/>
  <c r="G541" i="49"/>
  <c r="I541" i="49" s="1"/>
  <c r="H542" i="49"/>
  <c r="J542" i="49" s="1"/>
  <c r="G542" i="49"/>
  <c r="I542" i="49" s="1"/>
  <c r="H543" i="49"/>
  <c r="J543" i="49" s="1"/>
  <c r="G543" i="49"/>
  <c r="I543" i="49" s="1"/>
  <c r="H544" i="49"/>
  <c r="J544" i="49" s="1"/>
  <c r="G544" i="49"/>
  <c r="I544" i="49" s="1"/>
  <c r="H545" i="49"/>
  <c r="J545" i="49" s="1"/>
  <c r="G545" i="49"/>
  <c r="I545" i="49" s="1"/>
  <c r="I546" i="49"/>
  <c r="H546" i="49"/>
  <c r="J546" i="49" s="1"/>
  <c r="G546" i="49"/>
  <c r="H547" i="49"/>
  <c r="J547" i="49" s="1"/>
  <c r="G547" i="49"/>
  <c r="I547" i="49" s="1"/>
  <c r="J548" i="49"/>
  <c r="I548" i="49"/>
  <c r="H548" i="49"/>
  <c r="G548" i="49"/>
  <c r="H549" i="49"/>
  <c r="J549" i="49" s="1"/>
  <c r="G549" i="49"/>
  <c r="I549" i="49" s="1"/>
  <c r="H550" i="49"/>
  <c r="J550" i="49" s="1"/>
  <c r="G550" i="49"/>
  <c r="I550" i="49" s="1"/>
  <c r="H551" i="49"/>
  <c r="J551" i="49" s="1"/>
  <c r="G551" i="49"/>
  <c r="I551" i="49" s="1"/>
  <c r="H552" i="49"/>
  <c r="J552" i="49" s="1"/>
  <c r="G552" i="49"/>
  <c r="I552" i="49" s="1"/>
  <c r="H553" i="49"/>
  <c r="J553" i="49" s="1"/>
  <c r="G553" i="49"/>
  <c r="I553" i="49" s="1"/>
  <c r="H554" i="49"/>
  <c r="J554" i="49" s="1"/>
  <c r="G554" i="49"/>
  <c r="I554" i="49" s="1"/>
  <c r="H555" i="49"/>
  <c r="J555" i="49" s="1"/>
  <c r="G555" i="49"/>
  <c r="I555" i="49" s="1"/>
  <c r="H556" i="49"/>
  <c r="J556" i="49" s="1"/>
  <c r="G556" i="49"/>
  <c r="I556" i="49" s="1"/>
  <c r="H557" i="49"/>
  <c r="J557" i="49" s="1"/>
  <c r="G557" i="49"/>
  <c r="I557" i="49" s="1"/>
  <c r="H558" i="49"/>
  <c r="J558" i="49" s="1"/>
  <c r="G558" i="49"/>
  <c r="I558" i="49" s="1"/>
  <c r="H559" i="49"/>
  <c r="J559" i="49" s="1"/>
  <c r="G559" i="49"/>
  <c r="I559" i="49" s="1"/>
  <c r="H560" i="49"/>
  <c r="J560" i="49" s="1"/>
  <c r="G560" i="49"/>
  <c r="I560" i="49" s="1"/>
  <c r="H561" i="49"/>
  <c r="J561" i="49" s="1"/>
  <c r="G561" i="49"/>
  <c r="I561" i="49" s="1"/>
  <c r="H562" i="49"/>
  <c r="J562" i="49" s="1"/>
  <c r="G562" i="49"/>
  <c r="I562" i="49" s="1"/>
  <c r="H563" i="49"/>
  <c r="J563" i="49" s="1"/>
  <c r="G563" i="49"/>
  <c r="I563" i="49" s="1"/>
  <c r="H564" i="49"/>
  <c r="J564" i="49" s="1"/>
  <c r="G564" i="49"/>
  <c r="I564" i="49" s="1"/>
  <c r="H567" i="49"/>
  <c r="J567" i="49" s="1"/>
  <c r="G567" i="49"/>
  <c r="I567" i="49" s="1"/>
  <c r="H568" i="49"/>
  <c r="J568" i="49" s="1"/>
  <c r="G568" i="49"/>
  <c r="I568" i="49" s="1"/>
  <c r="H569" i="49"/>
  <c r="J569" i="49" s="1"/>
  <c r="G569" i="49"/>
  <c r="I569" i="49" s="1"/>
  <c r="I572" i="49"/>
  <c r="H572" i="49"/>
  <c r="J572" i="49" s="1"/>
  <c r="G572" i="49"/>
  <c r="H573" i="49"/>
  <c r="J573" i="49" s="1"/>
  <c r="G573" i="49"/>
  <c r="I573" i="49" s="1"/>
  <c r="H574" i="49"/>
  <c r="J574" i="49" s="1"/>
  <c r="G574" i="49"/>
  <c r="I574" i="49" s="1"/>
  <c r="H575" i="49"/>
  <c r="J575" i="49" s="1"/>
  <c r="G575" i="49"/>
  <c r="I575" i="49" s="1"/>
  <c r="H576" i="49"/>
  <c r="J576" i="49" s="1"/>
  <c r="G576" i="49"/>
  <c r="I576" i="49" s="1"/>
  <c r="I577" i="49"/>
  <c r="H577" i="49"/>
  <c r="J577" i="49" s="1"/>
  <c r="G577" i="49"/>
  <c r="H578" i="49"/>
  <c r="J578" i="49" s="1"/>
  <c r="G578" i="49"/>
  <c r="I578" i="49" s="1"/>
  <c r="J579" i="49"/>
  <c r="I579" i="49"/>
  <c r="H579" i="49"/>
  <c r="G579" i="49"/>
  <c r="H580" i="49"/>
  <c r="J580" i="49" s="1"/>
  <c r="G580" i="49"/>
  <c r="I580" i="49" s="1"/>
  <c r="H581" i="49"/>
  <c r="J581" i="49" s="1"/>
  <c r="G581" i="49"/>
  <c r="I581" i="49" s="1"/>
  <c r="H582" i="49"/>
  <c r="J582" i="49" s="1"/>
  <c r="G582" i="49"/>
  <c r="I582" i="49" s="1"/>
  <c r="H583" i="49"/>
  <c r="J583" i="49" s="1"/>
  <c r="G583" i="49"/>
  <c r="I583" i="49" s="1"/>
  <c r="H584" i="49"/>
  <c r="J584" i="49" s="1"/>
  <c r="G584" i="49"/>
  <c r="I584" i="49" s="1"/>
  <c r="J585" i="49"/>
  <c r="H585" i="49"/>
  <c r="G585" i="49"/>
  <c r="I585" i="49" s="1"/>
  <c r="J586" i="49"/>
  <c r="I586" i="49"/>
  <c r="H586" i="49"/>
  <c r="G586" i="49"/>
  <c r="H587" i="49"/>
  <c r="J587" i="49" s="1"/>
  <c r="G587" i="49"/>
  <c r="I587" i="49" s="1"/>
  <c r="H588" i="49"/>
  <c r="J588" i="49" s="1"/>
  <c r="G588" i="49"/>
  <c r="I588" i="49" s="1"/>
  <c r="H589" i="49"/>
  <c r="J589" i="49" s="1"/>
  <c r="G589" i="49"/>
  <c r="I589" i="49" s="1"/>
  <c r="H590" i="49"/>
  <c r="J590" i="49" s="1"/>
  <c r="G590" i="49"/>
  <c r="I590" i="49" s="1"/>
  <c r="J591" i="49"/>
  <c r="I591" i="49"/>
  <c r="H591" i="49"/>
  <c r="G591" i="49"/>
  <c r="H592" i="49"/>
  <c r="J592" i="49" s="1"/>
  <c r="G592" i="49"/>
  <c r="I592" i="49" s="1"/>
  <c r="H595" i="49"/>
  <c r="J595" i="49" s="1"/>
  <c r="G595" i="49"/>
  <c r="I595" i="49" s="1"/>
  <c r="H596" i="49"/>
  <c r="J596" i="49" s="1"/>
  <c r="G596" i="49"/>
  <c r="I596" i="49" s="1"/>
  <c r="H597" i="49"/>
  <c r="J597" i="49" s="1"/>
  <c r="G597" i="49"/>
  <c r="I597" i="49" s="1"/>
  <c r="I598" i="49"/>
  <c r="H598" i="49"/>
  <c r="J598" i="49" s="1"/>
  <c r="G598" i="49"/>
  <c r="H599" i="49"/>
  <c r="J599" i="49" s="1"/>
  <c r="G599" i="49"/>
  <c r="I599" i="49" s="1"/>
  <c r="H600" i="49"/>
  <c r="J600" i="49" s="1"/>
  <c r="G600" i="49"/>
  <c r="I600" i="49" s="1"/>
  <c r="H601" i="49"/>
  <c r="J601" i="49" s="1"/>
  <c r="G601" i="49"/>
  <c r="I601" i="49" s="1"/>
  <c r="H604" i="49"/>
  <c r="J604" i="49" s="1"/>
  <c r="G604" i="49"/>
  <c r="I604" i="49" s="1"/>
  <c r="I605" i="49"/>
  <c r="H605" i="49"/>
  <c r="J605" i="49" s="1"/>
  <c r="G605" i="49"/>
  <c r="H606" i="49"/>
  <c r="J606" i="49" s="1"/>
  <c r="G606" i="49"/>
  <c r="I606" i="49" s="1"/>
  <c r="H609" i="49"/>
  <c r="J609" i="49" s="1"/>
  <c r="G609" i="49"/>
  <c r="I609" i="49" s="1"/>
  <c r="H610" i="49"/>
  <c r="J610" i="49" s="1"/>
  <c r="G610" i="49"/>
  <c r="I610"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29" i="56" s="1"/>
  <c r="F32" i="56"/>
  <c r="G30" i="56" s="1"/>
  <c r="D32" i="56"/>
  <c r="E29" i="56" s="1"/>
  <c r="B32" i="56"/>
  <c r="C30"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K27" i="57"/>
  <c r="J27" i="57"/>
  <c r="H29" i="57"/>
  <c r="I25" i="57" s="1"/>
  <c r="F29" i="57"/>
  <c r="G27" i="57" s="1"/>
  <c r="D29" i="57"/>
  <c r="E26" i="57" s="1"/>
  <c r="B29" i="57"/>
  <c r="C27"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H46" i="58"/>
  <c r="I43" i="58" s="1"/>
  <c r="F46" i="58"/>
  <c r="G44" i="58" s="1"/>
  <c r="D46" i="58"/>
  <c r="E44" i="58" s="1"/>
  <c r="B46" i="58"/>
  <c r="C44"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H51" i="50"/>
  <c r="I48" i="50" s="1"/>
  <c r="F51" i="50"/>
  <c r="G49" i="50" s="1"/>
  <c r="D51" i="50"/>
  <c r="E49" i="50" s="1"/>
  <c r="B51" i="50"/>
  <c r="C49"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H35" i="53"/>
  <c r="I32" i="53" s="1"/>
  <c r="F35" i="53"/>
  <c r="G33" i="53" s="1"/>
  <c r="D35" i="53"/>
  <c r="E31" i="53" s="1"/>
  <c r="B35" i="53"/>
  <c r="C33" i="53" s="1"/>
  <c r="K25" i="53"/>
  <c r="J25" i="53"/>
  <c r="K39" i="53"/>
  <c r="J39" i="53"/>
  <c r="K40" i="53"/>
  <c r="J40" i="53"/>
  <c r="K41" i="53"/>
  <c r="J41" i="53"/>
  <c r="K42" i="53"/>
  <c r="J42" i="53"/>
  <c r="K43" i="53"/>
  <c r="J43" i="53"/>
  <c r="K44" i="53"/>
  <c r="J44" i="53"/>
  <c r="K45" i="53"/>
  <c r="J45" i="53"/>
  <c r="K46" i="53"/>
  <c r="J46" i="53"/>
  <c r="K47" i="53"/>
  <c r="J47" i="53"/>
  <c r="K48" i="53"/>
  <c r="J48" i="53"/>
  <c r="K49" i="53"/>
  <c r="J49" i="53"/>
  <c r="K50" i="53"/>
  <c r="J50" i="53"/>
  <c r="K51" i="53"/>
  <c r="J51" i="53"/>
  <c r="K52" i="53"/>
  <c r="J52" i="53"/>
  <c r="K53" i="53"/>
  <c r="J53" i="53"/>
  <c r="H55" i="53"/>
  <c r="I52" i="53" s="1"/>
  <c r="F55" i="53"/>
  <c r="G53" i="53" s="1"/>
  <c r="D55" i="53"/>
  <c r="E52" i="53" s="1"/>
  <c r="B55" i="53"/>
  <c r="C53" i="53" s="1"/>
  <c r="K38" i="53"/>
  <c r="J38" i="53"/>
  <c r="I57" i="53"/>
  <c r="G57" i="53"/>
  <c r="E57" i="53"/>
  <c r="C57" i="53"/>
  <c r="B5" i="54"/>
  <c r="D5" i="54" s="1"/>
  <c r="H5" i="54" s="1"/>
  <c r="K8" i="54"/>
  <c r="J8" i="54"/>
  <c r="K9" i="54"/>
  <c r="J9" i="54"/>
  <c r="K10" i="54"/>
  <c r="J10" i="54"/>
  <c r="K11" i="54"/>
  <c r="J11" i="54"/>
  <c r="H13" i="54"/>
  <c r="I9" i="54" s="1"/>
  <c r="F13" i="54"/>
  <c r="G11" i="54" s="1"/>
  <c r="D13" i="54"/>
  <c r="E8" i="54" s="1"/>
  <c r="B13" i="54"/>
  <c r="C11" i="54" s="1"/>
  <c r="K7" i="54"/>
  <c r="J7" i="54"/>
  <c r="H18" i="54"/>
  <c r="F18" i="54"/>
  <c r="G18" i="54" s="1"/>
  <c r="D18" i="54"/>
  <c r="B18" i="54"/>
  <c r="C18" i="54" s="1"/>
  <c r="K16" i="54"/>
  <c r="J16" i="54"/>
  <c r="K22" i="54"/>
  <c r="J22" i="54"/>
  <c r="K23" i="54"/>
  <c r="J23" i="54"/>
  <c r="K24" i="54"/>
  <c r="J24" i="54"/>
  <c r="K25" i="54"/>
  <c r="J25" i="54"/>
  <c r="H27" i="54"/>
  <c r="I24" i="54" s="1"/>
  <c r="F27" i="54"/>
  <c r="G25" i="54" s="1"/>
  <c r="D27" i="54"/>
  <c r="E24" i="54" s="1"/>
  <c r="B27" i="54"/>
  <c r="C25" i="54" s="1"/>
  <c r="K21" i="54"/>
  <c r="J21" i="54"/>
  <c r="K31" i="54"/>
  <c r="J31" i="54"/>
  <c r="K32" i="54"/>
  <c r="J32" i="54"/>
  <c r="K33" i="54"/>
  <c r="J33" i="54"/>
  <c r="K34" i="54"/>
  <c r="J34" i="54"/>
  <c r="K35" i="54"/>
  <c r="J35" i="54"/>
  <c r="K36" i="54"/>
  <c r="J36" i="54"/>
  <c r="K37" i="54"/>
  <c r="J37" i="54"/>
  <c r="K38" i="54"/>
  <c r="J38" i="54"/>
  <c r="K39" i="54"/>
  <c r="J39" i="54"/>
  <c r="K40" i="54"/>
  <c r="J40" i="54"/>
  <c r="H42" i="54"/>
  <c r="I39" i="54" s="1"/>
  <c r="F42" i="54"/>
  <c r="G40" i="54" s="1"/>
  <c r="D42" i="54"/>
  <c r="E39" i="54" s="1"/>
  <c r="B42" i="54"/>
  <c r="C40" i="54" s="1"/>
  <c r="K30" i="54"/>
  <c r="J30" i="54"/>
  <c r="K46" i="54"/>
  <c r="J46" i="54"/>
  <c r="K47" i="54"/>
  <c r="J47" i="54"/>
  <c r="K48" i="54"/>
  <c r="J48" i="54"/>
  <c r="K49" i="54"/>
  <c r="J49" i="54"/>
  <c r="K50" i="54"/>
  <c r="J50" i="54"/>
  <c r="K51" i="54"/>
  <c r="J51" i="54"/>
  <c r="K52" i="54"/>
  <c r="J52" i="54"/>
  <c r="K53" i="54"/>
  <c r="J53" i="54"/>
  <c r="K54" i="54"/>
  <c r="J54" i="54"/>
  <c r="K55" i="54"/>
  <c r="J55" i="54"/>
  <c r="H57" i="54"/>
  <c r="I54" i="54" s="1"/>
  <c r="F57" i="54"/>
  <c r="G55" i="54" s="1"/>
  <c r="D57" i="54"/>
  <c r="E53" i="54" s="1"/>
  <c r="B57" i="54"/>
  <c r="C55" i="54" s="1"/>
  <c r="K45" i="54"/>
  <c r="J45"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K78" i="54"/>
  <c r="J78" i="54"/>
  <c r="H80" i="54"/>
  <c r="I77" i="54" s="1"/>
  <c r="F80" i="54"/>
  <c r="G78" i="54" s="1"/>
  <c r="D80" i="54"/>
  <c r="E77" i="54" s="1"/>
  <c r="B80" i="54"/>
  <c r="C78" i="54" s="1"/>
  <c r="K60" i="54"/>
  <c r="J60" i="54"/>
  <c r="I82" i="54"/>
  <c r="G82" i="54"/>
  <c r="E82" i="54"/>
  <c r="C82"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K19" i="55"/>
  <c r="J19" i="55"/>
  <c r="H21" i="55"/>
  <c r="I17" i="55" s="1"/>
  <c r="F21" i="55"/>
  <c r="G19" i="55" s="1"/>
  <c r="D21" i="55"/>
  <c r="E17" i="55" s="1"/>
  <c r="B21" i="55"/>
  <c r="C19" i="55" s="1"/>
  <c r="K7" i="55"/>
  <c r="J7" i="55"/>
  <c r="I23" i="55"/>
  <c r="G23" i="55"/>
  <c r="E23" i="55"/>
  <c r="C23" i="55"/>
  <c r="J23" i="55"/>
  <c r="K23" i="55"/>
  <c r="B26" i="55"/>
  <c r="D26" i="55" s="1"/>
  <c r="H26" i="55" s="1"/>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K49" i="55"/>
  <c r="J49" i="55"/>
  <c r="H51" i="55"/>
  <c r="I47" i="55" s="1"/>
  <c r="F51" i="55"/>
  <c r="G49" i="55" s="1"/>
  <c r="D51" i="55"/>
  <c r="E47" i="55" s="1"/>
  <c r="B51" i="55"/>
  <c r="C49" i="55" s="1"/>
  <c r="K28" i="55"/>
  <c r="J28" i="55"/>
  <c r="K55" i="55"/>
  <c r="J55" i="55"/>
  <c r="K56" i="55"/>
  <c r="J56" i="55"/>
  <c r="K57" i="55"/>
  <c r="J57" i="55"/>
  <c r="K58" i="55"/>
  <c r="J58" i="55"/>
  <c r="K59" i="55"/>
  <c r="J59" i="55"/>
  <c r="K60" i="55"/>
  <c r="J60" i="55"/>
  <c r="K61" i="55"/>
  <c r="J61" i="55"/>
  <c r="K62" i="55"/>
  <c r="J62" i="55"/>
  <c r="K63" i="55"/>
  <c r="J63" i="55"/>
  <c r="H65" i="55"/>
  <c r="I62" i="55" s="1"/>
  <c r="F65" i="55"/>
  <c r="G63" i="55" s="1"/>
  <c r="D65" i="55"/>
  <c r="E62" i="55" s="1"/>
  <c r="B65" i="55"/>
  <c r="C63" i="55" s="1"/>
  <c r="K54" i="55"/>
  <c r="J54" i="55"/>
  <c r="I67" i="55"/>
  <c r="G67" i="55"/>
  <c r="E67" i="55"/>
  <c r="C67" i="55"/>
  <c r="J67" i="55"/>
  <c r="K67" i="55"/>
  <c r="B70" i="55"/>
  <c r="D70" i="55" s="1"/>
  <c r="H70" i="55" s="1"/>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H96" i="55"/>
  <c r="I93" i="55" s="1"/>
  <c r="F96" i="55"/>
  <c r="G94" i="55" s="1"/>
  <c r="D96" i="55"/>
  <c r="E93" i="55" s="1"/>
  <c r="B96" i="55"/>
  <c r="C94" i="55" s="1"/>
  <c r="K72" i="55"/>
  <c r="J72"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H113" i="55"/>
  <c r="I110" i="55" s="1"/>
  <c r="F113" i="55"/>
  <c r="G111" i="55" s="1"/>
  <c r="D113" i="55"/>
  <c r="E110" i="55" s="1"/>
  <c r="B113" i="55"/>
  <c r="C111" i="55" s="1"/>
  <c r="K99" i="55"/>
  <c r="J99" i="55"/>
  <c r="I115" i="55"/>
  <c r="G115" i="55"/>
  <c r="E115" i="55"/>
  <c r="C115" i="55"/>
  <c r="J115" i="55"/>
  <c r="K115" i="55"/>
  <c r="B118" i="55"/>
  <c r="D118" i="55" s="1"/>
  <c r="H118" i="55" s="1"/>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H148" i="55"/>
  <c r="I145" i="55" s="1"/>
  <c r="F148" i="55"/>
  <c r="G146" i="55" s="1"/>
  <c r="D148" i="55"/>
  <c r="E145" i="55" s="1"/>
  <c r="B148" i="55"/>
  <c r="C146" i="55" s="1"/>
  <c r="K120" i="55"/>
  <c r="J120"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H169" i="55"/>
  <c r="I166" i="55" s="1"/>
  <c r="F169" i="55"/>
  <c r="G167" i="55" s="1"/>
  <c r="D169" i="55"/>
  <c r="E166" i="55" s="1"/>
  <c r="B169" i="55"/>
  <c r="C167" i="55" s="1"/>
  <c r="K151" i="55"/>
  <c r="J151" i="55"/>
  <c r="I171" i="55"/>
  <c r="G171" i="55"/>
  <c r="E171" i="55"/>
  <c r="C171" i="55"/>
  <c r="J171" i="55"/>
  <c r="K171" i="55"/>
  <c r="B174" i="55"/>
  <c r="D174" i="55" s="1"/>
  <c r="H174" i="55" s="1"/>
  <c r="K177" i="55"/>
  <c r="J177" i="55"/>
  <c r="H179" i="55"/>
  <c r="I179" i="55" s="1"/>
  <c r="F179" i="55"/>
  <c r="G177" i="55" s="1"/>
  <c r="D179" i="55"/>
  <c r="E179" i="55" s="1"/>
  <c r="B179" i="55"/>
  <c r="C177" i="55" s="1"/>
  <c r="K176" i="55"/>
  <c r="J176" i="55"/>
  <c r="K183" i="55"/>
  <c r="J183" i="55"/>
  <c r="K184" i="55"/>
  <c r="J184" i="55"/>
  <c r="K185" i="55"/>
  <c r="J185" i="55"/>
  <c r="K186" i="55"/>
  <c r="J186" i="55"/>
  <c r="K187" i="55"/>
  <c r="J187" i="55"/>
  <c r="K188" i="55"/>
  <c r="J188" i="55"/>
  <c r="K189" i="55"/>
  <c r="J189" i="55"/>
  <c r="K190" i="55"/>
  <c r="J190" i="55"/>
  <c r="K191" i="55"/>
  <c r="J191" i="55"/>
  <c r="K192" i="55"/>
  <c r="J192" i="55"/>
  <c r="K193" i="55"/>
  <c r="J193" i="55"/>
  <c r="H195" i="55"/>
  <c r="I192" i="55" s="1"/>
  <c r="F195" i="55"/>
  <c r="G193" i="55" s="1"/>
  <c r="D195" i="55"/>
  <c r="E190" i="55" s="1"/>
  <c r="B195" i="55"/>
  <c r="C193" i="55" s="1"/>
  <c r="K182" i="55"/>
  <c r="J182" i="55"/>
  <c r="I197" i="55"/>
  <c r="G197" i="55"/>
  <c r="E197" i="55"/>
  <c r="C197" i="55"/>
  <c r="J197" i="55"/>
  <c r="K197" i="55"/>
  <c r="I201" i="55"/>
  <c r="G201" i="55"/>
  <c r="E201" i="55"/>
  <c r="C201" i="55"/>
  <c r="H199" i="55"/>
  <c r="I199" i="55" s="1"/>
  <c r="F199" i="55"/>
  <c r="G199" i="55" s="1"/>
  <c r="D199" i="55"/>
  <c r="E199" i="55" s="1"/>
  <c r="B199" i="55"/>
  <c r="C199" i="55" s="1"/>
  <c r="K201" i="55"/>
  <c r="J201" i="55"/>
  <c r="K203" i="55"/>
  <c r="J203" i="55"/>
  <c r="I203" i="55"/>
  <c r="G203" i="55"/>
  <c r="E203" i="55"/>
  <c r="C203" i="55"/>
  <c r="B5" i="48"/>
  <c r="D5" i="48" s="1"/>
  <c r="H5" i="48" s="1"/>
  <c r="K8" i="48"/>
  <c r="J8" i="48"/>
  <c r="K9" i="48"/>
  <c r="J9" i="48"/>
  <c r="K10" i="48"/>
  <c r="J10" i="48"/>
  <c r="H12" i="48"/>
  <c r="I9" i="48" s="1"/>
  <c r="F12" i="48"/>
  <c r="G10" i="48" s="1"/>
  <c r="D12" i="48"/>
  <c r="E9" i="48" s="1"/>
  <c r="B12" i="48"/>
  <c r="C10" i="48" s="1"/>
  <c r="K7" i="48"/>
  <c r="J7" i="48"/>
  <c r="I14" i="48"/>
  <c r="G14" i="48"/>
  <c r="E14" i="48"/>
  <c r="C14" i="48"/>
  <c r="K14" i="48"/>
  <c r="J14" i="48"/>
  <c r="B17" i="48"/>
  <c r="D17" i="48" s="1"/>
  <c r="H17" i="48" s="1"/>
  <c r="K20" i="48"/>
  <c r="J20" i="48"/>
  <c r="K21" i="48"/>
  <c r="J21" i="48"/>
  <c r="K22" i="48"/>
  <c r="J22" i="48"/>
  <c r="K23" i="48"/>
  <c r="J23" i="48"/>
  <c r="K24" i="48"/>
  <c r="J24" i="48"/>
  <c r="K25" i="48"/>
  <c r="J25" i="48"/>
  <c r="K26" i="48"/>
  <c r="J26" i="48"/>
  <c r="K27" i="48"/>
  <c r="J27" i="48"/>
  <c r="K28" i="48"/>
  <c r="J28" i="48"/>
  <c r="K29" i="48"/>
  <c r="J29" i="48"/>
  <c r="K30" i="48"/>
  <c r="J30" i="48"/>
  <c r="K31" i="48"/>
  <c r="J31" i="48"/>
  <c r="K32" i="48"/>
  <c r="J32" i="48"/>
  <c r="K33" i="48"/>
  <c r="J33" i="48"/>
  <c r="H35" i="48"/>
  <c r="I32" i="48" s="1"/>
  <c r="F35" i="48"/>
  <c r="G33" i="48" s="1"/>
  <c r="D35" i="48"/>
  <c r="E31" i="48" s="1"/>
  <c r="B35" i="48"/>
  <c r="C33" i="48" s="1"/>
  <c r="K19" i="48"/>
  <c r="J19" i="48"/>
  <c r="K39" i="48"/>
  <c r="J39" i="48"/>
  <c r="K40" i="48"/>
  <c r="J40" i="48"/>
  <c r="K41" i="48"/>
  <c r="J41" i="48"/>
  <c r="K42" i="48"/>
  <c r="J42" i="48"/>
  <c r="H44" i="48"/>
  <c r="I41" i="48" s="1"/>
  <c r="F44" i="48"/>
  <c r="G42" i="48" s="1"/>
  <c r="D44" i="48"/>
  <c r="E40" i="48" s="1"/>
  <c r="B44" i="48"/>
  <c r="C42" i="48" s="1"/>
  <c r="K38" i="48"/>
  <c r="J38" i="48"/>
  <c r="I46" i="48"/>
  <c r="G46" i="48"/>
  <c r="E46" i="48"/>
  <c r="C46" i="48"/>
  <c r="J46" i="48"/>
  <c r="K46" i="48"/>
  <c r="B49" i="48"/>
  <c r="D49" i="48" s="1"/>
  <c r="H49" i="48" s="1"/>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K71" i="48"/>
  <c r="J71" i="48"/>
  <c r="K72" i="48"/>
  <c r="J72" i="48"/>
  <c r="H74" i="48"/>
  <c r="I71" i="48" s="1"/>
  <c r="F74" i="48"/>
  <c r="G72" i="48" s="1"/>
  <c r="D74" i="48"/>
  <c r="E70" i="48" s="1"/>
  <c r="B74" i="48"/>
  <c r="C72" i="48" s="1"/>
  <c r="K51" i="48"/>
  <c r="J51" i="48"/>
  <c r="K78" i="48"/>
  <c r="J78" i="48"/>
  <c r="K79" i="48"/>
  <c r="J79" i="48"/>
  <c r="K80" i="48"/>
  <c r="J80" i="48"/>
  <c r="K81" i="48"/>
  <c r="J81" i="48"/>
  <c r="K82" i="48"/>
  <c r="J82" i="48"/>
  <c r="K83" i="48"/>
  <c r="J83" i="48"/>
  <c r="K84" i="48"/>
  <c r="J84" i="48"/>
  <c r="K85" i="48"/>
  <c r="J85" i="48"/>
  <c r="K86" i="48"/>
  <c r="J86" i="48"/>
  <c r="H88" i="48"/>
  <c r="I85" i="48" s="1"/>
  <c r="F88" i="48"/>
  <c r="G86" i="48" s="1"/>
  <c r="D88" i="48"/>
  <c r="E86" i="48" s="1"/>
  <c r="B88" i="48"/>
  <c r="C86" i="48" s="1"/>
  <c r="K77" i="48"/>
  <c r="J77" i="48"/>
  <c r="I90" i="48"/>
  <c r="G90" i="48"/>
  <c r="E90" i="48"/>
  <c r="C90" i="48"/>
  <c r="K90" i="48"/>
  <c r="J90" i="48"/>
  <c r="B93" i="48"/>
  <c r="D93" i="48" s="1"/>
  <c r="H93" i="48" s="1"/>
  <c r="K96" i="48"/>
  <c r="J96" i="48"/>
  <c r="K97" i="48"/>
  <c r="J97" i="48"/>
  <c r="K98" i="48"/>
  <c r="J98" i="48"/>
  <c r="K99" i="48"/>
  <c r="J99" i="48"/>
  <c r="K100" i="48"/>
  <c r="J100" i="48"/>
  <c r="K101" i="48"/>
  <c r="J101" i="48"/>
  <c r="K102" i="48"/>
  <c r="J102" i="48"/>
  <c r="K103" i="48"/>
  <c r="J103" i="48"/>
  <c r="K104" i="48"/>
  <c r="J104" i="48"/>
  <c r="K105" i="48"/>
  <c r="J105" i="48"/>
  <c r="K106" i="48"/>
  <c r="J106" i="48"/>
  <c r="H108" i="48"/>
  <c r="I105" i="48" s="1"/>
  <c r="F108" i="48"/>
  <c r="G106" i="48" s="1"/>
  <c r="D108" i="48"/>
  <c r="E105" i="48" s="1"/>
  <c r="B108" i="48"/>
  <c r="C106" i="48" s="1"/>
  <c r="K95" i="48"/>
  <c r="J95" i="48"/>
  <c r="K112" i="48"/>
  <c r="J112" i="48"/>
  <c r="K113" i="48"/>
  <c r="J113" i="48"/>
  <c r="K114" i="48"/>
  <c r="J114" i="48"/>
  <c r="K115" i="48"/>
  <c r="J115" i="48"/>
  <c r="K116" i="48"/>
  <c r="J116" i="48"/>
  <c r="K117" i="48"/>
  <c r="J117" i="48"/>
  <c r="K118" i="48"/>
  <c r="J118" i="48"/>
  <c r="K119" i="48"/>
  <c r="J119" i="48"/>
  <c r="K120" i="48"/>
  <c r="J120" i="48"/>
  <c r="K121" i="48"/>
  <c r="J121" i="48"/>
  <c r="K122" i="48"/>
  <c r="J122" i="48"/>
  <c r="K123" i="48"/>
  <c r="J123" i="48"/>
  <c r="K124" i="48"/>
  <c r="J124" i="48"/>
  <c r="K125" i="48"/>
  <c r="J125" i="48"/>
  <c r="K126" i="48"/>
  <c r="J126" i="48"/>
  <c r="H128" i="48"/>
  <c r="I124" i="48" s="1"/>
  <c r="F128" i="48"/>
  <c r="G126" i="48" s="1"/>
  <c r="D128" i="48"/>
  <c r="E125" i="48" s="1"/>
  <c r="B128" i="48"/>
  <c r="C126" i="48" s="1"/>
  <c r="K111" i="48"/>
  <c r="J111" i="48"/>
  <c r="I130" i="48"/>
  <c r="G130" i="48"/>
  <c r="E130" i="48"/>
  <c r="C130" i="48"/>
  <c r="J130" i="48"/>
  <c r="K130" i="48"/>
  <c r="D133" i="48"/>
  <c r="H133" i="48" s="1"/>
  <c r="B133" i="48"/>
  <c r="F133" i="48" s="1"/>
  <c r="K136" i="48"/>
  <c r="J136" i="48"/>
  <c r="K137" i="48"/>
  <c r="J137" i="48"/>
  <c r="H139" i="48"/>
  <c r="I136" i="48" s="1"/>
  <c r="F139" i="48"/>
  <c r="G137" i="48" s="1"/>
  <c r="D139" i="48"/>
  <c r="E136" i="48" s="1"/>
  <c r="B139" i="48"/>
  <c r="C137" i="48" s="1"/>
  <c r="K135" i="48"/>
  <c r="J135" i="48"/>
  <c r="K143" i="48"/>
  <c r="J143" i="48"/>
  <c r="K144" i="48"/>
  <c r="J144" i="48"/>
  <c r="K145" i="48"/>
  <c r="J145" i="48"/>
  <c r="K146" i="48"/>
  <c r="J146" i="48"/>
  <c r="K147" i="48"/>
  <c r="J147" i="48"/>
  <c r="K148" i="48"/>
  <c r="J148" i="48"/>
  <c r="K149" i="48"/>
  <c r="J149" i="48"/>
  <c r="K150" i="48"/>
  <c r="J150" i="48"/>
  <c r="K151" i="48"/>
  <c r="J151" i="48"/>
  <c r="H153" i="48"/>
  <c r="I150" i="48" s="1"/>
  <c r="F153" i="48"/>
  <c r="G151" i="48" s="1"/>
  <c r="D153" i="48"/>
  <c r="E150" i="48" s="1"/>
  <c r="B153" i="48"/>
  <c r="C151" i="48" s="1"/>
  <c r="K142" i="48"/>
  <c r="J142" i="48"/>
  <c r="I155" i="48"/>
  <c r="G155" i="48"/>
  <c r="E155" i="48"/>
  <c r="C155" i="48"/>
  <c r="J155" i="48"/>
  <c r="K155" i="48"/>
  <c r="B158" i="48"/>
  <c r="D158" i="48" s="1"/>
  <c r="H158" i="48" s="1"/>
  <c r="H162" i="48"/>
  <c r="F162" i="48"/>
  <c r="G162" i="48" s="1"/>
  <c r="D162" i="48"/>
  <c r="B162" i="48"/>
  <c r="C162" i="48" s="1"/>
  <c r="K160" i="48"/>
  <c r="J160" i="48"/>
  <c r="K166" i="48"/>
  <c r="J166" i="48"/>
  <c r="K167" i="48"/>
  <c r="J167" i="48"/>
  <c r="K168" i="48"/>
  <c r="J168" i="48"/>
  <c r="K169" i="48"/>
  <c r="J169" i="48"/>
  <c r="K170" i="48"/>
  <c r="J170" i="48"/>
  <c r="K171" i="48"/>
  <c r="J171" i="48"/>
  <c r="K172" i="48"/>
  <c r="J172" i="48"/>
  <c r="K173" i="48"/>
  <c r="J173" i="48"/>
  <c r="K174" i="48"/>
  <c r="J174" i="48"/>
  <c r="K175" i="48"/>
  <c r="J175" i="48"/>
  <c r="K176" i="48"/>
  <c r="J176" i="48"/>
  <c r="H178" i="48"/>
  <c r="I175" i="48" s="1"/>
  <c r="F178" i="48"/>
  <c r="G176" i="48" s="1"/>
  <c r="D178" i="48"/>
  <c r="E176" i="48" s="1"/>
  <c r="B178" i="48"/>
  <c r="C176" i="48" s="1"/>
  <c r="K165" i="48"/>
  <c r="J165" i="48"/>
  <c r="I180" i="48"/>
  <c r="G180" i="48"/>
  <c r="E180" i="48"/>
  <c r="C180" i="48"/>
  <c r="J180" i="48"/>
  <c r="K180" i="48"/>
  <c r="B183" i="48"/>
  <c r="D183" i="48" s="1"/>
  <c r="H183" i="48" s="1"/>
  <c r="K186" i="48"/>
  <c r="J186" i="48"/>
  <c r="K187" i="48"/>
  <c r="J187" i="48"/>
  <c r="K188" i="48"/>
  <c r="J188" i="48"/>
  <c r="K189" i="48"/>
  <c r="J189" i="48"/>
  <c r="K190" i="48"/>
  <c r="J190" i="48"/>
  <c r="K191" i="48"/>
  <c r="J191" i="48"/>
  <c r="K192" i="48"/>
  <c r="J192" i="48"/>
  <c r="K193" i="48"/>
  <c r="J193" i="48"/>
  <c r="K194" i="48"/>
  <c r="J194" i="48"/>
  <c r="H196" i="48"/>
  <c r="I193" i="48" s="1"/>
  <c r="F196" i="48"/>
  <c r="G194" i="48" s="1"/>
  <c r="D196" i="48"/>
  <c r="E193" i="48" s="1"/>
  <c r="B196" i="48"/>
  <c r="C194" i="48" s="1"/>
  <c r="K185" i="48"/>
  <c r="J185" i="48"/>
  <c r="K200" i="48"/>
  <c r="J200" i="48"/>
  <c r="K201" i="48"/>
  <c r="J201" i="48"/>
  <c r="K202" i="48"/>
  <c r="J202" i="48"/>
  <c r="H204" i="48"/>
  <c r="I200" i="48" s="1"/>
  <c r="F204" i="48"/>
  <c r="G202" i="48" s="1"/>
  <c r="D204" i="48"/>
  <c r="E200" i="48" s="1"/>
  <c r="B204" i="48"/>
  <c r="C202" i="48" s="1"/>
  <c r="K199" i="48"/>
  <c r="J199" i="48"/>
  <c r="I206" i="48"/>
  <c r="G206" i="48"/>
  <c r="E206" i="48"/>
  <c r="C206" i="48"/>
  <c r="K206" i="48"/>
  <c r="J206" i="48"/>
  <c r="B209" i="48"/>
  <c r="D209" i="48" s="1"/>
  <c r="H209" i="48" s="1"/>
  <c r="K212" i="48"/>
  <c r="J212" i="48"/>
  <c r="K213" i="48"/>
  <c r="J213" i="48"/>
  <c r="K214" i="48"/>
  <c r="J214" i="48"/>
  <c r="K215" i="48"/>
  <c r="J215" i="48"/>
  <c r="K216" i="48"/>
  <c r="J216" i="48"/>
  <c r="K217" i="48"/>
  <c r="J217" i="48"/>
  <c r="K218" i="48"/>
  <c r="J218" i="48"/>
  <c r="K219" i="48"/>
  <c r="J219" i="48"/>
  <c r="K220" i="48"/>
  <c r="J220" i="48"/>
  <c r="H222" i="48"/>
  <c r="I219" i="48" s="1"/>
  <c r="F222" i="48"/>
  <c r="G220" i="48" s="1"/>
  <c r="D222" i="48"/>
  <c r="E219" i="48" s="1"/>
  <c r="B222" i="48"/>
  <c r="C220" i="48" s="1"/>
  <c r="K211" i="48"/>
  <c r="J211" i="48"/>
  <c r="K226" i="48"/>
  <c r="J226" i="48"/>
  <c r="K227" i="48"/>
  <c r="J227" i="48"/>
  <c r="K228" i="48"/>
  <c r="J228" i="48"/>
  <c r="K229" i="48"/>
  <c r="J229" i="48"/>
  <c r="K230" i="48"/>
  <c r="J230" i="48"/>
  <c r="K231" i="48"/>
  <c r="J231" i="48"/>
  <c r="K232" i="48"/>
  <c r="J232" i="48"/>
  <c r="K233" i="48"/>
  <c r="J233" i="48"/>
  <c r="K234" i="48"/>
  <c r="J234" i="48"/>
  <c r="K235" i="48"/>
  <c r="J235" i="48"/>
  <c r="K236" i="48"/>
  <c r="J236" i="48"/>
  <c r="K237" i="48"/>
  <c r="J237" i="48"/>
  <c r="K238" i="48"/>
  <c r="J238" i="48"/>
  <c r="K239" i="48"/>
  <c r="J239" i="48"/>
  <c r="K240" i="48"/>
  <c r="J240" i="48"/>
  <c r="K241" i="48"/>
  <c r="J241" i="48"/>
  <c r="K242" i="48"/>
  <c r="J242" i="48"/>
  <c r="K243" i="48"/>
  <c r="J243" i="48"/>
  <c r="K244" i="48"/>
  <c r="J244" i="48"/>
  <c r="H246" i="48"/>
  <c r="I243" i="48" s="1"/>
  <c r="F246" i="48"/>
  <c r="G244" i="48" s="1"/>
  <c r="D246" i="48"/>
  <c r="E242" i="48" s="1"/>
  <c r="B246" i="48"/>
  <c r="C244" i="48" s="1"/>
  <c r="K225" i="48"/>
  <c r="J225" i="48"/>
  <c r="K250" i="48"/>
  <c r="J250" i="48"/>
  <c r="K251" i="48"/>
  <c r="J251" i="48"/>
  <c r="K252" i="48"/>
  <c r="J252" i="48"/>
  <c r="K253" i="48"/>
  <c r="J253" i="48"/>
  <c r="K254" i="48"/>
  <c r="J254" i="48"/>
  <c r="K255" i="48"/>
  <c r="J255" i="48"/>
  <c r="K256" i="48"/>
  <c r="J256" i="48"/>
  <c r="K257" i="48"/>
  <c r="J257" i="48"/>
  <c r="K258" i="48"/>
  <c r="J258" i="48"/>
  <c r="K259" i="48"/>
  <c r="J259" i="48"/>
  <c r="K260" i="48"/>
  <c r="J260" i="48"/>
  <c r="K261" i="48"/>
  <c r="J261" i="48"/>
  <c r="K262" i="48"/>
  <c r="J262" i="48"/>
  <c r="K263" i="48"/>
  <c r="J263" i="48"/>
  <c r="K264" i="48"/>
  <c r="J264" i="48"/>
  <c r="K265" i="48"/>
  <c r="J265" i="48"/>
  <c r="H267" i="48"/>
  <c r="I264" i="48" s="1"/>
  <c r="F267" i="48"/>
  <c r="G265" i="48" s="1"/>
  <c r="D267" i="48"/>
  <c r="E264" i="48" s="1"/>
  <c r="B267" i="48"/>
  <c r="C265" i="48" s="1"/>
  <c r="K249" i="48"/>
  <c r="J249" i="48"/>
  <c r="I269" i="48"/>
  <c r="G269" i="48"/>
  <c r="E269" i="48"/>
  <c r="C269" i="48"/>
  <c r="K269" i="48"/>
  <c r="J269" i="48"/>
  <c r="I273" i="48"/>
  <c r="G273" i="48"/>
  <c r="E273" i="48"/>
  <c r="C273" i="48"/>
  <c r="H271" i="48"/>
  <c r="I271" i="48" s="1"/>
  <c r="F271" i="48"/>
  <c r="G271" i="48" s="1"/>
  <c r="D271" i="48"/>
  <c r="E271" i="48" s="1"/>
  <c r="B271" i="48"/>
  <c r="C271" i="48" s="1"/>
  <c r="K273" i="48"/>
  <c r="J273" i="48"/>
  <c r="K275" i="48"/>
  <c r="J275" i="48"/>
  <c r="I275" i="48"/>
  <c r="G275" i="48"/>
  <c r="E275" i="48"/>
  <c r="C275" i="48"/>
  <c r="J199" i="55"/>
  <c r="K82" i="54"/>
  <c r="J82" i="54"/>
  <c r="K57" i="53"/>
  <c r="J57"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24" i="47"/>
  <c r="J24" i="47" s="1"/>
  <c r="G24" i="47"/>
  <c r="I24" i="47" s="1"/>
  <c r="H32" i="47"/>
  <c r="J32" i="47" s="1"/>
  <c r="G32" i="47"/>
  <c r="I32" i="47" s="1"/>
  <c r="H33" i="47"/>
  <c r="J33" i="47" s="1"/>
  <c r="G33" i="47"/>
  <c r="I33" i="47" s="1"/>
  <c r="H34" i="47"/>
  <c r="J34" i="47" s="1"/>
  <c r="G34" i="47"/>
  <c r="I34" i="47" s="1"/>
  <c r="H35" i="47"/>
  <c r="J35" i="47" s="1"/>
  <c r="G35" i="47"/>
  <c r="I35" i="47" s="1"/>
  <c r="H25" i="46"/>
  <c r="E25" i="46"/>
  <c r="J25" i="46" s="1"/>
  <c r="D25" i="46"/>
  <c r="C25" i="46"/>
  <c r="B25" i="46"/>
  <c r="G25" i="46" s="1"/>
  <c r="H19" i="46"/>
  <c r="E19" i="46"/>
  <c r="J19" i="46" s="1"/>
  <c r="D19" i="46"/>
  <c r="C19" i="46"/>
  <c r="I19" i="46" s="1"/>
  <c r="B19" i="46"/>
  <c r="G19" i="46" s="1"/>
  <c r="H13" i="46"/>
  <c r="E13" i="46"/>
  <c r="J13" i="46" s="1"/>
  <c r="D13" i="46"/>
  <c r="C13" i="46"/>
  <c r="I13" i="46" s="1"/>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I7" i="26"/>
  <c r="H7" i="26"/>
  <c r="J7" i="26" s="1"/>
  <c r="G7" i="26"/>
  <c r="H8" i="26"/>
  <c r="J8" i="26" s="1"/>
  <c r="G8" i="26"/>
  <c r="I8" i="26" s="1"/>
  <c r="H9" i="26"/>
  <c r="J9" i="26" s="1"/>
  <c r="G9" i="26"/>
  <c r="I9" i="26" s="1"/>
  <c r="H10" i="26"/>
  <c r="J10" i="26" s="1"/>
  <c r="G10" i="26"/>
  <c r="I10" i="26" s="1"/>
  <c r="H11" i="26"/>
  <c r="J11" i="26" s="1"/>
  <c r="G11" i="26"/>
  <c r="I11" i="26" s="1"/>
  <c r="H12" i="26"/>
  <c r="J12" i="26" s="1"/>
  <c r="G12" i="26"/>
  <c r="I12" i="26" s="1"/>
  <c r="H13" i="26"/>
  <c r="J13" i="26" s="1"/>
  <c r="G13" i="26"/>
  <c r="I13" i="26" s="1"/>
  <c r="H14" i="26"/>
  <c r="J14" i="26" s="1"/>
  <c r="G14" i="26"/>
  <c r="I14" i="26" s="1"/>
  <c r="H15" i="26"/>
  <c r="J15" i="26" s="1"/>
  <c r="G15" i="26"/>
  <c r="I15" i="26" s="1"/>
  <c r="H16" i="26"/>
  <c r="J16" i="26" s="1"/>
  <c r="G16" i="26"/>
  <c r="I16" i="26" s="1"/>
  <c r="H17" i="26"/>
  <c r="J17" i="26" s="1"/>
  <c r="G17" i="26"/>
  <c r="I17" i="26" s="1"/>
  <c r="I18" i="26"/>
  <c r="H18" i="26"/>
  <c r="J18" i="26" s="1"/>
  <c r="G18" i="26"/>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J26" i="26"/>
  <c r="I26" i="26"/>
  <c r="H26" i="26"/>
  <c r="G26" i="26"/>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I34" i="26"/>
  <c r="H34" i="26"/>
  <c r="J34" i="26" s="1"/>
  <c r="G34" i="26"/>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H59" i="26"/>
  <c r="J59" i="26" s="1"/>
  <c r="G59" i="26"/>
  <c r="I59" i="26" s="1"/>
  <c r="H60" i="26"/>
  <c r="J60" i="26" s="1"/>
  <c r="G60" i="26"/>
  <c r="I60" i="26" s="1"/>
  <c r="H61" i="26"/>
  <c r="J61" i="26" s="1"/>
  <c r="G61" i="26"/>
  <c r="I61" i="26" s="1"/>
  <c r="H62" i="26"/>
  <c r="J62" i="26" s="1"/>
  <c r="G62" i="26"/>
  <c r="I62" i="26" s="1"/>
  <c r="I63" i="26"/>
  <c r="H63" i="26"/>
  <c r="J63" i="26" s="1"/>
  <c r="G63" i="26"/>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H73" i="26"/>
  <c r="J73" i="26" s="1"/>
  <c r="G73" i="26"/>
  <c r="I73"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7" i="46" l="1"/>
  <c r="I25" i="46"/>
  <c r="C7" i="56"/>
  <c r="G7" i="56"/>
  <c r="E7" i="56"/>
  <c r="I7" i="56"/>
  <c r="E8" i="56"/>
  <c r="I8" i="56"/>
  <c r="C8" i="56"/>
  <c r="G8" i="56"/>
  <c r="C9" i="56"/>
  <c r="G9" i="56"/>
  <c r="E9" i="56"/>
  <c r="I9" i="56"/>
  <c r="C10" i="56"/>
  <c r="G10" i="56"/>
  <c r="E10" i="56"/>
  <c r="I10" i="56"/>
  <c r="C11" i="56"/>
  <c r="G11" i="56"/>
  <c r="E11" i="56"/>
  <c r="I11" i="56"/>
  <c r="C12" i="56"/>
  <c r="G12" i="56"/>
  <c r="E12" i="56"/>
  <c r="I12" i="56"/>
  <c r="E13" i="56"/>
  <c r="I13" i="56"/>
  <c r="C13" i="56"/>
  <c r="G13" i="56"/>
  <c r="E14" i="56"/>
  <c r="I14" i="56"/>
  <c r="C14" i="56"/>
  <c r="G14" i="56"/>
  <c r="C15" i="56"/>
  <c r="G15" i="56"/>
  <c r="E15" i="56"/>
  <c r="I15" i="56"/>
  <c r="C16" i="56"/>
  <c r="G16" i="56"/>
  <c r="E16" i="56"/>
  <c r="I16" i="56"/>
  <c r="E17" i="56"/>
  <c r="I17" i="56"/>
  <c r="C17" i="56"/>
  <c r="G17" i="56"/>
  <c r="C18" i="56"/>
  <c r="G18" i="56"/>
  <c r="E18" i="56"/>
  <c r="I18" i="56"/>
  <c r="C19" i="56"/>
  <c r="G19" i="56"/>
  <c r="E19" i="56"/>
  <c r="I19" i="56"/>
  <c r="C20" i="56"/>
  <c r="G20" i="56"/>
  <c r="E20" i="56"/>
  <c r="I20" i="56"/>
  <c r="C21" i="56"/>
  <c r="G21" i="56"/>
  <c r="E21" i="56"/>
  <c r="I21" i="56"/>
  <c r="C22" i="56"/>
  <c r="G22" i="56"/>
  <c r="E22" i="56"/>
  <c r="I22" i="56"/>
  <c r="C23" i="56"/>
  <c r="G23" i="56"/>
  <c r="E23" i="56"/>
  <c r="I23" i="56"/>
  <c r="C24" i="56"/>
  <c r="G24" i="56"/>
  <c r="E24" i="56"/>
  <c r="I24" i="56"/>
  <c r="C25" i="56"/>
  <c r="G25" i="56"/>
  <c r="E25" i="56"/>
  <c r="I25" i="56"/>
  <c r="C26" i="56"/>
  <c r="G26" i="56"/>
  <c r="E26" i="56"/>
  <c r="I26" i="56"/>
  <c r="E27" i="56"/>
  <c r="I27" i="56"/>
  <c r="C27" i="56"/>
  <c r="G27" i="56"/>
  <c r="C28" i="56"/>
  <c r="G28" i="56"/>
  <c r="E28" i="56"/>
  <c r="I28" i="56"/>
  <c r="C29" i="56"/>
  <c r="G29" i="56"/>
  <c r="K32" i="56"/>
  <c r="J32" i="56"/>
  <c r="E30" i="56"/>
  <c r="I30" i="56"/>
  <c r="F5" i="56"/>
  <c r="C7" i="57"/>
  <c r="G7" i="57"/>
  <c r="E7" i="57"/>
  <c r="I7" i="57"/>
  <c r="C8" i="57"/>
  <c r="G8" i="57"/>
  <c r="E8" i="57"/>
  <c r="I8" i="57"/>
  <c r="C9" i="57"/>
  <c r="G9" i="57"/>
  <c r="E9" i="57"/>
  <c r="I9" i="57"/>
  <c r="E10" i="57"/>
  <c r="I10" i="57"/>
  <c r="C10" i="57"/>
  <c r="G10" i="57"/>
  <c r="C11" i="57"/>
  <c r="G11" i="57"/>
  <c r="E11" i="57"/>
  <c r="I11" i="57"/>
  <c r="C12" i="57"/>
  <c r="G12" i="57"/>
  <c r="E12" i="57"/>
  <c r="I12" i="57"/>
  <c r="C13" i="57"/>
  <c r="G13" i="57"/>
  <c r="E13" i="57"/>
  <c r="I13" i="57"/>
  <c r="C14" i="57"/>
  <c r="G14" i="57"/>
  <c r="E14" i="57"/>
  <c r="I14" i="57"/>
  <c r="C15" i="57"/>
  <c r="G15" i="57"/>
  <c r="E15" i="57"/>
  <c r="I15" i="57"/>
  <c r="C16" i="57"/>
  <c r="G16" i="57"/>
  <c r="E16" i="57"/>
  <c r="I16" i="57"/>
  <c r="C17" i="57"/>
  <c r="G17" i="57"/>
  <c r="E17" i="57"/>
  <c r="I17" i="57"/>
  <c r="E18" i="57"/>
  <c r="I18" i="57"/>
  <c r="C18" i="57"/>
  <c r="G18" i="57"/>
  <c r="C19" i="57"/>
  <c r="G19" i="57"/>
  <c r="E19" i="57"/>
  <c r="I19" i="57"/>
  <c r="C20" i="57"/>
  <c r="G20" i="57"/>
  <c r="E20" i="57"/>
  <c r="I20" i="57"/>
  <c r="C21" i="57"/>
  <c r="G21" i="57"/>
  <c r="E21" i="57"/>
  <c r="I21" i="57"/>
  <c r="C22" i="57"/>
  <c r="G22" i="57"/>
  <c r="E22" i="57"/>
  <c r="I22" i="57"/>
  <c r="C23" i="57"/>
  <c r="G23" i="57"/>
  <c r="E23" i="57"/>
  <c r="I23" i="57"/>
  <c r="C24" i="57"/>
  <c r="G24" i="57"/>
  <c r="E24" i="57"/>
  <c r="I24" i="57"/>
  <c r="C25" i="57"/>
  <c r="G25" i="57"/>
  <c r="E25" i="57"/>
  <c r="C26" i="57"/>
  <c r="G26" i="57"/>
  <c r="K29" i="57"/>
  <c r="I26" i="57"/>
  <c r="J29" i="57"/>
  <c r="E27" i="57"/>
  <c r="I27" i="57"/>
  <c r="F5" i="57"/>
  <c r="C7" i="58"/>
  <c r="G7" i="58"/>
  <c r="E7" i="58"/>
  <c r="I7" i="58"/>
  <c r="C8" i="58"/>
  <c r="G8" i="58"/>
  <c r="E8" i="58"/>
  <c r="I8" i="58"/>
  <c r="C9" i="58"/>
  <c r="G9" i="58"/>
  <c r="E9" i="58"/>
  <c r="I9" i="58"/>
  <c r="C10" i="58"/>
  <c r="G10" i="58"/>
  <c r="E10" i="58"/>
  <c r="I10" i="58"/>
  <c r="E11" i="58"/>
  <c r="I11" i="58"/>
  <c r="C11" i="58"/>
  <c r="G11" i="58"/>
  <c r="E12" i="58"/>
  <c r="I12" i="58"/>
  <c r="C12" i="58"/>
  <c r="G12" i="58"/>
  <c r="C13" i="58"/>
  <c r="G13" i="58"/>
  <c r="E13" i="58"/>
  <c r="I13" i="58"/>
  <c r="C14" i="58"/>
  <c r="G14" i="58"/>
  <c r="E14" i="58"/>
  <c r="I14" i="58"/>
  <c r="E15" i="58"/>
  <c r="I15" i="58"/>
  <c r="C15" i="58"/>
  <c r="G15" i="58"/>
  <c r="C16" i="58"/>
  <c r="G16" i="58"/>
  <c r="E16" i="58"/>
  <c r="I16" i="58"/>
  <c r="C17" i="58"/>
  <c r="G17" i="58"/>
  <c r="E17" i="58"/>
  <c r="I17" i="58"/>
  <c r="C18" i="58"/>
  <c r="G18" i="58"/>
  <c r="E18" i="58"/>
  <c r="I18" i="58"/>
  <c r="C19" i="58"/>
  <c r="G19" i="58"/>
  <c r="E19" i="58"/>
  <c r="I19" i="58"/>
  <c r="C20" i="58"/>
  <c r="G20" i="58"/>
  <c r="E20" i="58"/>
  <c r="I20" i="58"/>
  <c r="C21" i="58"/>
  <c r="G21" i="58"/>
  <c r="E21" i="58"/>
  <c r="I21" i="58"/>
  <c r="C22" i="58"/>
  <c r="G22" i="58"/>
  <c r="E22" i="58"/>
  <c r="I22" i="58"/>
  <c r="C23" i="58"/>
  <c r="G23" i="58"/>
  <c r="E23" i="58"/>
  <c r="I23" i="58"/>
  <c r="E24" i="58"/>
  <c r="I24" i="58"/>
  <c r="C24" i="58"/>
  <c r="G24" i="58"/>
  <c r="C25" i="58"/>
  <c r="G25" i="58"/>
  <c r="E25" i="58"/>
  <c r="I25" i="58"/>
  <c r="C26" i="58"/>
  <c r="G26" i="58"/>
  <c r="E26" i="58"/>
  <c r="I26" i="58"/>
  <c r="C27" i="58"/>
  <c r="G27" i="58"/>
  <c r="E27" i="58"/>
  <c r="I27" i="58"/>
  <c r="C28" i="58"/>
  <c r="G28" i="58"/>
  <c r="E28" i="58"/>
  <c r="I28" i="58"/>
  <c r="C29" i="58"/>
  <c r="G29" i="58"/>
  <c r="E29" i="58"/>
  <c r="I29" i="58"/>
  <c r="C30" i="58"/>
  <c r="G30" i="58"/>
  <c r="E30" i="58"/>
  <c r="I30" i="58"/>
  <c r="C31" i="58"/>
  <c r="G31" i="58"/>
  <c r="E31" i="58"/>
  <c r="I31" i="58"/>
  <c r="C32" i="58"/>
  <c r="G32" i="58"/>
  <c r="E32" i="58"/>
  <c r="I32" i="58"/>
  <c r="C33" i="58"/>
  <c r="G33" i="58"/>
  <c r="E33" i="58"/>
  <c r="I33" i="58"/>
  <c r="C34" i="58"/>
  <c r="G34" i="58"/>
  <c r="E34" i="58"/>
  <c r="I34" i="58"/>
  <c r="C35" i="58"/>
  <c r="G35" i="58"/>
  <c r="E35" i="58"/>
  <c r="I35" i="58"/>
  <c r="C36" i="58"/>
  <c r="G36" i="58"/>
  <c r="E36" i="58"/>
  <c r="I36" i="58"/>
  <c r="C37" i="58"/>
  <c r="G37" i="58"/>
  <c r="E37" i="58"/>
  <c r="I37" i="58"/>
  <c r="C38" i="58"/>
  <c r="G38" i="58"/>
  <c r="E38" i="58"/>
  <c r="I38" i="58"/>
  <c r="E39" i="58"/>
  <c r="I39" i="58"/>
  <c r="C39" i="58"/>
  <c r="G39" i="58"/>
  <c r="C40" i="58"/>
  <c r="G40" i="58"/>
  <c r="E40" i="58"/>
  <c r="I40" i="58"/>
  <c r="C41" i="58"/>
  <c r="G41" i="58"/>
  <c r="E41" i="58"/>
  <c r="I41" i="58"/>
  <c r="E42" i="58"/>
  <c r="I42" i="58"/>
  <c r="C42" i="58"/>
  <c r="G42" i="58"/>
  <c r="C43" i="58"/>
  <c r="G43" i="58"/>
  <c r="E43" i="58"/>
  <c r="K46" i="58"/>
  <c r="J46" i="58"/>
  <c r="I44" i="58"/>
  <c r="F5" i="58"/>
  <c r="C7" i="50"/>
  <c r="G7" i="50"/>
  <c r="E7" i="50"/>
  <c r="I7" i="50"/>
  <c r="C8" i="50"/>
  <c r="G8" i="50"/>
  <c r="E8" i="50"/>
  <c r="I8" i="50"/>
  <c r="C9" i="50"/>
  <c r="G9" i="50"/>
  <c r="E9" i="50"/>
  <c r="I9" i="50"/>
  <c r="C10" i="50"/>
  <c r="G10" i="50"/>
  <c r="E10" i="50"/>
  <c r="I10" i="50"/>
  <c r="C11" i="50"/>
  <c r="G11" i="50"/>
  <c r="E11" i="50"/>
  <c r="I11" i="50"/>
  <c r="C12" i="50"/>
  <c r="G12" i="50"/>
  <c r="E12" i="50"/>
  <c r="I12" i="50"/>
  <c r="C13" i="50"/>
  <c r="G13" i="50"/>
  <c r="E13" i="50"/>
  <c r="I13" i="50"/>
  <c r="C14" i="50"/>
  <c r="G14" i="50"/>
  <c r="E14" i="50"/>
  <c r="I14" i="50"/>
  <c r="C15" i="50"/>
  <c r="G15" i="50"/>
  <c r="E15" i="50"/>
  <c r="I15" i="50"/>
  <c r="C16" i="50"/>
  <c r="G16" i="50"/>
  <c r="E16" i="50"/>
  <c r="I16" i="50"/>
  <c r="E17" i="50"/>
  <c r="I17" i="50"/>
  <c r="C17" i="50"/>
  <c r="G17" i="50"/>
  <c r="C18" i="50"/>
  <c r="G18" i="50"/>
  <c r="E18" i="50"/>
  <c r="I18" i="50"/>
  <c r="E19" i="50"/>
  <c r="I19" i="50"/>
  <c r="C19" i="50"/>
  <c r="G19" i="50"/>
  <c r="C20" i="50"/>
  <c r="G20" i="50"/>
  <c r="E20" i="50"/>
  <c r="I20" i="50"/>
  <c r="C21" i="50"/>
  <c r="G21" i="50"/>
  <c r="E21" i="50"/>
  <c r="I21" i="50"/>
  <c r="C22" i="50"/>
  <c r="G22" i="50"/>
  <c r="E22" i="50"/>
  <c r="I22" i="50"/>
  <c r="C23" i="50"/>
  <c r="G23" i="50"/>
  <c r="E23" i="50"/>
  <c r="I23" i="50"/>
  <c r="E24" i="50"/>
  <c r="I24" i="50"/>
  <c r="C24" i="50"/>
  <c r="G24" i="50"/>
  <c r="C25" i="50"/>
  <c r="G25" i="50"/>
  <c r="E25" i="50"/>
  <c r="I25" i="50"/>
  <c r="C26" i="50"/>
  <c r="G26" i="50"/>
  <c r="E26" i="50"/>
  <c r="I26" i="50"/>
  <c r="C27" i="50"/>
  <c r="G27" i="50"/>
  <c r="E27" i="50"/>
  <c r="I27" i="50"/>
  <c r="C28" i="50"/>
  <c r="G28" i="50"/>
  <c r="E28" i="50"/>
  <c r="I28" i="50"/>
  <c r="C29" i="50"/>
  <c r="G29" i="50"/>
  <c r="E29" i="50"/>
  <c r="I29" i="50"/>
  <c r="E30" i="50"/>
  <c r="I30" i="50"/>
  <c r="C30" i="50"/>
  <c r="G30" i="50"/>
  <c r="E31" i="50"/>
  <c r="I31" i="50"/>
  <c r="C31" i="50"/>
  <c r="G31" i="50"/>
  <c r="E32" i="50"/>
  <c r="I32" i="50"/>
  <c r="C32" i="50"/>
  <c r="G32" i="50"/>
  <c r="C33" i="50"/>
  <c r="G33" i="50"/>
  <c r="E33" i="50"/>
  <c r="I33" i="50"/>
  <c r="C34" i="50"/>
  <c r="G34" i="50"/>
  <c r="E34" i="50"/>
  <c r="I34" i="50"/>
  <c r="C35" i="50"/>
  <c r="G35" i="50"/>
  <c r="E35" i="50"/>
  <c r="I35" i="50"/>
  <c r="C36" i="50"/>
  <c r="G36" i="50"/>
  <c r="E36" i="50"/>
  <c r="I36" i="50"/>
  <c r="E37" i="50"/>
  <c r="I37" i="50"/>
  <c r="C37" i="50"/>
  <c r="G37" i="50"/>
  <c r="C38" i="50"/>
  <c r="G38" i="50"/>
  <c r="E38" i="50"/>
  <c r="I38" i="50"/>
  <c r="C39" i="50"/>
  <c r="G39" i="50"/>
  <c r="E39" i="50"/>
  <c r="I39" i="50"/>
  <c r="C40" i="50"/>
  <c r="G40" i="50"/>
  <c r="E40" i="50"/>
  <c r="I40" i="50"/>
  <c r="C41" i="50"/>
  <c r="G41" i="50"/>
  <c r="E41" i="50"/>
  <c r="I41" i="50"/>
  <c r="E42" i="50"/>
  <c r="I42" i="50"/>
  <c r="C42" i="50"/>
  <c r="G42" i="50"/>
  <c r="E43" i="50"/>
  <c r="I43" i="50"/>
  <c r="C43" i="50"/>
  <c r="G43" i="50"/>
  <c r="C44" i="50"/>
  <c r="G44" i="50"/>
  <c r="E44" i="50"/>
  <c r="I44" i="50"/>
  <c r="C45" i="50"/>
  <c r="G45" i="50"/>
  <c r="E45" i="50"/>
  <c r="I45" i="50"/>
  <c r="C46" i="50"/>
  <c r="G46" i="50"/>
  <c r="E46" i="50"/>
  <c r="I46" i="50"/>
  <c r="E47" i="50"/>
  <c r="I47" i="50"/>
  <c r="C47" i="50"/>
  <c r="G47" i="50"/>
  <c r="C48" i="50"/>
  <c r="G48" i="50"/>
  <c r="E48" i="50"/>
  <c r="K51" i="50"/>
  <c r="J51" i="50"/>
  <c r="I49" i="50"/>
  <c r="F5" i="50"/>
  <c r="E38" i="53"/>
  <c r="I38" i="53"/>
  <c r="E55" i="53"/>
  <c r="I55" i="53"/>
  <c r="E25" i="53"/>
  <c r="I25" i="53"/>
  <c r="E35" i="53"/>
  <c r="I35" i="53"/>
  <c r="E7" i="53"/>
  <c r="I7" i="53"/>
  <c r="E22" i="53"/>
  <c r="I22" i="53"/>
  <c r="C38" i="53"/>
  <c r="G38" i="53"/>
  <c r="C55" i="53"/>
  <c r="G55" i="53"/>
  <c r="C25" i="53"/>
  <c r="G25" i="53"/>
  <c r="C35" i="53"/>
  <c r="G35" i="53"/>
  <c r="C7" i="53"/>
  <c r="G7" i="53"/>
  <c r="C22" i="53"/>
  <c r="G22" i="53"/>
  <c r="F5" i="53"/>
  <c r="C8" i="53"/>
  <c r="G8" i="53"/>
  <c r="E8" i="53"/>
  <c r="I8" i="53"/>
  <c r="E9" i="53"/>
  <c r="I9" i="53"/>
  <c r="C9" i="53"/>
  <c r="G9" i="53"/>
  <c r="C10" i="53"/>
  <c r="G10" i="53"/>
  <c r="E10" i="53"/>
  <c r="I10" i="53"/>
  <c r="E11" i="53"/>
  <c r="I11" i="53"/>
  <c r="C11" i="53"/>
  <c r="G11" i="53"/>
  <c r="C12" i="53"/>
  <c r="G12" i="53"/>
  <c r="E12" i="53"/>
  <c r="I12" i="53"/>
  <c r="E13" i="53"/>
  <c r="C13" i="53"/>
  <c r="G13" i="53"/>
  <c r="I13" i="53"/>
  <c r="E14" i="53"/>
  <c r="I14" i="53"/>
  <c r="C14" i="53"/>
  <c r="G14" i="53"/>
  <c r="C15" i="53"/>
  <c r="G15" i="53"/>
  <c r="E15" i="53"/>
  <c r="I15" i="53"/>
  <c r="C16" i="53"/>
  <c r="G16" i="53"/>
  <c r="E16" i="53"/>
  <c r="I16" i="53"/>
  <c r="C17" i="53"/>
  <c r="G17" i="53"/>
  <c r="E17" i="53"/>
  <c r="I17" i="53"/>
  <c r="C18" i="53"/>
  <c r="G18" i="53"/>
  <c r="E18" i="53"/>
  <c r="I18" i="53"/>
  <c r="C19" i="53"/>
  <c r="G19" i="53"/>
  <c r="J22" i="53"/>
  <c r="K22" i="53"/>
  <c r="E20" i="53"/>
  <c r="I20" i="53"/>
  <c r="E26" i="53"/>
  <c r="I26" i="53"/>
  <c r="C26" i="53"/>
  <c r="G26" i="53"/>
  <c r="C27" i="53"/>
  <c r="G27" i="53"/>
  <c r="E27" i="53"/>
  <c r="I27" i="53"/>
  <c r="E28" i="53"/>
  <c r="I28" i="53"/>
  <c r="C28" i="53"/>
  <c r="G28" i="53"/>
  <c r="E29" i="53"/>
  <c r="C29" i="53"/>
  <c r="G29" i="53"/>
  <c r="I29" i="53"/>
  <c r="C30" i="53"/>
  <c r="G30" i="53"/>
  <c r="E30" i="53"/>
  <c r="I30" i="53"/>
  <c r="C31" i="53"/>
  <c r="G31" i="53"/>
  <c r="I31" i="53"/>
  <c r="C32" i="53"/>
  <c r="G32" i="53"/>
  <c r="J35" i="53"/>
  <c r="E32" i="53"/>
  <c r="K35" i="53"/>
  <c r="E33" i="53"/>
  <c r="I33" i="53"/>
  <c r="C39" i="53"/>
  <c r="G39" i="53"/>
  <c r="E39" i="53"/>
  <c r="I39" i="53"/>
  <c r="C40" i="53"/>
  <c r="G40" i="53"/>
  <c r="E40" i="53"/>
  <c r="I40" i="53"/>
  <c r="E41" i="53"/>
  <c r="I41" i="53"/>
  <c r="C41" i="53"/>
  <c r="G41" i="53"/>
  <c r="C42" i="53"/>
  <c r="G42" i="53"/>
  <c r="E42" i="53"/>
  <c r="I42" i="53"/>
  <c r="E43" i="53"/>
  <c r="I43" i="53"/>
  <c r="C43" i="53"/>
  <c r="G43" i="53"/>
  <c r="E44" i="53"/>
  <c r="I44" i="53"/>
  <c r="C44" i="53"/>
  <c r="G44" i="53"/>
  <c r="C45" i="53"/>
  <c r="G45" i="53"/>
  <c r="E45" i="53"/>
  <c r="I45" i="53"/>
  <c r="C46" i="53"/>
  <c r="G46" i="53"/>
  <c r="E46" i="53"/>
  <c r="I46" i="53"/>
  <c r="C47" i="53"/>
  <c r="G47" i="53"/>
  <c r="E47" i="53"/>
  <c r="I47" i="53"/>
  <c r="C48" i="53"/>
  <c r="G48" i="53"/>
  <c r="E48" i="53"/>
  <c r="I48" i="53"/>
  <c r="C49" i="53"/>
  <c r="G49" i="53"/>
  <c r="E49" i="53"/>
  <c r="I49" i="53"/>
  <c r="C50" i="53"/>
  <c r="G50" i="53"/>
  <c r="E50" i="53"/>
  <c r="I50" i="53"/>
  <c r="E51" i="53"/>
  <c r="I51" i="53"/>
  <c r="C51" i="53"/>
  <c r="G51" i="53"/>
  <c r="C52" i="53"/>
  <c r="G52" i="53"/>
  <c r="J55" i="53"/>
  <c r="K55" i="53"/>
  <c r="E53" i="53"/>
  <c r="I53" i="53"/>
  <c r="E60" i="54"/>
  <c r="I60" i="54"/>
  <c r="E80" i="54"/>
  <c r="I80" i="54"/>
  <c r="E45" i="54"/>
  <c r="I45" i="54"/>
  <c r="E57" i="54"/>
  <c r="I57" i="54"/>
  <c r="E30" i="54"/>
  <c r="I30" i="54"/>
  <c r="E42" i="54"/>
  <c r="I42" i="54"/>
  <c r="E21" i="54"/>
  <c r="I21" i="54"/>
  <c r="E27" i="54"/>
  <c r="I27" i="54"/>
  <c r="J18" i="54"/>
  <c r="K18" i="54"/>
  <c r="E16" i="54"/>
  <c r="I16" i="54"/>
  <c r="E18" i="54"/>
  <c r="I18" i="54"/>
  <c r="E7" i="54"/>
  <c r="I7" i="54"/>
  <c r="E13" i="54"/>
  <c r="I13" i="54"/>
  <c r="C60" i="54"/>
  <c r="G60" i="54"/>
  <c r="C80" i="54"/>
  <c r="G80" i="54"/>
  <c r="C45" i="54"/>
  <c r="G45" i="54"/>
  <c r="C57" i="54"/>
  <c r="G57" i="54"/>
  <c r="C30" i="54"/>
  <c r="G30" i="54"/>
  <c r="C42" i="54"/>
  <c r="G42" i="54"/>
  <c r="C21" i="54"/>
  <c r="G21" i="54"/>
  <c r="C27" i="54"/>
  <c r="G27" i="54"/>
  <c r="C16" i="54"/>
  <c r="G16" i="54"/>
  <c r="C7" i="54"/>
  <c r="G7" i="54"/>
  <c r="C13" i="54"/>
  <c r="G13" i="54"/>
  <c r="F5" i="54"/>
  <c r="C8" i="54"/>
  <c r="G8" i="54"/>
  <c r="I8" i="54"/>
  <c r="J13" i="54"/>
  <c r="C9" i="54"/>
  <c r="G9" i="54"/>
  <c r="E9" i="54"/>
  <c r="K13" i="54"/>
  <c r="C10" i="54"/>
  <c r="G10" i="54"/>
  <c r="E10" i="54"/>
  <c r="I10" i="54"/>
  <c r="E11" i="54"/>
  <c r="I11" i="54"/>
  <c r="C22" i="54"/>
  <c r="G22" i="54"/>
  <c r="E22" i="54"/>
  <c r="I22" i="54"/>
  <c r="C23" i="54"/>
  <c r="G23" i="54"/>
  <c r="E23" i="54"/>
  <c r="I23" i="54"/>
  <c r="C24" i="54"/>
  <c r="G24" i="54"/>
  <c r="K27" i="54"/>
  <c r="J27" i="54"/>
  <c r="E25" i="54"/>
  <c r="I25" i="54"/>
  <c r="C31" i="54"/>
  <c r="G31" i="54"/>
  <c r="E31" i="54"/>
  <c r="I31" i="54"/>
  <c r="C32" i="54"/>
  <c r="G32" i="54"/>
  <c r="E32" i="54"/>
  <c r="I32" i="54"/>
  <c r="C33" i="54"/>
  <c r="G33" i="54"/>
  <c r="E33" i="54"/>
  <c r="I33" i="54"/>
  <c r="C34" i="54"/>
  <c r="G34" i="54"/>
  <c r="E34" i="54"/>
  <c r="I34" i="54"/>
  <c r="C35" i="54"/>
  <c r="G35" i="54"/>
  <c r="E35" i="54"/>
  <c r="I35" i="54"/>
  <c r="C36" i="54"/>
  <c r="G36" i="54"/>
  <c r="E36" i="54"/>
  <c r="I36" i="54"/>
  <c r="C37" i="54"/>
  <c r="G37" i="54"/>
  <c r="E37" i="54"/>
  <c r="I37" i="54"/>
  <c r="E38" i="54"/>
  <c r="I38" i="54"/>
  <c r="C38" i="54"/>
  <c r="G38" i="54"/>
  <c r="C39" i="54"/>
  <c r="G39" i="54"/>
  <c r="J42" i="54"/>
  <c r="K42" i="54"/>
  <c r="E40" i="54"/>
  <c r="I40" i="54"/>
  <c r="C46" i="54"/>
  <c r="G46" i="54"/>
  <c r="E46" i="54"/>
  <c r="I46" i="54"/>
  <c r="E47" i="54"/>
  <c r="I47" i="54"/>
  <c r="C47" i="54"/>
  <c r="G47" i="54"/>
  <c r="C48" i="54"/>
  <c r="G48" i="54"/>
  <c r="E48" i="54"/>
  <c r="I48" i="54"/>
  <c r="E49" i="54"/>
  <c r="I49" i="54"/>
  <c r="C49" i="54"/>
  <c r="G49" i="54"/>
  <c r="C50" i="54"/>
  <c r="G50" i="54"/>
  <c r="E50" i="54"/>
  <c r="I50" i="54"/>
  <c r="C51" i="54"/>
  <c r="G51" i="54"/>
  <c r="E51" i="54"/>
  <c r="I51" i="54"/>
  <c r="C52" i="54"/>
  <c r="G52" i="54"/>
  <c r="E52" i="54"/>
  <c r="I52" i="54"/>
  <c r="C53" i="54"/>
  <c r="G53" i="54"/>
  <c r="I53" i="54"/>
  <c r="C54" i="54"/>
  <c r="G54" i="54"/>
  <c r="J57" i="54"/>
  <c r="E54" i="54"/>
  <c r="K57" i="54"/>
  <c r="E55" i="54"/>
  <c r="I55" i="54"/>
  <c r="E61" i="54"/>
  <c r="I61" i="54"/>
  <c r="C61" i="54"/>
  <c r="G61" i="54"/>
  <c r="C62" i="54"/>
  <c r="G62" i="54"/>
  <c r="E62" i="54"/>
  <c r="I62" i="54"/>
  <c r="C63" i="54"/>
  <c r="G63" i="54"/>
  <c r="E63" i="54"/>
  <c r="I63" i="54"/>
  <c r="C64" i="54"/>
  <c r="G64" i="54"/>
  <c r="E64" i="54"/>
  <c r="I64" i="54"/>
  <c r="C65" i="54"/>
  <c r="G65" i="54"/>
  <c r="E65" i="54"/>
  <c r="I65" i="54"/>
  <c r="C66" i="54"/>
  <c r="G66" i="54"/>
  <c r="E66" i="54"/>
  <c r="I66" i="54"/>
  <c r="C67" i="54"/>
  <c r="G67" i="54"/>
  <c r="E67" i="54"/>
  <c r="I67" i="54"/>
  <c r="C68" i="54"/>
  <c r="G68" i="54"/>
  <c r="E68" i="54"/>
  <c r="I68" i="54"/>
  <c r="E69" i="54"/>
  <c r="I69" i="54"/>
  <c r="C69" i="54"/>
  <c r="G69" i="54"/>
  <c r="E70" i="54"/>
  <c r="I70" i="54"/>
  <c r="C70" i="54"/>
  <c r="G70" i="54"/>
  <c r="C71" i="54"/>
  <c r="G71" i="54"/>
  <c r="E71" i="54"/>
  <c r="I71" i="54"/>
  <c r="E72" i="54"/>
  <c r="I72" i="54"/>
  <c r="C72" i="54"/>
  <c r="G72" i="54"/>
  <c r="C73" i="54"/>
  <c r="G73" i="54"/>
  <c r="E73" i="54"/>
  <c r="I73" i="54"/>
  <c r="E74" i="54"/>
  <c r="I74" i="54"/>
  <c r="C74" i="54"/>
  <c r="G74" i="54"/>
  <c r="E75" i="54"/>
  <c r="I75" i="54"/>
  <c r="C75" i="54"/>
  <c r="G75" i="54"/>
  <c r="C76" i="54"/>
  <c r="G76" i="54"/>
  <c r="E76" i="54"/>
  <c r="I76" i="54"/>
  <c r="C77" i="54"/>
  <c r="G77" i="54"/>
  <c r="K80" i="54"/>
  <c r="J80" i="54"/>
  <c r="E78" i="54"/>
  <c r="I78" i="54"/>
  <c r="C182" i="55"/>
  <c r="G182" i="55"/>
  <c r="G195" i="55"/>
  <c r="C176" i="55"/>
  <c r="G176" i="55"/>
  <c r="C179" i="55"/>
  <c r="G179" i="55"/>
  <c r="E151" i="55"/>
  <c r="E169" i="55"/>
  <c r="I169" i="55"/>
  <c r="E120" i="55"/>
  <c r="E148" i="55"/>
  <c r="G99" i="55"/>
  <c r="C113" i="55"/>
  <c r="C72" i="55"/>
  <c r="C96" i="55"/>
  <c r="E54" i="55"/>
  <c r="I54" i="55"/>
  <c r="I65" i="55"/>
  <c r="K199" i="55"/>
  <c r="E182" i="55"/>
  <c r="I182" i="55"/>
  <c r="E195" i="55"/>
  <c r="I195" i="55"/>
  <c r="E176" i="55"/>
  <c r="I176" i="55"/>
  <c r="C151" i="55"/>
  <c r="G151" i="55"/>
  <c r="C169" i="55"/>
  <c r="G169" i="55"/>
  <c r="C120" i="55"/>
  <c r="G120" i="55"/>
  <c r="C148" i="55"/>
  <c r="G148" i="55"/>
  <c r="E99" i="55"/>
  <c r="I99" i="55"/>
  <c r="E113" i="55"/>
  <c r="I113" i="55"/>
  <c r="E72" i="55"/>
  <c r="I72" i="55"/>
  <c r="E96" i="55"/>
  <c r="I96" i="55"/>
  <c r="C54" i="55"/>
  <c r="G54" i="55"/>
  <c r="C65" i="55"/>
  <c r="G65" i="55"/>
  <c r="C28" i="55"/>
  <c r="G28" i="55"/>
  <c r="C51" i="55"/>
  <c r="G51" i="55"/>
  <c r="E7" i="55"/>
  <c r="I7" i="55"/>
  <c r="E21" i="55"/>
  <c r="I21" i="55"/>
  <c r="C195" i="55"/>
  <c r="I151" i="55"/>
  <c r="I120" i="55"/>
  <c r="I148" i="55"/>
  <c r="C99" i="55"/>
  <c r="G113" i="55"/>
  <c r="G72" i="55"/>
  <c r="G96" i="55"/>
  <c r="E65" i="55"/>
  <c r="E28" i="55"/>
  <c r="I28" i="55"/>
  <c r="E51" i="55"/>
  <c r="I51" i="55"/>
  <c r="C7" i="55"/>
  <c r="G7" i="55"/>
  <c r="C21" i="55"/>
  <c r="G21" i="55"/>
  <c r="F5" i="55"/>
  <c r="C8" i="55"/>
  <c r="G8" i="55"/>
  <c r="E8" i="55"/>
  <c r="I8" i="55"/>
  <c r="E9" i="55"/>
  <c r="I9" i="55"/>
  <c r="C9" i="55"/>
  <c r="G9" i="55"/>
  <c r="C10" i="55"/>
  <c r="G10" i="55"/>
  <c r="E10" i="55"/>
  <c r="I10" i="55"/>
  <c r="C11" i="55"/>
  <c r="G11" i="55"/>
  <c r="E11" i="55"/>
  <c r="I11" i="55"/>
  <c r="C12" i="55"/>
  <c r="G12" i="55"/>
  <c r="E12" i="55"/>
  <c r="I12" i="55"/>
  <c r="C13" i="55"/>
  <c r="G13" i="55"/>
  <c r="E13" i="55"/>
  <c r="I13" i="55"/>
  <c r="C14" i="55"/>
  <c r="G14" i="55"/>
  <c r="E14" i="55"/>
  <c r="I14" i="55"/>
  <c r="C15" i="55"/>
  <c r="G15" i="55"/>
  <c r="E15" i="55"/>
  <c r="I15" i="55"/>
  <c r="C16" i="55"/>
  <c r="G16" i="55"/>
  <c r="E16" i="55"/>
  <c r="I16" i="55"/>
  <c r="C17" i="55"/>
  <c r="G17" i="55"/>
  <c r="C18" i="55"/>
  <c r="G18" i="55"/>
  <c r="J21" i="55"/>
  <c r="K21" i="55"/>
  <c r="E18" i="55"/>
  <c r="I18" i="55"/>
  <c r="E19" i="55"/>
  <c r="I19" i="55"/>
  <c r="F26" i="55"/>
  <c r="C29" i="55"/>
  <c r="G29" i="55"/>
  <c r="E29" i="55"/>
  <c r="I29" i="55"/>
  <c r="C30" i="55"/>
  <c r="G30" i="55"/>
  <c r="E30" i="55"/>
  <c r="I30" i="55"/>
  <c r="C31" i="55"/>
  <c r="G31" i="55"/>
  <c r="E31" i="55"/>
  <c r="I31" i="55"/>
  <c r="C32" i="55"/>
  <c r="G32" i="55"/>
  <c r="E32" i="55"/>
  <c r="I32" i="55"/>
  <c r="C33" i="55"/>
  <c r="G33" i="55"/>
  <c r="E33" i="55"/>
  <c r="I33" i="55"/>
  <c r="C34" i="55"/>
  <c r="G34" i="55"/>
  <c r="E34" i="55"/>
  <c r="I34" i="55"/>
  <c r="C35" i="55"/>
  <c r="G35" i="55"/>
  <c r="E35" i="55"/>
  <c r="I35" i="55"/>
  <c r="C36" i="55"/>
  <c r="G36" i="55"/>
  <c r="E36" i="55"/>
  <c r="I36" i="55"/>
  <c r="C37" i="55"/>
  <c r="G37" i="55"/>
  <c r="E37" i="55"/>
  <c r="I37" i="55"/>
  <c r="C38" i="55"/>
  <c r="G38" i="55"/>
  <c r="E38" i="55"/>
  <c r="I38" i="55"/>
  <c r="C39" i="55"/>
  <c r="G39" i="55"/>
  <c r="E39" i="55"/>
  <c r="I39" i="55"/>
  <c r="C40" i="55"/>
  <c r="G40" i="55"/>
  <c r="E40" i="55"/>
  <c r="I40" i="55"/>
  <c r="C41" i="55"/>
  <c r="G41" i="55"/>
  <c r="E41" i="55"/>
  <c r="I41" i="55"/>
  <c r="C42" i="55"/>
  <c r="G42" i="55"/>
  <c r="E42" i="55"/>
  <c r="I42" i="55"/>
  <c r="C43" i="55"/>
  <c r="G43" i="55"/>
  <c r="E43" i="55"/>
  <c r="I43" i="55"/>
  <c r="C44" i="55"/>
  <c r="G44" i="55"/>
  <c r="E44" i="55"/>
  <c r="I44" i="55"/>
  <c r="C45" i="55"/>
  <c r="G45" i="55"/>
  <c r="E45" i="55"/>
  <c r="I45" i="55"/>
  <c r="E46" i="55"/>
  <c r="I46" i="55"/>
  <c r="C46" i="55"/>
  <c r="G46" i="55"/>
  <c r="C47" i="55"/>
  <c r="G47" i="55"/>
  <c r="C48" i="55"/>
  <c r="G48" i="55"/>
  <c r="J51" i="55"/>
  <c r="K51" i="55"/>
  <c r="E48" i="55"/>
  <c r="I48" i="55"/>
  <c r="E49" i="55"/>
  <c r="I49" i="55"/>
  <c r="C55" i="55"/>
  <c r="G55" i="55"/>
  <c r="E55" i="55"/>
  <c r="I55" i="55"/>
  <c r="C56" i="55"/>
  <c r="G56" i="55"/>
  <c r="E56" i="55"/>
  <c r="I56" i="55"/>
  <c r="C57" i="55"/>
  <c r="G57" i="55"/>
  <c r="E57" i="55"/>
  <c r="I57" i="55"/>
  <c r="E58" i="55"/>
  <c r="I58" i="55"/>
  <c r="C58" i="55"/>
  <c r="G58" i="55"/>
  <c r="C59" i="55"/>
  <c r="G59" i="55"/>
  <c r="E59" i="55"/>
  <c r="I59" i="55"/>
  <c r="C60" i="55"/>
  <c r="G60" i="55"/>
  <c r="E60" i="55"/>
  <c r="I60" i="55"/>
  <c r="C61" i="55"/>
  <c r="G61" i="55"/>
  <c r="E61" i="55"/>
  <c r="I61" i="55"/>
  <c r="C62" i="55"/>
  <c r="G62" i="55"/>
  <c r="J65" i="55"/>
  <c r="K65" i="55"/>
  <c r="E63" i="55"/>
  <c r="I63" i="55"/>
  <c r="F70" i="55"/>
  <c r="E73" i="55"/>
  <c r="I73" i="55"/>
  <c r="C73" i="55"/>
  <c r="G73" i="55"/>
  <c r="C74" i="55"/>
  <c r="G74" i="55"/>
  <c r="E74" i="55"/>
  <c r="I74" i="55"/>
  <c r="C75" i="55"/>
  <c r="G75" i="55"/>
  <c r="E75" i="55"/>
  <c r="I75" i="55"/>
  <c r="E76" i="55"/>
  <c r="I76" i="55"/>
  <c r="C76" i="55"/>
  <c r="G76" i="55"/>
  <c r="C77" i="55"/>
  <c r="G77" i="55"/>
  <c r="E77" i="55"/>
  <c r="I77" i="55"/>
  <c r="C78" i="55"/>
  <c r="G78" i="55"/>
  <c r="E78" i="55"/>
  <c r="I78" i="55"/>
  <c r="C79" i="55"/>
  <c r="G79" i="55"/>
  <c r="E79" i="55"/>
  <c r="I79" i="55"/>
  <c r="C80" i="55"/>
  <c r="G80" i="55"/>
  <c r="E80" i="55"/>
  <c r="I80" i="55"/>
  <c r="C81" i="55"/>
  <c r="G81" i="55"/>
  <c r="E81" i="55"/>
  <c r="I81" i="55"/>
  <c r="E82" i="55"/>
  <c r="I82" i="55"/>
  <c r="C82" i="55"/>
  <c r="G82" i="55"/>
  <c r="C83" i="55"/>
  <c r="G83" i="55"/>
  <c r="E83" i="55"/>
  <c r="I83" i="55"/>
  <c r="C84" i="55"/>
  <c r="G84" i="55"/>
  <c r="E84" i="55"/>
  <c r="I84" i="55"/>
  <c r="C85" i="55"/>
  <c r="G85" i="55"/>
  <c r="E85" i="55"/>
  <c r="I85" i="55"/>
  <c r="C86" i="55"/>
  <c r="G86" i="55"/>
  <c r="E86" i="55"/>
  <c r="I86" i="55"/>
  <c r="C87" i="55"/>
  <c r="G87" i="55"/>
  <c r="E87" i="55"/>
  <c r="I87" i="55"/>
  <c r="C88" i="55"/>
  <c r="G88" i="55"/>
  <c r="E88" i="55"/>
  <c r="I88" i="55"/>
  <c r="C89" i="55"/>
  <c r="G89" i="55"/>
  <c r="E89" i="55"/>
  <c r="I89" i="55"/>
  <c r="C90" i="55"/>
  <c r="G90" i="55"/>
  <c r="E90" i="55"/>
  <c r="I90" i="55"/>
  <c r="C91" i="55"/>
  <c r="G91" i="55"/>
  <c r="E91" i="55"/>
  <c r="I91" i="55"/>
  <c r="C92" i="55"/>
  <c r="G92" i="55"/>
  <c r="E92" i="55"/>
  <c r="I92" i="55"/>
  <c r="C93" i="55"/>
  <c r="G93" i="55"/>
  <c r="J96" i="55"/>
  <c r="K96" i="55"/>
  <c r="E94" i="55"/>
  <c r="I94" i="55"/>
  <c r="E100" i="55"/>
  <c r="I100" i="55"/>
  <c r="C100" i="55"/>
  <c r="G100" i="55"/>
  <c r="C101" i="55"/>
  <c r="G101" i="55"/>
  <c r="E101" i="55"/>
  <c r="I101" i="55"/>
  <c r="E102" i="55"/>
  <c r="I102" i="55"/>
  <c r="C102" i="55"/>
  <c r="G102" i="55"/>
  <c r="C103" i="55"/>
  <c r="G103" i="55"/>
  <c r="E103" i="55"/>
  <c r="I103" i="55"/>
  <c r="C104" i="55"/>
  <c r="G104" i="55"/>
  <c r="E104" i="55"/>
  <c r="I104" i="55"/>
  <c r="C105" i="55"/>
  <c r="G105" i="55"/>
  <c r="E105" i="55"/>
  <c r="I105" i="55"/>
  <c r="C106" i="55"/>
  <c r="G106" i="55"/>
  <c r="E106" i="55"/>
  <c r="I106" i="55"/>
  <c r="C107" i="55"/>
  <c r="G107" i="55"/>
  <c r="E107" i="55"/>
  <c r="I107" i="55"/>
  <c r="E108" i="55"/>
  <c r="I108" i="55"/>
  <c r="C108" i="55"/>
  <c r="G108" i="55"/>
  <c r="C109" i="55"/>
  <c r="G109" i="55"/>
  <c r="E109" i="55"/>
  <c r="I109" i="55"/>
  <c r="C110" i="55"/>
  <c r="G110" i="55"/>
  <c r="J113" i="55"/>
  <c r="K113" i="55"/>
  <c r="E111" i="55"/>
  <c r="I111" i="55"/>
  <c r="F118" i="55"/>
  <c r="C121" i="55"/>
  <c r="G121" i="55"/>
  <c r="E121" i="55"/>
  <c r="I121" i="55"/>
  <c r="C122" i="55"/>
  <c r="G122" i="55"/>
  <c r="E122" i="55"/>
  <c r="I122" i="55"/>
  <c r="C123" i="55"/>
  <c r="G123" i="55"/>
  <c r="E123" i="55"/>
  <c r="I123" i="55"/>
  <c r="C124" i="55"/>
  <c r="G124" i="55"/>
  <c r="E124" i="55"/>
  <c r="I124" i="55"/>
  <c r="C125" i="55"/>
  <c r="G125" i="55"/>
  <c r="E125" i="55"/>
  <c r="I125" i="55"/>
  <c r="C126" i="55"/>
  <c r="G126" i="55"/>
  <c r="E126" i="55"/>
  <c r="I126" i="55"/>
  <c r="C127" i="55"/>
  <c r="G127" i="55"/>
  <c r="E127" i="55"/>
  <c r="I127" i="55"/>
  <c r="C128" i="55"/>
  <c r="G128" i="55"/>
  <c r="E128" i="55"/>
  <c r="I128" i="55"/>
  <c r="C129" i="55"/>
  <c r="G129" i="55"/>
  <c r="E129" i="55"/>
  <c r="I129" i="55"/>
  <c r="E130" i="55"/>
  <c r="I130" i="55"/>
  <c r="C130" i="55"/>
  <c r="G130" i="55"/>
  <c r="C131" i="55"/>
  <c r="G131" i="55"/>
  <c r="E131" i="55"/>
  <c r="I131" i="55"/>
  <c r="C132" i="55"/>
  <c r="G132" i="55"/>
  <c r="E132" i="55"/>
  <c r="I132" i="55"/>
  <c r="E133" i="55"/>
  <c r="I133" i="55"/>
  <c r="C133" i="55"/>
  <c r="G133" i="55"/>
  <c r="C134" i="55"/>
  <c r="G134" i="55"/>
  <c r="E134" i="55"/>
  <c r="I134" i="55"/>
  <c r="C135" i="55"/>
  <c r="G135" i="55"/>
  <c r="E135" i="55"/>
  <c r="I135" i="55"/>
  <c r="E136" i="55"/>
  <c r="I136" i="55"/>
  <c r="C136" i="55"/>
  <c r="G136" i="55"/>
  <c r="C137" i="55"/>
  <c r="G137" i="55"/>
  <c r="E137" i="55"/>
  <c r="I137" i="55"/>
  <c r="C138" i="55"/>
  <c r="G138" i="55"/>
  <c r="E138" i="55"/>
  <c r="I138" i="55"/>
  <c r="C139" i="55"/>
  <c r="G139" i="55"/>
  <c r="E139" i="55"/>
  <c r="I139" i="55"/>
  <c r="C140" i="55"/>
  <c r="G140" i="55"/>
  <c r="E140" i="55"/>
  <c r="I140" i="55"/>
  <c r="C141" i="55"/>
  <c r="G141" i="55"/>
  <c r="E141" i="55"/>
  <c r="I141" i="55"/>
  <c r="C142" i="55"/>
  <c r="G142" i="55"/>
  <c r="E142" i="55"/>
  <c r="I142" i="55"/>
  <c r="C143" i="55"/>
  <c r="G143" i="55"/>
  <c r="E143" i="55"/>
  <c r="I143" i="55"/>
  <c r="C144" i="55"/>
  <c r="G144" i="55"/>
  <c r="E144" i="55"/>
  <c r="I144" i="55"/>
  <c r="C145" i="55"/>
  <c r="G145" i="55"/>
  <c r="J148" i="55"/>
  <c r="K148" i="55"/>
  <c r="E146" i="55"/>
  <c r="I146" i="55"/>
  <c r="C152" i="55"/>
  <c r="G152" i="55"/>
  <c r="E152" i="55"/>
  <c r="I152" i="55"/>
  <c r="C153" i="55"/>
  <c r="G153" i="55"/>
  <c r="E153" i="55"/>
  <c r="I153" i="55"/>
  <c r="C154" i="55"/>
  <c r="G154" i="55"/>
  <c r="E154" i="55"/>
  <c r="I154" i="55"/>
  <c r="C155" i="55"/>
  <c r="G155" i="55"/>
  <c r="E155" i="55"/>
  <c r="I155" i="55"/>
  <c r="C156" i="55"/>
  <c r="G156" i="55"/>
  <c r="E156" i="55"/>
  <c r="I156" i="55"/>
  <c r="C157" i="55"/>
  <c r="G157" i="55"/>
  <c r="E157" i="55"/>
  <c r="I157" i="55"/>
  <c r="C158" i="55"/>
  <c r="G158" i="55"/>
  <c r="E158" i="55"/>
  <c r="I158" i="55"/>
  <c r="C159" i="55"/>
  <c r="G159" i="55"/>
  <c r="E159" i="55"/>
  <c r="I159" i="55"/>
  <c r="C160" i="55"/>
  <c r="G160" i="55"/>
  <c r="E160" i="55"/>
  <c r="I160" i="55"/>
  <c r="C161" i="55"/>
  <c r="G161" i="55"/>
  <c r="E161" i="55"/>
  <c r="I161" i="55"/>
  <c r="C162" i="55"/>
  <c r="G162" i="55"/>
  <c r="E162" i="55"/>
  <c r="I162" i="55"/>
  <c r="C163" i="55"/>
  <c r="G163" i="55"/>
  <c r="E163" i="55"/>
  <c r="I163" i="55"/>
  <c r="C164" i="55"/>
  <c r="G164" i="55"/>
  <c r="E164" i="55"/>
  <c r="I164" i="55"/>
  <c r="C165" i="55"/>
  <c r="G165" i="55"/>
  <c r="E165" i="55"/>
  <c r="I165" i="55"/>
  <c r="C166" i="55"/>
  <c r="G166" i="55"/>
  <c r="J169" i="55"/>
  <c r="K169" i="55"/>
  <c r="E167" i="55"/>
  <c r="I167" i="55"/>
  <c r="F174" i="55"/>
  <c r="J179" i="55"/>
  <c r="K179" i="55"/>
  <c r="E177" i="55"/>
  <c r="I177" i="55"/>
  <c r="C183" i="55"/>
  <c r="G183" i="55"/>
  <c r="E183" i="55"/>
  <c r="I183" i="55"/>
  <c r="E184" i="55"/>
  <c r="I184" i="55"/>
  <c r="C184" i="55"/>
  <c r="G184" i="55"/>
  <c r="C185" i="55"/>
  <c r="G185" i="55"/>
  <c r="E185" i="55"/>
  <c r="I185" i="55"/>
  <c r="C186" i="55"/>
  <c r="G186" i="55"/>
  <c r="E186" i="55"/>
  <c r="I186" i="55"/>
  <c r="C187" i="55"/>
  <c r="G187" i="55"/>
  <c r="E187" i="55"/>
  <c r="I187" i="55"/>
  <c r="C188" i="55"/>
  <c r="G188" i="55"/>
  <c r="E188" i="55"/>
  <c r="I188" i="55"/>
  <c r="C189" i="55"/>
  <c r="G189" i="55"/>
  <c r="E189" i="55"/>
  <c r="I189" i="55"/>
  <c r="I190" i="55"/>
  <c r="C190" i="55"/>
  <c r="G190" i="55"/>
  <c r="C191" i="55"/>
  <c r="G191" i="55"/>
  <c r="J195" i="55"/>
  <c r="E191" i="55"/>
  <c r="I191" i="55"/>
  <c r="C192" i="55"/>
  <c r="G192" i="55"/>
  <c r="E192" i="55"/>
  <c r="K195" i="55"/>
  <c r="E193" i="55"/>
  <c r="I193" i="55"/>
  <c r="C249" i="48"/>
  <c r="G249" i="48"/>
  <c r="C267" i="48"/>
  <c r="G225" i="48"/>
  <c r="C246" i="48"/>
  <c r="E249" i="48"/>
  <c r="I249" i="48"/>
  <c r="E267" i="48"/>
  <c r="I267" i="48"/>
  <c r="E225" i="48"/>
  <c r="I225" i="48"/>
  <c r="E246" i="48"/>
  <c r="I246" i="48"/>
  <c r="E211" i="48"/>
  <c r="I211" i="48"/>
  <c r="E222" i="48"/>
  <c r="I222" i="48"/>
  <c r="C199" i="48"/>
  <c r="G199" i="48"/>
  <c r="C204" i="48"/>
  <c r="G204" i="48"/>
  <c r="C185" i="48"/>
  <c r="G185" i="48"/>
  <c r="C196" i="48"/>
  <c r="G196" i="48"/>
  <c r="E165" i="48"/>
  <c r="I165" i="48"/>
  <c r="E178" i="48"/>
  <c r="I178" i="48"/>
  <c r="J162" i="48"/>
  <c r="K162" i="48"/>
  <c r="E160" i="48"/>
  <c r="I160" i="48"/>
  <c r="E162" i="48"/>
  <c r="I162" i="48"/>
  <c r="C142" i="48"/>
  <c r="G142" i="48"/>
  <c r="C153" i="48"/>
  <c r="G153" i="48"/>
  <c r="C135" i="48"/>
  <c r="G135" i="48"/>
  <c r="C139" i="48"/>
  <c r="G139" i="48"/>
  <c r="C111" i="48"/>
  <c r="G111" i="48"/>
  <c r="C128" i="48"/>
  <c r="G128" i="48"/>
  <c r="C95" i="48"/>
  <c r="G95" i="48"/>
  <c r="C108" i="48"/>
  <c r="G108" i="48"/>
  <c r="E77" i="48"/>
  <c r="I77" i="48"/>
  <c r="E88" i="48"/>
  <c r="I88" i="48"/>
  <c r="E51" i="48"/>
  <c r="I51" i="48"/>
  <c r="E74" i="48"/>
  <c r="I74" i="48"/>
  <c r="C38" i="48"/>
  <c r="G38" i="48"/>
  <c r="C44" i="48"/>
  <c r="G44" i="48"/>
  <c r="C19" i="48"/>
  <c r="G19" i="48"/>
  <c r="C35" i="48"/>
  <c r="G35" i="48"/>
  <c r="E7" i="48"/>
  <c r="I7" i="48"/>
  <c r="E12" i="48"/>
  <c r="I12" i="48"/>
  <c r="G267" i="48"/>
  <c r="C225" i="48"/>
  <c r="G246" i="48"/>
  <c r="C211" i="48"/>
  <c r="G211" i="48"/>
  <c r="C222" i="48"/>
  <c r="G222" i="48"/>
  <c r="E199" i="48"/>
  <c r="I199" i="48"/>
  <c r="E204" i="48"/>
  <c r="I204" i="48"/>
  <c r="E185" i="48"/>
  <c r="I185" i="48"/>
  <c r="E196" i="48"/>
  <c r="I196" i="48"/>
  <c r="C165" i="48"/>
  <c r="G165" i="48"/>
  <c r="C178" i="48"/>
  <c r="G178" i="48"/>
  <c r="C160" i="48"/>
  <c r="G160" i="48"/>
  <c r="E142" i="48"/>
  <c r="I142" i="48"/>
  <c r="E153" i="48"/>
  <c r="I153" i="48"/>
  <c r="E135" i="48"/>
  <c r="I135" i="48"/>
  <c r="E139" i="48"/>
  <c r="I139" i="48"/>
  <c r="E111" i="48"/>
  <c r="I111" i="48"/>
  <c r="E128" i="48"/>
  <c r="I128" i="48"/>
  <c r="E95" i="48"/>
  <c r="I95" i="48"/>
  <c r="E108" i="48"/>
  <c r="I108" i="48"/>
  <c r="C77" i="48"/>
  <c r="G77" i="48"/>
  <c r="C88" i="48"/>
  <c r="G88" i="48"/>
  <c r="C51" i="48"/>
  <c r="G51" i="48"/>
  <c r="C74" i="48"/>
  <c r="G74" i="48"/>
  <c r="E38" i="48"/>
  <c r="I38" i="48"/>
  <c r="E44" i="48"/>
  <c r="I44" i="48"/>
  <c r="E19" i="48"/>
  <c r="I19" i="48"/>
  <c r="E35" i="48"/>
  <c r="I35" i="48"/>
  <c r="C7" i="48"/>
  <c r="G7" i="48"/>
  <c r="C12" i="48"/>
  <c r="G12" i="48"/>
  <c r="F5" i="48"/>
  <c r="C8" i="48"/>
  <c r="G8" i="48"/>
  <c r="E8" i="48"/>
  <c r="I8" i="48"/>
  <c r="C9" i="48"/>
  <c r="G9" i="48"/>
  <c r="J12" i="48"/>
  <c r="K12" i="48"/>
  <c r="E10" i="48"/>
  <c r="I10" i="48"/>
  <c r="F17" i="48"/>
  <c r="C20" i="48"/>
  <c r="G20" i="48"/>
  <c r="E20" i="48"/>
  <c r="I20" i="48"/>
  <c r="E21" i="48"/>
  <c r="I21" i="48"/>
  <c r="C21" i="48"/>
  <c r="G21" i="48"/>
  <c r="E22" i="48"/>
  <c r="I22" i="48"/>
  <c r="C22" i="48"/>
  <c r="G22" i="48"/>
  <c r="C23" i="48"/>
  <c r="G23" i="48"/>
  <c r="E23" i="48"/>
  <c r="I23" i="48"/>
  <c r="C24" i="48"/>
  <c r="G24" i="48"/>
  <c r="E24" i="48"/>
  <c r="I24" i="48"/>
  <c r="C25" i="48"/>
  <c r="G25" i="48"/>
  <c r="E25" i="48"/>
  <c r="I25" i="48"/>
  <c r="C26" i="48"/>
  <c r="G26" i="48"/>
  <c r="E26" i="48"/>
  <c r="I26" i="48"/>
  <c r="C27" i="48"/>
  <c r="G27" i="48"/>
  <c r="E27" i="48"/>
  <c r="I27" i="48"/>
  <c r="C28" i="48"/>
  <c r="G28" i="48"/>
  <c r="E28" i="48"/>
  <c r="I28" i="48"/>
  <c r="C29" i="48"/>
  <c r="G29" i="48"/>
  <c r="E29" i="48"/>
  <c r="I29" i="48"/>
  <c r="C30" i="48"/>
  <c r="G30" i="48"/>
  <c r="E30" i="48"/>
  <c r="I30" i="48"/>
  <c r="C31" i="48"/>
  <c r="G31" i="48"/>
  <c r="I31" i="48"/>
  <c r="C32" i="48"/>
  <c r="G32" i="48"/>
  <c r="J35" i="48"/>
  <c r="E32" i="48"/>
  <c r="K35" i="48"/>
  <c r="E33" i="48"/>
  <c r="I33" i="48"/>
  <c r="E39" i="48"/>
  <c r="I39" i="48"/>
  <c r="C39" i="48"/>
  <c r="G39" i="48"/>
  <c r="I40" i="48"/>
  <c r="C40" i="48"/>
  <c r="G40" i="48"/>
  <c r="C41" i="48"/>
  <c r="G41" i="48"/>
  <c r="J44" i="48"/>
  <c r="E41" i="48"/>
  <c r="K44" i="48"/>
  <c r="E42" i="48"/>
  <c r="I42" i="48"/>
  <c r="F49" i="48"/>
  <c r="C52" i="48"/>
  <c r="G52" i="48"/>
  <c r="E52" i="48"/>
  <c r="I52" i="48"/>
  <c r="E53" i="48"/>
  <c r="I53" i="48"/>
  <c r="C53" i="48"/>
  <c r="G53" i="48"/>
  <c r="C54" i="48"/>
  <c r="G54" i="48"/>
  <c r="E54" i="48"/>
  <c r="I54" i="48"/>
  <c r="E55" i="48"/>
  <c r="I55" i="48"/>
  <c r="C55" i="48"/>
  <c r="G55" i="48"/>
  <c r="C56" i="48"/>
  <c r="G56" i="48"/>
  <c r="E56" i="48"/>
  <c r="I56" i="48"/>
  <c r="E57" i="48"/>
  <c r="I57" i="48"/>
  <c r="C57" i="48"/>
  <c r="G57" i="48"/>
  <c r="E58" i="48"/>
  <c r="I58" i="48"/>
  <c r="C58" i="48"/>
  <c r="G58" i="48"/>
  <c r="C59" i="48"/>
  <c r="G59" i="48"/>
  <c r="E59" i="48"/>
  <c r="I59" i="48"/>
  <c r="E60" i="48"/>
  <c r="I60" i="48"/>
  <c r="C60" i="48"/>
  <c r="G60" i="48"/>
  <c r="E61" i="48"/>
  <c r="I61" i="48"/>
  <c r="C61" i="48"/>
  <c r="G61" i="48"/>
  <c r="C62" i="48"/>
  <c r="G62" i="48"/>
  <c r="E62" i="48"/>
  <c r="I62" i="48"/>
  <c r="E63" i="48"/>
  <c r="I63" i="48"/>
  <c r="C63" i="48"/>
  <c r="G63" i="48"/>
  <c r="E64" i="48"/>
  <c r="I64" i="48"/>
  <c r="C64" i="48"/>
  <c r="G64" i="48"/>
  <c r="E65" i="48"/>
  <c r="I65" i="48"/>
  <c r="C65" i="48"/>
  <c r="G65" i="48"/>
  <c r="E66" i="48"/>
  <c r="I66" i="48"/>
  <c r="C66" i="48"/>
  <c r="G66" i="48"/>
  <c r="E67" i="48"/>
  <c r="I67" i="48"/>
  <c r="C67" i="48"/>
  <c r="G67" i="48"/>
  <c r="C68" i="48"/>
  <c r="G68" i="48"/>
  <c r="E68" i="48"/>
  <c r="I68" i="48"/>
  <c r="E69" i="48"/>
  <c r="I69" i="48"/>
  <c r="C69" i="48"/>
  <c r="G69" i="48"/>
  <c r="C70" i="48"/>
  <c r="G70" i="48"/>
  <c r="I70" i="48"/>
  <c r="C71" i="48"/>
  <c r="G71" i="48"/>
  <c r="J74" i="48"/>
  <c r="E71" i="48"/>
  <c r="K74" i="48"/>
  <c r="E72" i="48"/>
  <c r="I72" i="48"/>
  <c r="C78" i="48"/>
  <c r="G78" i="48"/>
  <c r="E78" i="48"/>
  <c r="I78" i="48"/>
  <c r="C79" i="48"/>
  <c r="G79" i="48"/>
  <c r="E79" i="48"/>
  <c r="I79" i="48"/>
  <c r="C80" i="48"/>
  <c r="G80" i="48"/>
  <c r="E80" i="48"/>
  <c r="I80" i="48"/>
  <c r="C81" i="48"/>
  <c r="G81" i="48"/>
  <c r="E81" i="48"/>
  <c r="I81" i="48"/>
  <c r="C82" i="48"/>
  <c r="G82" i="48"/>
  <c r="E82" i="48"/>
  <c r="I82" i="48"/>
  <c r="C83" i="48"/>
  <c r="G83" i="48"/>
  <c r="E83" i="48"/>
  <c r="I83" i="48"/>
  <c r="C84" i="48"/>
  <c r="G84" i="48"/>
  <c r="E84" i="48"/>
  <c r="I84" i="48"/>
  <c r="C85" i="48"/>
  <c r="G85" i="48"/>
  <c r="E85" i="48"/>
  <c r="K88" i="48"/>
  <c r="J88" i="48"/>
  <c r="I86" i="48"/>
  <c r="F93" i="48"/>
  <c r="C96" i="48"/>
  <c r="G96" i="48"/>
  <c r="E96" i="48"/>
  <c r="I96" i="48"/>
  <c r="E97" i="48"/>
  <c r="I97" i="48"/>
  <c r="C97" i="48"/>
  <c r="G97" i="48"/>
  <c r="C98" i="48"/>
  <c r="G98" i="48"/>
  <c r="E98" i="48"/>
  <c r="I98" i="48"/>
  <c r="C99" i="48"/>
  <c r="G99" i="48"/>
  <c r="E99" i="48"/>
  <c r="I99" i="48"/>
  <c r="C100" i="48"/>
  <c r="G100" i="48"/>
  <c r="E100" i="48"/>
  <c r="I100" i="48"/>
  <c r="E101" i="48"/>
  <c r="I101" i="48"/>
  <c r="C101" i="48"/>
  <c r="G101" i="48"/>
  <c r="C102" i="48"/>
  <c r="G102" i="48"/>
  <c r="E102" i="48"/>
  <c r="I102" i="48"/>
  <c r="E103" i="48"/>
  <c r="I103" i="48"/>
  <c r="C103" i="48"/>
  <c r="G103" i="48"/>
  <c r="C104" i="48"/>
  <c r="G104" i="48"/>
  <c r="E104" i="48"/>
  <c r="I104" i="48"/>
  <c r="C105" i="48"/>
  <c r="G105" i="48"/>
  <c r="J108" i="48"/>
  <c r="K108" i="48"/>
  <c r="E106" i="48"/>
  <c r="I106" i="48"/>
  <c r="E112" i="48"/>
  <c r="I112" i="48"/>
  <c r="C112" i="48"/>
  <c r="G112" i="48"/>
  <c r="C113" i="48"/>
  <c r="G113" i="48"/>
  <c r="E113" i="48"/>
  <c r="I113" i="48"/>
  <c r="E114" i="48"/>
  <c r="I114" i="48"/>
  <c r="C114" i="48"/>
  <c r="G114" i="48"/>
  <c r="E115" i="48"/>
  <c r="I115" i="48"/>
  <c r="C115" i="48"/>
  <c r="G115" i="48"/>
  <c r="C116" i="48"/>
  <c r="G116" i="48"/>
  <c r="E116" i="48"/>
  <c r="I116" i="48"/>
  <c r="C117" i="48"/>
  <c r="G117" i="48"/>
  <c r="E117" i="48"/>
  <c r="I117" i="48"/>
  <c r="C118" i="48"/>
  <c r="G118" i="48"/>
  <c r="E118" i="48"/>
  <c r="I118" i="48"/>
  <c r="C119" i="48"/>
  <c r="G119" i="48"/>
  <c r="E119" i="48"/>
  <c r="I119" i="48"/>
  <c r="E120" i="48"/>
  <c r="I120" i="48"/>
  <c r="C120" i="48"/>
  <c r="G120" i="48"/>
  <c r="E121" i="48"/>
  <c r="I121" i="48"/>
  <c r="C121" i="48"/>
  <c r="G121" i="48"/>
  <c r="C122" i="48"/>
  <c r="G122" i="48"/>
  <c r="E122" i="48"/>
  <c r="I122" i="48"/>
  <c r="C123" i="48"/>
  <c r="G123" i="48"/>
  <c r="E123" i="48"/>
  <c r="I123" i="48"/>
  <c r="C124" i="48"/>
  <c r="G124" i="48"/>
  <c r="E124" i="48"/>
  <c r="K128" i="48"/>
  <c r="I125" i="48"/>
  <c r="C125" i="48"/>
  <c r="G125" i="48"/>
  <c r="J128" i="48"/>
  <c r="E126" i="48"/>
  <c r="I126" i="48"/>
  <c r="C136" i="48"/>
  <c r="G136" i="48"/>
  <c r="J139" i="48"/>
  <c r="K139" i="48"/>
  <c r="E137" i="48"/>
  <c r="I137" i="48"/>
  <c r="C143" i="48"/>
  <c r="G143" i="48"/>
  <c r="E143" i="48"/>
  <c r="I143" i="48"/>
  <c r="C144" i="48"/>
  <c r="G144" i="48"/>
  <c r="E144" i="48"/>
  <c r="I144" i="48"/>
  <c r="C145" i="48"/>
  <c r="G145" i="48"/>
  <c r="E145" i="48"/>
  <c r="I145" i="48"/>
  <c r="C146" i="48"/>
  <c r="G146" i="48"/>
  <c r="E146" i="48"/>
  <c r="I146" i="48"/>
  <c r="C147" i="48"/>
  <c r="G147" i="48"/>
  <c r="E147" i="48"/>
  <c r="I147" i="48"/>
  <c r="C148" i="48"/>
  <c r="G148" i="48"/>
  <c r="E148" i="48"/>
  <c r="I148" i="48"/>
  <c r="C149" i="48"/>
  <c r="G149" i="48"/>
  <c r="E149" i="48"/>
  <c r="I149" i="48"/>
  <c r="C150" i="48"/>
  <c r="G150" i="48"/>
  <c r="K153" i="48"/>
  <c r="J153" i="48"/>
  <c r="E151" i="48"/>
  <c r="I151" i="48"/>
  <c r="F158" i="48"/>
  <c r="E166" i="48"/>
  <c r="I166" i="48"/>
  <c r="C166" i="48"/>
  <c r="G166" i="48"/>
  <c r="E167" i="48"/>
  <c r="I167" i="48"/>
  <c r="C167" i="48"/>
  <c r="G167" i="48"/>
  <c r="E168" i="48"/>
  <c r="I168" i="48"/>
  <c r="C168" i="48"/>
  <c r="G168" i="48"/>
  <c r="E169" i="48"/>
  <c r="I169" i="48"/>
  <c r="C169" i="48"/>
  <c r="G169" i="48"/>
  <c r="E170" i="48"/>
  <c r="I170" i="48"/>
  <c r="C170" i="48"/>
  <c r="G170" i="48"/>
  <c r="C171" i="48"/>
  <c r="G171" i="48"/>
  <c r="E171" i="48"/>
  <c r="I171" i="48"/>
  <c r="C172" i="48"/>
  <c r="G172" i="48"/>
  <c r="E172" i="48"/>
  <c r="I172" i="48"/>
  <c r="C173" i="48"/>
  <c r="G173" i="48"/>
  <c r="E173" i="48"/>
  <c r="I173" i="48"/>
  <c r="C174" i="48"/>
  <c r="G174" i="48"/>
  <c r="E174" i="48"/>
  <c r="I174" i="48"/>
  <c r="C175" i="48"/>
  <c r="G175" i="48"/>
  <c r="E175" i="48"/>
  <c r="K178" i="48"/>
  <c r="J178" i="48"/>
  <c r="I176" i="48"/>
  <c r="F183" i="48"/>
  <c r="C186" i="48"/>
  <c r="G186" i="48"/>
  <c r="E186" i="48"/>
  <c r="I186" i="48"/>
  <c r="C187" i="48"/>
  <c r="G187" i="48"/>
  <c r="E187" i="48"/>
  <c r="I187" i="48"/>
  <c r="E188" i="48"/>
  <c r="I188" i="48"/>
  <c r="C188" i="48"/>
  <c r="G188" i="48"/>
  <c r="E189" i="48"/>
  <c r="I189" i="48"/>
  <c r="C189" i="48"/>
  <c r="G189" i="48"/>
  <c r="C190" i="48"/>
  <c r="G190" i="48"/>
  <c r="E190" i="48"/>
  <c r="I190" i="48"/>
  <c r="E191" i="48"/>
  <c r="I191" i="48"/>
  <c r="C191" i="48"/>
  <c r="G191" i="48"/>
  <c r="C192" i="48"/>
  <c r="G192" i="48"/>
  <c r="E192" i="48"/>
  <c r="I192" i="48"/>
  <c r="C193" i="48"/>
  <c r="G193" i="48"/>
  <c r="J196" i="48"/>
  <c r="K196" i="48"/>
  <c r="E194" i="48"/>
  <c r="I194" i="48"/>
  <c r="C200" i="48"/>
  <c r="G200" i="48"/>
  <c r="C201" i="48"/>
  <c r="G201" i="48"/>
  <c r="J204" i="48"/>
  <c r="K204" i="48"/>
  <c r="E201" i="48"/>
  <c r="I201" i="48"/>
  <c r="E202" i="48"/>
  <c r="I202" i="48"/>
  <c r="F209" i="48"/>
  <c r="C212" i="48"/>
  <c r="G212" i="48"/>
  <c r="E212" i="48"/>
  <c r="I212" i="48"/>
  <c r="C213" i="48"/>
  <c r="G213" i="48"/>
  <c r="E213" i="48"/>
  <c r="I213" i="48"/>
  <c r="C214" i="48"/>
  <c r="G214" i="48"/>
  <c r="E214" i="48"/>
  <c r="I214" i="48"/>
  <c r="C215" i="48"/>
  <c r="G215" i="48"/>
  <c r="E215" i="48"/>
  <c r="I215" i="48"/>
  <c r="E216" i="48"/>
  <c r="I216" i="48"/>
  <c r="C216" i="48"/>
  <c r="G216" i="48"/>
  <c r="C217" i="48"/>
  <c r="G217" i="48"/>
  <c r="E217" i="48"/>
  <c r="I217" i="48"/>
  <c r="E218" i="48"/>
  <c r="I218" i="48"/>
  <c r="C218" i="48"/>
  <c r="G218" i="48"/>
  <c r="C219" i="48"/>
  <c r="G219" i="48"/>
  <c r="J222" i="48"/>
  <c r="K222" i="48"/>
  <c r="E220" i="48"/>
  <c r="I220" i="48"/>
  <c r="C226" i="48"/>
  <c r="G226" i="48"/>
  <c r="E226" i="48"/>
  <c r="I226" i="48"/>
  <c r="C227" i="48"/>
  <c r="G227" i="48"/>
  <c r="E227" i="48"/>
  <c r="I227" i="48"/>
  <c r="C228" i="48"/>
  <c r="G228" i="48"/>
  <c r="E228" i="48"/>
  <c r="I228" i="48"/>
  <c r="C229" i="48"/>
  <c r="G229" i="48"/>
  <c r="E229" i="48"/>
  <c r="I229" i="48"/>
  <c r="C230" i="48"/>
  <c r="G230" i="48"/>
  <c r="E230" i="48"/>
  <c r="I230" i="48"/>
  <c r="C231" i="48"/>
  <c r="G231" i="48"/>
  <c r="E231" i="48"/>
  <c r="I231" i="48"/>
  <c r="C232" i="48"/>
  <c r="G232" i="48"/>
  <c r="E232" i="48"/>
  <c r="I232" i="48"/>
  <c r="E233" i="48"/>
  <c r="I233" i="48"/>
  <c r="C233" i="48"/>
  <c r="G233" i="48"/>
  <c r="C234" i="48"/>
  <c r="G234" i="48"/>
  <c r="E234" i="48"/>
  <c r="I234" i="48"/>
  <c r="C235" i="48"/>
  <c r="G235" i="48"/>
  <c r="E235" i="48"/>
  <c r="I235" i="48"/>
  <c r="C236" i="48"/>
  <c r="G236" i="48"/>
  <c r="E236" i="48"/>
  <c r="I236" i="48"/>
  <c r="C237" i="48"/>
  <c r="G237" i="48"/>
  <c r="E237" i="48"/>
  <c r="I237" i="48"/>
  <c r="C238" i="48"/>
  <c r="G238" i="48"/>
  <c r="E238" i="48"/>
  <c r="I238" i="48"/>
  <c r="C239" i="48"/>
  <c r="G239" i="48"/>
  <c r="E239" i="48"/>
  <c r="I239" i="48"/>
  <c r="E240" i="48"/>
  <c r="I240" i="48"/>
  <c r="C240" i="48"/>
  <c r="G240" i="48"/>
  <c r="C241" i="48"/>
  <c r="G241" i="48"/>
  <c r="E241" i="48"/>
  <c r="I241" i="48"/>
  <c r="C242" i="48"/>
  <c r="G242" i="48"/>
  <c r="I242" i="48"/>
  <c r="C243" i="48"/>
  <c r="G243" i="48"/>
  <c r="J246" i="48"/>
  <c r="E243" i="48"/>
  <c r="K246" i="48"/>
  <c r="E244" i="48"/>
  <c r="I244" i="48"/>
  <c r="E250" i="48"/>
  <c r="I250" i="48"/>
  <c r="C250" i="48"/>
  <c r="G250" i="48"/>
  <c r="E251" i="48"/>
  <c r="I251" i="48"/>
  <c r="C251" i="48"/>
  <c r="G251" i="48"/>
  <c r="E252" i="48"/>
  <c r="I252" i="48"/>
  <c r="C252" i="48"/>
  <c r="G252" i="48"/>
  <c r="C253" i="48"/>
  <c r="G253" i="48"/>
  <c r="E253" i="48"/>
  <c r="I253" i="48"/>
  <c r="E254" i="48"/>
  <c r="I254" i="48"/>
  <c r="C254" i="48"/>
  <c r="G254" i="48"/>
  <c r="C255" i="48"/>
  <c r="G255" i="48"/>
  <c r="E255" i="48"/>
  <c r="I255" i="48"/>
  <c r="C256" i="48"/>
  <c r="G256" i="48"/>
  <c r="E256" i="48"/>
  <c r="I256" i="48"/>
  <c r="C257" i="48"/>
  <c r="G257" i="48"/>
  <c r="E257" i="48"/>
  <c r="I257" i="48"/>
  <c r="C258" i="48"/>
  <c r="G258" i="48"/>
  <c r="E258" i="48"/>
  <c r="I258" i="48"/>
  <c r="C259" i="48"/>
  <c r="G259" i="48"/>
  <c r="E259" i="48"/>
  <c r="I259" i="48"/>
  <c r="E260" i="48"/>
  <c r="I260" i="48"/>
  <c r="C260" i="48"/>
  <c r="G260" i="48"/>
  <c r="C261" i="48"/>
  <c r="G261" i="48"/>
  <c r="E261" i="48"/>
  <c r="I261" i="48"/>
  <c r="E262" i="48"/>
  <c r="I262" i="48"/>
  <c r="C262" i="48"/>
  <c r="G262" i="48"/>
  <c r="E263" i="48"/>
  <c r="I263" i="48"/>
  <c r="C263" i="48"/>
  <c r="G263" i="48"/>
  <c r="C264" i="48"/>
  <c r="G264" i="48"/>
  <c r="K267" i="48"/>
  <c r="J267" i="48"/>
  <c r="E265" i="48"/>
  <c r="I265" i="48"/>
  <c r="E39" i="47"/>
  <c r="D39" i="47"/>
  <c r="C39" i="47"/>
  <c r="B39" i="47"/>
  <c r="H37" i="47"/>
  <c r="J37" i="47" s="1"/>
  <c r="G37" i="47"/>
  <c r="I37" i="47" s="1"/>
  <c r="H31" i="47"/>
  <c r="J31" i="47" s="1"/>
  <c r="G31" i="47"/>
  <c r="I31" i="47" s="1"/>
  <c r="E28" i="47"/>
  <c r="D28" i="47"/>
  <c r="C28" i="47"/>
  <c r="B28" i="47"/>
  <c r="H26" i="47"/>
  <c r="J26" i="47" s="1"/>
  <c r="G26" i="47"/>
  <c r="I26" i="47" s="1"/>
  <c r="C13" i="51"/>
  <c r="E13" i="51" s="1"/>
  <c r="F24" i="51"/>
  <c r="D24" i="51"/>
  <c r="I15" i="51"/>
  <c r="I24" i="51"/>
  <c r="H15" i="51"/>
  <c r="H24" i="51" s="1"/>
  <c r="E24" i="51"/>
  <c r="C24" i="51"/>
  <c r="K15" i="51"/>
  <c r="J15" i="51"/>
  <c r="B33" i="46"/>
  <c r="E33" i="46"/>
  <c r="D33" i="46"/>
  <c r="C33" i="46"/>
  <c r="K271" i="48"/>
  <c r="J271" i="48"/>
  <c r="C11" i="44"/>
  <c r="C43" i="44"/>
  <c r="D11" i="44"/>
  <c r="D43" i="44"/>
  <c r="E11" i="44"/>
  <c r="E43" i="44"/>
  <c r="B11" i="44"/>
  <c r="B43" i="44"/>
  <c r="E11" i="45"/>
  <c r="D11" i="45"/>
  <c r="C11" i="45"/>
  <c r="B11" i="45"/>
  <c r="E612" i="49"/>
  <c r="D612" i="49"/>
  <c r="C612" i="49"/>
  <c r="B612" i="49"/>
  <c r="B5" i="49"/>
  <c r="C5" i="49" s="1"/>
  <c r="E5" i="49" s="1"/>
  <c r="B5" i="47"/>
  <c r="C5" i="47" s="1"/>
  <c r="E5" i="47" s="1"/>
  <c r="E75" i="26"/>
  <c r="C75" i="26"/>
  <c r="H6" i="26"/>
  <c r="H75" i="26" s="1"/>
  <c r="G6" i="26"/>
  <c r="G75" i="26" s="1"/>
  <c r="D75" i="26"/>
  <c r="B75"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I9" i="44"/>
  <c r="H15" i="44"/>
  <c r="J15" i="44" s="1"/>
  <c r="G15" i="44"/>
  <c r="I15" i="44" s="1"/>
  <c r="G9" i="44"/>
  <c r="H9" i="44"/>
  <c r="J9" i="44" s="1"/>
  <c r="H6" i="33"/>
  <c r="H75" i="33" s="1"/>
  <c r="G6" i="33"/>
  <c r="G75" i="33" s="1"/>
  <c r="E75" i="33"/>
  <c r="D75" i="33"/>
  <c r="C75" i="33"/>
  <c r="B75" i="33"/>
  <c r="D44" i="44" l="1"/>
  <c r="G612" i="49"/>
  <c r="I612" i="49" s="1"/>
  <c r="H612" i="49"/>
  <c r="J612" i="49" s="1"/>
  <c r="D5" i="49"/>
  <c r="H11" i="44"/>
  <c r="J11" i="44" s="1"/>
  <c r="G43" i="44"/>
  <c r="I43" i="44" s="1"/>
  <c r="H43" i="44"/>
  <c r="B44" i="44"/>
  <c r="E44" i="44"/>
  <c r="H44" i="44" s="1"/>
  <c r="C44" i="44"/>
  <c r="C5" i="44"/>
  <c r="E5" i="44" s="1"/>
  <c r="H28" i="47"/>
  <c r="J28" i="47" s="1"/>
  <c r="G28" i="47"/>
  <c r="I28" i="47" s="1"/>
  <c r="G39" i="47"/>
  <c r="I39" i="47" s="1"/>
  <c r="H39" i="47"/>
  <c r="J39" i="47" s="1"/>
  <c r="D5" i="47"/>
  <c r="H33" i="46"/>
  <c r="J33" i="46" s="1"/>
  <c r="G33" i="46"/>
  <c r="I33" i="46" s="1"/>
  <c r="D5" i="46"/>
  <c r="D5" i="33"/>
  <c r="J75" i="26"/>
  <c r="I6" i="26"/>
  <c r="J6" i="26"/>
  <c r="I75" i="26"/>
  <c r="D5" i="26"/>
  <c r="C39" i="45"/>
  <c r="C40" i="45"/>
  <c r="C41" i="45"/>
  <c r="C42" i="45"/>
  <c r="E39" i="45"/>
  <c r="E40" i="45"/>
  <c r="E41" i="45"/>
  <c r="E42" i="45"/>
  <c r="D63" i="45"/>
  <c r="D64" i="45"/>
  <c r="D65" i="45"/>
  <c r="D46" i="45"/>
  <c r="D47" i="45"/>
  <c r="D48" i="45"/>
  <c r="D49" i="45"/>
  <c r="D50" i="45"/>
  <c r="D51" i="45"/>
  <c r="D52" i="45"/>
  <c r="D53" i="45"/>
  <c r="D54" i="45"/>
  <c r="D55" i="45"/>
  <c r="D56" i="45"/>
  <c r="D57" i="45"/>
  <c r="D58" i="45"/>
  <c r="D59" i="45"/>
  <c r="D60" i="45"/>
  <c r="D61" i="45"/>
  <c r="D62" i="45"/>
  <c r="E46" i="45"/>
  <c r="E47" i="45"/>
  <c r="E48" i="45"/>
  <c r="E49" i="45"/>
  <c r="E50" i="45"/>
  <c r="E51" i="45"/>
  <c r="E52" i="45"/>
  <c r="H52" i="45" s="1"/>
  <c r="E53" i="45"/>
  <c r="E54" i="45"/>
  <c r="H54" i="45" s="1"/>
  <c r="E55" i="45"/>
  <c r="E56" i="45"/>
  <c r="H56" i="45" s="1"/>
  <c r="E57" i="45"/>
  <c r="E58" i="45"/>
  <c r="E59" i="45"/>
  <c r="E60" i="45"/>
  <c r="H60" i="45" s="1"/>
  <c r="E61" i="45"/>
  <c r="E62" i="45"/>
  <c r="H62" i="45" s="1"/>
  <c r="E63" i="45"/>
  <c r="E64" i="45"/>
  <c r="E65" i="45"/>
  <c r="B63" i="45"/>
  <c r="B64" i="45"/>
  <c r="B65" i="45"/>
  <c r="B46" i="45"/>
  <c r="B47" i="45"/>
  <c r="B48" i="45"/>
  <c r="B49" i="45"/>
  <c r="B50" i="45"/>
  <c r="B51" i="45"/>
  <c r="B52" i="45"/>
  <c r="B53" i="45"/>
  <c r="B54" i="45"/>
  <c r="B55" i="45"/>
  <c r="B56" i="45"/>
  <c r="B57" i="45"/>
  <c r="B58" i="45"/>
  <c r="B59" i="45"/>
  <c r="B60" i="45"/>
  <c r="B61" i="45"/>
  <c r="B62"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D41" i="45"/>
  <c r="D42" i="45"/>
  <c r="H42" i="45" s="1"/>
  <c r="G34" i="45"/>
  <c r="I34" i="45" s="1"/>
  <c r="H34" i="45"/>
  <c r="J34" i="45" s="1"/>
  <c r="G11" i="45"/>
  <c r="I11" i="45" s="1"/>
  <c r="H11" i="45"/>
  <c r="J11" i="45" s="1"/>
  <c r="J24" i="51"/>
  <c r="K24" i="51"/>
  <c r="D13" i="51"/>
  <c r="F13" i="51" s="1"/>
  <c r="G11" i="44"/>
  <c r="C6" i="45"/>
  <c r="J43" i="44"/>
  <c r="B38" i="45"/>
  <c r="I11" i="44"/>
  <c r="H65" i="45" l="1"/>
  <c r="G44" i="44"/>
  <c r="I44" i="44" s="1"/>
  <c r="J44" i="44"/>
  <c r="G61" i="45"/>
  <c r="G59" i="45"/>
  <c r="G57" i="45"/>
  <c r="G55" i="45"/>
  <c r="G53" i="45"/>
  <c r="G51" i="45"/>
  <c r="G49" i="45"/>
  <c r="G47" i="45"/>
  <c r="H59" i="45"/>
  <c r="H57" i="45"/>
  <c r="H55" i="45"/>
  <c r="H51" i="45"/>
  <c r="H49" i="45"/>
  <c r="H47" i="45"/>
  <c r="G62" i="45"/>
  <c r="G60" i="45"/>
  <c r="G58" i="45"/>
  <c r="G56" i="45"/>
  <c r="G54" i="45"/>
  <c r="G52" i="45"/>
  <c r="G50" i="45"/>
  <c r="G48" i="45"/>
  <c r="G46" i="45"/>
  <c r="B66" i="45"/>
  <c r="G64" i="45"/>
  <c r="H61" i="45"/>
  <c r="H53" i="45"/>
  <c r="H58" i="45"/>
  <c r="H50" i="45"/>
  <c r="H48" i="45"/>
  <c r="D66" i="45"/>
  <c r="H46" i="45"/>
  <c r="H64" i="45"/>
  <c r="H40" i="45"/>
  <c r="D43" i="45"/>
  <c r="H39" i="45"/>
  <c r="G39" i="45"/>
  <c r="B43" i="45"/>
  <c r="C66" i="45"/>
  <c r="G65" i="45"/>
  <c r="G63" i="45"/>
  <c r="E66" i="45"/>
  <c r="H63" i="45"/>
  <c r="H41" i="45"/>
  <c r="E43" i="45"/>
  <c r="H43" i="45" s="1"/>
  <c r="C43" i="45"/>
  <c r="C38" i="45"/>
  <c r="E6" i="45"/>
  <c r="E38" i="45" s="1"/>
  <c r="G43" i="45" l="1"/>
  <c r="G66" i="45"/>
  <c r="H66" i="45"/>
</calcChain>
</file>

<file path=xl/sharedStrings.xml><?xml version="1.0" encoding="utf-8"?>
<sst xmlns="http://schemas.openxmlformats.org/spreadsheetml/2006/main" count="1989" uniqueCount="721">
  <si>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</si>
  <si>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</si>
  <si>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</si>
  <si>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</si>
  <si>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</si>
  <si>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</si>
  <si>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</si>
  <si>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</si>
  <si>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</si>
  <si>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</si>
  <si>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</si>
  <si>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</si>
  <si>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</si>
  <si>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</si>
  <si>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</si>
  <si>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</si>
  <si>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</si>
  <si>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</si>
  <si>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</si>
  <si>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</si>
  <si>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</si>
  <si>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</si>
  <si>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</si>
  <si>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</si>
  <si>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</si>
  <si>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</si>
  <si>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</si>
  <si>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</si>
  <si>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</si>
  <si>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</si>
  <si>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</si>
  <si>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</si>
  <si>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</si>
  <si>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</si>
  <si>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</si>
  <si>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</si>
  <si>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</si>
  <si>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Chrysler</t>
  </si>
  <si>
    <t>Citroen</t>
  </si>
  <si>
    <t>Daf</t>
  </si>
  <si>
    <t>Dennis Eagle</t>
  </si>
  <si>
    <t>Ferrari</t>
  </si>
  <si>
    <t>Fiat</t>
  </si>
  <si>
    <t>Fiat Professional</t>
  </si>
  <si>
    <t>Ford</t>
  </si>
  <si>
    <t>Freightliner</t>
  </si>
  <si>
    <t>Fuso</t>
  </si>
  <si>
    <t>Genesis</t>
  </si>
  <si>
    <t>Great Wall</t>
  </si>
  <si>
    <t>Haval</t>
  </si>
  <si>
    <t>Hino</t>
  </si>
  <si>
    <t>Holden</t>
  </si>
  <si>
    <t>Honda</t>
  </si>
  <si>
    <t>Hyundai</t>
  </si>
  <si>
    <t>Hyundai Commercial Vehicles</t>
  </si>
  <si>
    <t>Infiniti</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</si>
  <si>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</si>
  <si>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</si>
  <si>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</si>
  <si>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</si>
  <si>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</si>
  <si>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</si>
  <si>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</si>
  <si>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</si>
  <si>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</si>
  <si>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</si>
  <si>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</si>
  <si>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</si>
  <si>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</si>
  <si>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</si>
  <si>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</si>
  <si>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</si>
  <si>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</si>
  <si>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</si>
  <si>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</si>
  <si>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</si>
  <si>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</si>
  <si>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</si>
  <si>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</si>
  <si>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</si>
  <si>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</si>
  <si>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Morgan</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</si>
  <si>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</si>
  <si>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</si>
  <si>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</si>
  <si>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</si>
  <si>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</si>
  <si>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</si>
  <si>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</si>
  <si>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</si>
  <si>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</si>
  <si>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</si>
  <si>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</si>
  <si>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</si>
  <si>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</si>
  <si>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</si>
  <si>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</si>
  <si>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</si>
  <si>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</si>
  <si>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VIC REPORT</t>
  </si>
  <si>
    <t>SEPTEMBER 2020</t>
  </si>
  <si>
    <t>AUSTRALIAN CAPITAL TERRITORY</t>
  </si>
  <si>
    <t>NEW SOUTH WALES</t>
  </si>
  <si>
    <t>NORTHERN TERRITORY</t>
  </si>
  <si>
    <t>QUEENSLAND</t>
  </si>
  <si>
    <t>SOUTH AUSTRALIA</t>
  </si>
  <si>
    <t>TASMANIA</t>
  </si>
  <si>
    <t>VICTORIA</t>
  </si>
  <si>
    <t>WESTERN AUSTRALIA</t>
  </si>
  <si>
    <r>
      <t xml:space="preserve">Copyright © 2020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Monday, 5 October 2020</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</si>
  <si>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VIC</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</si>
  <si>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</si>
  <si>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</si>
  <si>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</si>
  <si>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</si>
  <si>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</si>
  <si>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</si>
  <si>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</si>
  <si>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</si>
  <si>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</si>
  <si>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</si>
  <si>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</si>
  <si>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</si>
  <si>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</si>
  <si>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</si>
  <si>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</si>
  <si>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</si>
  <si>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</si>
  <si>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</si>
  <si>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</si>
  <si>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</si>
  <si>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</si>
  <si>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</si>
  <si>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</si>
  <si>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</si>
  <si>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</si>
  <si>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</si>
  <si>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</si>
  <si>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</si>
  <si>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</si>
  <si>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</si>
  <si>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</si>
  <si>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</si>
  <si>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</si>
  <si>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</si>
  <si>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</si>
  <si>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</si>
  <si>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</si>
  <si>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</si>
  <si>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</si>
  <si>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</si>
  <si>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</si>
  <si>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</si>
  <si>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</si>
  <si>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</si>
  <si>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</si>
  <si>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</si>
  <si>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</si>
  <si>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</si>
  <si>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</si>
  <si>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</si>
  <si>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</si>
  <si>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</si>
  <si>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</si>
  <si>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</si>
  <si>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</si>
  <si>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</si>
  <si>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</si>
  <si>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</si>
  <si>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</si>
  <si>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</si>
  <si>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</si>
  <si>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</si>
  <si>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</si>
  <si>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</si>
  <si>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</si>
  <si>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</si>
  <si>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</si>
  <si>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</si>
  <si>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</si>
  <si>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</si>
  <si>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</si>
  <si>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</si>
  <si>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</si>
  <si>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</si>
  <si>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</si>
  <si>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</si>
  <si>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</si>
  <si>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</si>
  <si>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</si>
  <si>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</si>
  <si>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</si>
  <si>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</si>
  <si>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</si>
  <si>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</si>
  <si>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</si>
  <si>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</si>
  <si>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</si>
  <si>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Holden Spark</t>
  </si>
  <si>
    <t>Kia Picanto</t>
  </si>
  <si>
    <t>Mitsubishi Mirage</t>
  </si>
  <si>
    <t>Ford Fiesta</t>
  </si>
  <si>
    <t>Holden Barina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</si>
  <si>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</si>
  <si>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</si>
  <si>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</si>
  <si>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</si>
  <si>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</si>
  <si>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</si>
  <si>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</si>
  <si>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</si>
  <si>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</si>
  <si>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</si>
  <si>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</si>
  <si>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</si>
  <si>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</si>
  <si>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</si>
  <si>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Citroen C3</t>
  </si>
  <si>
    <t>MINI Hatch</t>
  </si>
  <si>
    <t>Peugeot 208</t>
  </si>
  <si>
    <t>Renault Zoe</t>
  </si>
  <si>
    <t>Alfa Romeo Giulietta</t>
  </si>
  <si>
    <t>Ford Focus</t>
  </si>
  <si>
    <t>Holden Astra</t>
  </si>
  <si>
    <t>Honda Civic</t>
  </si>
  <si>
    <t>Hyundai Elantra</t>
  </si>
  <si>
    <t>Hyundai i30</t>
  </si>
  <si>
    <t>Hyundai Ioniq</t>
  </si>
  <si>
    <t>Kia Cerato</t>
  </si>
  <si>
    <t>Kia Soul</t>
  </si>
  <si>
    <t>Mazda3</t>
  </si>
  <si>
    <t>MG MG6 Plus</t>
  </si>
  <si>
    <t>Mitsubishi Lancer</t>
  </si>
  <si>
    <t>Peugeot 308</t>
  </si>
  <si>
    <t>Renault Megane</t>
  </si>
  <si>
    <t>Skoda Rapid</t>
  </si>
  <si>
    <t>Skoda Scala</t>
  </si>
  <si>
    <t>Subaru Impreza</t>
  </si>
  <si>
    <t>Subaru WRX</t>
  </si>
  <si>
    <t>Toyota Corolla</t>
  </si>
  <si>
    <t>Toyota Prius</t>
  </si>
  <si>
    <t>Toyota Prius V</t>
  </si>
  <si>
    <t>Volkswagen Golf</t>
  </si>
  <si>
    <t>Audi A3</t>
  </si>
  <si>
    <t>BMW 1 Series</t>
  </si>
  <si>
    <t>BMW 2 Series</t>
  </si>
  <si>
    <t>BMW 2 Series Gran Coupe</t>
  </si>
  <si>
    <t>BMW i3</t>
  </si>
  <si>
    <t>Lexus CT200H</t>
  </si>
  <si>
    <t>Mercedes-Benz A-Class</t>
  </si>
  <si>
    <t>Mercedes-Benz B-Class</t>
  </si>
  <si>
    <t>MINI Clubman</t>
  </si>
  <si>
    <t>Nissan Leaf</t>
  </si>
  <si>
    <t>Ford Mondeo</t>
  </si>
  <si>
    <t>Honda Accord</t>
  </si>
  <si>
    <t>Hyundai i40</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</si>
  <si>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</si>
  <si>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</si>
  <si>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</si>
  <si>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</si>
  <si>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</si>
  <si>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</si>
  <si>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</si>
  <si>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</si>
  <si>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</si>
  <si>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</si>
  <si>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</si>
  <si>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</si>
  <si>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</si>
  <si>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3 Series Gran Turismo</t>
  </si>
  <si>
    <t>BMW 4 Series Gran Coupe</t>
  </si>
  <si>
    <t>Genesis G70</t>
  </si>
  <si>
    <t>Infiniti Q50</t>
  </si>
  <si>
    <t>Jaguar XE</t>
  </si>
  <si>
    <t>Lexus ES</t>
  </si>
  <si>
    <t>Lexus IS</t>
  </si>
  <si>
    <t>Mercedes-Benz C-Class</t>
  </si>
  <si>
    <t>Mercedes-Benz CLA-Class</t>
  </si>
  <si>
    <t>Volkswagen Arteon</t>
  </si>
  <si>
    <t>Volvo S60</t>
  </si>
  <si>
    <t>Volvo V60</t>
  </si>
  <si>
    <t>Holden Commodore</t>
  </si>
  <si>
    <t>Kia Stinger</t>
  </si>
  <si>
    <t>Skoda Superb</t>
  </si>
  <si>
    <t>Audi A6</t>
  </si>
  <si>
    <t>Audi A7</t>
  </si>
  <si>
    <t>BMW 5 Series</t>
  </si>
  <si>
    <t>Genesis G80</t>
  </si>
  <si>
    <t>Jaguar XF</t>
  </si>
  <si>
    <t>Lexus GS</t>
  </si>
  <si>
    <t>Maserati Ghibli</t>
  </si>
  <si>
    <t>Mercedes-Benz CLS-Class</t>
  </si>
  <si>
    <t>Mercedes-Benz E-Class</t>
  </si>
  <si>
    <t>Volvo V90 CC</t>
  </si>
  <si>
    <t>Chrysler 300</t>
  </si>
  <si>
    <t>Audi A8</t>
  </si>
  <si>
    <t>Bentley Sedan</t>
  </si>
  <si>
    <t>BMW 6 Series GT</t>
  </si>
  <si>
    <t>BMW 7 Series</t>
  </si>
  <si>
    <t>BMW 8 Series Gran Coupe</t>
  </si>
  <si>
    <t>Jaguar XJ Series</t>
  </si>
  <si>
    <t>Lexus LS</t>
  </si>
  <si>
    <t>Maserati Quattroporte</t>
  </si>
  <si>
    <t>Mercedes-AMG GT 4D</t>
  </si>
  <si>
    <t>Mercedes-Benz S-Class</t>
  </si>
  <si>
    <t>Porsche Panamera</t>
  </si>
  <si>
    <t>Rolls-Royce Sedan</t>
  </si>
  <si>
    <t>Honda Odyssey</t>
  </si>
  <si>
    <t>Hyundai iMAX</t>
  </si>
  <si>
    <t>Kia Carnival</t>
  </si>
  <si>
    <t>Kia Rondo</t>
  </si>
  <si>
    <t>LDV G10 Wagon</t>
  </si>
  <si>
    <t>Ssangyong Stavic</t>
  </si>
  <si>
    <t>Toyota Tarago</t>
  </si>
  <si>
    <t>Volkswagen Caddy</t>
  </si>
  <si>
    <t>Volkswagen Caravelle</t>
  </si>
  <si>
    <t>Volkswagen Multivan</t>
  </si>
  <si>
    <t>Mercedes-Benz Marco Polo</t>
  </si>
  <si>
    <t>Mercedes-Benz Valente</t>
  </si>
  <si>
    <t>Mercedes-Benz V-Class</t>
  </si>
  <si>
    <t>Toyota Granvia</t>
  </si>
  <si>
    <t>Abarth 124 Spider</t>
  </si>
  <si>
    <t>Audi A3 Convertible</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</si>
  <si>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</si>
  <si>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</si>
  <si>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</si>
  <si>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</si>
  <si>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</si>
  <si>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</si>
  <si>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</si>
  <si>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</si>
  <si>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</si>
  <si>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</si>
  <si>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</si>
  <si>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</si>
  <si>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</si>
  <si>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</si>
  <si>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Infiniti Q60</t>
  </si>
  <si>
    <t>Jaguar F-Type</t>
  </si>
  <si>
    <t>Lexus LC</t>
  </si>
  <si>
    <t>Lexus RC</t>
  </si>
  <si>
    <t>Lotus Elise</t>
  </si>
  <si>
    <t>Lotus Evora</t>
  </si>
  <si>
    <t>Lotus Exige</t>
  </si>
  <si>
    <t>Mercedes-Benz C-Class Cpe/Conv</t>
  </si>
  <si>
    <t>Mercedes-Benz E-Class Cpe/Conv</t>
  </si>
  <si>
    <t>Mercedes-Benz SLC-Class</t>
  </si>
  <si>
    <t>Morgan Classics</t>
  </si>
  <si>
    <t>Porsche Boxster</t>
  </si>
  <si>
    <t>Porsche Cayman</t>
  </si>
  <si>
    <t>Toyota Supra</t>
  </si>
  <si>
    <t>Aston Martin Coupe/Conv</t>
  </si>
  <si>
    <t>Audi R8</t>
  </si>
  <si>
    <t>Bentley Coupe/Conv</t>
  </si>
  <si>
    <t>BMW 6 Series</t>
  </si>
  <si>
    <t>BMW 8 Series</t>
  </si>
  <si>
    <t>BMW i8</t>
  </si>
  <si>
    <t>Ferrari Coupe/Conv</t>
  </si>
  <si>
    <t>Honda NSX</t>
  </si>
  <si>
    <t>Lamborghini Coupe/Conv</t>
  </si>
  <si>
    <t>Maserati Coupe/Conv</t>
  </si>
  <si>
    <t>McLaren Coupe/Conv</t>
  </si>
  <si>
    <t>Mercedes-AMG GT Cpe/Conv</t>
  </si>
  <si>
    <t>Mercedes-Benz S-Class Cpe/Conv</t>
  </si>
  <si>
    <t>Mercedes-Benz SL-Class</t>
  </si>
  <si>
    <t>Nissan GT-R</t>
  </si>
  <si>
    <t>Porsche 911</t>
  </si>
  <si>
    <t>Rolls-Royce Coupe/Conv</t>
  </si>
  <si>
    <t>Citroen C3 Aircross</t>
  </si>
  <si>
    <t>Citroen C4 Cactus</t>
  </si>
  <si>
    <t>Ford EcoSport</t>
  </si>
  <si>
    <t>Ford Puma</t>
  </si>
  <si>
    <t>Holden Trax</t>
  </si>
  <si>
    <t>Hyundai Venue</t>
  </si>
  <si>
    <t>Mazda CX-3</t>
  </si>
  <si>
    <t>Nissan Juke</t>
  </si>
  <si>
    <t>Renault Captur</t>
  </si>
  <si>
    <t>SsangYong Tivoli</t>
  </si>
  <si>
    <t>Suzuki Ignis</t>
  </si>
  <si>
    <t>Suzuki Jimny</t>
  </si>
  <si>
    <t>Volkswagen T-Cross</t>
  </si>
  <si>
    <t>Fiat 500X</t>
  </si>
  <si>
    <t>Haval H2</t>
  </si>
  <si>
    <t>Honda HR-V</t>
  </si>
  <si>
    <t>Hyundai Kona</t>
  </si>
  <si>
    <t>Jeep Compass</t>
  </si>
  <si>
    <t>Jeep Renegade</t>
  </si>
  <si>
    <t>Kia Seltos</t>
  </si>
  <si>
    <t>Mazda CX-30</t>
  </si>
  <si>
    <t>MG ZS</t>
  </si>
  <si>
    <t>Mitsubishi ASX</t>
  </si>
  <si>
    <t>Mitsubishi Eclipse Cross</t>
  </si>
  <si>
    <t>Nissan Qashqai</t>
  </si>
  <si>
    <t>Peugeot 2008</t>
  </si>
  <si>
    <t>Renault Kadjar</t>
  </si>
  <si>
    <t>Skoda Kamiq</t>
  </si>
  <si>
    <t>Ssangyong Korando (old)</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</si>
  <si>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</si>
  <si>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</si>
  <si>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</si>
  <si>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</si>
  <si>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</si>
  <si>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</si>
  <si>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</si>
  <si>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</si>
  <si>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</si>
  <si>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</si>
  <si>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</si>
  <si>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</si>
  <si>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</si>
  <si>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GLA-Class</t>
  </si>
  <si>
    <t>MINI Countryman</t>
  </si>
  <si>
    <t>Volvo XC40</t>
  </si>
  <si>
    <t>Citroen C5 Aircross</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</si>
  <si>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</si>
  <si>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</si>
  <si>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</si>
  <si>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</si>
  <si>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</si>
  <si>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</si>
  <si>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</si>
  <si>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</si>
  <si>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</si>
  <si>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</si>
  <si>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</si>
  <si>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</si>
  <si>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</si>
  <si>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</si>
  <si>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</si>
  <si>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</si>
  <si>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</si>
  <si>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</si>
  <si>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Suzuki Grand Vitara</t>
  </si>
  <si>
    <t>Toyota RAV4</t>
  </si>
  <si>
    <t>Volkswagen Golf Alltrack</t>
  </si>
  <si>
    <t>Volkswagen Tiguan</t>
  </si>
  <si>
    <t>Alfa Romeo Stelvio</t>
  </si>
  <si>
    <t>Audi Q5</t>
  </si>
  <si>
    <t>BMW X3</t>
  </si>
  <si>
    <t>BMW X4</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</si>
  <si>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</si>
  <si>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</si>
  <si>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</si>
  <si>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</si>
  <si>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</si>
  <si>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</si>
  <si>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</si>
  <si>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</si>
  <si>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</si>
  <si>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</si>
  <si>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</si>
  <si>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Haval H8</t>
  </si>
  <si>
    <t>Haval H9</t>
  </si>
  <si>
    <t>Holden Acadia</t>
  </si>
  <si>
    <t>Holden Captiva</t>
  </si>
  <si>
    <t>Holden Trailblazer</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</si>
  <si>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</si>
  <si>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</si>
  <si>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</si>
  <si>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</si>
  <si>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</si>
  <si>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</si>
  <si>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</si>
  <si>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</si>
  <si>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</si>
  <si>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</si>
  <si>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</si>
  <si>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</si>
  <si>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</si>
  <si>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</si>
  <si>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FJ Cruiser</t>
  </si>
  <si>
    <t>Toyota Fortuner</t>
  </si>
  <si>
    <t>Toyota Kluger</t>
  </si>
  <si>
    <t>Toyota Prado</t>
  </si>
  <si>
    <t>Volkswagen Passat Alltrack</t>
  </si>
  <si>
    <t>Volkswagen Tiguan Allspace</t>
  </si>
  <si>
    <t>Audi Q7</t>
  </si>
  <si>
    <t>BMW X5</t>
  </si>
  <si>
    <t>BMW X6</t>
  </si>
  <si>
    <t>Infiniti QX70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</si>
  <si>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</si>
  <si>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</si>
  <si>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</si>
  <si>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</si>
  <si>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</si>
  <si>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</si>
  <si>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</si>
  <si>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</si>
  <si>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</si>
  <si>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</si>
  <si>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</si>
  <si>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</si>
  <si>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</si>
  <si>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</si>
  <si>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</si>
  <si>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</si>
  <si>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Bentley Bentayga</t>
  </si>
  <si>
    <t>BMW X7</t>
  </si>
  <si>
    <t>Infiniti QX80</t>
  </si>
  <si>
    <t>Lamborghini Urus</t>
  </si>
  <si>
    <t>Land Rover Discovery</t>
  </si>
  <si>
    <t>Land Rover Range Rover</t>
  </si>
  <si>
    <t>Lexus LX</t>
  </si>
  <si>
    <t>Mercedes-Benz G-Class</t>
  </si>
  <si>
    <t>Mercedes-Benz GLS-Class</t>
  </si>
  <si>
    <t>Mercedes-Benz G-Wagon</t>
  </si>
  <si>
    <t>Rolls-Royce Cullinan</t>
  </si>
  <si>
    <t>Iveco Daily Minibus &lt; 20 Seats</t>
  </si>
  <si>
    <t>Mercedes-Benz Sprinter Bus</t>
  </si>
  <si>
    <t>Renault Master Bus</t>
  </si>
  <si>
    <t>Toyota Hiace Bus</t>
  </si>
  <si>
    <t>Volkswagen Crafter Bus</t>
  </si>
  <si>
    <t>Toyota Coaster</t>
  </si>
  <si>
    <t>Citroen Berlingo</t>
  </si>
  <si>
    <t>Fiat Doblo</t>
  </si>
  <si>
    <t>Peugeot Partner</t>
  </si>
  <si>
    <t>Renault Kangoo</t>
  </si>
  <si>
    <t>Volkswagen Caddy Van</t>
  </si>
  <si>
    <t>Citroen Dispatch</t>
  </si>
  <si>
    <t>Ford Transit Custom</t>
  </si>
  <si>
    <t>Hyundai iLOAD</t>
  </si>
  <si>
    <t>LDV G10</t>
  </si>
  <si>
    <t>LDV V80</t>
  </si>
  <si>
    <t>Mercedes-Benz Vito</t>
  </si>
  <si>
    <t>Mitsubishi Express</t>
  </si>
  <si>
    <t>Peugeot Expert</t>
  </si>
  <si>
    <t>Renault Trafic</t>
  </si>
  <si>
    <t>Toyota Hiace Van</t>
  </si>
  <si>
    <t>Volkswagen Transporter</t>
  </si>
  <si>
    <t>Ford Ranger 4X2</t>
  </si>
  <si>
    <t>Great Wall Steed 4X2</t>
  </si>
  <si>
    <t>Holden Colorado 4X2</t>
  </si>
  <si>
    <t>Holden Utility 4X2</t>
  </si>
  <si>
    <t>Isuzu Ute D-Max 4X2</t>
  </si>
  <si>
    <t>Mazda BT-50 4X2</t>
  </si>
  <si>
    <t>Mercedes-Benz X-Class 4X2</t>
  </si>
  <si>
    <t>Mitsubishi Triton 4X2</t>
  </si>
  <si>
    <t>Nissan Navara 4X2</t>
  </si>
  <si>
    <t>Toyota Hilux 4X2</t>
  </si>
  <si>
    <t>Volkswagen Amarok 4X2</t>
  </si>
  <si>
    <t>Ford Ranger 4X4</t>
  </si>
  <si>
    <t>Great Wall Steed 4X4</t>
  </si>
  <si>
    <t>Holden Colorado 4X4</t>
  </si>
  <si>
    <t>Isuzu Ute D-Max 4X4</t>
  </si>
  <si>
    <t>Jeep Gladiator</t>
  </si>
  <si>
    <t>LDV T60 4X4</t>
  </si>
  <si>
    <t>Mazda BT-50 4X4</t>
  </si>
  <si>
    <t>Mercedes-Benz G-Wagon CC</t>
  </si>
  <si>
    <t>Mercedes-Benz X-Class 4X4</t>
  </si>
  <si>
    <t>Mitsubishi Triton 4X4</t>
  </si>
  <si>
    <t>Nissan Navara 4X4</t>
  </si>
  <si>
    <t>RAM 1500 Express</t>
  </si>
  <si>
    <t>RAM 1500 Laramie</t>
  </si>
  <si>
    <t>RAM 1500 Warlock</t>
  </si>
  <si>
    <t>RAM 2500/3500 Laramie</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</si>
  <si>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</si>
  <si>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</si>
  <si>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</si>
  <si>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</si>
  <si>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</si>
  <si>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</si>
  <si>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</si>
  <si>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</si>
  <si>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</si>
  <si>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</si>
  <si>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</si>
  <si>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</si>
  <si>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</si>
  <si>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</si>
  <si>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</si>
  <si>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</si>
  <si>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</si>
  <si>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</si>
  <si>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</si>
  <si>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Fuso Fighter (MD)</t>
  </si>
  <si>
    <t>Hino (MD)</t>
  </si>
  <si>
    <t>Isuzu N-Series (MD)</t>
  </si>
  <si>
    <t>Iveco (MD)</t>
  </si>
  <si>
    <t>MAN (MD)</t>
  </si>
  <si>
    <t>Mercedes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</si>
  <si>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</si>
  <si>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</si>
  <si>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</si>
  <si>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</si>
  <si>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</si>
  <si>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</si>
  <si>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</si>
  <si>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</si>
  <si>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</si>
  <si>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</si>
  <si>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</si>
  <si>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</si>
  <si>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</si>
  <si>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</si>
  <si>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</si>
  <si>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</si>
  <si>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</si>
  <si>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</si>
  <si>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</si>
  <si>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</si>
  <si>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</si>
  <si>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</si>
  <si>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</si>
  <si>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</si>
  <si>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</si>
  <si>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</si>
  <si>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</si>
  <si>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</si>
  <si>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</si>
  <si>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</si>
  <si>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</si>
  <si>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</si>
  <si>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</si>
  <si>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</si>
  <si>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</si>
  <si>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</si>
  <si>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</si>
  <si>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</si>
  <si>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</si>
  <si>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</si>
  <si>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</si>
  <si>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</si>
  <si>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</si>
  <si>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</si>
  <si>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</si>
  <si>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</si>
  <si>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</si>
  <si>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</si>
  <si>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</si>
  <si>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</si>
  <si>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</si>
  <si>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</si>
  <si>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</si>
  <si>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</si>
  <si>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</si>
  <si>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</si>
  <si>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</si>
  <si>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</si>
  <si>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</si>
  <si>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</si>
  <si>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</si>
  <si>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</si>
  <si>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</si>
  <si>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</si>
  <si>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</si>
  <si>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</si>
  <si>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</si>
  <si>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</si>
  <si>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</si>
  <si>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</si>
  <si>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</si>
  <si>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</si>
  <si>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</si>
  <si>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</si>
  <si>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</si>
  <si>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</si>
  <si>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</si>
  <si>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</si>
  <si>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</si>
  <si>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Chrysler Total</t>
  </si>
  <si>
    <t>Citroen Total</t>
  </si>
  <si>
    <t>Daf Total</t>
  </si>
  <si>
    <t>Dennis Eagle Total</t>
  </si>
  <si>
    <t>Ferrari Total</t>
  </si>
  <si>
    <t>Fiat Total</t>
  </si>
  <si>
    <t>Fiat Professional Total</t>
  </si>
  <si>
    <t>Ford Total</t>
  </si>
  <si>
    <t>Freightliner Total</t>
  </si>
  <si>
    <t>Fuso Total</t>
  </si>
  <si>
    <t>Genesis Total</t>
  </si>
  <si>
    <t>Great Wall Total</t>
  </si>
  <si>
    <t>Haval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</si>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</sst>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99</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100</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2020</v>
      </c>
      <c r="D13" s="131">
        <f>C13-1</f>
        <v>2019</v>
      </c>
      <c r="E13" s="130">
        <f>C13</f>
        <v>2020</v>
      </c>
      <c r="F13" s="131">
        <f>D13</f>
        <v>2019</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101</v>
      </c>
      <c r="C15" s="109">
        <v>1382</v>
      </c>
      <c r="D15" s="110">
        <v>1337</v>
      </c>
      <c r="E15" s="109">
        <v>15281</v>
      </c>
      <c r="F15" s="110">
        <v>12550</v>
      </c>
      <c r="G15" s="111"/>
      <c r="H15" s="109">
        <f t="shared" ref="H15:H22" si="0">C15-D15</f>
        <v>45</v>
      </c>
      <c r="I15" s="110">
        <f t="shared" ref="I15:I22" si="1">E15-F15</f>
        <v>2731</v>
      </c>
      <c r="J15" s="112">
        <f t="shared" ref="J15:J22" si="2">IF(D15=0, "-", IF(H15/D15&lt;10, H15/D15, "&gt;999%"))</f>
        <v>3.3657442034405384E-2</v>
      </c>
      <c r="K15" s="113">
        <f t="shared" ref="K15:K22" si="3">IF(F15=0, "-", IF(I15/F15&lt;10, I15/F15, "&gt;999%"))</f>
        <v>0.21760956175298804</v>
      </c>
      <c r="L15" s="99"/>
    </row>
    <row r="16" spans="1:12" ht="15" x14ac:dyDescent="0.2">
      <c r="A16" s="99"/>
      <c r="B16" s="108" t="s">
        <v>102</v>
      </c>
      <c r="C16" s="109">
        <v>26014</v>
      </c>
      <c r="D16" s="110">
        <v>27682</v>
      </c>
      <c r="E16" s="109">
        <v>214680</v>
      </c>
      <c r="F16" s="110">
        <v>259958</v>
      </c>
      <c r="G16" s="111"/>
      <c r="H16" s="109">
        <f t="shared" si="0"/>
        <v>-1668</v>
      </c>
      <c r="I16" s="110">
        <f t="shared" si="1"/>
        <v>-45278</v>
      </c>
      <c r="J16" s="112">
        <f t="shared" si="2"/>
        <v>-6.0255761866917133E-2</v>
      </c>
      <c r="K16" s="113">
        <f t="shared" si="3"/>
        <v>-0.1741742896929504</v>
      </c>
      <c r="L16" s="99"/>
    </row>
    <row r="17" spans="1:12" ht="15" x14ac:dyDescent="0.2">
      <c r="A17" s="99"/>
      <c r="B17" s="108" t="s">
        <v>103</v>
      </c>
      <c r="C17" s="109">
        <v>666</v>
      </c>
      <c r="D17" s="110">
        <v>602</v>
      </c>
      <c r="E17" s="109">
        <v>5422</v>
      </c>
      <c r="F17" s="110">
        <v>6871</v>
      </c>
      <c r="G17" s="111"/>
      <c r="H17" s="109">
        <f t="shared" si="0"/>
        <v>64</v>
      </c>
      <c r="I17" s="110">
        <f t="shared" si="1"/>
        <v>-1449</v>
      </c>
      <c r="J17" s="112">
        <f t="shared" si="2"/>
        <v>0.10631229235880399</v>
      </c>
      <c r="K17" s="113">
        <f t="shared" si="3"/>
        <v>-0.21088633386697714</v>
      </c>
      <c r="L17" s="99"/>
    </row>
    <row r="18" spans="1:12" ht="15" x14ac:dyDescent="0.2">
      <c r="A18" s="99"/>
      <c r="B18" s="108" t="s">
        <v>104</v>
      </c>
      <c r="C18" s="109">
        <v>16149</v>
      </c>
      <c r="D18" s="110">
        <v>17535</v>
      </c>
      <c r="E18" s="109">
        <v>137541</v>
      </c>
      <c r="F18" s="110">
        <v>164962</v>
      </c>
      <c r="G18" s="111"/>
      <c r="H18" s="109">
        <f t="shared" si="0"/>
        <v>-1386</v>
      </c>
      <c r="I18" s="110">
        <f t="shared" si="1"/>
        <v>-27421</v>
      </c>
      <c r="J18" s="112">
        <f t="shared" si="2"/>
        <v>-7.9041916167664678E-2</v>
      </c>
      <c r="K18" s="113">
        <f t="shared" si="3"/>
        <v>-0.16622616117651337</v>
      </c>
      <c r="L18" s="99"/>
    </row>
    <row r="19" spans="1:12" ht="15" x14ac:dyDescent="0.2">
      <c r="A19" s="99"/>
      <c r="B19" s="108" t="s">
        <v>105</v>
      </c>
      <c r="C19" s="109">
        <v>5177</v>
      </c>
      <c r="D19" s="110">
        <v>6645</v>
      </c>
      <c r="E19" s="109">
        <v>42616</v>
      </c>
      <c r="F19" s="110">
        <v>51738</v>
      </c>
      <c r="G19" s="111"/>
      <c r="H19" s="109">
        <f t="shared" si="0"/>
        <v>-1468</v>
      </c>
      <c r="I19" s="110">
        <f t="shared" si="1"/>
        <v>-9122</v>
      </c>
      <c r="J19" s="112">
        <f t="shared" si="2"/>
        <v>-0.22091798344620014</v>
      </c>
      <c r="K19" s="113">
        <f t="shared" si="3"/>
        <v>-0.17631141520739108</v>
      </c>
      <c r="L19" s="99"/>
    </row>
    <row r="20" spans="1:12" ht="15" x14ac:dyDescent="0.2">
      <c r="A20" s="99"/>
      <c r="B20" s="108" t="s">
        <v>106</v>
      </c>
      <c r="C20" s="109">
        <v>1268</v>
      </c>
      <c r="D20" s="110">
        <v>1927</v>
      </c>
      <c r="E20" s="109">
        <v>10689</v>
      </c>
      <c r="F20" s="110">
        <v>14791</v>
      </c>
      <c r="G20" s="111"/>
      <c r="H20" s="109">
        <f t="shared" si="0"/>
        <v>-659</v>
      </c>
      <c r="I20" s="110">
        <f t="shared" si="1"/>
        <v>-4102</v>
      </c>
      <c r="J20" s="112">
        <f t="shared" si="2"/>
        <v>-0.34198235599377269</v>
      </c>
      <c r="K20" s="113">
        <f t="shared" si="3"/>
        <v>-0.27733080927591103</v>
      </c>
      <c r="L20" s="99"/>
    </row>
    <row r="21" spans="1:12" ht="15" x14ac:dyDescent="0.2">
      <c r="A21" s="99"/>
      <c r="B21" s="108" t="s">
        <v>107</v>
      </c>
      <c r="C21" s="109">
        <v>10447</v>
      </c>
      <c r="D21" s="110">
        <v>24686</v>
      </c>
      <c r="E21" s="109">
        <v>155887</v>
      </c>
      <c r="F21" s="110">
        <v>231192</v>
      </c>
      <c r="G21" s="111"/>
      <c r="H21" s="109">
        <f t="shared" si="0"/>
        <v>-14239</v>
      </c>
      <c r="I21" s="110">
        <f t="shared" si="1"/>
        <v>-75305</v>
      </c>
      <c r="J21" s="112">
        <f t="shared" si="2"/>
        <v>-0.57680466661265495</v>
      </c>
      <c r="K21" s="113">
        <f t="shared" si="3"/>
        <v>-0.3257249385791896</v>
      </c>
      <c r="L21" s="99"/>
    </row>
    <row r="22" spans="1:12" ht="15" x14ac:dyDescent="0.2">
      <c r="A22" s="99"/>
      <c r="B22" s="108" t="s">
        <v>108</v>
      </c>
      <c r="C22" s="109">
        <v>7882</v>
      </c>
      <c r="D22" s="110">
        <v>7767</v>
      </c>
      <c r="E22" s="109">
        <v>62775</v>
      </c>
      <c r="F22" s="110">
        <v>69402</v>
      </c>
      <c r="G22" s="111"/>
      <c r="H22" s="109">
        <f t="shared" si="0"/>
        <v>115</v>
      </c>
      <c r="I22" s="110">
        <f t="shared" si="1"/>
        <v>-6627</v>
      </c>
      <c r="J22" s="112">
        <f t="shared" si="2"/>
        <v>1.4806231492210635E-2</v>
      </c>
      <c r="K22" s="113">
        <f t="shared" si="3"/>
        <v>-9.5487161753263591E-2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68985</v>
      </c>
      <c r="D24" s="121">
        <f>SUM(D15:D23)</f>
        <v>88181</v>
      </c>
      <c r="E24" s="120">
        <f>SUM(E15:E23)</f>
        <v>644891</v>
      </c>
      <c r="F24" s="121">
        <f>SUM(F15:F23)</f>
        <v>811464</v>
      </c>
      <c r="G24" s="122"/>
      <c r="H24" s="120">
        <f>SUM(H15:H23)</f>
        <v>-19196</v>
      </c>
      <c r="I24" s="121">
        <f>SUM(I15:I23)</f>
        <v>-166573</v>
      </c>
      <c r="J24" s="123">
        <f>IF(D24=0, 0, H24/D24)</f>
        <v>-0.21768861772944284</v>
      </c>
      <c r="K24" s="124">
        <f>IF(F24=0, 0, I24/F24)</f>
        <v>-0.20527466406396341</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109</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3"/>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121</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121</v>
      </c>
      <c r="B6" s="61" t="s">
        <v>12</v>
      </c>
      <c r="C6" s="62" t="s">
        <v>13</v>
      </c>
      <c r="D6" s="61" t="s">
        <v>12</v>
      </c>
      <c r="E6" s="63" t="s">
        <v>13</v>
      </c>
      <c r="F6" s="62" t="s">
        <v>12</v>
      </c>
      <c r="G6" s="62" t="s">
        <v>13</v>
      </c>
      <c r="H6" s="61" t="s">
        <v>12</v>
      </c>
      <c r="I6" s="63" t="s">
        <v>13</v>
      </c>
      <c r="J6" s="61"/>
      <c r="K6" s="63"/>
    </row>
    <row r="7" spans="1:11" x14ac:dyDescent="0.2">
      <c r="A7" s="7" t="s">
        <v>368</v>
      </c>
      <c r="B7" s="65">
        <v>1</v>
      </c>
      <c r="C7" s="34">
        <f>IF(B21=0, "-", B7/B21)</f>
        <v>3.205128205128205E-3</v>
      </c>
      <c r="D7" s="65">
        <v>0</v>
      </c>
      <c r="E7" s="9">
        <f>IF(D21=0, "-", D7/D21)</f>
        <v>0</v>
      </c>
      <c r="F7" s="81">
        <v>10</v>
      </c>
      <c r="G7" s="34">
        <f>IF(F21=0, "-", F7/F21)</f>
        <v>2.2655188038060714E-3</v>
      </c>
      <c r="H7" s="65">
        <v>5</v>
      </c>
      <c r="I7" s="9">
        <f>IF(H21=0, "-", H7/H21)</f>
        <v>8.732099196646874E-4</v>
      </c>
      <c r="J7" s="8" t="str">
        <f t="shared" ref="J7:J19" si="0">IF(D7=0, "-", IF((B7-D7)/D7&lt;10, (B7-D7)/D7, "&gt;999%"))</f>
        <v>-</v>
      </c>
      <c r="K7" s="9">
        <f t="shared" ref="K7:K19" si="1">IF(H7=0, "-", IF((F7-H7)/H7&lt;10, (F7-H7)/H7, "&gt;999%"))</f>
        <v>1</v>
      </c>
    </row>
    <row r="8" spans="1:11" x14ac:dyDescent="0.2">
      <c r="A8" s="7" t="s">
        <v>369</v>
      </c>
      <c r="B8" s="65">
        <v>0</v>
      </c>
      <c r="C8" s="34">
        <f>IF(B21=0, "-", B8/B21)</f>
        <v>0</v>
      </c>
      <c r="D8" s="65">
        <v>0</v>
      </c>
      <c r="E8" s="9">
        <f>IF(D21=0, "-", D8/D21)</f>
        <v>0</v>
      </c>
      <c r="F8" s="81">
        <v>2</v>
      </c>
      <c r="G8" s="34">
        <f>IF(F21=0, "-", F8/F21)</f>
        <v>4.5310376076121433E-4</v>
      </c>
      <c r="H8" s="65">
        <v>34</v>
      </c>
      <c r="I8" s="9">
        <f>IF(H21=0, "-", H8/H21)</f>
        <v>5.9378274537198739E-3</v>
      </c>
      <c r="J8" s="8" t="str">
        <f t="shared" si="0"/>
        <v>-</v>
      </c>
      <c r="K8" s="9">
        <f t="shared" si="1"/>
        <v>-0.94117647058823528</v>
      </c>
    </row>
    <row r="9" spans="1:11" x14ac:dyDescent="0.2">
      <c r="A9" s="7" t="s">
        <v>370</v>
      </c>
      <c r="B9" s="65">
        <v>0</v>
      </c>
      <c r="C9" s="34">
        <f>IF(B21=0, "-", B9/B21)</f>
        <v>0</v>
      </c>
      <c r="D9" s="65">
        <v>24</v>
      </c>
      <c r="E9" s="9">
        <f>IF(D21=0, "-", D9/D21)</f>
        <v>3.6363636363636362E-2</v>
      </c>
      <c r="F9" s="81">
        <v>11</v>
      </c>
      <c r="G9" s="34">
        <f>IF(F21=0, "-", F9/F21)</f>
        <v>2.4920706841866785E-3</v>
      </c>
      <c r="H9" s="65">
        <v>182</v>
      </c>
      <c r="I9" s="9">
        <f>IF(H21=0, "-", H9/H21)</f>
        <v>3.1784841075794622E-2</v>
      </c>
      <c r="J9" s="8">
        <f t="shared" si="0"/>
        <v>-1</v>
      </c>
      <c r="K9" s="9">
        <f t="shared" si="1"/>
        <v>-0.93956043956043955</v>
      </c>
    </row>
    <row r="10" spans="1:11" x14ac:dyDescent="0.2">
      <c r="A10" s="7" t="s">
        <v>371</v>
      </c>
      <c r="B10" s="65">
        <v>44</v>
      </c>
      <c r="C10" s="34">
        <f>IF(B21=0, "-", B10/B21)</f>
        <v>0.14102564102564102</v>
      </c>
      <c r="D10" s="65">
        <v>0</v>
      </c>
      <c r="E10" s="9">
        <f>IF(D21=0, "-", D10/D21)</f>
        <v>0</v>
      </c>
      <c r="F10" s="81">
        <v>46</v>
      </c>
      <c r="G10" s="34">
        <f>IF(F21=0, "-", F10/F21)</f>
        <v>1.042138649750793E-2</v>
      </c>
      <c r="H10" s="65">
        <v>0</v>
      </c>
      <c r="I10" s="9">
        <f>IF(H21=0, "-", H10/H21)</f>
        <v>0</v>
      </c>
      <c r="J10" s="8" t="str">
        <f t="shared" si="0"/>
        <v>-</v>
      </c>
      <c r="K10" s="9" t="str">
        <f t="shared" si="1"/>
        <v>-</v>
      </c>
    </row>
    <row r="11" spans="1:11" x14ac:dyDescent="0.2">
      <c r="A11" s="7" t="s">
        <v>372</v>
      </c>
      <c r="B11" s="65">
        <v>9</v>
      </c>
      <c r="C11" s="34">
        <f>IF(B21=0, "-", B11/B21)</f>
        <v>2.8846153846153848E-2</v>
      </c>
      <c r="D11" s="65">
        <v>92</v>
      </c>
      <c r="E11" s="9">
        <f>IF(D21=0, "-", D11/D21)</f>
        <v>0.1393939393939394</v>
      </c>
      <c r="F11" s="81">
        <v>756</v>
      </c>
      <c r="G11" s="34">
        <f>IF(F21=0, "-", F11/F21)</f>
        <v>0.17127322156773903</v>
      </c>
      <c r="H11" s="65">
        <v>1469</v>
      </c>
      <c r="I11" s="9">
        <f>IF(H21=0, "-", H11/H21)</f>
        <v>0.25654907439748514</v>
      </c>
      <c r="J11" s="8">
        <f t="shared" si="0"/>
        <v>-0.90217391304347827</v>
      </c>
      <c r="K11" s="9">
        <f t="shared" si="1"/>
        <v>-0.4853641933287951</v>
      </c>
    </row>
    <row r="12" spans="1:11" x14ac:dyDescent="0.2">
      <c r="A12" s="7" t="s">
        <v>373</v>
      </c>
      <c r="B12" s="65">
        <v>32</v>
      </c>
      <c r="C12" s="34">
        <f>IF(B21=0, "-", B12/B21)</f>
        <v>0.10256410256410256</v>
      </c>
      <c r="D12" s="65">
        <v>66</v>
      </c>
      <c r="E12" s="9">
        <f>IF(D21=0, "-", D12/D21)</f>
        <v>0.1</v>
      </c>
      <c r="F12" s="81">
        <v>550</v>
      </c>
      <c r="G12" s="34">
        <f>IF(F21=0, "-", F12/F21)</f>
        <v>0.12460353420933394</v>
      </c>
      <c r="H12" s="65">
        <v>73</v>
      </c>
      <c r="I12" s="9">
        <f>IF(H21=0, "-", H12/H21)</f>
        <v>1.2748864827104436E-2</v>
      </c>
      <c r="J12" s="8">
        <f t="shared" si="0"/>
        <v>-0.51515151515151514</v>
      </c>
      <c r="K12" s="9">
        <f t="shared" si="1"/>
        <v>6.5342465753424657</v>
      </c>
    </row>
    <row r="13" spans="1:11" x14ac:dyDescent="0.2">
      <c r="A13" s="7" t="s">
        <v>374</v>
      </c>
      <c r="B13" s="65">
        <v>131</v>
      </c>
      <c r="C13" s="34">
        <f>IF(B21=0, "-", B13/B21)</f>
        <v>0.41987179487179488</v>
      </c>
      <c r="D13" s="65">
        <v>387</v>
      </c>
      <c r="E13" s="9">
        <f>IF(D21=0, "-", D13/D21)</f>
        <v>0.58636363636363631</v>
      </c>
      <c r="F13" s="81">
        <v>2230</v>
      </c>
      <c r="G13" s="34">
        <f>IF(F21=0, "-", F13/F21)</f>
        <v>0.50521069324875401</v>
      </c>
      <c r="H13" s="65">
        <v>3229</v>
      </c>
      <c r="I13" s="9">
        <f>IF(H21=0, "-", H13/H21)</f>
        <v>0.56391896611945513</v>
      </c>
      <c r="J13" s="8">
        <f t="shared" si="0"/>
        <v>-0.66149870801033595</v>
      </c>
      <c r="K13" s="9">
        <f t="shared" si="1"/>
        <v>-0.3093837101269743</v>
      </c>
    </row>
    <row r="14" spans="1:11" x14ac:dyDescent="0.2">
      <c r="A14" s="7" t="s">
        <v>375</v>
      </c>
      <c r="B14" s="65">
        <v>4</v>
      </c>
      <c r="C14" s="34">
        <f>IF(B21=0, "-", B14/B21)</f>
        <v>1.282051282051282E-2</v>
      </c>
      <c r="D14" s="65">
        <v>29</v>
      </c>
      <c r="E14" s="9">
        <f>IF(D21=0, "-", D14/D21)</f>
        <v>4.3939393939393938E-2</v>
      </c>
      <c r="F14" s="81">
        <v>143</v>
      </c>
      <c r="G14" s="34">
        <f>IF(F21=0, "-", F14/F21)</f>
        <v>3.2396918894426821E-2</v>
      </c>
      <c r="H14" s="65">
        <v>190</v>
      </c>
      <c r="I14" s="9">
        <f>IF(H21=0, "-", H14/H21)</f>
        <v>3.3181976947258121E-2</v>
      </c>
      <c r="J14" s="8">
        <f t="shared" si="0"/>
        <v>-0.86206896551724133</v>
      </c>
      <c r="K14" s="9">
        <f t="shared" si="1"/>
        <v>-0.24736842105263157</v>
      </c>
    </row>
    <row r="15" spans="1:11" x14ac:dyDescent="0.2">
      <c r="A15" s="7" t="s">
        <v>376</v>
      </c>
      <c r="B15" s="65">
        <v>0</v>
      </c>
      <c r="C15" s="34">
        <f>IF(B21=0, "-", B15/B21)</f>
        <v>0</v>
      </c>
      <c r="D15" s="65">
        <v>17</v>
      </c>
      <c r="E15" s="9">
        <f>IF(D21=0, "-", D15/D21)</f>
        <v>2.5757575757575757E-2</v>
      </c>
      <c r="F15" s="81">
        <v>7</v>
      </c>
      <c r="G15" s="34">
        <f>IF(F21=0, "-", F15/F21)</f>
        <v>1.5858631626642502E-3</v>
      </c>
      <c r="H15" s="65">
        <v>111</v>
      </c>
      <c r="I15" s="9">
        <f>IF(H21=0, "-", H15/H21)</f>
        <v>1.9385260216556059E-2</v>
      </c>
      <c r="J15" s="8">
        <f t="shared" si="0"/>
        <v>-1</v>
      </c>
      <c r="K15" s="9">
        <f t="shared" si="1"/>
        <v>-0.93693693693693691</v>
      </c>
    </row>
    <row r="16" spans="1:11" x14ac:dyDescent="0.2">
      <c r="A16" s="7" t="s">
        <v>377</v>
      </c>
      <c r="B16" s="65">
        <v>0</v>
      </c>
      <c r="C16" s="34">
        <f>IF(B21=0, "-", B16/B21)</f>
        <v>0</v>
      </c>
      <c r="D16" s="65">
        <v>8</v>
      </c>
      <c r="E16" s="9">
        <f>IF(D21=0, "-", D16/D21)</f>
        <v>1.2121212121212121E-2</v>
      </c>
      <c r="F16" s="81">
        <v>15</v>
      </c>
      <c r="G16" s="34">
        <f>IF(F21=0, "-", F16/F21)</f>
        <v>3.3982782057091075E-3</v>
      </c>
      <c r="H16" s="65">
        <v>16</v>
      </c>
      <c r="I16" s="9">
        <f>IF(H21=0, "-", H16/H21)</f>
        <v>2.7942717429269995E-3</v>
      </c>
      <c r="J16" s="8">
        <f t="shared" si="0"/>
        <v>-1</v>
      </c>
      <c r="K16" s="9">
        <f t="shared" si="1"/>
        <v>-6.25E-2</v>
      </c>
    </row>
    <row r="17" spans="1:11" x14ac:dyDescent="0.2">
      <c r="A17" s="7" t="s">
        <v>378</v>
      </c>
      <c r="B17" s="65">
        <v>5</v>
      </c>
      <c r="C17" s="34">
        <f>IF(B21=0, "-", B17/B21)</f>
        <v>1.6025641025641024E-2</v>
      </c>
      <c r="D17" s="65">
        <v>11</v>
      </c>
      <c r="E17" s="9">
        <f>IF(D21=0, "-", D17/D21)</f>
        <v>1.6666666666666666E-2</v>
      </c>
      <c r="F17" s="81">
        <v>53</v>
      </c>
      <c r="G17" s="34">
        <f>IF(F21=0, "-", F17/F21)</f>
        <v>1.200724966017218E-2</v>
      </c>
      <c r="H17" s="65">
        <v>208</v>
      </c>
      <c r="I17" s="9">
        <f>IF(H21=0, "-", H17/H21)</f>
        <v>3.6325532658050996E-2</v>
      </c>
      <c r="J17" s="8">
        <f t="shared" si="0"/>
        <v>-0.54545454545454541</v>
      </c>
      <c r="K17" s="9">
        <f t="shared" si="1"/>
        <v>-0.74519230769230771</v>
      </c>
    </row>
    <row r="18" spans="1:11" x14ac:dyDescent="0.2">
      <c r="A18" s="7" t="s">
        <v>379</v>
      </c>
      <c r="B18" s="65">
        <v>41</v>
      </c>
      <c r="C18" s="34">
        <f>IF(B21=0, "-", B18/B21)</f>
        <v>0.13141025641025642</v>
      </c>
      <c r="D18" s="65">
        <v>26</v>
      </c>
      <c r="E18" s="9">
        <f>IF(D21=0, "-", D18/D21)</f>
        <v>3.9393939393939391E-2</v>
      </c>
      <c r="F18" s="81">
        <v>240</v>
      </c>
      <c r="G18" s="34">
        <f>IF(F21=0, "-", F18/F21)</f>
        <v>5.4372451291345721E-2</v>
      </c>
      <c r="H18" s="65">
        <v>209</v>
      </c>
      <c r="I18" s="9">
        <f>IF(H21=0, "-", H18/H21)</f>
        <v>3.6500174641983935E-2</v>
      </c>
      <c r="J18" s="8">
        <f t="shared" si="0"/>
        <v>0.57692307692307687</v>
      </c>
      <c r="K18" s="9">
        <f t="shared" si="1"/>
        <v>0.14832535885167464</v>
      </c>
    </row>
    <row r="19" spans="1:11" x14ac:dyDescent="0.2">
      <c r="A19" s="7" t="s">
        <v>380</v>
      </c>
      <c r="B19" s="65">
        <v>45</v>
      </c>
      <c r="C19" s="34">
        <f>IF(B21=0, "-", B19/B21)</f>
        <v>0.14423076923076922</v>
      </c>
      <c r="D19" s="65">
        <v>0</v>
      </c>
      <c r="E19" s="9">
        <f>IF(D21=0, "-", D19/D21)</f>
        <v>0</v>
      </c>
      <c r="F19" s="81">
        <v>351</v>
      </c>
      <c r="G19" s="34">
        <f>IF(F21=0, "-", F19/F21)</f>
        <v>7.9519710013593106E-2</v>
      </c>
      <c r="H19" s="65">
        <v>0</v>
      </c>
      <c r="I19" s="9">
        <f>IF(H21=0, "-", H19/H21)</f>
        <v>0</v>
      </c>
      <c r="J19" s="8" t="str">
        <f t="shared" si="0"/>
        <v>-</v>
      </c>
      <c r="K19" s="9" t="str">
        <f t="shared" si="1"/>
        <v>-</v>
      </c>
    </row>
    <row r="20" spans="1:11" x14ac:dyDescent="0.2">
      <c r="A20" s="2"/>
      <c r="B20" s="68"/>
      <c r="C20" s="33"/>
      <c r="D20" s="68"/>
      <c r="E20" s="6"/>
      <c r="F20" s="82"/>
      <c r="G20" s="33"/>
      <c r="H20" s="68"/>
      <c r="I20" s="6"/>
      <c r="J20" s="5"/>
      <c r="K20" s="6"/>
    </row>
    <row r="21" spans="1:11" s="43" customFormat="1" x14ac:dyDescent="0.2">
      <c r="A21" s="162" t="s">
        <v>637</v>
      </c>
      <c r="B21" s="71">
        <f>SUM(B7:B20)</f>
        <v>312</v>
      </c>
      <c r="C21" s="40">
        <f>B21/10447</f>
        <v>2.9865033023834593E-2</v>
      </c>
      <c r="D21" s="71">
        <f>SUM(D7:D20)</f>
        <v>660</v>
      </c>
      <c r="E21" s="41">
        <f>D21/24686</f>
        <v>2.6735801668962163E-2</v>
      </c>
      <c r="F21" s="77">
        <f>SUM(F7:F20)</f>
        <v>4414</v>
      </c>
      <c r="G21" s="42">
        <f>F21/155887</f>
        <v>2.8315382296150417E-2</v>
      </c>
      <c r="H21" s="71">
        <f>SUM(H7:H20)</f>
        <v>5726</v>
      </c>
      <c r="I21" s="41">
        <f>H21/231192</f>
        <v>2.4767292985916466E-2</v>
      </c>
      <c r="J21" s="37">
        <f>IF(D21=0, "-", IF((B21-D21)/D21&lt;10, (B21-D21)/D21, "&gt;999%"))</f>
        <v>-0.52727272727272723</v>
      </c>
      <c r="K21" s="38">
        <f>IF(H21=0, "-", IF((F21-H21)/H21&lt;10, (F21-H21)/H21, "&gt;999%"))</f>
        <v>-0.22913028292001397</v>
      </c>
    </row>
    <row r="22" spans="1:11" x14ac:dyDescent="0.2">
      <c r="B22" s="83"/>
      <c r="D22" s="83"/>
      <c r="F22" s="83"/>
      <c r="H22" s="83"/>
    </row>
    <row r="23" spans="1:11" s="43" customFormat="1" x14ac:dyDescent="0.2">
      <c r="A23" s="162" t="s">
        <v>637</v>
      </c>
      <c r="B23" s="71">
        <v>312</v>
      </c>
      <c r="C23" s="40">
        <f>B23/10447</f>
        <v>2.9865033023834593E-2</v>
      </c>
      <c r="D23" s="71">
        <v>660</v>
      </c>
      <c r="E23" s="41">
        <f>D23/24686</f>
        <v>2.6735801668962163E-2</v>
      </c>
      <c r="F23" s="77">
        <v>4414</v>
      </c>
      <c r="G23" s="42">
        <f>F23/155887</f>
        <v>2.8315382296150417E-2</v>
      </c>
      <c r="H23" s="71">
        <v>5726</v>
      </c>
      <c r="I23" s="41">
        <f>H23/231192</f>
        <v>2.4767292985916466E-2</v>
      </c>
      <c r="J23" s="37">
        <f>IF(D23=0, "-", IF((B23-D23)/D23&lt;10, (B23-D23)/D23, "&gt;999%"))</f>
        <v>-0.52727272727272723</v>
      </c>
      <c r="K23" s="38">
        <f>IF(H23=0, "-", IF((F23-H23)/H23&lt;10, (F23-H23)/H23, "&gt;999%"))</f>
        <v>-0.22913028292001397</v>
      </c>
    </row>
    <row r="24" spans="1:11" x14ac:dyDescent="0.2">
      <c r="B24" s="83"/>
      <c r="D24" s="83"/>
      <c r="F24" s="83"/>
      <c r="H24" s="83"/>
    </row>
    <row r="25" spans="1:11" ht="15.75" x14ac:dyDescent="0.25">
      <c r="A25" s="164" t="s">
        <v>122</v>
      </c>
      <c r="B25" s="196" t="s">
        <v>1</v>
      </c>
      <c r="C25" s="200"/>
      <c r="D25" s="200"/>
      <c r="E25" s="197"/>
      <c r="F25" s="196" t="s">
        <v>14</v>
      </c>
      <c r="G25" s="200"/>
      <c r="H25" s="200"/>
      <c r="I25" s="197"/>
      <c r="J25" s="196" t="s">
        <v>15</v>
      </c>
      <c r="K25" s="197"/>
    </row>
    <row r="26" spans="1:11" x14ac:dyDescent="0.2">
      <c r="A26" s="22"/>
      <c r="B26" s="196">
        <f>VALUE(RIGHT($B$2, 4))</f>
        <v>2020</v>
      </c>
      <c r="C26" s="197"/>
      <c r="D26" s="196">
        <f>B26-1</f>
        <v>2019</v>
      </c>
      <c r="E26" s="204"/>
      <c r="F26" s="196">
        <f>B26</f>
        <v>2020</v>
      </c>
      <c r="G26" s="204"/>
      <c r="H26" s="196">
        <f>D26</f>
        <v>2019</v>
      </c>
      <c r="I26" s="204"/>
      <c r="J26" s="140" t="s">
        <v>4</v>
      </c>
      <c r="K26" s="141" t="s">
        <v>2</v>
      </c>
    </row>
    <row r="27" spans="1:11" x14ac:dyDescent="0.2">
      <c r="A27" s="163" t="s">
        <v>152</v>
      </c>
      <c r="B27" s="61" t="s">
        <v>12</v>
      </c>
      <c r="C27" s="62" t="s">
        <v>13</v>
      </c>
      <c r="D27" s="61" t="s">
        <v>12</v>
      </c>
      <c r="E27" s="63" t="s">
        <v>13</v>
      </c>
      <c r="F27" s="62" t="s">
        <v>12</v>
      </c>
      <c r="G27" s="62" t="s">
        <v>13</v>
      </c>
      <c r="H27" s="61" t="s">
        <v>12</v>
      </c>
      <c r="I27" s="63" t="s">
        <v>13</v>
      </c>
      <c r="J27" s="61"/>
      <c r="K27" s="63"/>
    </row>
    <row r="28" spans="1:11" x14ac:dyDescent="0.2">
      <c r="A28" s="7" t="s">
        <v>381</v>
      </c>
      <c r="B28" s="65">
        <v>1</v>
      </c>
      <c r="C28" s="34">
        <f>IF(B51=0, "-", B28/B51)</f>
        <v>1.2300123001230013E-3</v>
      </c>
      <c r="D28" s="65">
        <v>4</v>
      </c>
      <c r="E28" s="9">
        <f>IF(D51=0, "-", D28/D51)</f>
        <v>1.497566454511419E-3</v>
      </c>
      <c r="F28" s="81">
        <v>27</v>
      </c>
      <c r="G28" s="34">
        <f>IF(F51=0, "-", F28/F51)</f>
        <v>1.9218449711723255E-3</v>
      </c>
      <c r="H28" s="65">
        <v>62</v>
      </c>
      <c r="I28" s="9">
        <f>IF(H51=0, "-", H28/H51)</f>
        <v>3.1930782304166452E-3</v>
      </c>
      <c r="J28" s="8">
        <f t="shared" ref="J28:J49" si="2">IF(D28=0, "-", IF((B28-D28)/D28&lt;10, (B28-D28)/D28, "&gt;999%"))</f>
        <v>-0.75</v>
      </c>
      <c r="K28" s="9">
        <f t="shared" ref="K28:K49" si="3">IF(H28=0, "-", IF((F28-H28)/H28&lt;10, (F28-H28)/H28, "&gt;999%"))</f>
        <v>-0.56451612903225812</v>
      </c>
    </row>
    <row r="29" spans="1:11" x14ac:dyDescent="0.2">
      <c r="A29" s="7" t="s">
        <v>382</v>
      </c>
      <c r="B29" s="65">
        <v>19</v>
      </c>
      <c r="C29" s="34">
        <f>IF(B51=0, "-", B29/B51)</f>
        <v>2.3370233702337023E-2</v>
      </c>
      <c r="D29" s="65">
        <v>25</v>
      </c>
      <c r="E29" s="9">
        <f>IF(D51=0, "-", D29/D51)</f>
        <v>9.3597903406963685E-3</v>
      </c>
      <c r="F29" s="81">
        <v>240</v>
      </c>
      <c r="G29" s="34">
        <f>IF(F51=0, "-", F29/F51)</f>
        <v>1.7083066410420671E-2</v>
      </c>
      <c r="H29" s="65">
        <v>172</v>
      </c>
      <c r="I29" s="9">
        <f>IF(H51=0, "-", H29/H51)</f>
        <v>8.8582170263171445E-3</v>
      </c>
      <c r="J29" s="8">
        <f t="shared" si="2"/>
        <v>-0.24</v>
      </c>
      <c r="K29" s="9">
        <f t="shared" si="3"/>
        <v>0.39534883720930231</v>
      </c>
    </row>
    <row r="30" spans="1:11" x14ac:dyDescent="0.2">
      <c r="A30" s="7" t="s">
        <v>383</v>
      </c>
      <c r="B30" s="65">
        <v>44</v>
      </c>
      <c r="C30" s="34">
        <f>IF(B51=0, "-", B30/B51)</f>
        <v>5.4120541205412057E-2</v>
      </c>
      <c r="D30" s="65">
        <v>325</v>
      </c>
      <c r="E30" s="9">
        <f>IF(D51=0, "-", D30/D51)</f>
        <v>0.1216772744290528</v>
      </c>
      <c r="F30" s="81">
        <v>1558</v>
      </c>
      <c r="G30" s="34">
        <f>IF(F51=0, "-", F30/F51)</f>
        <v>0.11089757278098085</v>
      </c>
      <c r="H30" s="65">
        <v>2826</v>
      </c>
      <c r="I30" s="9">
        <f>IF(H51=0, "-", H30/H51)</f>
        <v>0.14554256579286193</v>
      </c>
      <c r="J30" s="8">
        <f t="shared" si="2"/>
        <v>-0.86461538461538456</v>
      </c>
      <c r="K30" s="9">
        <f t="shared" si="3"/>
        <v>-0.44869072894550599</v>
      </c>
    </row>
    <row r="31" spans="1:11" x14ac:dyDescent="0.2">
      <c r="A31" s="7" t="s">
        <v>384</v>
      </c>
      <c r="B31" s="65">
        <v>110</v>
      </c>
      <c r="C31" s="34">
        <f>IF(B51=0, "-", B31/B51)</f>
        <v>0.13530135301353013</v>
      </c>
      <c r="D31" s="65">
        <v>244</v>
      </c>
      <c r="E31" s="9">
        <f>IF(D51=0, "-", D31/D51)</f>
        <v>9.1351553725196558E-2</v>
      </c>
      <c r="F31" s="81">
        <v>1737</v>
      </c>
      <c r="G31" s="34">
        <f>IF(F51=0, "-", F31/F51)</f>
        <v>0.1236386931454196</v>
      </c>
      <c r="H31" s="65">
        <v>2363</v>
      </c>
      <c r="I31" s="9">
        <f>IF(H51=0, "-", H31/H51)</f>
        <v>0.12169748158829892</v>
      </c>
      <c r="J31" s="8">
        <f t="shared" si="2"/>
        <v>-0.54918032786885251</v>
      </c>
      <c r="K31" s="9">
        <f t="shared" si="3"/>
        <v>-0.26491747778247987</v>
      </c>
    </row>
    <row r="32" spans="1:11" x14ac:dyDescent="0.2">
      <c r="A32" s="7" t="s">
        <v>385</v>
      </c>
      <c r="B32" s="65">
        <v>11</v>
      </c>
      <c r="C32" s="34">
        <f>IF(B51=0, "-", B32/B51)</f>
        <v>1.3530135301353014E-2</v>
      </c>
      <c r="D32" s="65">
        <v>17</v>
      </c>
      <c r="E32" s="9">
        <f>IF(D51=0, "-", D32/D51)</f>
        <v>6.3646574316735304E-3</v>
      </c>
      <c r="F32" s="81">
        <v>127</v>
      </c>
      <c r="G32" s="34">
        <f>IF(F51=0, "-", F32/F51)</f>
        <v>9.0397893088476049E-3</v>
      </c>
      <c r="H32" s="65">
        <v>335</v>
      </c>
      <c r="I32" s="9">
        <f>IF(H51=0, "-", H32/H51)</f>
        <v>1.7252922696606068E-2</v>
      </c>
      <c r="J32" s="8">
        <f t="shared" si="2"/>
        <v>-0.35294117647058826</v>
      </c>
      <c r="K32" s="9">
        <f t="shared" si="3"/>
        <v>-0.62089552238805967</v>
      </c>
    </row>
    <row r="33" spans="1:11" x14ac:dyDescent="0.2">
      <c r="A33" s="7" t="s">
        <v>386</v>
      </c>
      <c r="B33" s="65">
        <v>0</v>
      </c>
      <c r="C33" s="34">
        <f>IF(B51=0, "-", B33/B51)</f>
        <v>0</v>
      </c>
      <c r="D33" s="65">
        <v>1</v>
      </c>
      <c r="E33" s="9">
        <f>IF(D51=0, "-", D33/D51)</f>
        <v>3.7439161362785476E-4</v>
      </c>
      <c r="F33" s="81">
        <v>2</v>
      </c>
      <c r="G33" s="34">
        <f>IF(F51=0, "-", F33/F51)</f>
        <v>1.4235888675350559E-4</v>
      </c>
      <c r="H33" s="65">
        <v>24</v>
      </c>
      <c r="I33" s="9">
        <f>IF(H51=0, "-", H33/H51)</f>
        <v>1.2360302827419273E-3</v>
      </c>
      <c r="J33" s="8">
        <f t="shared" si="2"/>
        <v>-1</v>
      </c>
      <c r="K33" s="9">
        <f t="shared" si="3"/>
        <v>-0.91666666666666663</v>
      </c>
    </row>
    <row r="34" spans="1:11" x14ac:dyDescent="0.2">
      <c r="A34" s="7" t="s">
        <v>387</v>
      </c>
      <c r="B34" s="65">
        <v>170</v>
      </c>
      <c r="C34" s="34">
        <f>IF(B51=0, "-", B34/B51)</f>
        <v>0.20910209102091021</v>
      </c>
      <c r="D34" s="65">
        <v>0</v>
      </c>
      <c r="E34" s="9">
        <f>IF(D51=0, "-", D34/D51)</f>
        <v>0</v>
      </c>
      <c r="F34" s="81">
        <v>1737</v>
      </c>
      <c r="G34" s="34">
        <f>IF(F51=0, "-", F34/F51)</f>
        <v>0.1236386931454196</v>
      </c>
      <c r="H34" s="65">
        <v>0</v>
      </c>
      <c r="I34" s="9">
        <f>IF(H51=0, "-", H34/H51)</f>
        <v>0</v>
      </c>
      <c r="J34" s="8" t="str">
        <f t="shared" si="2"/>
        <v>-</v>
      </c>
      <c r="K34" s="9" t="str">
        <f t="shared" si="3"/>
        <v>-</v>
      </c>
    </row>
    <row r="35" spans="1:11" x14ac:dyDescent="0.2">
      <c r="A35" s="7" t="s">
        <v>388</v>
      </c>
      <c r="B35" s="65">
        <v>113</v>
      </c>
      <c r="C35" s="34">
        <f>IF(B51=0, "-", B35/B51)</f>
        <v>0.13899138991389914</v>
      </c>
      <c r="D35" s="65">
        <v>0</v>
      </c>
      <c r="E35" s="9">
        <f>IF(D51=0, "-", D35/D51)</f>
        <v>0</v>
      </c>
      <c r="F35" s="81">
        <v>1367</v>
      </c>
      <c r="G35" s="34">
        <f>IF(F51=0, "-", F35/F51)</f>
        <v>9.7302299096021075E-2</v>
      </c>
      <c r="H35" s="65">
        <v>0</v>
      </c>
      <c r="I35" s="9">
        <f>IF(H51=0, "-", H35/H51)</f>
        <v>0</v>
      </c>
      <c r="J35" s="8" t="str">
        <f t="shared" si="2"/>
        <v>-</v>
      </c>
      <c r="K35" s="9" t="str">
        <f t="shared" si="3"/>
        <v>-</v>
      </c>
    </row>
    <row r="36" spans="1:11" x14ac:dyDescent="0.2">
      <c r="A36" s="7" t="s">
        <v>389</v>
      </c>
      <c r="B36" s="65">
        <v>41</v>
      </c>
      <c r="C36" s="34">
        <f>IF(B51=0, "-", B36/B51)</f>
        <v>5.0430504305043047E-2</v>
      </c>
      <c r="D36" s="65">
        <v>88</v>
      </c>
      <c r="E36" s="9">
        <f>IF(D51=0, "-", D36/D51)</f>
        <v>3.294646199925122E-2</v>
      </c>
      <c r="F36" s="81">
        <v>547</v>
      </c>
      <c r="G36" s="34">
        <f>IF(F51=0, "-", F36/F51)</f>
        <v>3.8935155527083778E-2</v>
      </c>
      <c r="H36" s="65">
        <v>871</v>
      </c>
      <c r="I36" s="9">
        <f>IF(H51=0, "-", H36/H51)</f>
        <v>4.4857599011175774E-2</v>
      </c>
      <c r="J36" s="8">
        <f t="shared" si="2"/>
        <v>-0.53409090909090906</v>
      </c>
      <c r="K36" s="9">
        <f t="shared" si="3"/>
        <v>-0.37198622273249138</v>
      </c>
    </row>
    <row r="37" spans="1:11" x14ac:dyDescent="0.2">
      <c r="A37" s="7" t="s">
        <v>390</v>
      </c>
      <c r="B37" s="65">
        <v>74</v>
      </c>
      <c r="C37" s="34">
        <f>IF(B51=0, "-", B37/B51)</f>
        <v>9.1020910209102093E-2</v>
      </c>
      <c r="D37" s="65">
        <v>508</v>
      </c>
      <c r="E37" s="9">
        <f>IF(D51=0, "-", D37/D51)</f>
        <v>0.1901909397229502</v>
      </c>
      <c r="F37" s="81">
        <v>1558</v>
      </c>
      <c r="G37" s="34">
        <f>IF(F51=0, "-", F37/F51)</f>
        <v>0.11089757278098085</v>
      </c>
      <c r="H37" s="65">
        <v>3414</v>
      </c>
      <c r="I37" s="9">
        <f>IF(H51=0, "-", H37/H51)</f>
        <v>0.17582530772003915</v>
      </c>
      <c r="J37" s="8">
        <f t="shared" si="2"/>
        <v>-0.85433070866141736</v>
      </c>
      <c r="K37" s="9">
        <f t="shared" si="3"/>
        <v>-0.54364381956649088</v>
      </c>
    </row>
    <row r="38" spans="1:11" x14ac:dyDescent="0.2">
      <c r="A38" s="7" t="s">
        <v>391</v>
      </c>
      <c r="B38" s="65">
        <v>23</v>
      </c>
      <c r="C38" s="34">
        <f>IF(B51=0, "-", B38/B51)</f>
        <v>2.8290282902829027E-2</v>
      </c>
      <c r="D38" s="65">
        <v>133</v>
      </c>
      <c r="E38" s="9">
        <f>IF(D51=0, "-", D38/D51)</f>
        <v>4.9794084612504681E-2</v>
      </c>
      <c r="F38" s="81">
        <v>493</v>
      </c>
      <c r="G38" s="34">
        <f>IF(F51=0, "-", F38/F51)</f>
        <v>3.5091465584739127E-2</v>
      </c>
      <c r="H38" s="65">
        <v>1338</v>
      </c>
      <c r="I38" s="9">
        <f>IF(H51=0, "-", H38/H51)</f>
        <v>6.8908688262862436E-2</v>
      </c>
      <c r="J38" s="8">
        <f t="shared" si="2"/>
        <v>-0.82706766917293228</v>
      </c>
      <c r="K38" s="9">
        <f t="shared" si="3"/>
        <v>-0.63153961136023917</v>
      </c>
    </row>
    <row r="39" spans="1:11" x14ac:dyDescent="0.2">
      <c r="A39" s="7" t="s">
        <v>392</v>
      </c>
      <c r="B39" s="65">
        <v>37</v>
      </c>
      <c r="C39" s="34">
        <f>IF(B51=0, "-", B39/B51)</f>
        <v>4.5510455104551047E-2</v>
      </c>
      <c r="D39" s="65">
        <v>663</v>
      </c>
      <c r="E39" s="9">
        <f>IF(D51=0, "-", D39/D51)</f>
        <v>0.24822163983526768</v>
      </c>
      <c r="F39" s="81">
        <v>1577</v>
      </c>
      <c r="G39" s="34">
        <f>IF(F51=0, "-", F39/F51)</f>
        <v>0.11224998220513915</v>
      </c>
      <c r="H39" s="65">
        <v>3287</v>
      </c>
      <c r="I39" s="9">
        <f>IF(H51=0, "-", H39/H51)</f>
        <v>0.1692846474738631</v>
      </c>
      <c r="J39" s="8">
        <f t="shared" si="2"/>
        <v>-0.94419306184012064</v>
      </c>
      <c r="K39" s="9">
        <f t="shared" si="3"/>
        <v>-0.52023121387283233</v>
      </c>
    </row>
    <row r="40" spans="1:11" x14ac:dyDescent="0.2">
      <c r="A40" s="7" t="s">
        <v>393</v>
      </c>
      <c r="B40" s="65">
        <v>0</v>
      </c>
      <c r="C40" s="34">
        <f>IF(B51=0, "-", B40/B51)</f>
        <v>0</v>
      </c>
      <c r="D40" s="65">
        <v>5</v>
      </c>
      <c r="E40" s="9">
        <f>IF(D51=0, "-", D40/D51)</f>
        <v>1.8719580681392737E-3</v>
      </c>
      <c r="F40" s="81">
        <v>7</v>
      </c>
      <c r="G40" s="34">
        <f>IF(F51=0, "-", F40/F51)</f>
        <v>4.9825610363726954E-4</v>
      </c>
      <c r="H40" s="65">
        <v>61</v>
      </c>
      <c r="I40" s="9">
        <f>IF(H51=0, "-", H40/H51)</f>
        <v>3.1415769686357316E-3</v>
      </c>
      <c r="J40" s="8">
        <f t="shared" si="2"/>
        <v>-1</v>
      </c>
      <c r="K40" s="9">
        <f t="shared" si="3"/>
        <v>-0.88524590163934425</v>
      </c>
    </row>
    <row r="41" spans="1:11" x14ac:dyDescent="0.2">
      <c r="A41" s="7" t="s">
        <v>394</v>
      </c>
      <c r="B41" s="65">
        <v>9</v>
      </c>
      <c r="C41" s="34">
        <f>IF(B51=0, "-", B41/B51)</f>
        <v>1.107011070110701E-2</v>
      </c>
      <c r="D41" s="65">
        <v>14</v>
      </c>
      <c r="E41" s="9">
        <f>IF(D51=0, "-", D41/D51)</f>
        <v>5.241482590789966E-3</v>
      </c>
      <c r="F41" s="81">
        <v>107</v>
      </c>
      <c r="G41" s="34">
        <f>IF(F51=0, "-", F41/F51)</f>
        <v>7.6162004413125491E-3</v>
      </c>
      <c r="H41" s="65">
        <v>14</v>
      </c>
      <c r="I41" s="9">
        <f>IF(H51=0, "-", H41/H51)</f>
        <v>7.2101766493279081E-4</v>
      </c>
      <c r="J41" s="8">
        <f t="shared" si="2"/>
        <v>-0.35714285714285715</v>
      </c>
      <c r="K41" s="9">
        <f t="shared" si="3"/>
        <v>6.6428571428571432</v>
      </c>
    </row>
    <row r="42" spans="1:11" x14ac:dyDescent="0.2">
      <c r="A42" s="7" t="s">
        <v>395</v>
      </c>
      <c r="B42" s="65">
        <v>4</v>
      </c>
      <c r="C42" s="34">
        <f>IF(B51=0, "-", B42/B51)</f>
        <v>4.9200492004920051E-3</v>
      </c>
      <c r="D42" s="65">
        <v>0</v>
      </c>
      <c r="E42" s="9">
        <f>IF(D51=0, "-", D42/D51)</f>
        <v>0</v>
      </c>
      <c r="F42" s="81">
        <v>4</v>
      </c>
      <c r="G42" s="34">
        <f>IF(F51=0, "-", F42/F51)</f>
        <v>2.8471777350701119E-4</v>
      </c>
      <c r="H42" s="65">
        <v>0</v>
      </c>
      <c r="I42" s="9">
        <f>IF(H51=0, "-", H42/H51)</f>
        <v>0</v>
      </c>
      <c r="J42" s="8" t="str">
        <f t="shared" si="2"/>
        <v>-</v>
      </c>
      <c r="K42" s="9" t="str">
        <f t="shared" si="3"/>
        <v>-</v>
      </c>
    </row>
    <row r="43" spans="1:11" x14ac:dyDescent="0.2">
      <c r="A43" s="7" t="s">
        <v>396</v>
      </c>
      <c r="B43" s="65">
        <v>0</v>
      </c>
      <c r="C43" s="34">
        <f>IF(B51=0, "-", B43/B51)</f>
        <v>0</v>
      </c>
      <c r="D43" s="65">
        <v>0</v>
      </c>
      <c r="E43" s="9">
        <f>IF(D51=0, "-", D43/D51)</f>
        <v>0</v>
      </c>
      <c r="F43" s="81">
        <v>0</v>
      </c>
      <c r="G43" s="34">
        <f>IF(F51=0, "-", F43/F51)</f>
        <v>0</v>
      </c>
      <c r="H43" s="65">
        <v>3</v>
      </c>
      <c r="I43" s="9">
        <f>IF(H51=0, "-", H43/H51)</f>
        <v>1.5450378534274091E-4</v>
      </c>
      <c r="J43" s="8" t="str">
        <f t="shared" si="2"/>
        <v>-</v>
      </c>
      <c r="K43" s="9">
        <f t="shared" si="3"/>
        <v>-1</v>
      </c>
    </row>
    <row r="44" spans="1:11" x14ac:dyDescent="0.2">
      <c r="A44" s="7" t="s">
        <v>397</v>
      </c>
      <c r="B44" s="65">
        <v>0</v>
      </c>
      <c r="C44" s="34">
        <f>IF(B51=0, "-", B44/B51)</f>
        <v>0</v>
      </c>
      <c r="D44" s="65">
        <v>4</v>
      </c>
      <c r="E44" s="9">
        <f>IF(D51=0, "-", D44/D51)</f>
        <v>1.497566454511419E-3</v>
      </c>
      <c r="F44" s="81">
        <v>9</v>
      </c>
      <c r="G44" s="34">
        <f>IF(F51=0, "-", F44/F51)</f>
        <v>6.406149903907751E-4</v>
      </c>
      <c r="H44" s="65">
        <v>6</v>
      </c>
      <c r="I44" s="9">
        <f>IF(H51=0, "-", H44/H51)</f>
        <v>3.0900757068548181E-4</v>
      </c>
      <c r="J44" s="8">
        <f t="shared" si="2"/>
        <v>-1</v>
      </c>
      <c r="K44" s="9">
        <f t="shared" si="3"/>
        <v>0.5</v>
      </c>
    </row>
    <row r="45" spans="1:11" x14ac:dyDescent="0.2">
      <c r="A45" s="7" t="s">
        <v>398</v>
      </c>
      <c r="B45" s="65">
        <v>50</v>
      </c>
      <c r="C45" s="34">
        <f>IF(B51=0, "-", B45/B51)</f>
        <v>6.1500615006150061E-2</v>
      </c>
      <c r="D45" s="65">
        <v>228</v>
      </c>
      <c r="E45" s="9">
        <f>IF(D51=0, "-", D45/D51)</f>
        <v>8.5361287907150876E-2</v>
      </c>
      <c r="F45" s="81">
        <v>957</v>
      </c>
      <c r="G45" s="34">
        <f>IF(F51=0, "-", F45/F51)</f>
        <v>6.8118727311552427E-2</v>
      </c>
      <c r="H45" s="65">
        <v>1738</v>
      </c>
      <c r="I45" s="9">
        <f>IF(H51=0, "-", H45/H51)</f>
        <v>8.95091929752279E-2</v>
      </c>
      <c r="J45" s="8">
        <f t="shared" si="2"/>
        <v>-0.7807017543859649</v>
      </c>
      <c r="K45" s="9">
        <f t="shared" si="3"/>
        <v>-0.44936708860759494</v>
      </c>
    </row>
    <row r="46" spans="1:11" x14ac:dyDescent="0.2">
      <c r="A46" s="7" t="s">
        <v>399</v>
      </c>
      <c r="B46" s="65">
        <v>2</v>
      </c>
      <c r="C46" s="34">
        <f>IF(B51=0, "-", B46/B51)</f>
        <v>2.4600246002460025E-3</v>
      </c>
      <c r="D46" s="65">
        <v>8</v>
      </c>
      <c r="E46" s="9">
        <f>IF(D51=0, "-", D46/D51)</f>
        <v>2.9951329090228381E-3</v>
      </c>
      <c r="F46" s="81">
        <v>79</v>
      </c>
      <c r="G46" s="34">
        <f>IF(F51=0, "-", F46/F51)</f>
        <v>5.6231760267634705E-3</v>
      </c>
      <c r="H46" s="65">
        <v>150</v>
      </c>
      <c r="I46" s="9">
        <f>IF(H51=0, "-", H46/H51)</f>
        <v>7.7251892671370446E-3</v>
      </c>
      <c r="J46" s="8">
        <f t="shared" si="2"/>
        <v>-0.75</v>
      </c>
      <c r="K46" s="9">
        <f t="shared" si="3"/>
        <v>-0.47333333333333333</v>
      </c>
    </row>
    <row r="47" spans="1:11" x14ac:dyDescent="0.2">
      <c r="A47" s="7" t="s">
        <v>400</v>
      </c>
      <c r="B47" s="65">
        <v>42</v>
      </c>
      <c r="C47" s="34">
        <f>IF(B51=0, "-", B47/B51)</f>
        <v>5.1660516605166053E-2</v>
      </c>
      <c r="D47" s="65">
        <v>208</v>
      </c>
      <c r="E47" s="9">
        <f>IF(D51=0, "-", D47/D51)</f>
        <v>7.7873455634593788E-2</v>
      </c>
      <c r="F47" s="81">
        <v>545</v>
      </c>
      <c r="G47" s="34">
        <f>IF(F51=0, "-", F47/F51)</f>
        <v>3.8792796640330272E-2</v>
      </c>
      <c r="H47" s="65">
        <v>1006</v>
      </c>
      <c r="I47" s="9">
        <f>IF(H51=0, "-", H47/H51)</f>
        <v>5.1810269351599117E-2</v>
      </c>
      <c r="J47" s="8">
        <f t="shared" si="2"/>
        <v>-0.79807692307692313</v>
      </c>
      <c r="K47" s="9">
        <f t="shared" si="3"/>
        <v>-0.45825049701789267</v>
      </c>
    </row>
    <row r="48" spans="1:11" x14ac:dyDescent="0.2">
      <c r="A48" s="7" t="s">
        <v>401</v>
      </c>
      <c r="B48" s="65">
        <v>26</v>
      </c>
      <c r="C48" s="34">
        <f>IF(B51=0, "-", B48/B51)</f>
        <v>3.1980319803198029E-2</v>
      </c>
      <c r="D48" s="65">
        <v>196</v>
      </c>
      <c r="E48" s="9">
        <f>IF(D51=0, "-", D48/D51)</f>
        <v>7.3380756271059527E-2</v>
      </c>
      <c r="F48" s="81">
        <v>1334</v>
      </c>
      <c r="G48" s="34">
        <f>IF(F51=0, "-", F48/F51)</f>
        <v>9.4953377464588221E-2</v>
      </c>
      <c r="H48" s="65">
        <v>1747</v>
      </c>
      <c r="I48" s="9">
        <f>IF(H51=0, "-", H48/H51)</f>
        <v>8.997270433125612E-2</v>
      </c>
      <c r="J48" s="8">
        <f t="shared" si="2"/>
        <v>-0.86734693877551017</v>
      </c>
      <c r="K48" s="9">
        <f t="shared" si="3"/>
        <v>-0.23640526617057814</v>
      </c>
    </row>
    <row r="49" spans="1:11" x14ac:dyDescent="0.2">
      <c r="A49" s="7" t="s">
        <v>402</v>
      </c>
      <c r="B49" s="65">
        <v>37</v>
      </c>
      <c r="C49" s="34">
        <f>IF(B51=0, "-", B49/B51)</f>
        <v>4.5510455104551047E-2</v>
      </c>
      <c r="D49" s="65">
        <v>0</v>
      </c>
      <c r="E49" s="9">
        <f>IF(D51=0, "-", D49/D51)</f>
        <v>0</v>
      </c>
      <c r="F49" s="81">
        <v>37</v>
      </c>
      <c r="G49" s="34">
        <f>IF(F51=0, "-", F49/F51)</f>
        <v>2.6336394049398535E-3</v>
      </c>
      <c r="H49" s="65">
        <v>0</v>
      </c>
      <c r="I49" s="9">
        <f>IF(H51=0, "-", H49/H51)</f>
        <v>0</v>
      </c>
      <c r="J49" s="8" t="str">
        <f t="shared" si="2"/>
        <v>-</v>
      </c>
      <c r="K49" s="9" t="str">
        <f t="shared" si="3"/>
        <v>-</v>
      </c>
    </row>
    <row r="50" spans="1:11" x14ac:dyDescent="0.2">
      <c r="A50" s="2"/>
      <c r="B50" s="68"/>
      <c r="C50" s="33"/>
      <c r="D50" s="68"/>
      <c r="E50" s="6"/>
      <c r="F50" s="82"/>
      <c r="G50" s="33"/>
      <c r="H50" s="68"/>
      <c r="I50" s="6"/>
      <c r="J50" s="5"/>
      <c r="K50" s="6"/>
    </row>
    <row r="51" spans="1:11" s="43" customFormat="1" x14ac:dyDescent="0.2">
      <c r="A51" s="162" t="s">
        <v>636</v>
      </c>
      <c r="B51" s="71">
        <f>SUM(B28:B50)</f>
        <v>813</v>
      </c>
      <c r="C51" s="40">
        <f>B51/10447</f>
        <v>7.7821384129415139E-2</v>
      </c>
      <c r="D51" s="71">
        <f>SUM(D28:D50)</f>
        <v>2671</v>
      </c>
      <c r="E51" s="41">
        <f>D51/24686</f>
        <v>0.10819897917848173</v>
      </c>
      <c r="F51" s="77">
        <f>SUM(F28:F50)</f>
        <v>14049</v>
      </c>
      <c r="G51" s="42">
        <f>F51/155887</f>
        <v>9.0122973692482372E-2</v>
      </c>
      <c r="H51" s="71">
        <f>SUM(H28:H50)</f>
        <v>19417</v>
      </c>
      <c r="I51" s="41">
        <f>H51/231192</f>
        <v>8.3986470120073362E-2</v>
      </c>
      <c r="J51" s="37">
        <f>IF(D51=0, "-", IF((B51-D51)/D51&lt;10, (B51-D51)/D51, "&gt;999%"))</f>
        <v>-0.69561961812055406</v>
      </c>
      <c r="K51" s="38">
        <f>IF(H51=0, "-", IF((F51-H51)/H51&lt;10, (F51-H51)/H51, "&gt;999%"))</f>
        <v>-0.27645877323994439</v>
      </c>
    </row>
    <row r="52" spans="1:11" x14ac:dyDescent="0.2">
      <c r="B52" s="83"/>
      <c r="D52" s="83"/>
      <c r="F52" s="83"/>
      <c r="H52" s="83"/>
    </row>
    <row r="53" spans="1:11" x14ac:dyDescent="0.2">
      <c r="A53" s="163" t="s">
        <v>153</v>
      </c>
      <c r="B53" s="61" t="s">
        <v>12</v>
      </c>
      <c r="C53" s="62" t="s">
        <v>13</v>
      </c>
      <c r="D53" s="61" t="s">
        <v>12</v>
      </c>
      <c r="E53" s="63" t="s">
        <v>13</v>
      </c>
      <c r="F53" s="62" t="s">
        <v>12</v>
      </c>
      <c r="G53" s="62" t="s">
        <v>13</v>
      </c>
      <c r="H53" s="61" t="s">
        <v>12</v>
      </c>
      <c r="I53" s="63" t="s">
        <v>13</v>
      </c>
      <c r="J53" s="61"/>
      <c r="K53" s="63"/>
    </row>
    <row r="54" spans="1:11" x14ac:dyDescent="0.2">
      <c r="A54" s="7" t="s">
        <v>403</v>
      </c>
      <c r="B54" s="65">
        <v>6</v>
      </c>
      <c r="C54" s="34">
        <f>IF(B65=0, "-", B54/B65)</f>
        <v>2.553191489361702E-2</v>
      </c>
      <c r="D54" s="65">
        <v>37</v>
      </c>
      <c r="E54" s="9">
        <f>IF(D65=0, "-", D54/D65)</f>
        <v>9.4629156010230184E-2</v>
      </c>
      <c r="F54" s="81">
        <v>209</v>
      </c>
      <c r="G54" s="34">
        <f>IF(F65=0, "-", F54/F65)</f>
        <v>5.9173272933182336E-2</v>
      </c>
      <c r="H54" s="65">
        <v>410</v>
      </c>
      <c r="I54" s="9">
        <f>IF(H65=0, "-", H54/H65)</f>
        <v>9.6584216725559488E-2</v>
      </c>
      <c r="J54" s="8">
        <f t="shared" ref="J54:J63" si="4">IF(D54=0, "-", IF((B54-D54)/D54&lt;10, (B54-D54)/D54, "&gt;999%"))</f>
        <v>-0.83783783783783783</v>
      </c>
      <c r="K54" s="9">
        <f t="shared" ref="K54:K63" si="5">IF(H54=0, "-", IF((F54-H54)/H54&lt;10, (F54-H54)/H54, "&gt;999%"))</f>
        <v>-0.49024390243902438</v>
      </c>
    </row>
    <row r="55" spans="1:11" x14ac:dyDescent="0.2">
      <c r="A55" s="7" t="s">
        <v>404</v>
      </c>
      <c r="B55" s="65">
        <v>57</v>
      </c>
      <c r="C55" s="34">
        <f>IF(B65=0, "-", B55/B65)</f>
        <v>0.24255319148936169</v>
      </c>
      <c r="D55" s="65">
        <v>0</v>
      </c>
      <c r="E55" s="9">
        <f>IF(D65=0, "-", D55/D65)</f>
        <v>0</v>
      </c>
      <c r="F55" s="81">
        <v>597</v>
      </c>
      <c r="G55" s="34">
        <f>IF(F65=0, "-", F55/F65)</f>
        <v>0.16902604756511891</v>
      </c>
      <c r="H55" s="65">
        <v>69</v>
      </c>
      <c r="I55" s="9">
        <f>IF(H65=0, "-", H55/H65)</f>
        <v>1.6254416961130742E-2</v>
      </c>
      <c r="J55" s="8" t="str">
        <f t="shared" si="4"/>
        <v>-</v>
      </c>
      <c r="K55" s="9">
        <f t="shared" si="5"/>
        <v>7.6521739130434785</v>
      </c>
    </row>
    <row r="56" spans="1:11" x14ac:dyDescent="0.2">
      <c r="A56" s="7" t="s">
        <v>405</v>
      </c>
      <c r="B56" s="65">
        <v>84</v>
      </c>
      <c r="C56" s="34">
        <f>IF(B65=0, "-", B56/B65)</f>
        <v>0.35744680851063831</v>
      </c>
      <c r="D56" s="65">
        <v>81</v>
      </c>
      <c r="E56" s="9">
        <f>IF(D65=0, "-", D56/D65)</f>
        <v>0.20716112531969311</v>
      </c>
      <c r="F56" s="81">
        <v>832</v>
      </c>
      <c r="G56" s="34">
        <f>IF(F65=0, "-", F56/F65)</f>
        <v>0.23556058890147225</v>
      </c>
      <c r="H56" s="65">
        <v>853</v>
      </c>
      <c r="I56" s="9">
        <f>IF(H65=0, "-", H56/H65)</f>
        <v>0.20094228504122497</v>
      </c>
      <c r="J56" s="8">
        <f t="shared" si="4"/>
        <v>3.7037037037037035E-2</v>
      </c>
      <c r="K56" s="9">
        <f t="shared" si="5"/>
        <v>-2.4618991793669401E-2</v>
      </c>
    </row>
    <row r="57" spans="1:11" x14ac:dyDescent="0.2">
      <c r="A57" s="7" t="s">
        <v>406</v>
      </c>
      <c r="B57" s="65">
        <v>2</v>
      </c>
      <c r="C57" s="34">
        <f>IF(B65=0, "-", B57/B65)</f>
        <v>8.5106382978723406E-3</v>
      </c>
      <c r="D57" s="65">
        <v>39</v>
      </c>
      <c r="E57" s="9">
        <f>IF(D65=0, "-", D57/D65)</f>
        <v>9.9744245524296671E-2</v>
      </c>
      <c r="F57" s="81">
        <v>156</v>
      </c>
      <c r="G57" s="34">
        <f>IF(F65=0, "-", F57/F65)</f>
        <v>4.4167610419026046E-2</v>
      </c>
      <c r="H57" s="65">
        <v>633</v>
      </c>
      <c r="I57" s="9">
        <f>IF(H65=0, "-", H57/H65)</f>
        <v>0.14911660777385158</v>
      </c>
      <c r="J57" s="8">
        <f t="shared" si="4"/>
        <v>-0.94871794871794868</v>
      </c>
      <c r="K57" s="9">
        <f t="shared" si="5"/>
        <v>-0.75355450236966826</v>
      </c>
    </row>
    <row r="58" spans="1:11" x14ac:dyDescent="0.2">
      <c r="A58" s="7" t="s">
        <v>407</v>
      </c>
      <c r="B58" s="65">
        <v>0</v>
      </c>
      <c r="C58" s="34">
        <f>IF(B65=0, "-", B58/B65)</f>
        <v>0</v>
      </c>
      <c r="D58" s="65">
        <v>5</v>
      </c>
      <c r="E58" s="9">
        <f>IF(D65=0, "-", D58/D65)</f>
        <v>1.278772378516624E-2</v>
      </c>
      <c r="F58" s="81">
        <v>72</v>
      </c>
      <c r="G58" s="34">
        <f>IF(F65=0, "-", F58/F65)</f>
        <v>2.0385050962627407E-2</v>
      </c>
      <c r="H58" s="65">
        <v>24</v>
      </c>
      <c r="I58" s="9">
        <f>IF(H65=0, "-", H58/H65)</f>
        <v>5.6537102473498231E-3</v>
      </c>
      <c r="J58" s="8">
        <f t="shared" si="4"/>
        <v>-1</v>
      </c>
      <c r="K58" s="9">
        <f t="shared" si="5"/>
        <v>2</v>
      </c>
    </row>
    <row r="59" spans="1:11" x14ac:dyDescent="0.2">
      <c r="A59" s="7" t="s">
        <v>408</v>
      </c>
      <c r="B59" s="65">
        <v>2</v>
      </c>
      <c r="C59" s="34">
        <f>IF(B65=0, "-", B59/B65)</f>
        <v>8.5106382978723406E-3</v>
      </c>
      <c r="D59" s="65">
        <v>27</v>
      </c>
      <c r="E59" s="9">
        <f>IF(D65=0, "-", D59/D65)</f>
        <v>6.9053708439897693E-2</v>
      </c>
      <c r="F59" s="81">
        <v>105</v>
      </c>
      <c r="G59" s="34">
        <f>IF(F65=0, "-", F59/F65)</f>
        <v>2.9728199320498302E-2</v>
      </c>
      <c r="H59" s="65">
        <v>192</v>
      </c>
      <c r="I59" s="9">
        <f>IF(H65=0, "-", H59/H65)</f>
        <v>4.5229681978798585E-2</v>
      </c>
      <c r="J59" s="8">
        <f t="shared" si="4"/>
        <v>-0.92592592592592593</v>
      </c>
      <c r="K59" s="9">
        <f t="shared" si="5"/>
        <v>-0.453125</v>
      </c>
    </row>
    <row r="60" spans="1:11" x14ac:dyDescent="0.2">
      <c r="A60" s="7" t="s">
        <v>409</v>
      </c>
      <c r="B60" s="65">
        <v>6</v>
      </c>
      <c r="C60" s="34">
        <f>IF(B65=0, "-", B60/B65)</f>
        <v>2.553191489361702E-2</v>
      </c>
      <c r="D60" s="65">
        <v>31</v>
      </c>
      <c r="E60" s="9">
        <f>IF(D65=0, "-", D60/D65)</f>
        <v>7.9283887468030695E-2</v>
      </c>
      <c r="F60" s="81">
        <v>212</v>
      </c>
      <c r="G60" s="34">
        <f>IF(F65=0, "-", F60/F65)</f>
        <v>6.0022650056625139E-2</v>
      </c>
      <c r="H60" s="65">
        <v>345</v>
      </c>
      <c r="I60" s="9">
        <f>IF(H65=0, "-", H60/H65)</f>
        <v>8.1272084805653705E-2</v>
      </c>
      <c r="J60" s="8">
        <f t="shared" si="4"/>
        <v>-0.80645161290322576</v>
      </c>
      <c r="K60" s="9">
        <f t="shared" si="5"/>
        <v>-0.38550724637681161</v>
      </c>
    </row>
    <row r="61" spans="1:11" x14ac:dyDescent="0.2">
      <c r="A61" s="7" t="s">
        <v>410</v>
      </c>
      <c r="B61" s="65">
        <v>40</v>
      </c>
      <c r="C61" s="34">
        <f>IF(B65=0, "-", B61/B65)</f>
        <v>0.1702127659574468</v>
      </c>
      <c r="D61" s="65">
        <v>83</v>
      </c>
      <c r="E61" s="9">
        <f>IF(D65=0, "-", D61/D65)</f>
        <v>0.21227621483375958</v>
      </c>
      <c r="F61" s="81">
        <v>653</v>
      </c>
      <c r="G61" s="34">
        <f>IF(F65=0, "-", F61/F65)</f>
        <v>0.18488108720271801</v>
      </c>
      <c r="H61" s="65">
        <v>821</v>
      </c>
      <c r="I61" s="9">
        <f>IF(H65=0, "-", H61/H65)</f>
        <v>0.19340400471142521</v>
      </c>
      <c r="J61" s="8">
        <f t="shared" si="4"/>
        <v>-0.51807228915662651</v>
      </c>
      <c r="K61" s="9">
        <f t="shared" si="5"/>
        <v>-0.2046285018270402</v>
      </c>
    </row>
    <row r="62" spans="1:11" x14ac:dyDescent="0.2">
      <c r="A62" s="7" t="s">
        <v>411</v>
      </c>
      <c r="B62" s="65">
        <v>13</v>
      </c>
      <c r="C62" s="34">
        <f>IF(B65=0, "-", B62/B65)</f>
        <v>5.5319148936170209E-2</v>
      </c>
      <c r="D62" s="65">
        <v>23</v>
      </c>
      <c r="E62" s="9">
        <f>IF(D65=0, "-", D62/D65)</f>
        <v>5.8823529411764705E-2</v>
      </c>
      <c r="F62" s="81">
        <v>163</v>
      </c>
      <c r="G62" s="34">
        <f>IF(F65=0, "-", F62/F65)</f>
        <v>4.6149490373725933E-2</v>
      </c>
      <c r="H62" s="65">
        <v>234</v>
      </c>
      <c r="I62" s="9">
        <f>IF(H65=0, "-", H62/H65)</f>
        <v>5.5123674911660779E-2</v>
      </c>
      <c r="J62" s="8">
        <f t="shared" si="4"/>
        <v>-0.43478260869565216</v>
      </c>
      <c r="K62" s="9">
        <f t="shared" si="5"/>
        <v>-0.3034188034188034</v>
      </c>
    </row>
    <row r="63" spans="1:11" x14ac:dyDescent="0.2">
      <c r="A63" s="7" t="s">
        <v>412</v>
      </c>
      <c r="B63" s="65">
        <v>25</v>
      </c>
      <c r="C63" s="34">
        <f>IF(B65=0, "-", B63/B65)</f>
        <v>0.10638297872340426</v>
      </c>
      <c r="D63" s="65">
        <v>65</v>
      </c>
      <c r="E63" s="9">
        <f>IF(D65=0, "-", D63/D65)</f>
        <v>0.16624040920716113</v>
      </c>
      <c r="F63" s="81">
        <v>533</v>
      </c>
      <c r="G63" s="34">
        <f>IF(F65=0, "-", F63/F65)</f>
        <v>0.15090600226500567</v>
      </c>
      <c r="H63" s="65">
        <v>664</v>
      </c>
      <c r="I63" s="9">
        <f>IF(H65=0, "-", H63/H65)</f>
        <v>0.15641931684334512</v>
      </c>
      <c r="J63" s="8">
        <f t="shared" si="4"/>
        <v>-0.61538461538461542</v>
      </c>
      <c r="K63" s="9">
        <f t="shared" si="5"/>
        <v>-0.19728915662650603</v>
      </c>
    </row>
    <row r="64" spans="1:11" x14ac:dyDescent="0.2">
      <c r="A64" s="2"/>
      <c r="B64" s="68"/>
      <c r="C64" s="33"/>
      <c r="D64" s="68"/>
      <c r="E64" s="6"/>
      <c r="F64" s="82"/>
      <c r="G64" s="33"/>
      <c r="H64" s="68"/>
      <c r="I64" s="6"/>
      <c r="J64" s="5"/>
      <c r="K64" s="6"/>
    </row>
    <row r="65" spans="1:11" s="43" customFormat="1" x14ac:dyDescent="0.2">
      <c r="A65" s="162" t="s">
        <v>635</v>
      </c>
      <c r="B65" s="71">
        <f>SUM(B54:B64)</f>
        <v>235</v>
      </c>
      <c r="C65" s="40">
        <f>B65/10447</f>
        <v>2.2494496027567722E-2</v>
      </c>
      <c r="D65" s="71">
        <f>SUM(D54:D64)</f>
        <v>391</v>
      </c>
      <c r="E65" s="41">
        <f>D65/24686</f>
        <v>1.5838937049339707E-2</v>
      </c>
      <c r="F65" s="77">
        <f>SUM(F54:F64)</f>
        <v>3532</v>
      </c>
      <c r="G65" s="42">
        <f>F65/155887</f>
        <v>2.2657437759402644E-2</v>
      </c>
      <c r="H65" s="71">
        <f>SUM(H54:H64)</f>
        <v>4245</v>
      </c>
      <c r="I65" s="41">
        <f>H65/231192</f>
        <v>1.8361361984843765E-2</v>
      </c>
      <c r="J65" s="37">
        <f>IF(D65=0, "-", IF((B65-D65)/D65&lt;10, (B65-D65)/D65, "&gt;999%"))</f>
        <v>-0.39897698209718668</v>
      </c>
      <c r="K65" s="38">
        <f>IF(H65=0, "-", IF((F65-H65)/H65&lt;10, (F65-H65)/H65, "&gt;999%"))</f>
        <v>-0.16796230859835101</v>
      </c>
    </row>
    <row r="66" spans="1:11" x14ac:dyDescent="0.2">
      <c r="B66" s="83"/>
      <c r="D66" s="83"/>
      <c r="F66" s="83"/>
      <c r="H66" s="83"/>
    </row>
    <row r="67" spans="1:11" s="43" customFormat="1" x14ac:dyDescent="0.2">
      <c r="A67" s="162" t="s">
        <v>634</v>
      </c>
      <c r="B67" s="71">
        <v>1048</v>
      </c>
      <c r="C67" s="40">
        <f>B67/10447</f>
        <v>0.10031588015698287</v>
      </c>
      <c r="D67" s="71">
        <v>3062</v>
      </c>
      <c r="E67" s="41">
        <f>D67/24686</f>
        <v>0.12403791622782144</v>
      </c>
      <c r="F67" s="77">
        <v>17581</v>
      </c>
      <c r="G67" s="42">
        <f>F67/155887</f>
        <v>0.11278041145188501</v>
      </c>
      <c r="H67" s="71">
        <v>23662</v>
      </c>
      <c r="I67" s="41">
        <f>H67/231192</f>
        <v>0.10234783210491713</v>
      </c>
      <c r="J67" s="37">
        <f>IF(D67=0, "-", IF((B67-D67)/D67&lt;10, (B67-D67)/D67, "&gt;999%"))</f>
        <v>-0.65774003919007185</v>
      </c>
      <c r="K67" s="38">
        <f>IF(H67=0, "-", IF((F67-H67)/H67&lt;10, (F67-H67)/H67, "&gt;999%"))</f>
        <v>-0.2569943369115037</v>
      </c>
    </row>
    <row r="68" spans="1:11" x14ac:dyDescent="0.2">
      <c r="B68" s="83"/>
      <c r="D68" s="83"/>
      <c r="F68" s="83"/>
      <c r="H68" s="83"/>
    </row>
    <row r="69" spans="1:11" ht="15.75" x14ac:dyDescent="0.25">
      <c r="A69" s="164" t="s">
        <v>123</v>
      </c>
      <c r="B69" s="196" t="s">
        <v>1</v>
      </c>
      <c r="C69" s="200"/>
      <c r="D69" s="200"/>
      <c r="E69" s="197"/>
      <c r="F69" s="196" t="s">
        <v>14</v>
      </c>
      <c r="G69" s="200"/>
      <c r="H69" s="200"/>
      <c r="I69" s="197"/>
      <c r="J69" s="196" t="s">
        <v>15</v>
      </c>
      <c r="K69" s="197"/>
    </row>
    <row r="70" spans="1:11" x14ac:dyDescent="0.2">
      <c r="A70" s="22"/>
      <c r="B70" s="196">
        <f>VALUE(RIGHT($B$2, 4))</f>
        <v>2020</v>
      </c>
      <c r="C70" s="197"/>
      <c r="D70" s="196">
        <f>B70-1</f>
        <v>2019</v>
      </c>
      <c r="E70" s="204"/>
      <c r="F70" s="196">
        <f>B70</f>
        <v>2020</v>
      </c>
      <c r="G70" s="204"/>
      <c r="H70" s="196">
        <f>D70</f>
        <v>2019</v>
      </c>
      <c r="I70" s="204"/>
      <c r="J70" s="140" t="s">
        <v>4</v>
      </c>
      <c r="K70" s="141" t="s">
        <v>2</v>
      </c>
    </row>
    <row r="71" spans="1:11" x14ac:dyDescent="0.2">
      <c r="A71" s="163" t="s">
        <v>154</v>
      </c>
      <c r="B71" s="61" t="s">
        <v>12</v>
      </c>
      <c r="C71" s="62" t="s">
        <v>13</v>
      </c>
      <c r="D71" s="61" t="s">
        <v>12</v>
      </c>
      <c r="E71" s="63" t="s">
        <v>13</v>
      </c>
      <c r="F71" s="62" t="s">
        <v>12</v>
      </c>
      <c r="G71" s="62" t="s">
        <v>13</v>
      </c>
      <c r="H71" s="61" t="s">
        <v>12</v>
      </c>
      <c r="I71" s="63" t="s">
        <v>13</v>
      </c>
      <c r="J71" s="61"/>
      <c r="K71" s="63"/>
    </row>
    <row r="72" spans="1:11" x14ac:dyDescent="0.2">
      <c r="A72" s="7" t="s">
        <v>413</v>
      </c>
      <c r="B72" s="65">
        <v>1</v>
      </c>
      <c r="C72" s="34">
        <f>IF(B96=0, "-", B72/B96)</f>
        <v>5.9347181008902075E-4</v>
      </c>
      <c r="D72" s="65">
        <v>1</v>
      </c>
      <c r="E72" s="9">
        <f>IF(D96=0, "-", D72/D96)</f>
        <v>2.3986567522187575E-4</v>
      </c>
      <c r="F72" s="81">
        <v>8</v>
      </c>
      <c r="G72" s="34">
        <f>IF(F96=0, "-", F72/F96)</f>
        <v>3.0477351518153073E-4</v>
      </c>
      <c r="H72" s="65">
        <v>4</v>
      </c>
      <c r="I72" s="9">
        <f>IF(H96=0, "-", H72/H96)</f>
        <v>1.0295480284155256E-4</v>
      </c>
      <c r="J72" s="8">
        <f t="shared" ref="J72:J94" si="6">IF(D72=0, "-", IF((B72-D72)/D72&lt;10, (B72-D72)/D72, "&gt;999%"))</f>
        <v>0</v>
      </c>
      <c r="K72" s="9">
        <f t="shared" ref="K72:K94" si="7">IF(H72=0, "-", IF((F72-H72)/H72&lt;10, (F72-H72)/H72, "&gt;999%"))</f>
        <v>1</v>
      </c>
    </row>
    <row r="73" spans="1:11" x14ac:dyDescent="0.2">
      <c r="A73" s="7" t="s">
        <v>414</v>
      </c>
      <c r="B73" s="65">
        <v>0</v>
      </c>
      <c r="C73" s="34">
        <f>IF(B96=0, "-", B73/B96)</f>
        <v>0</v>
      </c>
      <c r="D73" s="65">
        <v>66</v>
      </c>
      <c r="E73" s="9">
        <f>IF(D96=0, "-", D73/D96)</f>
        <v>1.5831134564643801E-2</v>
      </c>
      <c r="F73" s="81">
        <v>448</v>
      </c>
      <c r="G73" s="34">
        <f>IF(F96=0, "-", F73/F96)</f>
        <v>1.7067316850165722E-2</v>
      </c>
      <c r="H73" s="65">
        <v>1142</v>
      </c>
      <c r="I73" s="9">
        <f>IF(H96=0, "-", H73/H96)</f>
        <v>2.9393596211263254E-2</v>
      </c>
      <c r="J73" s="8">
        <f t="shared" si="6"/>
        <v>-1</v>
      </c>
      <c r="K73" s="9">
        <f t="shared" si="7"/>
        <v>-0.60770577933450087</v>
      </c>
    </row>
    <row r="74" spans="1:11" x14ac:dyDescent="0.2">
      <c r="A74" s="7" t="s">
        <v>415</v>
      </c>
      <c r="B74" s="65">
        <v>6</v>
      </c>
      <c r="C74" s="34">
        <f>IF(B96=0, "-", B74/B96)</f>
        <v>3.5608308605341245E-3</v>
      </c>
      <c r="D74" s="65">
        <v>17</v>
      </c>
      <c r="E74" s="9">
        <f>IF(D96=0, "-", D74/D96)</f>
        <v>4.0777164787718879E-3</v>
      </c>
      <c r="F74" s="81">
        <v>90</v>
      </c>
      <c r="G74" s="34">
        <f>IF(F96=0, "-", F74/F96)</f>
        <v>3.4287020457922208E-3</v>
      </c>
      <c r="H74" s="65">
        <v>91</v>
      </c>
      <c r="I74" s="9">
        <f>IF(H96=0, "-", H74/H96)</f>
        <v>2.3422217646453208E-3</v>
      </c>
      <c r="J74" s="8">
        <f t="shared" si="6"/>
        <v>-0.6470588235294118</v>
      </c>
      <c r="K74" s="9">
        <f t="shared" si="7"/>
        <v>-1.098901098901099E-2</v>
      </c>
    </row>
    <row r="75" spans="1:11" x14ac:dyDescent="0.2">
      <c r="A75" s="7" t="s">
        <v>416</v>
      </c>
      <c r="B75" s="65">
        <v>30</v>
      </c>
      <c r="C75" s="34">
        <f>IF(B96=0, "-", B75/B96)</f>
        <v>1.7804154302670624E-2</v>
      </c>
      <c r="D75" s="65">
        <v>143</v>
      </c>
      <c r="E75" s="9">
        <f>IF(D96=0, "-", D75/D96)</f>
        <v>3.430079155672823E-2</v>
      </c>
      <c r="F75" s="81">
        <v>560</v>
      </c>
      <c r="G75" s="34">
        <f>IF(F96=0, "-", F75/F96)</f>
        <v>2.133414606270715E-2</v>
      </c>
      <c r="H75" s="65">
        <v>2159</v>
      </c>
      <c r="I75" s="9">
        <f>IF(H96=0, "-", H75/H96)</f>
        <v>5.5569854833727991E-2</v>
      </c>
      <c r="J75" s="8">
        <f t="shared" si="6"/>
        <v>-0.79020979020979021</v>
      </c>
      <c r="K75" s="9">
        <f t="shared" si="7"/>
        <v>-0.74062065771190366</v>
      </c>
    </row>
    <row r="76" spans="1:11" x14ac:dyDescent="0.2">
      <c r="A76" s="7" t="s">
        <v>417</v>
      </c>
      <c r="B76" s="65">
        <v>42</v>
      </c>
      <c r="C76" s="34">
        <f>IF(B96=0, "-", B76/B96)</f>
        <v>2.4925816023738872E-2</v>
      </c>
      <c r="D76" s="65">
        <v>373</v>
      </c>
      <c r="E76" s="9">
        <f>IF(D96=0, "-", D76/D96)</f>
        <v>8.9469896857759648E-2</v>
      </c>
      <c r="F76" s="81">
        <v>1963</v>
      </c>
      <c r="G76" s="34">
        <f>IF(F96=0, "-", F76/F96)</f>
        <v>7.4783801287668109E-2</v>
      </c>
      <c r="H76" s="65">
        <v>3366</v>
      </c>
      <c r="I76" s="9">
        <f>IF(H96=0, "-", H76/H96)</f>
        <v>8.6636466591166472E-2</v>
      </c>
      <c r="J76" s="8">
        <f t="shared" si="6"/>
        <v>-0.88739946380697055</v>
      </c>
      <c r="K76" s="9">
        <f t="shared" si="7"/>
        <v>-0.416815210932858</v>
      </c>
    </row>
    <row r="77" spans="1:11" x14ac:dyDescent="0.2">
      <c r="A77" s="7" t="s">
        <v>418</v>
      </c>
      <c r="B77" s="65">
        <v>164</v>
      </c>
      <c r="C77" s="34">
        <f>IF(B96=0, "-", B77/B96)</f>
        <v>9.73293768545994E-2</v>
      </c>
      <c r="D77" s="65">
        <v>370</v>
      </c>
      <c r="E77" s="9">
        <f>IF(D96=0, "-", D77/D96)</f>
        <v>8.8750299832094023E-2</v>
      </c>
      <c r="F77" s="81">
        <v>2560</v>
      </c>
      <c r="G77" s="34">
        <f>IF(F96=0, "-", F77/F96)</f>
        <v>9.7527524858089826E-2</v>
      </c>
      <c r="H77" s="65">
        <v>3704</v>
      </c>
      <c r="I77" s="9">
        <f>IF(H96=0, "-", H77/H96)</f>
        <v>9.5336147431277662E-2</v>
      </c>
      <c r="J77" s="8">
        <f t="shared" si="6"/>
        <v>-0.55675675675675673</v>
      </c>
      <c r="K77" s="9">
        <f t="shared" si="7"/>
        <v>-0.30885529157667385</v>
      </c>
    </row>
    <row r="78" spans="1:11" x14ac:dyDescent="0.2">
      <c r="A78" s="7" t="s">
        <v>419</v>
      </c>
      <c r="B78" s="65">
        <v>8</v>
      </c>
      <c r="C78" s="34">
        <f>IF(B96=0, "-", B78/B96)</f>
        <v>4.747774480712166E-3</v>
      </c>
      <c r="D78" s="65">
        <v>8</v>
      </c>
      <c r="E78" s="9">
        <f>IF(D96=0, "-", D78/D96)</f>
        <v>1.918925401775006E-3</v>
      </c>
      <c r="F78" s="81">
        <v>106</v>
      </c>
      <c r="G78" s="34">
        <f>IF(F96=0, "-", F78/F96)</f>
        <v>4.0382490761552824E-3</v>
      </c>
      <c r="H78" s="65">
        <v>144</v>
      </c>
      <c r="I78" s="9">
        <f>IF(H96=0, "-", H78/H96)</f>
        <v>3.706372902295892E-3</v>
      </c>
      <c r="J78" s="8">
        <f t="shared" si="6"/>
        <v>0</v>
      </c>
      <c r="K78" s="9">
        <f t="shared" si="7"/>
        <v>-0.2638888888888889</v>
      </c>
    </row>
    <row r="79" spans="1:11" x14ac:dyDescent="0.2">
      <c r="A79" s="7" t="s">
        <v>420</v>
      </c>
      <c r="B79" s="65">
        <v>127</v>
      </c>
      <c r="C79" s="34">
        <f>IF(B96=0, "-", B79/B96)</f>
        <v>7.5370919881305634E-2</v>
      </c>
      <c r="D79" s="65">
        <v>462</v>
      </c>
      <c r="E79" s="9">
        <f>IF(D96=0, "-", D79/D96)</f>
        <v>0.11081794195250659</v>
      </c>
      <c r="F79" s="81">
        <v>2382</v>
      </c>
      <c r="G79" s="34">
        <f>IF(F96=0, "-", F79/F96)</f>
        <v>9.074631414530078E-2</v>
      </c>
      <c r="H79" s="65">
        <v>3716</v>
      </c>
      <c r="I79" s="9">
        <f>IF(H96=0, "-", H79/H96)</f>
        <v>9.5645011839802327E-2</v>
      </c>
      <c r="J79" s="8">
        <f t="shared" si="6"/>
        <v>-0.72510822510822515</v>
      </c>
      <c r="K79" s="9">
        <f t="shared" si="7"/>
        <v>-0.35898815931108718</v>
      </c>
    </row>
    <row r="80" spans="1:11" x14ac:dyDescent="0.2">
      <c r="A80" s="7" t="s">
        <v>421</v>
      </c>
      <c r="B80" s="65">
        <v>255</v>
      </c>
      <c r="C80" s="34">
        <f>IF(B96=0, "-", B80/B96)</f>
        <v>0.1513353115727003</v>
      </c>
      <c r="D80" s="65">
        <v>704</v>
      </c>
      <c r="E80" s="9">
        <f>IF(D96=0, "-", D80/D96)</f>
        <v>0.16886543535620052</v>
      </c>
      <c r="F80" s="81">
        <v>3730</v>
      </c>
      <c r="G80" s="34">
        <f>IF(F96=0, "-", F80/F96)</f>
        <v>0.14210065145338871</v>
      </c>
      <c r="H80" s="65">
        <v>6020</v>
      </c>
      <c r="I80" s="9">
        <f>IF(H96=0, "-", H80/H96)</f>
        <v>0.15494697827653661</v>
      </c>
      <c r="J80" s="8">
        <f t="shared" si="6"/>
        <v>-0.63778409090909094</v>
      </c>
      <c r="K80" s="9">
        <f t="shared" si="7"/>
        <v>-0.38039867109634551</v>
      </c>
    </row>
    <row r="81" spans="1:11" x14ac:dyDescent="0.2">
      <c r="A81" s="7" t="s">
        <v>422</v>
      </c>
      <c r="B81" s="65">
        <v>0</v>
      </c>
      <c r="C81" s="34">
        <f>IF(B96=0, "-", B81/B96)</f>
        <v>0</v>
      </c>
      <c r="D81" s="65">
        <v>5</v>
      </c>
      <c r="E81" s="9">
        <f>IF(D96=0, "-", D81/D96)</f>
        <v>1.1993283761093788E-3</v>
      </c>
      <c r="F81" s="81">
        <v>0</v>
      </c>
      <c r="G81" s="34">
        <f>IF(F96=0, "-", F81/F96)</f>
        <v>0</v>
      </c>
      <c r="H81" s="65">
        <v>56</v>
      </c>
      <c r="I81" s="9">
        <f>IF(H96=0, "-", H81/H96)</f>
        <v>1.4413672397817357E-3</v>
      </c>
      <c r="J81" s="8">
        <f t="shared" si="6"/>
        <v>-1</v>
      </c>
      <c r="K81" s="9">
        <f t="shared" si="7"/>
        <v>-1</v>
      </c>
    </row>
    <row r="82" spans="1:11" x14ac:dyDescent="0.2">
      <c r="A82" s="7" t="s">
        <v>423</v>
      </c>
      <c r="B82" s="65">
        <v>36</v>
      </c>
      <c r="C82" s="34">
        <f>IF(B96=0, "-", B82/B96)</f>
        <v>2.1364985163204748E-2</v>
      </c>
      <c r="D82" s="65">
        <v>0</v>
      </c>
      <c r="E82" s="9">
        <f>IF(D96=0, "-", D82/D96)</f>
        <v>0</v>
      </c>
      <c r="F82" s="81">
        <v>395</v>
      </c>
      <c r="G82" s="34">
        <f>IF(F96=0, "-", F82/F96)</f>
        <v>1.504819231208808E-2</v>
      </c>
      <c r="H82" s="65">
        <v>0</v>
      </c>
      <c r="I82" s="9">
        <f>IF(H96=0, "-", H82/H96)</f>
        <v>0</v>
      </c>
      <c r="J82" s="8" t="str">
        <f t="shared" si="6"/>
        <v>-</v>
      </c>
      <c r="K82" s="9" t="str">
        <f t="shared" si="7"/>
        <v>-</v>
      </c>
    </row>
    <row r="83" spans="1:11" x14ac:dyDescent="0.2">
      <c r="A83" s="7" t="s">
        <v>424</v>
      </c>
      <c r="B83" s="65">
        <v>82</v>
      </c>
      <c r="C83" s="34">
        <f>IF(B96=0, "-", B83/B96)</f>
        <v>4.86646884272997E-2</v>
      </c>
      <c r="D83" s="65">
        <v>278</v>
      </c>
      <c r="E83" s="9">
        <f>IF(D96=0, "-", D83/D96)</f>
        <v>6.6682657711681456E-2</v>
      </c>
      <c r="F83" s="81">
        <v>1405</v>
      </c>
      <c r="G83" s="34">
        <f>IF(F96=0, "-", F83/F96)</f>
        <v>5.3525848603756331E-2</v>
      </c>
      <c r="H83" s="65">
        <v>2653</v>
      </c>
      <c r="I83" s="9">
        <f>IF(H96=0, "-", H83/H96)</f>
        <v>6.8284772984659736E-2</v>
      </c>
      <c r="J83" s="8">
        <f t="shared" si="6"/>
        <v>-0.70503597122302153</v>
      </c>
      <c r="K83" s="9">
        <f t="shared" si="7"/>
        <v>-0.47041085563513002</v>
      </c>
    </row>
    <row r="84" spans="1:11" x14ac:dyDescent="0.2">
      <c r="A84" s="7" t="s">
        <v>425</v>
      </c>
      <c r="B84" s="65">
        <v>201</v>
      </c>
      <c r="C84" s="34">
        <f>IF(B96=0, "-", B84/B96)</f>
        <v>0.11928783382789318</v>
      </c>
      <c r="D84" s="65">
        <v>646</v>
      </c>
      <c r="E84" s="9">
        <f>IF(D96=0, "-", D84/D96)</f>
        <v>0.15495322619333174</v>
      </c>
      <c r="F84" s="81">
        <v>2748</v>
      </c>
      <c r="G84" s="34">
        <f>IF(F96=0, "-", F84/F96)</f>
        <v>0.1046897024648558</v>
      </c>
      <c r="H84" s="65">
        <v>5409</v>
      </c>
      <c r="I84" s="9">
        <f>IF(H96=0, "-", H84/H96)</f>
        <v>0.13922063214248945</v>
      </c>
      <c r="J84" s="8">
        <f t="shared" si="6"/>
        <v>-0.68885448916408665</v>
      </c>
      <c r="K84" s="9">
        <f t="shared" si="7"/>
        <v>-0.49195784803105935</v>
      </c>
    </row>
    <row r="85" spans="1:11" x14ac:dyDescent="0.2">
      <c r="A85" s="7" t="s">
        <v>426</v>
      </c>
      <c r="B85" s="65">
        <v>13</v>
      </c>
      <c r="C85" s="34">
        <f>IF(B96=0, "-", B85/B96)</f>
        <v>7.71513353115727E-3</v>
      </c>
      <c r="D85" s="65">
        <v>29</v>
      </c>
      <c r="E85" s="9">
        <f>IF(D96=0, "-", D85/D96)</f>
        <v>6.9561045814343966E-3</v>
      </c>
      <c r="F85" s="81">
        <v>224</v>
      </c>
      <c r="G85" s="34">
        <f>IF(F96=0, "-", F85/F96)</f>
        <v>8.5336584250828608E-3</v>
      </c>
      <c r="H85" s="65">
        <v>284</v>
      </c>
      <c r="I85" s="9">
        <f>IF(H96=0, "-", H85/H96)</f>
        <v>7.3097910017502314E-3</v>
      </c>
      <c r="J85" s="8">
        <f t="shared" si="6"/>
        <v>-0.55172413793103448</v>
      </c>
      <c r="K85" s="9">
        <f t="shared" si="7"/>
        <v>-0.21126760563380281</v>
      </c>
    </row>
    <row r="86" spans="1:11" x14ac:dyDescent="0.2">
      <c r="A86" s="7" t="s">
        <v>427</v>
      </c>
      <c r="B86" s="65">
        <v>2</v>
      </c>
      <c r="C86" s="34">
        <f>IF(B96=0, "-", B86/B96)</f>
        <v>1.1869436201780415E-3</v>
      </c>
      <c r="D86" s="65">
        <v>7</v>
      </c>
      <c r="E86" s="9">
        <f>IF(D96=0, "-", D86/D96)</f>
        <v>1.6790597265531303E-3</v>
      </c>
      <c r="F86" s="81">
        <v>55</v>
      </c>
      <c r="G86" s="34">
        <f>IF(F96=0, "-", F86/F96)</f>
        <v>2.0953179168730239E-3</v>
      </c>
      <c r="H86" s="65">
        <v>154</v>
      </c>
      <c r="I86" s="9">
        <f>IF(H96=0, "-", H86/H96)</f>
        <v>3.9637599093997732E-3</v>
      </c>
      <c r="J86" s="8">
        <f t="shared" si="6"/>
        <v>-0.7142857142857143</v>
      </c>
      <c r="K86" s="9">
        <f t="shared" si="7"/>
        <v>-0.6428571428571429</v>
      </c>
    </row>
    <row r="87" spans="1:11" x14ac:dyDescent="0.2">
      <c r="A87" s="7" t="s">
        <v>428</v>
      </c>
      <c r="B87" s="65">
        <v>42</v>
      </c>
      <c r="C87" s="34">
        <f>IF(B96=0, "-", B87/B96)</f>
        <v>2.4925816023738872E-2</v>
      </c>
      <c r="D87" s="65">
        <v>101</v>
      </c>
      <c r="E87" s="9">
        <f>IF(D96=0, "-", D87/D96)</f>
        <v>2.4226433197409452E-2</v>
      </c>
      <c r="F87" s="81">
        <v>430</v>
      </c>
      <c r="G87" s="34">
        <f>IF(F96=0, "-", F87/F96)</f>
        <v>1.6381576441007278E-2</v>
      </c>
      <c r="H87" s="65">
        <v>732</v>
      </c>
      <c r="I87" s="9">
        <f>IF(H96=0, "-", H87/H96)</f>
        <v>1.8840728920004119E-2</v>
      </c>
      <c r="J87" s="8">
        <f t="shared" si="6"/>
        <v>-0.58415841584158412</v>
      </c>
      <c r="K87" s="9">
        <f t="shared" si="7"/>
        <v>-0.41256830601092898</v>
      </c>
    </row>
    <row r="88" spans="1:11" x14ac:dyDescent="0.2">
      <c r="A88" s="7" t="s">
        <v>429</v>
      </c>
      <c r="B88" s="65">
        <v>19</v>
      </c>
      <c r="C88" s="34">
        <f>IF(B96=0, "-", B88/B96)</f>
        <v>1.1275964391691394E-2</v>
      </c>
      <c r="D88" s="65">
        <v>27</v>
      </c>
      <c r="E88" s="9">
        <f>IF(D96=0, "-", D88/D96)</f>
        <v>6.4763732309906456E-3</v>
      </c>
      <c r="F88" s="81">
        <v>214</v>
      </c>
      <c r="G88" s="34">
        <f>IF(F96=0, "-", F88/F96)</f>
        <v>8.1526915311059475E-3</v>
      </c>
      <c r="H88" s="65">
        <v>300</v>
      </c>
      <c r="I88" s="9">
        <f>IF(H96=0, "-", H88/H96)</f>
        <v>7.7216102131164423E-3</v>
      </c>
      <c r="J88" s="8">
        <f t="shared" si="6"/>
        <v>-0.29629629629629628</v>
      </c>
      <c r="K88" s="9">
        <f t="shared" si="7"/>
        <v>-0.28666666666666668</v>
      </c>
    </row>
    <row r="89" spans="1:11" x14ac:dyDescent="0.2">
      <c r="A89" s="7" t="s">
        <v>430</v>
      </c>
      <c r="B89" s="65">
        <v>2</v>
      </c>
      <c r="C89" s="34">
        <f>IF(B96=0, "-", B89/B96)</f>
        <v>1.1869436201780415E-3</v>
      </c>
      <c r="D89" s="65">
        <v>0</v>
      </c>
      <c r="E89" s="9">
        <f>IF(D96=0, "-", D89/D96)</f>
        <v>0</v>
      </c>
      <c r="F89" s="81">
        <v>41</v>
      </c>
      <c r="G89" s="34">
        <f>IF(F96=0, "-", F89/F96)</f>
        <v>1.5619642653053451E-3</v>
      </c>
      <c r="H89" s="65">
        <v>0</v>
      </c>
      <c r="I89" s="9">
        <f>IF(H96=0, "-", H89/H96)</f>
        <v>0</v>
      </c>
      <c r="J89" s="8" t="str">
        <f t="shared" si="6"/>
        <v>-</v>
      </c>
      <c r="K89" s="9" t="str">
        <f t="shared" si="7"/>
        <v>-</v>
      </c>
    </row>
    <row r="90" spans="1:11" x14ac:dyDescent="0.2">
      <c r="A90" s="7" t="s">
        <v>431</v>
      </c>
      <c r="B90" s="65">
        <v>65</v>
      </c>
      <c r="C90" s="34">
        <f>IF(B96=0, "-", B90/B96)</f>
        <v>3.857566765578635E-2</v>
      </c>
      <c r="D90" s="65">
        <v>266</v>
      </c>
      <c r="E90" s="9">
        <f>IF(D96=0, "-", D90/D96)</f>
        <v>6.3804269609018943E-2</v>
      </c>
      <c r="F90" s="81">
        <v>1604</v>
      </c>
      <c r="G90" s="34">
        <f>IF(F96=0, "-", F90/F96)</f>
        <v>6.110708979389691E-2</v>
      </c>
      <c r="H90" s="65">
        <v>2747</v>
      </c>
      <c r="I90" s="9">
        <f>IF(H96=0, "-", H90/H96)</f>
        <v>7.0704210851436217E-2</v>
      </c>
      <c r="J90" s="8">
        <f t="shared" si="6"/>
        <v>-0.75563909774436089</v>
      </c>
      <c r="K90" s="9">
        <f t="shared" si="7"/>
        <v>-0.41609028030578815</v>
      </c>
    </row>
    <row r="91" spans="1:11" x14ac:dyDescent="0.2">
      <c r="A91" s="7" t="s">
        <v>432</v>
      </c>
      <c r="B91" s="65">
        <v>0</v>
      </c>
      <c r="C91" s="34">
        <f>IF(B96=0, "-", B91/B96)</f>
        <v>0</v>
      </c>
      <c r="D91" s="65">
        <v>0</v>
      </c>
      <c r="E91" s="9">
        <f>IF(D96=0, "-", D91/D96)</f>
        <v>0</v>
      </c>
      <c r="F91" s="81">
        <v>0</v>
      </c>
      <c r="G91" s="34">
        <f>IF(F96=0, "-", F91/F96)</f>
        <v>0</v>
      </c>
      <c r="H91" s="65">
        <v>23</v>
      </c>
      <c r="I91" s="9">
        <f>IF(H96=0, "-", H91/H96)</f>
        <v>5.9199011633892724E-4</v>
      </c>
      <c r="J91" s="8" t="str">
        <f t="shared" si="6"/>
        <v>-</v>
      </c>
      <c r="K91" s="9">
        <f t="shared" si="7"/>
        <v>-1</v>
      </c>
    </row>
    <row r="92" spans="1:11" x14ac:dyDescent="0.2">
      <c r="A92" s="7" t="s">
        <v>433</v>
      </c>
      <c r="B92" s="65">
        <v>528</v>
      </c>
      <c r="C92" s="34">
        <f>IF(B96=0, "-", B92/B96)</f>
        <v>0.31335311572700297</v>
      </c>
      <c r="D92" s="65">
        <v>464</v>
      </c>
      <c r="E92" s="9">
        <f>IF(D96=0, "-", D92/D96)</f>
        <v>0.11129767330295035</v>
      </c>
      <c r="F92" s="81">
        <v>6094</v>
      </c>
      <c r="G92" s="34">
        <f>IF(F96=0, "-", F92/F96)</f>
        <v>0.23216122518953103</v>
      </c>
      <c r="H92" s="65">
        <v>4307</v>
      </c>
      <c r="I92" s="9">
        <f>IF(H96=0, "-", H92/H96)</f>
        <v>0.11085658395964172</v>
      </c>
      <c r="J92" s="8">
        <f t="shared" si="6"/>
        <v>0.13793103448275862</v>
      </c>
      <c r="K92" s="9">
        <f t="shared" si="7"/>
        <v>0.4149059670304156</v>
      </c>
    </row>
    <row r="93" spans="1:11" x14ac:dyDescent="0.2">
      <c r="A93" s="7" t="s">
        <v>434</v>
      </c>
      <c r="B93" s="65">
        <v>2</v>
      </c>
      <c r="C93" s="34">
        <f>IF(B96=0, "-", B93/B96)</f>
        <v>1.1869436201780415E-3</v>
      </c>
      <c r="D93" s="65">
        <v>17</v>
      </c>
      <c r="E93" s="9">
        <f>IF(D96=0, "-", D93/D96)</f>
        <v>4.0777164787718879E-3</v>
      </c>
      <c r="F93" s="81">
        <v>88</v>
      </c>
      <c r="G93" s="34">
        <f>IF(F96=0, "-", F93/F96)</f>
        <v>3.3525086669968381E-3</v>
      </c>
      <c r="H93" s="65">
        <v>161</v>
      </c>
      <c r="I93" s="9">
        <f>IF(H96=0, "-", H93/H96)</f>
        <v>4.1439308143724901E-3</v>
      </c>
      <c r="J93" s="8">
        <f t="shared" si="6"/>
        <v>-0.88235294117647056</v>
      </c>
      <c r="K93" s="9">
        <f t="shared" si="7"/>
        <v>-0.453416149068323</v>
      </c>
    </row>
    <row r="94" spans="1:11" x14ac:dyDescent="0.2">
      <c r="A94" s="7" t="s">
        <v>435</v>
      </c>
      <c r="B94" s="65">
        <v>60</v>
      </c>
      <c r="C94" s="34">
        <f>IF(B96=0, "-", B94/B96)</f>
        <v>3.5608308605341248E-2</v>
      </c>
      <c r="D94" s="65">
        <v>185</v>
      </c>
      <c r="E94" s="9">
        <f>IF(D96=0, "-", D94/D96)</f>
        <v>4.4375149916047012E-2</v>
      </c>
      <c r="F94" s="81">
        <v>1104</v>
      </c>
      <c r="G94" s="34">
        <f>IF(F96=0, "-", F94/F96)</f>
        <v>4.2058745095051239E-2</v>
      </c>
      <c r="H94" s="65">
        <v>1680</v>
      </c>
      <c r="I94" s="9">
        <f>IF(H96=0, "-", H94/H96)</f>
        <v>4.3241017193452073E-2</v>
      </c>
      <c r="J94" s="8">
        <f t="shared" si="6"/>
        <v>-0.67567567567567566</v>
      </c>
      <c r="K94" s="9">
        <f t="shared" si="7"/>
        <v>-0.34285714285714286</v>
      </c>
    </row>
    <row r="95" spans="1:11" x14ac:dyDescent="0.2">
      <c r="A95" s="2"/>
      <c r="B95" s="68"/>
      <c r="C95" s="33"/>
      <c r="D95" s="68"/>
      <c r="E95" s="6"/>
      <c r="F95" s="82"/>
      <c r="G95" s="33"/>
      <c r="H95" s="68"/>
      <c r="I95" s="6"/>
      <c r="J95" s="5"/>
      <c r="K95" s="6"/>
    </row>
    <row r="96" spans="1:11" s="43" customFormat="1" x14ac:dyDescent="0.2">
      <c r="A96" s="162" t="s">
        <v>633</v>
      </c>
      <c r="B96" s="71">
        <f>SUM(B72:B95)</f>
        <v>1685</v>
      </c>
      <c r="C96" s="40">
        <f>B96/10447</f>
        <v>0.16129032258064516</v>
      </c>
      <c r="D96" s="71">
        <f>SUM(D72:D95)</f>
        <v>4169</v>
      </c>
      <c r="E96" s="41">
        <f>D96/24686</f>
        <v>0.16888114720894434</v>
      </c>
      <c r="F96" s="77">
        <f>SUM(F72:F95)</f>
        <v>26249</v>
      </c>
      <c r="G96" s="42">
        <f>F96/155887</f>
        <v>0.16838479154772368</v>
      </c>
      <c r="H96" s="71">
        <f>SUM(H72:H95)</f>
        <v>38852</v>
      </c>
      <c r="I96" s="41">
        <f>H96/231192</f>
        <v>0.16805079760545347</v>
      </c>
      <c r="J96" s="37">
        <f>IF(D96=0, "-", IF((B96-D96)/D96&lt;10, (B96-D96)/D96, "&gt;999%"))</f>
        <v>-0.59582633725113932</v>
      </c>
      <c r="K96" s="38">
        <f>IF(H96=0, "-", IF((F96-H96)/H96&lt;10, (F96-H96)/H96, "&gt;999%"))</f>
        <v>-0.32438484505302173</v>
      </c>
    </row>
    <row r="97" spans="1:11" x14ac:dyDescent="0.2">
      <c r="B97" s="83"/>
      <c r="D97" s="83"/>
      <c r="F97" s="83"/>
      <c r="H97" s="83"/>
    </row>
    <row r="98" spans="1:11" x14ac:dyDescent="0.2">
      <c r="A98" s="163" t="s">
        <v>155</v>
      </c>
      <c r="B98" s="61" t="s">
        <v>12</v>
      </c>
      <c r="C98" s="62" t="s">
        <v>13</v>
      </c>
      <c r="D98" s="61" t="s">
        <v>12</v>
      </c>
      <c r="E98" s="63" t="s">
        <v>13</v>
      </c>
      <c r="F98" s="62" t="s">
        <v>12</v>
      </c>
      <c r="G98" s="62" t="s">
        <v>13</v>
      </c>
      <c r="H98" s="61" t="s">
        <v>12</v>
      </c>
      <c r="I98" s="63" t="s">
        <v>13</v>
      </c>
      <c r="J98" s="61"/>
      <c r="K98" s="63"/>
    </row>
    <row r="99" spans="1:11" x14ac:dyDescent="0.2">
      <c r="A99" s="7" t="s">
        <v>436</v>
      </c>
      <c r="B99" s="65">
        <v>9</v>
      </c>
      <c r="C99" s="34">
        <f>IF(B113=0, "-", B99/B113)</f>
        <v>2.9126213592233011E-2</v>
      </c>
      <c r="D99" s="65">
        <v>11</v>
      </c>
      <c r="E99" s="9">
        <f>IF(D113=0, "-", D99/D113)</f>
        <v>1.1235955056179775E-2</v>
      </c>
      <c r="F99" s="81">
        <v>93</v>
      </c>
      <c r="G99" s="34">
        <f>IF(F113=0, "-", F99/F113)</f>
        <v>1.5296052631578948E-2</v>
      </c>
      <c r="H99" s="65">
        <v>151</v>
      </c>
      <c r="I99" s="9">
        <f>IF(H113=0, "-", H99/H113)</f>
        <v>1.8027698185291308E-2</v>
      </c>
      <c r="J99" s="8">
        <f t="shared" ref="J99:J111" si="8">IF(D99=0, "-", IF((B99-D99)/D99&lt;10, (B99-D99)/D99, "&gt;999%"))</f>
        <v>-0.18181818181818182</v>
      </c>
      <c r="K99" s="9">
        <f t="shared" ref="K99:K111" si="9">IF(H99=0, "-", IF((F99-H99)/H99&lt;10, (F99-H99)/H99, "&gt;999%"))</f>
        <v>-0.38410596026490068</v>
      </c>
    </row>
    <row r="100" spans="1:11" x14ac:dyDescent="0.2">
      <c r="A100" s="7" t="s">
        <v>437</v>
      </c>
      <c r="B100" s="65">
        <v>5</v>
      </c>
      <c r="C100" s="34">
        <f>IF(B113=0, "-", B100/B113)</f>
        <v>1.6181229773462782E-2</v>
      </c>
      <c r="D100" s="65">
        <v>92</v>
      </c>
      <c r="E100" s="9">
        <f>IF(D113=0, "-", D100/D113)</f>
        <v>9.3973442288049033E-2</v>
      </c>
      <c r="F100" s="81">
        <v>552</v>
      </c>
      <c r="G100" s="34">
        <f>IF(F113=0, "-", F100/F113)</f>
        <v>9.0789473684210531E-2</v>
      </c>
      <c r="H100" s="65">
        <v>799</v>
      </c>
      <c r="I100" s="9">
        <f>IF(H113=0, "-", H100/H113)</f>
        <v>9.5391595033428839E-2</v>
      </c>
      <c r="J100" s="8">
        <f t="shared" si="8"/>
        <v>-0.94565217391304346</v>
      </c>
      <c r="K100" s="9">
        <f t="shared" si="9"/>
        <v>-0.3091364205256571</v>
      </c>
    </row>
    <row r="101" spans="1:11" x14ac:dyDescent="0.2">
      <c r="A101" s="7" t="s">
        <v>438</v>
      </c>
      <c r="B101" s="65">
        <v>78</v>
      </c>
      <c r="C101" s="34">
        <f>IF(B113=0, "-", B101/B113)</f>
        <v>0.25242718446601942</v>
      </c>
      <c r="D101" s="65">
        <v>244</v>
      </c>
      <c r="E101" s="9">
        <f>IF(D113=0, "-", D101/D113)</f>
        <v>0.24923391215526047</v>
      </c>
      <c r="F101" s="81">
        <v>986</v>
      </c>
      <c r="G101" s="34">
        <f>IF(F113=0, "-", F101/F113)</f>
        <v>0.16217105263157894</v>
      </c>
      <c r="H101" s="65">
        <v>1950</v>
      </c>
      <c r="I101" s="9">
        <f>IF(H113=0, "-", H101/H113)</f>
        <v>0.23280802292263611</v>
      </c>
      <c r="J101" s="8">
        <f t="shared" si="8"/>
        <v>-0.68032786885245899</v>
      </c>
      <c r="K101" s="9">
        <f t="shared" si="9"/>
        <v>-0.49435897435897436</v>
      </c>
    </row>
    <row r="102" spans="1:11" x14ac:dyDescent="0.2">
      <c r="A102" s="7" t="s">
        <v>439</v>
      </c>
      <c r="B102" s="65">
        <v>22</v>
      </c>
      <c r="C102" s="34">
        <f>IF(B113=0, "-", B102/B113)</f>
        <v>7.1197411003236247E-2</v>
      </c>
      <c r="D102" s="65">
        <v>65</v>
      </c>
      <c r="E102" s="9">
        <f>IF(D113=0, "-", D102/D113)</f>
        <v>6.6394279877425938E-2</v>
      </c>
      <c r="F102" s="81">
        <v>424</v>
      </c>
      <c r="G102" s="34">
        <f>IF(F113=0, "-", F102/F113)</f>
        <v>6.9736842105263153E-2</v>
      </c>
      <c r="H102" s="65">
        <v>479</v>
      </c>
      <c r="I102" s="9">
        <f>IF(H113=0, "-", H102/H113)</f>
        <v>5.7187201528175739E-2</v>
      </c>
      <c r="J102" s="8">
        <f t="shared" si="8"/>
        <v>-0.66153846153846152</v>
      </c>
      <c r="K102" s="9">
        <f t="shared" si="9"/>
        <v>-0.11482254697286012</v>
      </c>
    </row>
    <row r="103" spans="1:11" x14ac:dyDescent="0.2">
      <c r="A103" s="7" t="s">
        <v>440</v>
      </c>
      <c r="B103" s="65">
        <v>4</v>
      </c>
      <c r="C103" s="34">
        <f>IF(B113=0, "-", B103/B113)</f>
        <v>1.2944983818770227E-2</v>
      </c>
      <c r="D103" s="65">
        <v>69</v>
      </c>
      <c r="E103" s="9">
        <f>IF(D113=0, "-", D103/D113)</f>
        <v>7.0480081716036772E-2</v>
      </c>
      <c r="F103" s="81">
        <v>262</v>
      </c>
      <c r="G103" s="34">
        <f>IF(F113=0, "-", F103/F113)</f>
        <v>4.3092105263157897E-2</v>
      </c>
      <c r="H103" s="65">
        <v>460</v>
      </c>
      <c r="I103" s="9">
        <f>IF(H113=0, "-", H103/H113)</f>
        <v>5.4918815663801336E-2</v>
      </c>
      <c r="J103" s="8">
        <f t="shared" si="8"/>
        <v>-0.94202898550724634</v>
      </c>
      <c r="K103" s="9">
        <f t="shared" si="9"/>
        <v>-0.43043478260869567</v>
      </c>
    </row>
    <row r="104" spans="1:11" x14ac:dyDescent="0.2">
      <c r="A104" s="7" t="s">
        <v>441</v>
      </c>
      <c r="B104" s="65">
        <v>4</v>
      </c>
      <c r="C104" s="34">
        <f>IF(B113=0, "-", B104/B113)</f>
        <v>1.2944983818770227E-2</v>
      </c>
      <c r="D104" s="65">
        <v>33</v>
      </c>
      <c r="E104" s="9">
        <f>IF(D113=0, "-", D104/D113)</f>
        <v>3.3707865168539325E-2</v>
      </c>
      <c r="F104" s="81">
        <v>263</v>
      </c>
      <c r="G104" s="34">
        <f>IF(F113=0, "-", F104/F113)</f>
        <v>4.3256578947368424E-2</v>
      </c>
      <c r="H104" s="65">
        <v>354</v>
      </c>
      <c r="I104" s="9">
        <f>IF(H113=0, "-", H104/H113)</f>
        <v>4.2263610315186245E-2</v>
      </c>
      <c r="J104" s="8">
        <f t="shared" si="8"/>
        <v>-0.87878787878787878</v>
      </c>
      <c r="K104" s="9">
        <f t="shared" si="9"/>
        <v>-0.25706214689265539</v>
      </c>
    </row>
    <row r="105" spans="1:11" x14ac:dyDescent="0.2">
      <c r="A105" s="7" t="s">
        <v>442</v>
      </c>
      <c r="B105" s="65">
        <v>11</v>
      </c>
      <c r="C105" s="34">
        <f>IF(B113=0, "-", B105/B113)</f>
        <v>3.5598705501618123E-2</v>
      </c>
      <c r="D105" s="65">
        <v>102</v>
      </c>
      <c r="E105" s="9">
        <f>IF(D113=0, "-", D105/D113)</f>
        <v>0.1041879468845761</v>
      </c>
      <c r="F105" s="81">
        <v>613</v>
      </c>
      <c r="G105" s="34">
        <f>IF(F113=0, "-", F105/F113)</f>
        <v>0.10082236842105263</v>
      </c>
      <c r="H105" s="65">
        <v>719</v>
      </c>
      <c r="I105" s="9">
        <f>IF(H113=0, "-", H105/H113)</f>
        <v>8.5840496657115573E-2</v>
      </c>
      <c r="J105" s="8">
        <f t="shared" si="8"/>
        <v>-0.89215686274509809</v>
      </c>
      <c r="K105" s="9">
        <f t="shared" si="9"/>
        <v>-0.1474269819193324</v>
      </c>
    </row>
    <row r="106" spans="1:11" x14ac:dyDescent="0.2">
      <c r="A106" s="7" t="s">
        <v>443</v>
      </c>
      <c r="B106" s="65">
        <v>2</v>
      </c>
      <c r="C106" s="34">
        <f>IF(B113=0, "-", B106/B113)</f>
        <v>6.4724919093851136E-3</v>
      </c>
      <c r="D106" s="65">
        <v>1</v>
      </c>
      <c r="E106" s="9">
        <f>IF(D113=0, "-", D106/D113)</f>
        <v>1.0214504596527069E-3</v>
      </c>
      <c r="F106" s="81">
        <v>35</v>
      </c>
      <c r="G106" s="34">
        <f>IF(F113=0, "-", F106/F113)</f>
        <v>5.7565789473684207E-3</v>
      </c>
      <c r="H106" s="65">
        <v>1</v>
      </c>
      <c r="I106" s="9">
        <f>IF(H113=0, "-", H106/H113)</f>
        <v>1.1938872970391595E-4</v>
      </c>
      <c r="J106" s="8">
        <f t="shared" si="8"/>
        <v>1</v>
      </c>
      <c r="K106" s="9" t="str">
        <f t="shared" si="9"/>
        <v>&gt;999%</v>
      </c>
    </row>
    <row r="107" spans="1:11" x14ac:dyDescent="0.2">
      <c r="A107" s="7" t="s">
        <v>444</v>
      </c>
      <c r="B107" s="65">
        <v>10</v>
      </c>
      <c r="C107" s="34">
        <f>IF(B113=0, "-", B107/B113)</f>
        <v>3.2362459546925564E-2</v>
      </c>
      <c r="D107" s="65">
        <v>0</v>
      </c>
      <c r="E107" s="9">
        <f>IF(D113=0, "-", D107/D113)</f>
        <v>0</v>
      </c>
      <c r="F107" s="81">
        <v>110</v>
      </c>
      <c r="G107" s="34">
        <f>IF(F113=0, "-", F107/F113)</f>
        <v>1.8092105263157895E-2</v>
      </c>
      <c r="H107" s="65">
        <v>0</v>
      </c>
      <c r="I107" s="9">
        <f>IF(H113=0, "-", H107/H113)</f>
        <v>0</v>
      </c>
      <c r="J107" s="8" t="str">
        <f t="shared" si="8"/>
        <v>-</v>
      </c>
      <c r="K107" s="9" t="str">
        <f t="shared" si="9"/>
        <v>-</v>
      </c>
    </row>
    <row r="108" spans="1:11" x14ac:dyDescent="0.2">
      <c r="A108" s="7" t="s">
        <v>445</v>
      </c>
      <c r="B108" s="65">
        <v>27</v>
      </c>
      <c r="C108" s="34">
        <f>IF(B113=0, "-", B108/B113)</f>
        <v>8.7378640776699032E-2</v>
      </c>
      <c r="D108" s="65">
        <v>25</v>
      </c>
      <c r="E108" s="9">
        <f>IF(D113=0, "-", D108/D113)</f>
        <v>2.5536261491317672E-2</v>
      </c>
      <c r="F108" s="81">
        <v>340</v>
      </c>
      <c r="G108" s="34">
        <f>IF(F113=0, "-", F108/F113)</f>
        <v>5.5921052631578948E-2</v>
      </c>
      <c r="H108" s="65">
        <v>285</v>
      </c>
      <c r="I108" s="9">
        <f>IF(H113=0, "-", H108/H113)</f>
        <v>3.4025787965616047E-2</v>
      </c>
      <c r="J108" s="8">
        <f t="shared" si="8"/>
        <v>0.08</v>
      </c>
      <c r="K108" s="9">
        <f t="shared" si="9"/>
        <v>0.19298245614035087</v>
      </c>
    </row>
    <row r="109" spans="1:11" x14ac:dyDescent="0.2">
      <c r="A109" s="7" t="s">
        <v>446</v>
      </c>
      <c r="B109" s="65">
        <v>81</v>
      </c>
      <c r="C109" s="34">
        <f>IF(B113=0, "-", B109/B113)</f>
        <v>0.26213592233009708</v>
      </c>
      <c r="D109" s="65">
        <v>173</v>
      </c>
      <c r="E109" s="9">
        <f>IF(D113=0, "-", D109/D113)</f>
        <v>0.17671092951991829</v>
      </c>
      <c r="F109" s="81">
        <v>1452</v>
      </c>
      <c r="G109" s="34">
        <f>IF(F113=0, "-", F109/F113)</f>
        <v>0.2388157894736842</v>
      </c>
      <c r="H109" s="65">
        <v>1894</v>
      </c>
      <c r="I109" s="9">
        <f>IF(H113=0, "-", H109/H113)</f>
        <v>0.22612225405921682</v>
      </c>
      <c r="J109" s="8">
        <f t="shared" si="8"/>
        <v>-0.53179190751445082</v>
      </c>
      <c r="K109" s="9">
        <f t="shared" si="9"/>
        <v>-0.23336853220696938</v>
      </c>
    </row>
    <row r="110" spans="1:11" x14ac:dyDescent="0.2">
      <c r="A110" s="7" t="s">
        <v>447</v>
      </c>
      <c r="B110" s="65">
        <v>49</v>
      </c>
      <c r="C110" s="34">
        <f>IF(B113=0, "-", B110/B113)</f>
        <v>0.15857605177993528</v>
      </c>
      <c r="D110" s="65">
        <v>66</v>
      </c>
      <c r="E110" s="9">
        <f>IF(D113=0, "-", D110/D113)</f>
        <v>6.741573033707865E-2</v>
      </c>
      <c r="F110" s="81">
        <v>484</v>
      </c>
      <c r="G110" s="34">
        <f>IF(F113=0, "-", F110/F113)</f>
        <v>7.9605263157894735E-2</v>
      </c>
      <c r="H110" s="65">
        <v>565</v>
      </c>
      <c r="I110" s="9">
        <f>IF(H113=0, "-", H110/H113)</f>
        <v>6.7454632282712507E-2</v>
      </c>
      <c r="J110" s="8">
        <f t="shared" si="8"/>
        <v>-0.25757575757575757</v>
      </c>
      <c r="K110" s="9">
        <f t="shared" si="9"/>
        <v>-0.14336283185840709</v>
      </c>
    </row>
    <row r="111" spans="1:11" x14ac:dyDescent="0.2">
      <c r="A111" s="7" t="s">
        <v>448</v>
      </c>
      <c r="B111" s="65">
        <v>7</v>
      </c>
      <c r="C111" s="34">
        <f>IF(B113=0, "-", B111/B113)</f>
        <v>2.2653721682847898E-2</v>
      </c>
      <c r="D111" s="65">
        <v>98</v>
      </c>
      <c r="E111" s="9">
        <f>IF(D113=0, "-", D111/D113)</f>
        <v>0.10010214504596528</v>
      </c>
      <c r="F111" s="81">
        <v>466</v>
      </c>
      <c r="G111" s="34">
        <f>IF(F113=0, "-", F111/F113)</f>
        <v>7.6644736842105265E-2</v>
      </c>
      <c r="H111" s="65">
        <v>719</v>
      </c>
      <c r="I111" s="9">
        <f>IF(H113=0, "-", H111/H113)</f>
        <v>8.5840496657115573E-2</v>
      </c>
      <c r="J111" s="8">
        <f t="shared" si="8"/>
        <v>-0.9285714285714286</v>
      </c>
      <c r="K111" s="9">
        <f t="shared" si="9"/>
        <v>-0.35187760778859528</v>
      </c>
    </row>
    <row r="112" spans="1:11" x14ac:dyDescent="0.2">
      <c r="A112" s="2"/>
      <c r="B112" s="68"/>
      <c r="C112" s="33"/>
      <c r="D112" s="68"/>
      <c r="E112" s="6"/>
      <c r="F112" s="82"/>
      <c r="G112" s="33"/>
      <c r="H112" s="68"/>
      <c r="I112" s="6"/>
      <c r="J112" s="5"/>
      <c r="K112" s="6"/>
    </row>
    <row r="113" spans="1:11" s="43" customFormat="1" x14ac:dyDescent="0.2">
      <c r="A113" s="162" t="s">
        <v>632</v>
      </c>
      <c r="B113" s="71">
        <f>SUM(B99:B112)</f>
        <v>309</v>
      </c>
      <c r="C113" s="40">
        <f>B113/10447</f>
        <v>2.9577869244759261E-2</v>
      </c>
      <c r="D113" s="71">
        <f>SUM(D99:D112)</f>
        <v>979</v>
      </c>
      <c r="E113" s="41">
        <f>D113/24686</f>
        <v>3.9658105808960543E-2</v>
      </c>
      <c r="F113" s="77">
        <f>SUM(F99:F112)</f>
        <v>6080</v>
      </c>
      <c r="G113" s="42">
        <f>F113/155887</f>
        <v>3.9002610865562878E-2</v>
      </c>
      <c r="H113" s="71">
        <f>SUM(H99:H112)</f>
        <v>8376</v>
      </c>
      <c r="I113" s="41">
        <f>H113/231192</f>
        <v>3.6229627322744734E-2</v>
      </c>
      <c r="J113" s="37">
        <f>IF(D113=0, "-", IF((B113-D113)/D113&lt;10, (B113-D113)/D113, "&gt;999%"))</f>
        <v>-0.68437180796731356</v>
      </c>
      <c r="K113" s="38">
        <f>IF(H113=0, "-", IF((F113-H113)/H113&lt;10, (F113-H113)/H113, "&gt;999%"))</f>
        <v>-0.27411652340019105</v>
      </c>
    </row>
    <row r="114" spans="1:11" x14ac:dyDescent="0.2">
      <c r="B114" s="83"/>
      <c r="D114" s="83"/>
      <c r="F114" s="83"/>
      <c r="H114" s="83"/>
    </row>
    <row r="115" spans="1:11" s="43" customFormat="1" x14ac:dyDescent="0.2">
      <c r="A115" s="162" t="s">
        <v>631</v>
      </c>
      <c r="B115" s="71">
        <v>1994</v>
      </c>
      <c r="C115" s="40">
        <f>B115/10447</f>
        <v>0.19086819182540443</v>
      </c>
      <c r="D115" s="71">
        <v>5148</v>
      </c>
      <c r="E115" s="41">
        <f>D115/24686</f>
        <v>0.20853925301790488</v>
      </c>
      <c r="F115" s="77">
        <v>32329</v>
      </c>
      <c r="G115" s="42">
        <f>F115/155887</f>
        <v>0.20738740241328654</v>
      </c>
      <c r="H115" s="71">
        <v>47228</v>
      </c>
      <c r="I115" s="41">
        <f>H115/231192</f>
        <v>0.2042804249281982</v>
      </c>
      <c r="J115" s="37">
        <f>IF(D115=0, "-", IF((B115-D115)/D115&lt;10, (B115-D115)/D115, "&gt;999%"))</f>
        <v>-0.6126651126651127</v>
      </c>
      <c r="K115" s="38">
        <f>IF(H115=0, "-", IF((F115-H115)/H115&lt;10, (F115-H115)/H115, "&gt;999%"))</f>
        <v>-0.31546963665622091</v>
      </c>
    </row>
    <row r="116" spans="1:11" x14ac:dyDescent="0.2">
      <c r="B116" s="83"/>
      <c r="D116" s="83"/>
      <c r="F116" s="83"/>
      <c r="H116" s="83"/>
    </row>
    <row r="117" spans="1:11" ht="15.75" x14ac:dyDescent="0.25">
      <c r="A117" s="164" t="s">
        <v>124</v>
      </c>
      <c r="B117" s="196" t="s">
        <v>1</v>
      </c>
      <c r="C117" s="200"/>
      <c r="D117" s="200"/>
      <c r="E117" s="197"/>
      <c r="F117" s="196" t="s">
        <v>14</v>
      </c>
      <c r="G117" s="200"/>
      <c r="H117" s="200"/>
      <c r="I117" s="197"/>
      <c r="J117" s="196" t="s">
        <v>15</v>
      </c>
      <c r="K117" s="197"/>
    </row>
    <row r="118" spans="1:11" x14ac:dyDescent="0.2">
      <c r="A118" s="22"/>
      <c r="B118" s="196">
        <f>VALUE(RIGHT($B$2, 4))</f>
        <v>2020</v>
      </c>
      <c r="C118" s="197"/>
      <c r="D118" s="196">
        <f>B118-1</f>
        <v>2019</v>
      </c>
      <c r="E118" s="204"/>
      <c r="F118" s="196">
        <f>B118</f>
        <v>2020</v>
      </c>
      <c r="G118" s="204"/>
      <c r="H118" s="196">
        <f>D118</f>
        <v>2019</v>
      </c>
      <c r="I118" s="204"/>
      <c r="J118" s="140" t="s">
        <v>4</v>
      </c>
      <c r="K118" s="141" t="s">
        <v>2</v>
      </c>
    </row>
    <row r="119" spans="1:11" x14ac:dyDescent="0.2">
      <c r="A119" s="163" t="s">
        <v>156</v>
      </c>
      <c r="B119" s="61" t="s">
        <v>12</v>
      </c>
      <c r="C119" s="62" t="s">
        <v>13</v>
      </c>
      <c r="D119" s="61" t="s">
        <v>12</v>
      </c>
      <c r="E119" s="63" t="s">
        <v>13</v>
      </c>
      <c r="F119" s="62" t="s">
        <v>12</v>
      </c>
      <c r="G119" s="62" t="s">
        <v>13</v>
      </c>
      <c r="H119" s="61" t="s">
        <v>12</v>
      </c>
      <c r="I119" s="63" t="s">
        <v>13</v>
      </c>
      <c r="J119" s="61"/>
      <c r="K119" s="63"/>
    </row>
    <row r="120" spans="1:11" x14ac:dyDescent="0.2">
      <c r="A120" s="7" t="s">
        <v>449</v>
      </c>
      <c r="B120" s="65">
        <v>50</v>
      </c>
      <c r="C120" s="34">
        <f>IF(B148=0, "-", B120/B148)</f>
        <v>5.1387461459403906E-2</v>
      </c>
      <c r="D120" s="65">
        <v>39</v>
      </c>
      <c r="E120" s="9">
        <f>IF(D148=0, "-", D120/D148)</f>
        <v>1.6883116883116882E-2</v>
      </c>
      <c r="F120" s="81">
        <v>514</v>
      </c>
      <c r="G120" s="34">
        <f>IF(F148=0, "-", F120/F148)</f>
        <v>3.3152734778121778E-2</v>
      </c>
      <c r="H120" s="65">
        <v>608</v>
      </c>
      <c r="I120" s="9">
        <f>IF(H148=0, "-", H120/H148)</f>
        <v>2.729762492704171E-2</v>
      </c>
      <c r="J120" s="8">
        <f t="shared" ref="J120:J146" si="10">IF(D120=0, "-", IF((B120-D120)/D120&lt;10, (B120-D120)/D120, "&gt;999%"))</f>
        <v>0.28205128205128205</v>
      </c>
      <c r="K120" s="9">
        <f t="shared" ref="K120:K146" si="11">IF(H120=0, "-", IF((F120-H120)/H120&lt;10, (F120-H120)/H120, "&gt;999%"))</f>
        <v>-0.15460526315789475</v>
      </c>
    </row>
    <row r="121" spans="1:11" x14ac:dyDescent="0.2">
      <c r="A121" s="7" t="s">
        <v>450</v>
      </c>
      <c r="B121" s="65">
        <v>82</v>
      </c>
      <c r="C121" s="34">
        <f>IF(B148=0, "-", B121/B148)</f>
        <v>8.4275436793422406E-2</v>
      </c>
      <c r="D121" s="65">
        <v>202</v>
      </c>
      <c r="E121" s="9">
        <f>IF(D148=0, "-", D121/D148)</f>
        <v>8.7445887445887452E-2</v>
      </c>
      <c r="F121" s="81">
        <v>1426</v>
      </c>
      <c r="G121" s="34">
        <f>IF(F148=0, "-", F121/F148)</f>
        <v>9.1976264189886484E-2</v>
      </c>
      <c r="H121" s="65">
        <v>1671</v>
      </c>
      <c r="I121" s="9">
        <f>IF(H148=0, "-", H121/H148)</f>
        <v>7.5023571139945219E-2</v>
      </c>
      <c r="J121" s="8">
        <f t="shared" si="10"/>
        <v>-0.59405940594059403</v>
      </c>
      <c r="K121" s="9">
        <f t="shared" si="11"/>
        <v>-0.14661879114302812</v>
      </c>
    </row>
    <row r="122" spans="1:11" x14ac:dyDescent="0.2">
      <c r="A122" s="7" t="s">
        <v>451</v>
      </c>
      <c r="B122" s="65">
        <v>0</v>
      </c>
      <c r="C122" s="34">
        <f>IF(B148=0, "-", B122/B148)</f>
        <v>0</v>
      </c>
      <c r="D122" s="65">
        <v>0</v>
      </c>
      <c r="E122" s="9">
        <f>IF(D148=0, "-", D122/D148)</f>
        <v>0</v>
      </c>
      <c r="F122" s="81">
        <v>0</v>
      </c>
      <c r="G122" s="34">
        <f>IF(F148=0, "-", F122/F148)</f>
        <v>0</v>
      </c>
      <c r="H122" s="65">
        <v>1</v>
      </c>
      <c r="I122" s="9">
        <f>IF(H148=0, "-", H122/H148)</f>
        <v>4.4897409419476499E-5</v>
      </c>
      <c r="J122" s="8" t="str">
        <f t="shared" si="10"/>
        <v>-</v>
      </c>
      <c r="K122" s="9">
        <f t="shared" si="11"/>
        <v>-1</v>
      </c>
    </row>
    <row r="123" spans="1:11" x14ac:dyDescent="0.2">
      <c r="A123" s="7" t="s">
        <v>452</v>
      </c>
      <c r="B123" s="65">
        <v>2</v>
      </c>
      <c r="C123" s="34">
        <f>IF(B148=0, "-", B123/B148)</f>
        <v>2.0554984583761563E-3</v>
      </c>
      <c r="D123" s="65">
        <v>9</v>
      </c>
      <c r="E123" s="9">
        <f>IF(D148=0, "-", D123/D148)</f>
        <v>3.8961038961038961E-3</v>
      </c>
      <c r="F123" s="81">
        <v>28</v>
      </c>
      <c r="G123" s="34">
        <f>IF(F148=0, "-", F123/F148)</f>
        <v>1.805985552115583E-3</v>
      </c>
      <c r="H123" s="65">
        <v>64</v>
      </c>
      <c r="I123" s="9">
        <f>IF(H148=0, "-", H123/H148)</f>
        <v>2.8734342028464959E-3</v>
      </c>
      <c r="J123" s="8">
        <f t="shared" si="10"/>
        <v>-0.77777777777777779</v>
      </c>
      <c r="K123" s="9">
        <f t="shared" si="11"/>
        <v>-0.5625</v>
      </c>
    </row>
    <row r="124" spans="1:11" x14ac:dyDescent="0.2">
      <c r="A124" s="7" t="s">
        <v>453</v>
      </c>
      <c r="B124" s="65">
        <v>24</v>
      </c>
      <c r="C124" s="34">
        <f>IF(B148=0, "-", B124/B148)</f>
        <v>2.4665981500513873E-2</v>
      </c>
      <c r="D124" s="65">
        <v>137</v>
      </c>
      <c r="E124" s="9">
        <f>IF(D148=0, "-", D124/D148)</f>
        <v>5.9307359307359309E-2</v>
      </c>
      <c r="F124" s="81">
        <v>503</v>
      </c>
      <c r="G124" s="34">
        <f>IF(F148=0, "-", F124/F148)</f>
        <v>3.2443240454076365E-2</v>
      </c>
      <c r="H124" s="65">
        <v>825</v>
      </c>
      <c r="I124" s="9">
        <f>IF(H148=0, "-", H124/H148)</f>
        <v>3.7040362771068112E-2</v>
      </c>
      <c r="J124" s="8">
        <f t="shared" si="10"/>
        <v>-0.82481751824817517</v>
      </c>
      <c r="K124" s="9">
        <f t="shared" si="11"/>
        <v>-0.39030303030303032</v>
      </c>
    </row>
    <row r="125" spans="1:11" x14ac:dyDescent="0.2">
      <c r="A125" s="7" t="s">
        <v>454</v>
      </c>
      <c r="B125" s="65">
        <v>0</v>
      </c>
      <c r="C125" s="34">
        <f>IF(B148=0, "-", B125/B148)</f>
        <v>0</v>
      </c>
      <c r="D125" s="65">
        <v>0</v>
      </c>
      <c r="E125" s="9">
        <f>IF(D148=0, "-", D125/D148)</f>
        <v>0</v>
      </c>
      <c r="F125" s="81">
        <v>0</v>
      </c>
      <c r="G125" s="34">
        <f>IF(F148=0, "-", F125/F148)</f>
        <v>0</v>
      </c>
      <c r="H125" s="65">
        <v>118</v>
      </c>
      <c r="I125" s="9">
        <f>IF(H148=0, "-", H125/H148)</f>
        <v>5.2978943114982266E-3</v>
      </c>
      <c r="J125" s="8" t="str">
        <f t="shared" si="10"/>
        <v>-</v>
      </c>
      <c r="K125" s="9">
        <f t="shared" si="11"/>
        <v>-1</v>
      </c>
    </row>
    <row r="126" spans="1:11" x14ac:dyDescent="0.2">
      <c r="A126" s="7" t="s">
        <v>455</v>
      </c>
      <c r="B126" s="65">
        <v>17</v>
      </c>
      <c r="C126" s="34">
        <f>IF(B148=0, "-", B126/B148)</f>
        <v>1.7471736896197326E-2</v>
      </c>
      <c r="D126" s="65">
        <v>68</v>
      </c>
      <c r="E126" s="9">
        <f>IF(D148=0, "-", D126/D148)</f>
        <v>2.9437229437229439E-2</v>
      </c>
      <c r="F126" s="81">
        <v>319</v>
      </c>
      <c r="G126" s="34">
        <f>IF(F148=0, "-", F126/F148)</f>
        <v>2.0575335397316822E-2</v>
      </c>
      <c r="H126" s="65">
        <v>654</v>
      </c>
      <c r="I126" s="9">
        <f>IF(H148=0, "-", H126/H148)</f>
        <v>2.9362905760337628E-2</v>
      </c>
      <c r="J126" s="8">
        <f t="shared" si="10"/>
        <v>-0.75</v>
      </c>
      <c r="K126" s="9">
        <f t="shared" si="11"/>
        <v>-0.51223241590214064</v>
      </c>
    </row>
    <row r="127" spans="1:11" x14ac:dyDescent="0.2">
      <c r="A127" s="7" t="s">
        <v>456</v>
      </c>
      <c r="B127" s="65">
        <v>65</v>
      </c>
      <c r="C127" s="34">
        <f>IF(B148=0, "-", B127/B148)</f>
        <v>6.680369989722508E-2</v>
      </c>
      <c r="D127" s="65">
        <v>134</v>
      </c>
      <c r="E127" s="9">
        <f>IF(D148=0, "-", D127/D148)</f>
        <v>5.8008658008658009E-2</v>
      </c>
      <c r="F127" s="81">
        <v>936</v>
      </c>
      <c r="G127" s="34">
        <f>IF(F148=0, "-", F127/F148)</f>
        <v>6.037151702786378E-2</v>
      </c>
      <c r="H127" s="65">
        <v>1231</v>
      </c>
      <c r="I127" s="9">
        <f>IF(H148=0, "-", H127/H148)</f>
        <v>5.5268710995375565E-2</v>
      </c>
      <c r="J127" s="8">
        <f t="shared" si="10"/>
        <v>-0.5149253731343284</v>
      </c>
      <c r="K127" s="9">
        <f t="shared" si="11"/>
        <v>-0.239642567018684</v>
      </c>
    </row>
    <row r="128" spans="1:11" x14ac:dyDescent="0.2">
      <c r="A128" s="7" t="s">
        <v>457</v>
      </c>
      <c r="B128" s="65">
        <v>68</v>
      </c>
      <c r="C128" s="34">
        <f>IF(B148=0, "-", B128/B148)</f>
        <v>6.9886947584789305E-2</v>
      </c>
      <c r="D128" s="65">
        <v>141</v>
      </c>
      <c r="E128" s="9">
        <f>IF(D148=0, "-", D128/D148)</f>
        <v>6.1038961038961038E-2</v>
      </c>
      <c r="F128" s="81">
        <v>852</v>
      </c>
      <c r="G128" s="34">
        <f>IF(F148=0, "-", F128/F148)</f>
        <v>5.4953560371517031E-2</v>
      </c>
      <c r="H128" s="65">
        <v>1251</v>
      </c>
      <c r="I128" s="9">
        <f>IF(H148=0, "-", H128/H148)</f>
        <v>5.6166659183765094E-2</v>
      </c>
      <c r="J128" s="8">
        <f t="shared" si="10"/>
        <v>-0.51773049645390068</v>
      </c>
      <c r="K128" s="9">
        <f t="shared" si="11"/>
        <v>-0.31894484412470026</v>
      </c>
    </row>
    <row r="129" spans="1:11" x14ac:dyDescent="0.2">
      <c r="A129" s="7" t="s">
        <v>458</v>
      </c>
      <c r="B129" s="65">
        <v>54</v>
      </c>
      <c r="C129" s="34">
        <f>IF(B148=0, "-", B129/B148)</f>
        <v>5.5498458376156218E-2</v>
      </c>
      <c r="D129" s="65">
        <v>115</v>
      </c>
      <c r="E129" s="9">
        <f>IF(D148=0, "-", D129/D148)</f>
        <v>4.9783549783549784E-2</v>
      </c>
      <c r="F129" s="81">
        <v>617</v>
      </c>
      <c r="G129" s="34">
        <f>IF(F148=0, "-", F129/F148)</f>
        <v>3.9796181630546955E-2</v>
      </c>
      <c r="H129" s="65">
        <v>888</v>
      </c>
      <c r="I129" s="9">
        <f>IF(H148=0, "-", H129/H148)</f>
        <v>3.9868899564495131E-2</v>
      </c>
      <c r="J129" s="8">
        <f t="shared" si="10"/>
        <v>-0.5304347826086957</v>
      </c>
      <c r="K129" s="9">
        <f t="shared" si="11"/>
        <v>-0.30518018018018017</v>
      </c>
    </row>
    <row r="130" spans="1:11" x14ac:dyDescent="0.2">
      <c r="A130" s="7" t="s">
        <v>459</v>
      </c>
      <c r="B130" s="65">
        <v>13</v>
      </c>
      <c r="C130" s="34">
        <f>IF(B148=0, "-", B130/B148)</f>
        <v>1.3360739979445015E-2</v>
      </c>
      <c r="D130" s="65">
        <v>40</v>
      </c>
      <c r="E130" s="9">
        <f>IF(D148=0, "-", D130/D148)</f>
        <v>1.7316017316017316E-2</v>
      </c>
      <c r="F130" s="81">
        <v>220</v>
      </c>
      <c r="G130" s="34">
        <f>IF(F148=0, "-", F130/F148)</f>
        <v>1.4189886480908152E-2</v>
      </c>
      <c r="H130" s="65">
        <v>244</v>
      </c>
      <c r="I130" s="9">
        <f>IF(H148=0, "-", H130/H148)</f>
        <v>1.0954967898352265E-2</v>
      </c>
      <c r="J130" s="8">
        <f t="shared" si="10"/>
        <v>-0.67500000000000004</v>
      </c>
      <c r="K130" s="9">
        <f t="shared" si="11"/>
        <v>-9.8360655737704916E-2</v>
      </c>
    </row>
    <row r="131" spans="1:11" x14ac:dyDescent="0.2">
      <c r="A131" s="7" t="s">
        <v>460</v>
      </c>
      <c r="B131" s="65">
        <v>94</v>
      </c>
      <c r="C131" s="34">
        <f>IF(B148=0, "-", B131/B148)</f>
        <v>9.6608427543679348E-2</v>
      </c>
      <c r="D131" s="65">
        <v>107</v>
      </c>
      <c r="E131" s="9">
        <f>IF(D148=0, "-", D131/D148)</f>
        <v>4.6320346320346317E-2</v>
      </c>
      <c r="F131" s="81">
        <v>640</v>
      </c>
      <c r="G131" s="34">
        <f>IF(F148=0, "-", F131/F148)</f>
        <v>4.1279669762641899E-2</v>
      </c>
      <c r="H131" s="65">
        <v>893</v>
      </c>
      <c r="I131" s="9">
        <f>IF(H148=0, "-", H131/H148)</f>
        <v>4.0093386611592514E-2</v>
      </c>
      <c r="J131" s="8">
        <f t="shared" si="10"/>
        <v>-0.12149532710280374</v>
      </c>
      <c r="K131" s="9">
        <f t="shared" si="11"/>
        <v>-0.28331466965285557</v>
      </c>
    </row>
    <row r="132" spans="1:11" x14ac:dyDescent="0.2">
      <c r="A132" s="7" t="s">
        <v>461</v>
      </c>
      <c r="B132" s="65">
        <v>2</v>
      </c>
      <c r="C132" s="34">
        <f>IF(B148=0, "-", B132/B148)</f>
        <v>2.0554984583761563E-3</v>
      </c>
      <c r="D132" s="65">
        <v>9</v>
      </c>
      <c r="E132" s="9">
        <f>IF(D148=0, "-", D132/D148)</f>
        <v>3.8961038961038961E-3</v>
      </c>
      <c r="F132" s="81">
        <v>55</v>
      </c>
      <c r="G132" s="34">
        <f>IF(F148=0, "-", F132/F148)</f>
        <v>3.5474716202270381E-3</v>
      </c>
      <c r="H132" s="65">
        <v>26</v>
      </c>
      <c r="I132" s="9">
        <f>IF(H148=0, "-", H132/H148)</f>
        <v>1.1673326449063888E-3</v>
      </c>
      <c r="J132" s="8">
        <f t="shared" si="10"/>
        <v>-0.77777777777777779</v>
      </c>
      <c r="K132" s="9">
        <f t="shared" si="11"/>
        <v>1.1153846153846154</v>
      </c>
    </row>
    <row r="133" spans="1:11" x14ac:dyDescent="0.2">
      <c r="A133" s="7" t="s">
        <v>462</v>
      </c>
      <c r="B133" s="65">
        <v>55</v>
      </c>
      <c r="C133" s="34">
        <f>IF(B148=0, "-", B133/B148)</f>
        <v>5.6526207605344297E-2</v>
      </c>
      <c r="D133" s="65">
        <v>43</v>
      </c>
      <c r="E133" s="9">
        <f>IF(D148=0, "-", D133/D148)</f>
        <v>1.8614718614718615E-2</v>
      </c>
      <c r="F133" s="81">
        <v>541</v>
      </c>
      <c r="G133" s="34">
        <f>IF(F148=0, "-", F133/F148)</f>
        <v>3.4894220846233233E-2</v>
      </c>
      <c r="H133" s="65">
        <v>577</v>
      </c>
      <c r="I133" s="9">
        <f>IF(H148=0, "-", H133/H148)</f>
        <v>2.5905805235037938E-2</v>
      </c>
      <c r="J133" s="8">
        <f t="shared" si="10"/>
        <v>0.27906976744186046</v>
      </c>
      <c r="K133" s="9">
        <f t="shared" si="11"/>
        <v>-6.2391681109185443E-2</v>
      </c>
    </row>
    <row r="134" spans="1:11" x14ac:dyDescent="0.2">
      <c r="A134" s="7" t="s">
        <v>463</v>
      </c>
      <c r="B134" s="65">
        <v>108</v>
      </c>
      <c r="C134" s="34">
        <f>IF(B148=0, "-", B134/B148)</f>
        <v>0.11099691675231244</v>
      </c>
      <c r="D134" s="65">
        <v>191</v>
      </c>
      <c r="E134" s="9">
        <f>IF(D148=0, "-", D134/D148)</f>
        <v>8.2683982683982679E-2</v>
      </c>
      <c r="F134" s="81">
        <v>1381</v>
      </c>
      <c r="G134" s="34">
        <f>IF(F148=0, "-", F134/F148)</f>
        <v>8.9073787409700719E-2</v>
      </c>
      <c r="H134" s="65">
        <v>1901</v>
      </c>
      <c r="I134" s="9">
        <f>IF(H148=0, "-", H134/H148)</f>
        <v>8.5349975306424825E-2</v>
      </c>
      <c r="J134" s="8">
        <f t="shared" si="10"/>
        <v>-0.43455497382198954</v>
      </c>
      <c r="K134" s="9">
        <f t="shared" si="11"/>
        <v>-0.27354024197790638</v>
      </c>
    </row>
    <row r="135" spans="1:11" x14ac:dyDescent="0.2">
      <c r="A135" s="7" t="s">
        <v>464</v>
      </c>
      <c r="B135" s="65">
        <v>13</v>
      </c>
      <c r="C135" s="34">
        <f>IF(B148=0, "-", B135/B148)</f>
        <v>1.3360739979445015E-2</v>
      </c>
      <c r="D135" s="65">
        <v>44</v>
      </c>
      <c r="E135" s="9">
        <f>IF(D148=0, "-", D135/D148)</f>
        <v>1.9047619047619049E-2</v>
      </c>
      <c r="F135" s="81">
        <v>182</v>
      </c>
      <c r="G135" s="34">
        <f>IF(F148=0, "-", F135/F148)</f>
        <v>1.173890608875129E-2</v>
      </c>
      <c r="H135" s="65">
        <v>186</v>
      </c>
      <c r="I135" s="9">
        <f>IF(H148=0, "-", H135/H148)</f>
        <v>8.3509181520226277E-3</v>
      </c>
      <c r="J135" s="8">
        <f t="shared" si="10"/>
        <v>-0.70454545454545459</v>
      </c>
      <c r="K135" s="9">
        <f t="shared" si="11"/>
        <v>-2.1505376344086023E-2</v>
      </c>
    </row>
    <row r="136" spans="1:11" x14ac:dyDescent="0.2">
      <c r="A136" s="7" t="s">
        <v>465</v>
      </c>
      <c r="B136" s="65">
        <v>40</v>
      </c>
      <c r="C136" s="34">
        <f>IF(B148=0, "-", B136/B148)</f>
        <v>4.1109969167523124E-2</v>
      </c>
      <c r="D136" s="65">
        <v>149</v>
      </c>
      <c r="E136" s="9">
        <f>IF(D148=0, "-", D136/D148)</f>
        <v>6.4502164502164505E-2</v>
      </c>
      <c r="F136" s="81">
        <v>674</v>
      </c>
      <c r="G136" s="34">
        <f>IF(F148=0, "-", F136/F148)</f>
        <v>4.347265221878225E-2</v>
      </c>
      <c r="H136" s="65">
        <v>950</v>
      </c>
      <c r="I136" s="9">
        <f>IF(H148=0, "-", H136/H148)</f>
        <v>4.2652538948502669E-2</v>
      </c>
      <c r="J136" s="8">
        <f t="shared" si="10"/>
        <v>-0.73154362416107388</v>
      </c>
      <c r="K136" s="9">
        <f t="shared" si="11"/>
        <v>-0.29052631578947369</v>
      </c>
    </row>
    <row r="137" spans="1:11" x14ac:dyDescent="0.2">
      <c r="A137" s="7" t="s">
        <v>466</v>
      </c>
      <c r="B137" s="65">
        <v>10</v>
      </c>
      <c r="C137" s="34">
        <f>IF(B148=0, "-", B137/B148)</f>
        <v>1.0277492291880781E-2</v>
      </c>
      <c r="D137" s="65">
        <v>102</v>
      </c>
      <c r="E137" s="9">
        <f>IF(D148=0, "-", D137/D148)</f>
        <v>4.4155844155844157E-2</v>
      </c>
      <c r="F137" s="81">
        <v>393</v>
      </c>
      <c r="G137" s="34">
        <f>IF(F148=0, "-", F137/F148)</f>
        <v>2.5348297213622292E-2</v>
      </c>
      <c r="H137" s="65">
        <v>959</v>
      </c>
      <c r="I137" s="9">
        <f>IF(H148=0, "-", H137/H148)</f>
        <v>4.3056615633277957E-2</v>
      </c>
      <c r="J137" s="8">
        <f t="shared" si="10"/>
        <v>-0.90196078431372551</v>
      </c>
      <c r="K137" s="9">
        <f t="shared" si="11"/>
        <v>-0.59019812304483832</v>
      </c>
    </row>
    <row r="138" spans="1:11" x14ac:dyDescent="0.2">
      <c r="A138" s="7" t="s">
        <v>467</v>
      </c>
      <c r="B138" s="65">
        <v>24</v>
      </c>
      <c r="C138" s="34">
        <f>IF(B148=0, "-", B138/B148)</f>
        <v>2.4665981500513873E-2</v>
      </c>
      <c r="D138" s="65">
        <v>29</v>
      </c>
      <c r="E138" s="9">
        <f>IF(D148=0, "-", D138/D148)</f>
        <v>1.2554112554112554E-2</v>
      </c>
      <c r="F138" s="81">
        <v>327</v>
      </c>
      <c r="G138" s="34">
        <f>IF(F148=0, "-", F138/F148)</f>
        <v>2.1091331269349846E-2</v>
      </c>
      <c r="H138" s="65">
        <v>485</v>
      </c>
      <c r="I138" s="9">
        <f>IF(H148=0, "-", H138/H148)</f>
        <v>2.1775243568446102E-2</v>
      </c>
      <c r="J138" s="8">
        <f t="shared" si="10"/>
        <v>-0.17241379310344829</v>
      </c>
      <c r="K138" s="9">
        <f t="shared" si="11"/>
        <v>-0.32577319587628867</v>
      </c>
    </row>
    <row r="139" spans="1:11" x14ac:dyDescent="0.2">
      <c r="A139" s="7" t="s">
        <v>468</v>
      </c>
      <c r="B139" s="65">
        <v>3</v>
      </c>
      <c r="C139" s="34">
        <f>IF(B148=0, "-", B139/B148)</f>
        <v>3.0832476875642342E-3</v>
      </c>
      <c r="D139" s="65">
        <v>10</v>
      </c>
      <c r="E139" s="9">
        <f>IF(D148=0, "-", D139/D148)</f>
        <v>4.329004329004329E-3</v>
      </c>
      <c r="F139" s="81">
        <v>73</v>
      </c>
      <c r="G139" s="34">
        <f>IF(F148=0, "-", F139/F148)</f>
        <v>4.7084623323013419E-3</v>
      </c>
      <c r="H139" s="65">
        <v>52</v>
      </c>
      <c r="I139" s="9">
        <f>IF(H148=0, "-", H139/H148)</f>
        <v>2.3346652898127776E-3</v>
      </c>
      <c r="J139" s="8">
        <f t="shared" si="10"/>
        <v>-0.7</v>
      </c>
      <c r="K139" s="9">
        <f t="shared" si="11"/>
        <v>0.40384615384615385</v>
      </c>
    </row>
    <row r="140" spans="1:11" x14ac:dyDescent="0.2">
      <c r="A140" s="7" t="s">
        <v>469</v>
      </c>
      <c r="B140" s="65">
        <v>36</v>
      </c>
      <c r="C140" s="34">
        <f>IF(B148=0, "-", B140/B148)</f>
        <v>3.6998972250770812E-2</v>
      </c>
      <c r="D140" s="65">
        <v>124</v>
      </c>
      <c r="E140" s="9">
        <f>IF(D148=0, "-", D140/D148)</f>
        <v>5.3679653679653681E-2</v>
      </c>
      <c r="F140" s="81">
        <v>774</v>
      </c>
      <c r="G140" s="34">
        <f>IF(F148=0, "-", F140/F148)</f>
        <v>4.9922600619195047E-2</v>
      </c>
      <c r="H140" s="65">
        <v>1651</v>
      </c>
      <c r="I140" s="9">
        <f>IF(H148=0, "-", H140/H148)</f>
        <v>7.4125622951555697E-2</v>
      </c>
      <c r="J140" s="8">
        <f t="shared" si="10"/>
        <v>-0.70967741935483875</v>
      </c>
      <c r="K140" s="9">
        <f t="shared" si="11"/>
        <v>-0.53119321623258631</v>
      </c>
    </row>
    <row r="141" spans="1:11" x14ac:dyDescent="0.2">
      <c r="A141" s="7" t="s">
        <v>470</v>
      </c>
      <c r="B141" s="65">
        <v>0</v>
      </c>
      <c r="C141" s="34">
        <f>IF(B148=0, "-", B141/B148)</f>
        <v>0</v>
      </c>
      <c r="D141" s="65">
        <v>0</v>
      </c>
      <c r="E141" s="9">
        <f>IF(D148=0, "-", D141/D148)</f>
        <v>0</v>
      </c>
      <c r="F141" s="81">
        <v>0</v>
      </c>
      <c r="G141" s="34">
        <f>IF(F148=0, "-", F141/F148)</f>
        <v>0</v>
      </c>
      <c r="H141" s="65">
        <v>1</v>
      </c>
      <c r="I141" s="9">
        <f>IF(H148=0, "-", H141/H148)</f>
        <v>4.4897409419476499E-5</v>
      </c>
      <c r="J141" s="8" t="str">
        <f t="shared" si="10"/>
        <v>-</v>
      </c>
      <c r="K141" s="9">
        <f t="shared" si="11"/>
        <v>-1</v>
      </c>
    </row>
    <row r="142" spans="1:11" x14ac:dyDescent="0.2">
      <c r="A142" s="7" t="s">
        <v>471</v>
      </c>
      <c r="B142" s="65">
        <v>17</v>
      </c>
      <c r="C142" s="34">
        <f>IF(B148=0, "-", B142/B148)</f>
        <v>1.7471736896197326E-2</v>
      </c>
      <c r="D142" s="65">
        <v>22</v>
      </c>
      <c r="E142" s="9">
        <f>IF(D148=0, "-", D142/D148)</f>
        <v>9.5238095238095247E-3</v>
      </c>
      <c r="F142" s="81">
        <v>273</v>
      </c>
      <c r="G142" s="34">
        <f>IF(F148=0, "-", F142/F148)</f>
        <v>1.7608359133126934E-2</v>
      </c>
      <c r="H142" s="65">
        <v>384</v>
      </c>
      <c r="I142" s="9">
        <f>IF(H148=0, "-", H142/H148)</f>
        <v>1.7240605217078975E-2</v>
      </c>
      <c r="J142" s="8">
        <f t="shared" si="10"/>
        <v>-0.22727272727272727</v>
      </c>
      <c r="K142" s="9">
        <f t="shared" si="11"/>
        <v>-0.2890625</v>
      </c>
    </row>
    <row r="143" spans="1:11" x14ac:dyDescent="0.2">
      <c r="A143" s="7" t="s">
        <v>472</v>
      </c>
      <c r="B143" s="65">
        <v>102</v>
      </c>
      <c r="C143" s="34">
        <f>IF(B148=0, "-", B143/B148)</f>
        <v>0.10483042137718397</v>
      </c>
      <c r="D143" s="65">
        <v>237</v>
      </c>
      <c r="E143" s="9">
        <f>IF(D148=0, "-", D143/D148)</f>
        <v>0.1025974025974026</v>
      </c>
      <c r="F143" s="81">
        <v>2089</v>
      </c>
      <c r="G143" s="34">
        <f>IF(F148=0, "-", F143/F148)</f>
        <v>0.13473942208462333</v>
      </c>
      <c r="H143" s="65">
        <v>2705</v>
      </c>
      <c r="I143" s="9">
        <f>IF(H148=0, "-", H143/H148)</f>
        <v>0.12144749247968392</v>
      </c>
      <c r="J143" s="8">
        <f t="shared" si="10"/>
        <v>-0.569620253164557</v>
      </c>
      <c r="K143" s="9">
        <f t="shared" si="11"/>
        <v>-0.22772643253234751</v>
      </c>
    </row>
    <row r="144" spans="1:11" x14ac:dyDescent="0.2">
      <c r="A144" s="7" t="s">
        <v>473</v>
      </c>
      <c r="B144" s="65">
        <v>70</v>
      </c>
      <c r="C144" s="34">
        <f>IF(B148=0, "-", B144/B148)</f>
        <v>7.1942446043165464E-2</v>
      </c>
      <c r="D144" s="65">
        <v>256</v>
      </c>
      <c r="E144" s="9">
        <f>IF(D148=0, "-", D144/D148)</f>
        <v>0.11082251082251082</v>
      </c>
      <c r="F144" s="81">
        <v>1992</v>
      </c>
      <c r="G144" s="34">
        <f>IF(F148=0, "-", F144/F148)</f>
        <v>0.12848297213622292</v>
      </c>
      <c r="H144" s="65">
        <v>2815</v>
      </c>
      <c r="I144" s="9">
        <f>IF(H148=0, "-", H144/H148)</f>
        <v>0.12638620751582633</v>
      </c>
      <c r="J144" s="8">
        <f t="shared" si="10"/>
        <v>-0.7265625</v>
      </c>
      <c r="K144" s="9">
        <f t="shared" si="11"/>
        <v>-0.29236234458259325</v>
      </c>
    </row>
    <row r="145" spans="1:11" x14ac:dyDescent="0.2">
      <c r="A145" s="7" t="s">
        <v>474</v>
      </c>
      <c r="B145" s="65">
        <v>0</v>
      </c>
      <c r="C145" s="34">
        <f>IF(B148=0, "-", B145/B148)</f>
        <v>0</v>
      </c>
      <c r="D145" s="65">
        <v>6</v>
      </c>
      <c r="E145" s="9">
        <f>IF(D148=0, "-", D145/D148)</f>
        <v>2.5974025974025974E-3</v>
      </c>
      <c r="F145" s="81">
        <v>0</v>
      </c>
      <c r="G145" s="34">
        <f>IF(F148=0, "-", F145/F148)</f>
        <v>0</v>
      </c>
      <c r="H145" s="65">
        <v>74</v>
      </c>
      <c r="I145" s="9">
        <f>IF(H148=0, "-", H145/H148)</f>
        <v>3.3224082970412607E-3</v>
      </c>
      <c r="J145" s="8">
        <f t="shared" si="10"/>
        <v>-1</v>
      </c>
      <c r="K145" s="9">
        <f t="shared" si="11"/>
        <v>-1</v>
      </c>
    </row>
    <row r="146" spans="1:11" x14ac:dyDescent="0.2">
      <c r="A146" s="7" t="s">
        <v>475</v>
      </c>
      <c r="B146" s="65">
        <v>24</v>
      </c>
      <c r="C146" s="34">
        <f>IF(B148=0, "-", B146/B148)</f>
        <v>2.4665981500513873E-2</v>
      </c>
      <c r="D146" s="65">
        <v>96</v>
      </c>
      <c r="E146" s="9">
        <f>IF(D148=0, "-", D146/D148)</f>
        <v>4.1558441558441558E-2</v>
      </c>
      <c r="F146" s="81">
        <v>695</v>
      </c>
      <c r="G146" s="34">
        <f>IF(F148=0, "-", F146/F148)</f>
        <v>4.4827141382868939E-2</v>
      </c>
      <c r="H146" s="65">
        <v>1059</v>
      </c>
      <c r="I146" s="9">
        <f>IF(H148=0, "-", H146/H148)</f>
        <v>4.7546356575225608E-2</v>
      </c>
      <c r="J146" s="8">
        <f t="shared" si="10"/>
        <v>-0.75</v>
      </c>
      <c r="K146" s="9">
        <f t="shared" si="11"/>
        <v>-0.34372049102927288</v>
      </c>
    </row>
    <row r="147" spans="1:11" x14ac:dyDescent="0.2">
      <c r="A147" s="2"/>
      <c r="B147" s="68"/>
      <c r="C147" s="33"/>
      <c r="D147" s="68"/>
      <c r="E147" s="6"/>
      <c r="F147" s="82"/>
      <c r="G147" s="33"/>
      <c r="H147" s="68"/>
      <c r="I147" s="6"/>
      <c r="J147" s="5"/>
      <c r="K147" s="6"/>
    </row>
    <row r="148" spans="1:11" s="43" customFormat="1" x14ac:dyDescent="0.2">
      <c r="A148" s="162" t="s">
        <v>630</v>
      </c>
      <c r="B148" s="71">
        <f>SUM(B120:B147)</f>
        <v>973</v>
      </c>
      <c r="C148" s="40">
        <f>B148/10447</f>
        <v>9.3136785680099546E-2</v>
      </c>
      <c r="D148" s="71">
        <f>SUM(D120:D147)</f>
        <v>2310</v>
      </c>
      <c r="E148" s="41">
        <f>D148/24686</f>
        <v>9.357530584136757E-2</v>
      </c>
      <c r="F148" s="77">
        <f>SUM(F120:F147)</f>
        <v>15504</v>
      </c>
      <c r="G148" s="42">
        <f>F148/155887</f>
        <v>9.9456657707185328E-2</v>
      </c>
      <c r="H148" s="71">
        <f>SUM(H120:H147)</f>
        <v>22273</v>
      </c>
      <c r="I148" s="41">
        <f>H148/231192</f>
        <v>9.6339838748745632E-2</v>
      </c>
      <c r="J148" s="37">
        <f>IF(D148=0, "-", IF((B148-D148)/D148&lt;10, (B148-D148)/D148, "&gt;999%"))</f>
        <v>-0.57878787878787874</v>
      </c>
      <c r="K148" s="38">
        <f>IF(H148=0, "-", IF((F148-H148)/H148&lt;10, (F148-H148)/H148, "&gt;999%"))</f>
        <v>-0.3039105643604364</v>
      </c>
    </row>
    <row r="149" spans="1:11" x14ac:dyDescent="0.2">
      <c r="B149" s="83"/>
      <c r="D149" s="83"/>
      <c r="F149" s="83"/>
      <c r="H149" s="83"/>
    </row>
    <row r="150" spans="1:11" x14ac:dyDescent="0.2">
      <c r="A150" s="163" t="s">
        <v>157</v>
      </c>
      <c r="B150" s="61" t="s">
        <v>12</v>
      </c>
      <c r="C150" s="62" t="s">
        <v>13</v>
      </c>
      <c r="D150" s="61" t="s">
        <v>12</v>
      </c>
      <c r="E150" s="63" t="s">
        <v>13</v>
      </c>
      <c r="F150" s="62" t="s">
        <v>12</v>
      </c>
      <c r="G150" s="62" t="s">
        <v>13</v>
      </c>
      <c r="H150" s="61" t="s">
        <v>12</v>
      </c>
      <c r="I150" s="63" t="s">
        <v>13</v>
      </c>
      <c r="J150" s="61"/>
      <c r="K150" s="63"/>
    </row>
    <row r="151" spans="1:11" x14ac:dyDescent="0.2">
      <c r="A151" s="7" t="s">
        <v>476</v>
      </c>
      <c r="B151" s="65">
        <v>7</v>
      </c>
      <c r="C151" s="34">
        <f>IF(B169=0, "-", B151/B169)</f>
        <v>3.3980582524271843E-2</v>
      </c>
      <c r="D151" s="65">
        <v>113</v>
      </c>
      <c r="E151" s="9">
        <f>IF(D169=0, "-", D151/D169)</f>
        <v>0.16966966966966968</v>
      </c>
      <c r="F151" s="81">
        <v>277</v>
      </c>
      <c r="G151" s="34">
        <f>IF(F169=0, "-", F151/F169)</f>
        <v>7.3945541911372134E-2</v>
      </c>
      <c r="H151" s="65">
        <v>256</v>
      </c>
      <c r="I151" s="9">
        <f>IF(H169=0, "-", H151/H169)</f>
        <v>5.6214317083882304E-2</v>
      </c>
      <c r="J151" s="8">
        <f t="shared" ref="J151:J167" si="12">IF(D151=0, "-", IF((B151-D151)/D151&lt;10, (B151-D151)/D151, "&gt;999%"))</f>
        <v>-0.93805309734513276</v>
      </c>
      <c r="K151" s="9">
        <f t="shared" ref="K151:K167" si="13">IF(H151=0, "-", IF((F151-H151)/H151&lt;10, (F151-H151)/H151, "&gt;999%"))</f>
        <v>8.203125E-2</v>
      </c>
    </row>
    <row r="152" spans="1:11" x14ac:dyDescent="0.2">
      <c r="A152" s="7" t="s">
        <v>477</v>
      </c>
      <c r="B152" s="65">
        <v>53</v>
      </c>
      <c r="C152" s="34">
        <f>IF(B169=0, "-", B152/B169)</f>
        <v>0.25728155339805825</v>
      </c>
      <c r="D152" s="65">
        <v>202</v>
      </c>
      <c r="E152" s="9">
        <f>IF(D169=0, "-", D152/D169)</f>
        <v>0.3033033033033033</v>
      </c>
      <c r="F152" s="81">
        <v>754</v>
      </c>
      <c r="G152" s="34">
        <f>IF(F169=0, "-", F152/F169)</f>
        <v>0.201281366791244</v>
      </c>
      <c r="H152" s="65">
        <v>1230</v>
      </c>
      <c r="I152" s="9">
        <f>IF(H169=0, "-", H152/H169)</f>
        <v>0.27009222661396576</v>
      </c>
      <c r="J152" s="8">
        <f t="shared" si="12"/>
        <v>-0.73762376237623761</v>
      </c>
      <c r="K152" s="9">
        <f t="shared" si="13"/>
        <v>-0.38699186991869916</v>
      </c>
    </row>
    <row r="153" spans="1:11" x14ac:dyDescent="0.2">
      <c r="A153" s="7" t="s">
        <v>478</v>
      </c>
      <c r="B153" s="65">
        <v>5</v>
      </c>
      <c r="C153" s="34">
        <f>IF(B169=0, "-", B153/B169)</f>
        <v>2.4271844660194174E-2</v>
      </c>
      <c r="D153" s="65">
        <v>0</v>
      </c>
      <c r="E153" s="9">
        <f>IF(D169=0, "-", D153/D169)</f>
        <v>0</v>
      </c>
      <c r="F153" s="81">
        <v>130</v>
      </c>
      <c r="G153" s="34">
        <f>IF(F169=0, "-", F153/F169)</f>
        <v>3.4703683929524824E-2</v>
      </c>
      <c r="H153" s="65">
        <v>78</v>
      </c>
      <c r="I153" s="9">
        <f>IF(H169=0, "-", H153/H169)</f>
        <v>1.7127799736495388E-2</v>
      </c>
      <c r="J153" s="8" t="str">
        <f t="shared" si="12"/>
        <v>-</v>
      </c>
      <c r="K153" s="9">
        <f t="shared" si="13"/>
        <v>0.66666666666666663</v>
      </c>
    </row>
    <row r="154" spans="1:11" x14ac:dyDescent="0.2">
      <c r="A154" s="7" t="s">
        <v>479</v>
      </c>
      <c r="B154" s="65">
        <v>0</v>
      </c>
      <c r="C154" s="34">
        <f>IF(B169=0, "-", B154/B169)</f>
        <v>0</v>
      </c>
      <c r="D154" s="65">
        <v>2</v>
      </c>
      <c r="E154" s="9">
        <f>IF(D169=0, "-", D154/D169)</f>
        <v>3.003003003003003E-3</v>
      </c>
      <c r="F154" s="81">
        <v>1</v>
      </c>
      <c r="G154" s="34">
        <f>IF(F169=0, "-", F154/F169)</f>
        <v>2.6695141484249865E-4</v>
      </c>
      <c r="H154" s="65">
        <v>36</v>
      </c>
      <c r="I154" s="9">
        <f>IF(H169=0, "-", H154/H169)</f>
        <v>7.9051383399209481E-3</v>
      </c>
      <c r="J154" s="8">
        <f t="shared" si="12"/>
        <v>-1</v>
      </c>
      <c r="K154" s="9">
        <f t="shared" si="13"/>
        <v>-0.97222222222222221</v>
      </c>
    </row>
    <row r="155" spans="1:11" x14ac:dyDescent="0.2">
      <c r="A155" s="7" t="s">
        <v>480</v>
      </c>
      <c r="B155" s="65">
        <v>3</v>
      </c>
      <c r="C155" s="34">
        <f>IF(B169=0, "-", B155/B169)</f>
        <v>1.4563106796116505E-2</v>
      </c>
      <c r="D155" s="65">
        <v>8</v>
      </c>
      <c r="E155" s="9">
        <f>IF(D169=0, "-", D155/D169)</f>
        <v>1.2012012012012012E-2</v>
      </c>
      <c r="F155" s="81">
        <v>59</v>
      </c>
      <c r="G155" s="34">
        <f>IF(F169=0, "-", F155/F169)</f>
        <v>1.5750133475707421E-2</v>
      </c>
      <c r="H155" s="65">
        <v>101</v>
      </c>
      <c r="I155" s="9">
        <f>IF(H169=0, "-", H155/H169)</f>
        <v>2.217830478700044E-2</v>
      </c>
      <c r="J155" s="8">
        <f t="shared" si="12"/>
        <v>-0.625</v>
      </c>
      <c r="K155" s="9">
        <f t="shared" si="13"/>
        <v>-0.41584158415841582</v>
      </c>
    </row>
    <row r="156" spans="1:11" x14ac:dyDescent="0.2">
      <c r="A156" s="7" t="s">
        <v>481</v>
      </c>
      <c r="B156" s="65">
        <v>0</v>
      </c>
      <c r="C156" s="34">
        <f>IF(B169=0, "-", B156/B169)</f>
        <v>0</v>
      </c>
      <c r="D156" s="65">
        <v>3</v>
      </c>
      <c r="E156" s="9">
        <f>IF(D169=0, "-", D156/D169)</f>
        <v>4.5045045045045045E-3</v>
      </c>
      <c r="F156" s="81">
        <v>17</v>
      </c>
      <c r="G156" s="34">
        <f>IF(F169=0, "-", F156/F169)</f>
        <v>4.5381740523224769E-3</v>
      </c>
      <c r="H156" s="65">
        <v>40</v>
      </c>
      <c r="I156" s="9">
        <f>IF(H169=0, "-", H156/H169)</f>
        <v>8.7834870443566099E-3</v>
      </c>
      <c r="J156" s="8">
        <f t="shared" si="12"/>
        <v>-1</v>
      </c>
      <c r="K156" s="9">
        <f t="shared" si="13"/>
        <v>-0.57499999999999996</v>
      </c>
    </row>
    <row r="157" spans="1:11" x14ac:dyDescent="0.2">
      <c r="A157" s="7" t="s">
        <v>482</v>
      </c>
      <c r="B157" s="65">
        <v>13</v>
      </c>
      <c r="C157" s="34">
        <f>IF(B169=0, "-", B157/B169)</f>
        <v>6.3106796116504854E-2</v>
      </c>
      <c r="D157" s="65">
        <v>0</v>
      </c>
      <c r="E157" s="9">
        <f>IF(D169=0, "-", D157/D169)</f>
        <v>0</v>
      </c>
      <c r="F157" s="81">
        <v>32</v>
      </c>
      <c r="G157" s="34">
        <f>IF(F169=0, "-", F157/F169)</f>
        <v>8.5424452749599568E-3</v>
      </c>
      <c r="H157" s="65">
        <v>0</v>
      </c>
      <c r="I157" s="9">
        <f>IF(H169=0, "-", H157/H169)</f>
        <v>0</v>
      </c>
      <c r="J157" s="8" t="str">
        <f t="shared" si="12"/>
        <v>-</v>
      </c>
      <c r="K157" s="9" t="str">
        <f t="shared" si="13"/>
        <v>-</v>
      </c>
    </row>
    <row r="158" spans="1:11" x14ac:dyDescent="0.2">
      <c r="A158" s="7" t="s">
        <v>483</v>
      </c>
      <c r="B158" s="65">
        <v>10</v>
      </c>
      <c r="C158" s="34">
        <f>IF(B169=0, "-", B158/B169)</f>
        <v>4.8543689320388349E-2</v>
      </c>
      <c r="D158" s="65">
        <v>37</v>
      </c>
      <c r="E158" s="9">
        <f>IF(D169=0, "-", D158/D169)</f>
        <v>5.5555555555555552E-2</v>
      </c>
      <c r="F158" s="81">
        <v>335</v>
      </c>
      <c r="G158" s="34">
        <f>IF(F169=0, "-", F158/F169)</f>
        <v>8.9428723972237056E-2</v>
      </c>
      <c r="H158" s="65">
        <v>560</v>
      </c>
      <c r="I158" s="9">
        <f>IF(H169=0, "-", H158/H169)</f>
        <v>0.12296881862099253</v>
      </c>
      <c r="J158" s="8">
        <f t="shared" si="12"/>
        <v>-0.72972972972972971</v>
      </c>
      <c r="K158" s="9">
        <f t="shared" si="13"/>
        <v>-0.4017857142857143</v>
      </c>
    </row>
    <row r="159" spans="1:11" x14ac:dyDescent="0.2">
      <c r="A159" s="7" t="s">
        <v>484</v>
      </c>
      <c r="B159" s="65">
        <v>5</v>
      </c>
      <c r="C159" s="34">
        <f>IF(B169=0, "-", B159/B169)</f>
        <v>2.4271844660194174E-2</v>
      </c>
      <c r="D159" s="65">
        <v>12</v>
      </c>
      <c r="E159" s="9">
        <f>IF(D169=0, "-", D159/D169)</f>
        <v>1.8018018018018018E-2</v>
      </c>
      <c r="F159" s="81">
        <v>125</v>
      </c>
      <c r="G159" s="34">
        <f>IF(F169=0, "-", F159/F169)</f>
        <v>3.3368926855312335E-2</v>
      </c>
      <c r="H159" s="65">
        <v>236</v>
      </c>
      <c r="I159" s="9">
        <f>IF(H169=0, "-", H159/H169)</f>
        <v>5.1822573561704E-2</v>
      </c>
      <c r="J159" s="8">
        <f t="shared" si="12"/>
        <v>-0.58333333333333337</v>
      </c>
      <c r="K159" s="9">
        <f t="shared" si="13"/>
        <v>-0.47033898305084748</v>
      </c>
    </row>
    <row r="160" spans="1:11" x14ac:dyDescent="0.2">
      <c r="A160" s="7" t="s">
        <v>485</v>
      </c>
      <c r="B160" s="65">
        <v>9</v>
      </c>
      <c r="C160" s="34">
        <f>IF(B169=0, "-", B160/B169)</f>
        <v>4.3689320388349516E-2</v>
      </c>
      <c r="D160" s="65">
        <v>39</v>
      </c>
      <c r="E160" s="9">
        <f>IF(D169=0, "-", D160/D169)</f>
        <v>5.8558558558558557E-2</v>
      </c>
      <c r="F160" s="81">
        <v>329</v>
      </c>
      <c r="G160" s="34">
        <f>IF(F169=0, "-", F160/F169)</f>
        <v>8.7827015483182058E-2</v>
      </c>
      <c r="H160" s="65">
        <v>449</v>
      </c>
      <c r="I160" s="9">
        <f>IF(H169=0, "-", H160/H169)</f>
        <v>9.8594642072902944E-2</v>
      </c>
      <c r="J160" s="8">
        <f t="shared" si="12"/>
        <v>-0.76923076923076927</v>
      </c>
      <c r="K160" s="9">
        <f t="shared" si="13"/>
        <v>-0.267260579064588</v>
      </c>
    </row>
    <row r="161" spans="1:11" x14ac:dyDescent="0.2">
      <c r="A161" s="7" t="s">
        <v>486</v>
      </c>
      <c r="B161" s="65">
        <v>8</v>
      </c>
      <c r="C161" s="34">
        <f>IF(B169=0, "-", B161/B169)</f>
        <v>3.8834951456310676E-2</v>
      </c>
      <c r="D161" s="65">
        <v>5</v>
      </c>
      <c r="E161" s="9">
        <f>IF(D169=0, "-", D161/D169)</f>
        <v>7.5075075075075074E-3</v>
      </c>
      <c r="F161" s="81">
        <v>70</v>
      </c>
      <c r="G161" s="34">
        <f>IF(F169=0, "-", F161/F169)</f>
        <v>1.8686599038974908E-2</v>
      </c>
      <c r="H161" s="65">
        <v>70</v>
      </c>
      <c r="I161" s="9">
        <f>IF(H169=0, "-", H161/H169)</f>
        <v>1.5371102327624066E-2</v>
      </c>
      <c r="J161" s="8">
        <f t="shared" si="12"/>
        <v>0.6</v>
      </c>
      <c r="K161" s="9">
        <f t="shared" si="13"/>
        <v>0</v>
      </c>
    </row>
    <row r="162" spans="1:11" x14ac:dyDescent="0.2">
      <c r="A162" s="7" t="s">
        <v>487</v>
      </c>
      <c r="B162" s="65">
        <v>7</v>
      </c>
      <c r="C162" s="34">
        <f>IF(B169=0, "-", B162/B169)</f>
        <v>3.3980582524271843E-2</v>
      </c>
      <c r="D162" s="65">
        <v>16</v>
      </c>
      <c r="E162" s="9">
        <f>IF(D169=0, "-", D162/D169)</f>
        <v>2.4024024024024024E-2</v>
      </c>
      <c r="F162" s="81">
        <v>38</v>
      </c>
      <c r="G162" s="34">
        <f>IF(F169=0, "-", F162/F169)</f>
        <v>1.014415376401495E-2</v>
      </c>
      <c r="H162" s="65">
        <v>129</v>
      </c>
      <c r="I162" s="9">
        <f>IF(H169=0, "-", H162/H169)</f>
        <v>2.8326745718050064E-2</v>
      </c>
      <c r="J162" s="8">
        <f t="shared" si="12"/>
        <v>-0.5625</v>
      </c>
      <c r="K162" s="9">
        <f t="shared" si="13"/>
        <v>-0.70542635658914732</v>
      </c>
    </row>
    <row r="163" spans="1:11" x14ac:dyDescent="0.2">
      <c r="A163" s="7" t="s">
        <v>488</v>
      </c>
      <c r="B163" s="65">
        <v>46</v>
      </c>
      <c r="C163" s="34">
        <f>IF(B169=0, "-", B163/B169)</f>
        <v>0.22330097087378642</v>
      </c>
      <c r="D163" s="65">
        <v>122</v>
      </c>
      <c r="E163" s="9">
        <f>IF(D169=0, "-", D163/D169)</f>
        <v>0.18318318318318319</v>
      </c>
      <c r="F163" s="81">
        <v>886</v>
      </c>
      <c r="G163" s="34">
        <f>IF(F169=0, "-", F163/F169)</f>
        <v>0.23651895355045383</v>
      </c>
      <c r="H163" s="65">
        <v>444</v>
      </c>
      <c r="I163" s="9">
        <f>IF(H169=0, "-", H163/H169)</f>
        <v>9.7496706192358368E-2</v>
      </c>
      <c r="J163" s="8">
        <f t="shared" si="12"/>
        <v>-0.62295081967213117</v>
      </c>
      <c r="K163" s="9">
        <f t="shared" si="13"/>
        <v>0.99549549549549554</v>
      </c>
    </row>
    <row r="164" spans="1:11" x14ac:dyDescent="0.2">
      <c r="A164" s="7" t="s">
        <v>489</v>
      </c>
      <c r="B164" s="65">
        <v>7</v>
      </c>
      <c r="C164" s="34">
        <f>IF(B169=0, "-", B164/B169)</f>
        <v>3.3980582524271843E-2</v>
      </c>
      <c r="D164" s="65">
        <v>0</v>
      </c>
      <c r="E164" s="9">
        <f>IF(D169=0, "-", D164/D169)</f>
        <v>0</v>
      </c>
      <c r="F164" s="81">
        <v>106</v>
      </c>
      <c r="G164" s="34">
        <f>IF(F169=0, "-", F164/F169)</f>
        <v>2.8296849973304859E-2</v>
      </c>
      <c r="H164" s="65">
        <v>0</v>
      </c>
      <c r="I164" s="9">
        <f>IF(H169=0, "-", H164/H169)</f>
        <v>0</v>
      </c>
      <c r="J164" s="8" t="str">
        <f t="shared" si="12"/>
        <v>-</v>
      </c>
      <c r="K164" s="9" t="str">
        <f t="shared" si="13"/>
        <v>-</v>
      </c>
    </row>
    <row r="165" spans="1:11" x14ac:dyDescent="0.2">
      <c r="A165" s="7" t="s">
        <v>490</v>
      </c>
      <c r="B165" s="65">
        <v>10</v>
      </c>
      <c r="C165" s="34">
        <f>IF(B169=0, "-", B165/B169)</f>
        <v>4.8543689320388349E-2</v>
      </c>
      <c r="D165" s="65">
        <v>47</v>
      </c>
      <c r="E165" s="9">
        <f>IF(D169=0, "-", D165/D169)</f>
        <v>7.0570570570570576E-2</v>
      </c>
      <c r="F165" s="81">
        <v>174</v>
      </c>
      <c r="G165" s="34">
        <f>IF(F169=0, "-", F165/F169)</f>
        <v>4.6449546182594767E-2</v>
      </c>
      <c r="H165" s="65">
        <v>382</v>
      </c>
      <c r="I165" s="9">
        <f>IF(H169=0, "-", H165/H169)</f>
        <v>8.3882301273605617E-2</v>
      </c>
      <c r="J165" s="8">
        <f t="shared" si="12"/>
        <v>-0.78723404255319152</v>
      </c>
      <c r="K165" s="9">
        <f t="shared" si="13"/>
        <v>-0.54450261780104714</v>
      </c>
    </row>
    <row r="166" spans="1:11" x14ac:dyDescent="0.2">
      <c r="A166" s="7" t="s">
        <v>491</v>
      </c>
      <c r="B166" s="65">
        <v>19</v>
      </c>
      <c r="C166" s="34">
        <f>IF(B169=0, "-", B166/B169)</f>
        <v>9.2233009708737865E-2</v>
      </c>
      <c r="D166" s="65">
        <v>39</v>
      </c>
      <c r="E166" s="9">
        <f>IF(D169=0, "-", D166/D169)</f>
        <v>5.8558558558558557E-2</v>
      </c>
      <c r="F166" s="81">
        <v>258</v>
      </c>
      <c r="G166" s="34">
        <f>IF(F169=0, "-", F166/F169)</f>
        <v>6.8873465029364658E-2</v>
      </c>
      <c r="H166" s="65">
        <v>265</v>
      </c>
      <c r="I166" s="9">
        <f>IF(H169=0, "-", H166/H169)</f>
        <v>5.8190601668862536E-2</v>
      </c>
      <c r="J166" s="8">
        <f t="shared" si="12"/>
        <v>-0.51282051282051277</v>
      </c>
      <c r="K166" s="9">
        <f t="shared" si="13"/>
        <v>-2.6415094339622643E-2</v>
      </c>
    </row>
    <row r="167" spans="1:11" x14ac:dyDescent="0.2">
      <c r="A167" s="7" t="s">
        <v>492</v>
      </c>
      <c r="B167" s="65">
        <v>4</v>
      </c>
      <c r="C167" s="34">
        <f>IF(B169=0, "-", B167/B169)</f>
        <v>1.9417475728155338E-2</v>
      </c>
      <c r="D167" s="65">
        <v>21</v>
      </c>
      <c r="E167" s="9">
        <f>IF(D169=0, "-", D167/D169)</f>
        <v>3.1531531531531529E-2</v>
      </c>
      <c r="F167" s="81">
        <v>155</v>
      </c>
      <c r="G167" s="34">
        <f>IF(F169=0, "-", F167/F169)</f>
        <v>4.1377469300587291E-2</v>
      </c>
      <c r="H167" s="65">
        <v>278</v>
      </c>
      <c r="I167" s="9">
        <f>IF(H169=0, "-", H167/H169)</f>
        <v>6.104523495827844E-2</v>
      </c>
      <c r="J167" s="8">
        <f t="shared" si="12"/>
        <v>-0.80952380952380953</v>
      </c>
      <c r="K167" s="9">
        <f t="shared" si="13"/>
        <v>-0.44244604316546765</v>
      </c>
    </row>
    <row r="168" spans="1:11" x14ac:dyDescent="0.2">
      <c r="A168" s="2"/>
      <c r="B168" s="68"/>
      <c r="C168" s="33"/>
      <c r="D168" s="68"/>
      <c r="E168" s="6"/>
      <c r="F168" s="82"/>
      <c r="G168" s="33"/>
      <c r="H168" s="68"/>
      <c r="I168" s="6"/>
      <c r="J168" s="5"/>
      <c r="K168" s="6"/>
    </row>
    <row r="169" spans="1:11" s="43" customFormat="1" x14ac:dyDescent="0.2">
      <c r="A169" s="162" t="s">
        <v>629</v>
      </c>
      <c r="B169" s="71">
        <f>SUM(B151:B168)</f>
        <v>206</v>
      </c>
      <c r="C169" s="40">
        <f>B169/10447</f>
        <v>1.9718579496506173E-2</v>
      </c>
      <c r="D169" s="71">
        <f>SUM(D151:D168)</f>
        <v>666</v>
      </c>
      <c r="E169" s="41">
        <f>D169/24686</f>
        <v>2.6978854411407276E-2</v>
      </c>
      <c r="F169" s="77">
        <f>SUM(F151:F168)</f>
        <v>3746</v>
      </c>
      <c r="G169" s="42">
        <f>F169/155887</f>
        <v>2.4030227023420812E-2</v>
      </c>
      <c r="H169" s="71">
        <f>SUM(H151:H168)</f>
        <v>4554</v>
      </c>
      <c r="I169" s="41">
        <f>H169/231192</f>
        <v>1.9697913422609778E-2</v>
      </c>
      <c r="J169" s="37">
        <f>IF(D169=0, "-", IF((B169-D169)/D169&lt;10, (B169-D169)/D169, "&gt;999%"))</f>
        <v>-0.69069069069069067</v>
      </c>
      <c r="K169" s="38">
        <f>IF(H169=0, "-", IF((F169-H169)/H169&lt;10, (F169-H169)/H169, "&gt;999%"))</f>
        <v>-0.17742643829600352</v>
      </c>
    </row>
    <row r="170" spans="1:11" x14ac:dyDescent="0.2">
      <c r="B170" s="83"/>
      <c r="D170" s="83"/>
      <c r="F170" s="83"/>
      <c r="H170" s="83"/>
    </row>
    <row r="171" spans="1:11" s="43" customFormat="1" x14ac:dyDescent="0.2">
      <c r="A171" s="162" t="s">
        <v>628</v>
      </c>
      <c r="B171" s="71">
        <v>1179</v>
      </c>
      <c r="C171" s="40">
        <f>B171/10447</f>
        <v>0.11285536517660573</v>
      </c>
      <c r="D171" s="71">
        <v>2976</v>
      </c>
      <c r="E171" s="41">
        <f>D171/24686</f>
        <v>0.12055416025277485</v>
      </c>
      <c r="F171" s="77">
        <v>19250</v>
      </c>
      <c r="G171" s="42">
        <f>F171/155887</f>
        <v>0.12348688473060615</v>
      </c>
      <c r="H171" s="71">
        <v>26827</v>
      </c>
      <c r="I171" s="41">
        <f>H171/231192</f>
        <v>0.11603775217135541</v>
      </c>
      <c r="J171" s="37">
        <f>IF(D171=0, "-", IF((B171-D171)/D171&lt;10, (B171-D171)/D171, "&gt;999%"))</f>
        <v>-0.60383064516129037</v>
      </c>
      <c r="K171" s="38">
        <f>IF(H171=0, "-", IF((F171-H171)/H171&lt;10, (F171-H171)/H171, "&gt;999%"))</f>
        <v>-0.28243933350728745</v>
      </c>
    </row>
    <row r="172" spans="1:11" x14ac:dyDescent="0.2">
      <c r="B172" s="83"/>
      <c r="D172" s="83"/>
      <c r="F172" s="83"/>
      <c r="H172" s="83"/>
    </row>
    <row r="173" spans="1:11" ht="15.75" x14ac:dyDescent="0.25">
      <c r="A173" s="164" t="s">
        <v>125</v>
      </c>
      <c r="B173" s="196" t="s">
        <v>1</v>
      </c>
      <c r="C173" s="200"/>
      <c r="D173" s="200"/>
      <c r="E173" s="197"/>
      <c r="F173" s="196" t="s">
        <v>14</v>
      </c>
      <c r="G173" s="200"/>
      <c r="H173" s="200"/>
      <c r="I173" s="197"/>
      <c r="J173" s="196" t="s">
        <v>15</v>
      </c>
      <c r="K173" s="197"/>
    </row>
    <row r="174" spans="1:11" x14ac:dyDescent="0.2">
      <c r="A174" s="22"/>
      <c r="B174" s="196">
        <f>VALUE(RIGHT($B$2, 4))</f>
        <v>2020</v>
      </c>
      <c r="C174" s="197"/>
      <c r="D174" s="196">
        <f>B174-1</f>
        <v>2019</v>
      </c>
      <c r="E174" s="204"/>
      <c r="F174" s="196">
        <f>B174</f>
        <v>2020</v>
      </c>
      <c r="G174" s="204"/>
      <c r="H174" s="196">
        <f>D174</f>
        <v>2019</v>
      </c>
      <c r="I174" s="204"/>
      <c r="J174" s="140" t="s">
        <v>4</v>
      </c>
      <c r="K174" s="141" t="s">
        <v>2</v>
      </c>
    </row>
    <row r="175" spans="1:11" x14ac:dyDescent="0.2">
      <c r="A175" s="163" t="s">
        <v>158</v>
      </c>
      <c r="B175" s="61" t="s">
        <v>12</v>
      </c>
      <c r="C175" s="62" t="s">
        <v>13</v>
      </c>
      <c r="D175" s="61" t="s">
        <v>12</v>
      </c>
      <c r="E175" s="63" t="s">
        <v>13</v>
      </c>
      <c r="F175" s="62" t="s">
        <v>12</v>
      </c>
      <c r="G175" s="62" t="s">
        <v>13</v>
      </c>
      <c r="H175" s="61" t="s">
        <v>12</v>
      </c>
      <c r="I175" s="63" t="s">
        <v>13</v>
      </c>
      <c r="J175" s="61"/>
      <c r="K175" s="63"/>
    </row>
    <row r="176" spans="1:11" x14ac:dyDescent="0.2">
      <c r="A176" s="7" t="s">
        <v>493</v>
      </c>
      <c r="B176" s="65">
        <v>46</v>
      </c>
      <c r="C176" s="34">
        <f>IF(B179=0, "-", B176/B179)</f>
        <v>0.24083769633507854</v>
      </c>
      <c r="D176" s="65">
        <v>19</v>
      </c>
      <c r="E176" s="9">
        <f>IF(D179=0, "-", D176/D179)</f>
        <v>7.8512396694214878E-2</v>
      </c>
      <c r="F176" s="81">
        <v>429</v>
      </c>
      <c r="G176" s="34">
        <f>IF(F179=0, "-", F176/F179)</f>
        <v>0.1986111111111111</v>
      </c>
      <c r="H176" s="65">
        <v>434</v>
      </c>
      <c r="I176" s="9">
        <f>IF(H179=0, "-", H176/H179)</f>
        <v>0.1523876404494382</v>
      </c>
      <c r="J176" s="8">
        <f>IF(D176=0, "-", IF((B176-D176)/D176&lt;10, (B176-D176)/D176, "&gt;999%"))</f>
        <v>1.4210526315789473</v>
      </c>
      <c r="K176" s="9">
        <f>IF(H176=0, "-", IF((F176-H176)/H176&lt;10, (F176-H176)/H176, "&gt;999%"))</f>
        <v>-1.1520737327188941E-2</v>
      </c>
    </row>
    <row r="177" spans="1:11" x14ac:dyDescent="0.2">
      <c r="A177" s="7" t="s">
        <v>494</v>
      </c>
      <c r="B177" s="65">
        <v>145</v>
      </c>
      <c r="C177" s="34">
        <f>IF(B179=0, "-", B177/B179)</f>
        <v>0.75916230366492143</v>
      </c>
      <c r="D177" s="65">
        <v>223</v>
      </c>
      <c r="E177" s="9">
        <f>IF(D179=0, "-", D177/D179)</f>
        <v>0.92148760330578516</v>
      </c>
      <c r="F177" s="81">
        <v>1731</v>
      </c>
      <c r="G177" s="34">
        <f>IF(F179=0, "-", F177/F179)</f>
        <v>0.80138888888888893</v>
      </c>
      <c r="H177" s="65">
        <v>2414</v>
      </c>
      <c r="I177" s="9">
        <f>IF(H179=0, "-", H177/H179)</f>
        <v>0.8476123595505618</v>
      </c>
      <c r="J177" s="8">
        <f>IF(D177=0, "-", IF((B177-D177)/D177&lt;10, (B177-D177)/D177, "&gt;999%"))</f>
        <v>-0.34977578475336324</v>
      </c>
      <c r="K177" s="9">
        <f>IF(H177=0, "-", IF((F177-H177)/H177&lt;10, (F177-H177)/H177, "&gt;999%"))</f>
        <v>-0.28293289146644574</v>
      </c>
    </row>
    <row r="178" spans="1:11" x14ac:dyDescent="0.2">
      <c r="A178" s="2"/>
      <c r="B178" s="68"/>
      <c r="C178" s="33"/>
      <c r="D178" s="68"/>
      <c r="E178" s="6"/>
      <c r="F178" s="82"/>
      <c r="G178" s="33"/>
      <c r="H178" s="68"/>
      <c r="I178" s="6"/>
      <c r="J178" s="5"/>
      <c r="K178" s="6"/>
    </row>
    <row r="179" spans="1:11" s="43" customFormat="1" x14ac:dyDescent="0.2">
      <c r="A179" s="162" t="s">
        <v>627</v>
      </c>
      <c r="B179" s="71">
        <f>SUM(B176:B178)</f>
        <v>191</v>
      </c>
      <c r="C179" s="40">
        <f>B179/10447</f>
        <v>1.8282760601129509E-2</v>
      </c>
      <c r="D179" s="71">
        <f>SUM(D176:D178)</f>
        <v>242</v>
      </c>
      <c r="E179" s="41">
        <f>D179/24686</f>
        <v>9.8031272786194609E-3</v>
      </c>
      <c r="F179" s="77">
        <f>SUM(F176:F178)</f>
        <v>2160</v>
      </c>
      <c r="G179" s="42">
        <f>F179/155887</f>
        <v>1.3856190702239443E-2</v>
      </c>
      <c r="H179" s="71">
        <f>SUM(H176:H178)</f>
        <v>2848</v>
      </c>
      <c r="I179" s="41">
        <f>H179/231192</f>
        <v>1.2318765355202602E-2</v>
      </c>
      <c r="J179" s="37">
        <f>IF(D179=0, "-", IF((B179-D179)/D179&lt;10, (B179-D179)/D179, "&gt;999%"))</f>
        <v>-0.21074380165289255</v>
      </c>
      <c r="K179" s="38">
        <f>IF(H179=0, "-", IF((F179-H179)/H179&lt;10, (F179-H179)/H179, "&gt;999%"))</f>
        <v>-0.24157303370786518</v>
      </c>
    </row>
    <row r="180" spans="1:11" x14ac:dyDescent="0.2">
      <c r="B180" s="83"/>
      <c r="D180" s="83"/>
      <c r="F180" s="83"/>
      <c r="H180" s="83"/>
    </row>
    <row r="181" spans="1:11" x14ac:dyDescent="0.2">
      <c r="A181" s="163" t="s">
        <v>159</v>
      </c>
      <c r="B181" s="61" t="s">
        <v>12</v>
      </c>
      <c r="C181" s="62" t="s">
        <v>13</v>
      </c>
      <c r="D181" s="61" t="s">
        <v>12</v>
      </c>
      <c r="E181" s="63" t="s">
        <v>13</v>
      </c>
      <c r="F181" s="62" t="s">
        <v>12</v>
      </c>
      <c r="G181" s="62" t="s">
        <v>13</v>
      </c>
      <c r="H181" s="61" t="s">
        <v>12</v>
      </c>
      <c r="I181" s="63" t="s">
        <v>13</v>
      </c>
      <c r="J181" s="61"/>
      <c r="K181" s="63"/>
    </row>
    <row r="182" spans="1:11" x14ac:dyDescent="0.2">
      <c r="A182" s="7" t="s">
        <v>495</v>
      </c>
      <c r="B182" s="65">
        <v>12</v>
      </c>
      <c r="C182" s="34">
        <f>IF(B195=0, "-", B182/B195)</f>
        <v>0.23529411764705882</v>
      </c>
      <c r="D182" s="65">
        <v>18</v>
      </c>
      <c r="E182" s="9">
        <f>IF(D195=0, "-", D182/D195)</f>
        <v>0.17821782178217821</v>
      </c>
      <c r="F182" s="81">
        <v>58</v>
      </c>
      <c r="G182" s="34">
        <f>IF(F195=0, "-", F182/F195)</f>
        <v>7.4454428754813867E-2</v>
      </c>
      <c r="H182" s="65">
        <v>106</v>
      </c>
      <c r="I182" s="9">
        <f>IF(H195=0, "-", H182/H195)</f>
        <v>0.10261374636979671</v>
      </c>
      <c r="J182" s="8">
        <f t="shared" ref="J182:J193" si="14">IF(D182=0, "-", IF((B182-D182)/D182&lt;10, (B182-D182)/D182, "&gt;999%"))</f>
        <v>-0.33333333333333331</v>
      </c>
      <c r="K182" s="9">
        <f t="shared" ref="K182:K193" si="15">IF(H182=0, "-", IF((F182-H182)/H182&lt;10, (F182-H182)/H182, "&gt;999%"))</f>
        <v>-0.45283018867924529</v>
      </c>
    </row>
    <row r="183" spans="1:11" x14ac:dyDescent="0.2">
      <c r="A183" s="7" t="s">
        <v>496</v>
      </c>
      <c r="B183" s="65">
        <v>0</v>
      </c>
      <c r="C183" s="34">
        <f>IF(B195=0, "-", B183/B195)</f>
        <v>0</v>
      </c>
      <c r="D183" s="65">
        <v>1</v>
      </c>
      <c r="E183" s="9">
        <f>IF(D195=0, "-", D183/D195)</f>
        <v>9.9009900990099011E-3</v>
      </c>
      <c r="F183" s="81">
        <v>7</v>
      </c>
      <c r="G183" s="34">
        <f>IF(F195=0, "-", F183/F195)</f>
        <v>8.9858793324775355E-3</v>
      </c>
      <c r="H183" s="65">
        <v>15</v>
      </c>
      <c r="I183" s="9">
        <f>IF(H195=0, "-", H183/H195)</f>
        <v>1.452081316553727E-2</v>
      </c>
      <c r="J183" s="8">
        <f t="shared" si="14"/>
        <v>-1</v>
      </c>
      <c r="K183" s="9">
        <f t="shared" si="15"/>
        <v>-0.53333333333333333</v>
      </c>
    </row>
    <row r="184" spans="1:11" x14ac:dyDescent="0.2">
      <c r="A184" s="7" t="s">
        <v>497</v>
      </c>
      <c r="B184" s="65">
        <v>12</v>
      </c>
      <c r="C184" s="34">
        <f>IF(B195=0, "-", B184/B195)</f>
        <v>0.23529411764705882</v>
      </c>
      <c r="D184" s="65">
        <v>26</v>
      </c>
      <c r="E184" s="9">
        <f>IF(D195=0, "-", D184/D195)</f>
        <v>0.25742574257425743</v>
      </c>
      <c r="F184" s="81">
        <v>148</v>
      </c>
      <c r="G184" s="34">
        <f>IF(F195=0, "-", F184/F195)</f>
        <v>0.18998716302952504</v>
      </c>
      <c r="H184" s="65">
        <v>167</v>
      </c>
      <c r="I184" s="9">
        <f>IF(H195=0, "-", H184/H195)</f>
        <v>0.16166505324298161</v>
      </c>
      <c r="J184" s="8">
        <f t="shared" si="14"/>
        <v>-0.53846153846153844</v>
      </c>
      <c r="K184" s="9">
        <f t="shared" si="15"/>
        <v>-0.11377245508982035</v>
      </c>
    </row>
    <row r="185" spans="1:11" x14ac:dyDescent="0.2">
      <c r="A185" s="7" t="s">
        <v>498</v>
      </c>
      <c r="B185" s="65">
        <v>0</v>
      </c>
      <c r="C185" s="34">
        <f>IF(B195=0, "-", B185/B195)</f>
        <v>0</v>
      </c>
      <c r="D185" s="65">
        <v>2</v>
      </c>
      <c r="E185" s="9">
        <f>IF(D195=0, "-", D185/D195)</f>
        <v>1.9801980198019802E-2</v>
      </c>
      <c r="F185" s="81">
        <v>0</v>
      </c>
      <c r="G185" s="34">
        <f>IF(F195=0, "-", F185/F195)</f>
        <v>0</v>
      </c>
      <c r="H185" s="65">
        <v>25</v>
      </c>
      <c r="I185" s="9">
        <f>IF(H195=0, "-", H185/H195)</f>
        <v>2.420135527589545E-2</v>
      </c>
      <c r="J185" s="8">
        <f t="shared" si="14"/>
        <v>-1</v>
      </c>
      <c r="K185" s="9">
        <f t="shared" si="15"/>
        <v>-1</v>
      </c>
    </row>
    <row r="186" spans="1:11" x14ac:dyDescent="0.2">
      <c r="A186" s="7" t="s">
        <v>499</v>
      </c>
      <c r="B186" s="65">
        <v>1</v>
      </c>
      <c r="C186" s="34">
        <f>IF(B195=0, "-", B186/B195)</f>
        <v>1.9607843137254902E-2</v>
      </c>
      <c r="D186" s="65">
        <v>0</v>
      </c>
      <c r="E186" s="9">
        <f>IF(D195=0, "-", D186/D195)</f>
        <v>0</v>
      </c>
      <c r="F186" s="81">
        <v>14</v>
      </c>
      <c r="G186" s="34">
        <f>IF(F195=0, "-", F186/F195)</f>
        <v>1.7971758664955071E-2</v>
      </c>
      <c r="H186" s="65">
        <v>23</v>
      </c>
      <c r="I186" s="9">
        <f>IF(H195=0, "-", H186/H195)</f>
        <v>2.2265246853823813E-2</v>
      </c>
      <c r="J186" s="8" t="str">
        <f t="shared" si="14"/>
        <v>-</v>
      </c>
      <c r="K186" s="9">
        <f t="shared" si="15"/>
        <v>-0.39130434782608697</v>
      </c>
    </row>
    <row r="187" spans="1:11" x14ac:dyDescent="0.2">
      <c r="A187" s="7" t="s">
        <v>500</v>
      </c>
      <c r="B187" s="65">
        <v>4</v>
      </c>
      <c r="C187" s="34">
        <f>IF(B195=0, "-", B187/B195)</f>
        <v>7.8431372549019607E-2</v>
      </c>
      <c r="D187" s="65">
        <v>30</v>
      </c>
      <c r="E187" s="9">
        <f>IF(D195=0, "-", D187/D195)</f>
        <v>0.29702970297029702</v>
      </c>
      <c r="F187" s="81">
        <v>152</v>
      </c>
      <c r="G187" s="34">
        <f>IF(F195=0, "-", F187/F195)</f>
        <v>0.1951219512195122</v>
      </c>
      <c r="H187" s="65">
        <v>295</v>
      </c>
      <c r="I187" s="9">
        <f>IF(H195=0, "-", H187/H195)</f>
        <v>0.28557599225556629</v>
      </c>
      <c r="J187" s="8">
        <f t="shared" si="14"/>
        <v>-0.8666666666666667</v>
      </c>
      <c r="K187" s="9">
        <f t="shared" si="15"/>
        <v>-0.48474576271186443</v>
      </c>
    </row>
    <row r="188" spans="1:11" x14ac:dyDescent="0.2">
      <c r="A188" s="7" t="s">
        <v>501</v>
      </c>
      <c r="B188" s="65">
        <v>1</v>
      </c>
      <c r="C188" s="34">
        <f>IF(B195=0, "-", B188/B195)</f>
        <v>1.9607843137254902E-2</v>
      </c>
      <c r="D188" s="65">
        <v>1</v>
      </c>
      <c r="E188" s="9">
        <f>IF(D195=0, "-", D188/D195)</f>
        <v>9.9009900990099011E-3</v>
      </c>
      <c r="F188" s="81">
        <v>50</v>
      </c>
      <c r="G188" s="34">
        <f>IF(F195=0, "-", F188/F195)</f>
        <v>6.4184852374839535E-2</v>
      </c>
      <c r="H188" s="65">
        <v>82</v>
      </c>
      <c r="I188" s="9">
        <f>IF(H195=0, "-", H188/H195)</f>
        <v>7.9380445304937083E-2</v>
      </c>
      <c r="J188" s="8">
        <f t="shared" si="14"/>
        <v>0</v>
      </c>
      <c r="K188" s="9">
        <f t="shared" si="15"/>
        <v>-0.3902439024390244</v>
      </c>
    </row>
    <row r="189" spans="1:11" x14ac:dyDescent="0.2">
      <c r="A189" s="7" t="s">
        <v>502</v>
      </c>
      <c r="B189" s="65">
        <v>0</v>
      </c>
      <c r="C189" s="34">
        <f>IF(B195=0, "-", B189/B195)</f>
        <v>0</v>
      </c>
      <c r="D189" s="65">
        <v>12</v>
      </c>
      <c r="E189" s="9">
        <f>IF(D195=0, "-", D189/D195)</f>
        <v>0.11881188118811881</v>
      </c>
      <c r="F189" s="81">
        <v>65</v>
      </c>
      <c r="G189" s="34">
        <f>IF(F195=0, "-", F189/F195)</f>
        <v>8.3440308087291401E-2</v>
      </c>
      <c r="H189" s="65">
        <v>127</v>
      </c>
      <c r="I189" s="9">
        <f>IF(H195=0, "-", H189/H195)</f>
        <v>0.12294288480154889</v>
      </c>
      <c r="J189" s="8">
        <f t="shared" si="14"/>
        <v>-1</v>
      </c>
      <c r="K189" s="9">
        <f t="shared" si="15"/>
        <v>-0.48818897637795278</v>
      </c>
    </row>
    <row r="190" spans="1:11" x14ac:dyDescent="0.2">
      <c r="A190" s="7" t="s">
        <v>503</v>
      </c>
      <c r="B190" s="65">
        <v>7</v>
      </c>
      <c r="C190" s="34">
        <f>IF(B195=0, "-", B190/B195)</f>
        <v>0.13725490196078433</v>
      </c>
      <c r="D190" s="65">
        <v>5</v>
      </c>
      <c r="E190" s="9">
        <f>IF(D195=0, "-", D190/D195)</f>
        <v>4.9504950495049507E-2</v>
      </c>
      <c r="F190" s="81">
        <v>49</v>
      </c>
      <c r="G190" s="34">
        <f>IF(F195=0, "-", F190/F195)</f>
        <v>6.290115532734275E-2</v>
      </c>
      <c r="H190" s="65">
        <v>81</v>
      </c>
      <c r="I190" s="9">
        <f>IF(H195=0, "-", H190/H195)</f>
        <v>7.841239109390126E-2</v>
      </c>
      <c r="J190" s="8">
        <f t="shared" si="14"/>
        <v>0.4</v>
      </c>
      <c r="K190" s="9">
        <f t="shared" si="15"/>
        <v>-0.39506172839506171</v>
      </c>
    </row>
    <row r="191" spans="1:11" x14ac:dyDescent="0.2">
      <c r="A191" s="7" t="s">
        <v>504</v>
      </c>
      <c r="B191" s="65">
        <v>14</v>
      </c>
      <c r="C191" s="34">
        <f>IF(B195=0, "-", B191/B195)</f>
        <v>0.27450980392156865</v>
      </c>
      <c r="D191" s="65">
        <v>6</v>
      </c>
      <c r="E191" s="9">
        <f>IF(D195=0, "-", D191/D195)</f>
        <v>5.9405940594059403E-2</v>
      </c>
      <c r="F191" s="81">
        <v>228</v>
      </c>
      <c r="G191" s="34">
        <f>IF(F195=0, "-", F191/F195)</f>
        <v>0.29268292682926828</v>
      </c>
      <c r="H191" s="65">
        <v>87</v>
      </c>
      <c r="I191" s="9">
        <f>IF(H195=0, "-", H191/H195)</f>
        <v>8.422071636011616E-2</v>
      </c>
      <c r="J191" s="8">
        <f t="shared" si="14"/>
        <v>1.3333333333333333</v>
      </c>
      <c r="K191" s="9">
        <f t="shared" si="15"/>
        <v>1.6206896551724137</v>
      </c>
    </row>
    <row r="192" spans="1:11" x14ac:dyDescent="0.2">
      <c r="A192" s="7" t="s">
        <v>505</v>
      </c>
      <c r="B192" s="65">
        <v>0</v>
      </c>
      <c r="C192" s="34">
        <f>IF(B195=0, "-", B192/B195)</f>
        <v>0</v>
      </c>
      <c r="D192" s="65">
        <v>0</v>
      </c>
      <c r="E192" s="9">
        <f>IF(D195=0, "-", D192/D195)</f>
        <v>0</v>
      </c>
      <c r="F192" s="81">
        <v>2</v>
      </c>
      <c r="G192" s="34">
        <f>IF(F195=0, "-", F192/F195)</f>
        <v>2.5673940949935813E-3</v>
      </c>
      <c r="H192" s="65">
        <v>19</v>
      </c>
      <c r="I192" s="9">
        <f>IF(H195=0, "-", H192/H195)</f>
        <v>1.8393030009680542E-2</v>
      </c>
      <c r="J192" s="8" t="str">
        <f t="shared" si="14"/>
        <v>-</v>
      </c>
      <c r="K192" s="9">
        <f t="shared" si="15"/>
        <v>-0.89473684210526316</v>
      </c>
    </row>
    <row r="193" spans="1:11" x14ac:dyDescent="0.2">
      <c r="A193" s="7" t="s">
        <v>506</v>
      </c>
      <c r="B193" s="65">
        <v>0</v>
      </c>
      <c r="C193" s="34">
        <f>IF(B195=0, "-", B193/B195)</f>
        <v>0</v>
      </c>
      <c r="D193" s="65">
        <v>0</v>
      </c>
      <c r="E193" s="9">
        <f>IF(D195=0, "-", D193/D195)</f>
        <v>0</v>
      </c>
      <c r="F193" s="81">
        <v>6</v>
      </c>
      <c r="G193" s="34">
        <f>IF(F195=0, "-", F193/F195)</f>
        <v>7.7021822849807449E-3</v>
      </c>
      <c r="H193" s="65">
        <v>6</v>
      </c>
      <c r="I193" s="9">
        <f>IF(H195=0, "-", H193/H195)</f>
        <v>5.8083252662149082E-3</v>
      </c>
      <c r="J193" s="8" t="str">
        <f t="shared" si="14"/>
        <v>-</v>
      </c>
      <c r="K193" s="9">
        <f t="shared" si="15"/>
        <v>0</v>
      </c>
    </row>
    <row r="194" spans="1:11" x14ac:dyDescent="0.2">
      <c r="A194" s="2"/>
      <c r="B194" s="68"/>
      <c r="C194" s="33"/>
      <c r="D194" s="68"/>
      <c r="E194" s="6"/>
      <c r="F194" s="82"/>
      <c r="G194" s="33"/>
      <c r="H194" s="68"/>
      <c r="I194" s="6"/>
      <c r="J194" s="5"/>
      <c r="K194" s="6"/>
    </row>
    <row r="195" spans="1:11" s="43" customFormat="1" x14ac:dyDescent="0.2">
      <c r="A195" s="162" t="s">
        <v>626</v>
      </c>
      <c r="B195" s="71">
        <f>SUM(B182:B194)</f>
        <v>51</v>
      </c>
      <c r="C195" s="40">
        <f>B195/10447</f>
        <v>4.8817842442806549E-3</v>
      </c>
      <c r="D195" s="71">
        <f>SUM(D182:D194)</f>
        <v>101</v>
      </c>
      <c r="E195" s="41">
        <f>D195/24686</f>
        <v>4.091387831159362E-3</v>
      </c>
      <c r="F195" s="77">
        <f>SUM(F182:F194)</f>
        <v>779</v>
      </c>
      <c r="G195" s="42">
        <f>F195/155887</f>
        <v>4.9972095171502435E-3</v>
      </c>
      <c r="H195" s="71">
        <f>SUM(H182:H194)</f>
        <v>1033</v>
      </c>
      <c r="I195" s="41">
        <f>H195/231192</f>
        <v>4.4681476867711682E-3</v>
      </c>
      <c r="J195" s="37">
        <f>IF(D195=0, "-", IF((B195-D195)/D195&lt;10, (B195-D195)/D195, "&gt;999%"))</f>
        <v>-0.49504950495049505</v>
      </c>
      <c r="K195" s="38">
        <f>IF(H195=0, "-", IF((F195-H195)/H195&lt;10, (F195-H195)/H195, "&gt;999%"))</f>
        <v>-0.24588576960309777</v>
      </c>
    </row>
    <row r="196" spans="1:11" x14ac:dyDescent="0.2">
      <c r="B196" s="83"/>
      <c r="D196" s="83"/>
      <c r="F196" s="83"/>
      <c r="H196" s="83"/>
    </row>
    <row r="197" spans="1:11" s="43" customFormat="1" x14ac:dyDescent="0.2">
      <c r="A197" s="162" t="s">
        <v>625</v>
      </c>
      <c r="B197" s="71">
        <v>242</v>
      </c>
      <c r="C197" s="40">
        <f>B197/10447</f>
        <v>2.3164544845410164E-2</v>
      </c>
      <c r="D197" s="71">
        <v>343</v>
      </c>
      <c r="E197" s="41">
        <f>D197/24686</f>
        <v>1.3894515109778823E-2</v>
      </c>
      <c r="F197" s="77">
        <v>2939</v>
      </c>
      <c r="G197" s="42">
        <f>F197/155887</f>
        <v>1.8853400219389686E-2</v>
      </c>
      <c r="H197" s="71">
        <v>3881</v>
      </c>
      <c r="I197" s="41">
        <f>H197/231192</f>
        <v>1.6786913041973772E-2</v>
      </c>
      <c r="J197" s="37">
        <f>IF(D197=0, "-", IF((B197-D197)/D197&lt;10, (B197-D197)/D197, "&gt;999%"))</f>
        <v>-0.29446064139941691</v>
      </c>
      <c r="K197" s="38">
        <f>IF(H197=0, "-", IF((F197-H197)/H197&lt;10, (F197-H197)/H197, "&gt;999%"))</f>
        <v>-0.24272094820922444</v>
      </c>
    </row>
    <row r="198" spans="1:11" x14ac:dyDescent="0.2">
      <c r="B198" s="83"/>
      <c r="D198" s="83"/>
      <c r="F198" s="83"/>
      <c r="H198" s="83"/>
    </row>
    <row r="199" spans="1:11" x14ac:dyDescent="0.2">
      <c r="A199" s="27" t="s">
        <v>623</v>
      </c>
      <c r="B199" s="71">
        <f>B203-B201</f>
        <v>3974</v>
      </c>
      <c r="C199" s="40">
        <f>B199/10447</f>
        <v>0.38039628601512399</v>
      </c>
      <c r="D199" s="71">
        <f>D203-D201</f>
        <v>10052</v>
      </c>
      <c r="E199" s="41">
        <f>D199/24686</f>
        <v>0.40719436117637525</v>
      </c>
      <c r="F199" s="77">
        <f>F203-F201</f>
        <v>62376</v>
      </c>
      <c r="G199" s="42">
        <f>F199/155887</f>
        <v>0.40013599594578125</v>
      </c>
      <c r="H199" s="71">
        <f>H203-H201</f>
        <v>89116</v>
      </c>
      <c r="I199" s="41">
        <f>H199/231192</f>
        <v>0.38546316481539156</v>
      </c>
      <c r="J199" s="37">
        <f>IF(D199=0, "-", IF((B199-D199)/D199&lt;10, (B199-D199)/D199, "&gt;999%"))</f>
        <v>-0.60465578989255875</v>
      </c>
      <c r="K199" s="38">
        <f>IF(H199=0, "-", IF((F199-H199)/H199&lt;10, (F199-H199)/H199, "&gt;999%"))</f>
        <v>-0.30005835091341621</v>
      </c>
    </row>
    <row r="200" spans="1:11" x14ac:dyDescent="0.2">
      <c r="A200" s="27"/>
      <c r="B200" s="71"/>
      <c r="C200" s="40"/>
      <c r="D200" s="71"/>
      <c r="E200" s="41"/>
      <c r="F200" s="77"/>
      <c r="G200" s="42"/>
      <c r="H200" s="71"/>
      <c r="I200" s="41"/>
      <c r="J200" s="37"/>
      <c r="K200" s="38"/>
    </row>
    <row r="201" spans="1:11" x14ac:dyDescent="0.2">
      <c r="A201" s="27" t="s">
        <v>624</v>
      </c>
      <c r="B201" s="71">
        <v>801</v>
      </c>
      <c r="C201" s="40">
        <f>B201/10447</f>
        <v>7.6672729013113811E-2</v>
      </c>
      <c r="D201" s="71">
        <v>2137</v>
      </c>
      <c r="E201" s="41">
        <f>D201/24686</f>
        <v>8.6567285100866892E-2</v>
      </c>
      <c r="F201" s="77">
        <v>14137</v>
      </c>
      <c r="G201" s="42">
        <f>F201/155887</f>
        <v>9.0687485165536569E-2</v>
      </c>
      <c r="H201" s="71">
        <v>18208</v>
      </c>
      <c r="I201" s="41">
        <f>H201/231192</f>
        <v>7.875705041696944E-2</v>
      </c>
      <c r="J201" s="37">
        <f>IF(D201=0, "-", IF((B201-D201)/D201&lt;10, (B201-D201)/D201, "&gt;999%"))</f>
        <v>-0.62517547964436126</v>
      </c>
      <c r="K201" s="38">
        <f>IF(H201=0, "-", IF((F201-H201)/H201&lt;10, (F201-H201)/H201, "&gt;999%"))</f>
        <v>-0.22358304042179261</v>
      </c>
    </row>
    <row r="202" spans="1:11" x14ac:dyDescent="0.2">
      <c r="A202" s="27"/>
      <c r="B202" s="71"/>
      <c r="C202" s="40"/>
      <c r="D202" s="71"/>
      <c r="E202" s="41"/>
      <c r="F202" s="77"/>
      <c r="G202" s="42"/>
      <c r="H202" s="71"/>
      <c r="I202" s="41"/>
      <c r="J202" s="37"/>
      <c r="K202" s="38"/>
    </row>
    <row r="203" spans="1:11" x14ac:dyDescent="0.2">
      <c r="A203" s="27" t="s">
        <v>622</v>
      </c>
      <c r="B203" s="71">
        <v>4775</v>
      </c>
      <c r="C203" s="40">
        <f>B203/10447</f>
        <v>0.45706901502823777</v>
      </c>
      <c r="D203" s="71">
        <v>12189</v>
      </c>
      <c r="E203" s="41">
        <f>D203/24686</f>
        <v>0.49376164627724217</v>
      </c>
      <c r="F203" s="77">
        <v>76513</v>
      </c>
      <c r="G203" s="42">
        <f>F203/155887</f>
        <v>0.49082348111131779</v>
      </c>
      <c r="H203" s="71">
        <v>107324</v>
      </c>
      <c r="I203" s="41">
        <f>H203/231192</f>
        <v>0.46422021523236096</v>
      </c>
      <c r="J203" s="37">
        <f>IF(D203=0, "-", IF((B203-D203)/D203&lt;10, (B203-D203)/D203, "&gt;999%"))</f>
        <v>-0.60825334317827551</v>
      </c>
      <c r="K203" s="38">
        <f>IF(H203=0, "-", IF((F203-H203)/H203&lt;10, (F203-H203)/H203, "&gt;999%"))</f>
        <v>-0.28708397003466141</v>
      </c>
    </row>
  </sheetData>
  <mergeCells count="37">
    <mergeCell ref="B1:K1"/>
    <mergeCell ref="B2:K2"/>
    <mergeCell ref="B173:E173"/>
    <mergeCell ref="F173:I173"/>
    <mergeCell ref="J173:K173"/>
    <mergeCell ref="B174:C174"/>
    <mergeCell ref="D174:E174"/>
    <mergeCell ref="F174:G174"/>
    <mergeCell ref="H174:I174"/>
    <mergeCell ref="B117:E117"/>
    <mergeCell ref="F117:I117"/>
    <mergeCell ref="J117:K117"/>
    <mergeCell ref="B118:C118"/>
    <mergeCell ref="D118:E118"/>
    <mergeCell ref="F118:G118"/>
    <mergeCell ref="H118:I118"/>
    <mergeCell ref="B69:E69"/>
    <mergeCell ref="F69:I69"/>
    <mergeCell ref="J69:K69"/>
    <mergeCell ref="B70:C70"/>
    <mergeCell ref="D70:E70"/>
    <mergeCell ref="F70:G70"/>
    <mergeCell ref="H70:I70"/>
    <mergeCell ref="B25:E25"/>
    <mergeCell ref="F25:I25"/>
    <mergeCell ref="J25:K25"/>
    <mergeCell ref="B26:C26"/>
    <mergeCell ref="D26:E26"/>
    <mergeCell ref="F26:G26"/>
    <mergeCell ref="H26:I26"/>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7" max="16383" man="1"/>
    <brk id="116" max="16383" man="1"/>
    <brk id="172"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6"/>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650</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9</v>
      </c>
      <c r="C7" s="39">
        <f>IF(B46=0, "-", B7/B46)</f>
        <v>1.8848167539267015E-3</v>
      </c>
      <c r="D7" s="65">
        <v>11</v>
      </c>
      <c r="E7" s="21">
        <f>IF(D46=0, "-", D7/D46)</f>
        <v>9.0245303142177371E-4</v>
      </c>
      <c r="F7" s="81">
        <v>93</v>
      </c>
      <c r="G7" s="39">
        <f>IF(F46=0, "-", F7/F46)</f>
        <v>1.215479722400115E-3</v>
      </c>
      <c r="H7" s="65">
        <v>151</v>
      </c>
      <c r="I7" s="21">
        <f>IF(H46=0, "-", H7/H46)</f>
        <v>1.4069546420185607E-3</v>
      </c>
      <c r="J7" s="20">
        <f t="shared" ref="J7:J44" si="0">IF(D7=0, "-", IF((B7-D7)/D7&lt;10, (B7-D7)/D7, "&gt;999%"))</f>
        <v>-0.18181818181818182</v>
      </c>
      <c r="K7" s="21">
        <f t="shared" ref="K7:K44" si="1">IF(H7=0, "-", IF((F7-H7)/H7&lt;10, (F7-H7)/H7, "&gt;999%"))</f>
        <v>-0.38410596026490068</v>
      </c>
    </row>
    <row r="8" spans="1:11" x14ac:dyDescent="0.2">
      <c r="A8" s="7" t="s">
        <v>34</v>
      </c>
      <c r="B8" s="65">
        <v>87</v>
      </c>
      <c r="C8" s="39">
        <f>IF(B46=0, "-", B8/B46)</f>
        <v>1.8219895287958116E-2</v>
      </c>
      <c r="D8" s="65">
        <v>260</v>
      </c>
      <c r="E8" s="21">
        <f>IF(D46=0, "-", D8/D46)</f>
        <v>2.1330708015423742E-2</v>
      </c>
      <c r="F8" s="81">
        <v>1693</v>
      </c>
      <c r="G8" s="39">
        <f>IF(F46=0, "-", F8/F46)</f>
        <v>2.2126958817455859E-2</v>
      </c>
      <c r="H8" s="65">
        <v>1640</v>
      </c>
      <c r="I8" s="21">
        <f>IF(H46=0, "-", H8/H46)</f>
        <v>1.5280831873579068E-2</v>
      </c>
      <c r="J8" s="20">
        <f t="shared" si="0"/>
        <v>-0.66538461538461535</v>
      </c>
      <c r="K8" s="21">
        <f t="shared" si="1"/>
        <v>3.2317073170731708E-2</v>
      </c>
    </row>
    <row r="9" spans="1:11" x14ac:dyDescent="0.2">
      <c r="A9" s="7" t="s">
        <v>35</v>
      </c>
      <c r="B9" s="65">
        <v>0</v>
      </c>
      <c r="C9" s="39">
        <f>IF(B46=0, "-", B9/B46)</f>
        <v>0</v>
      </c>
      <c r="D9" s="65">
        <v>1</v>
      </c>
      <c r="E9" s="21">
        <f>IF(D46=0, "-", D9/D46)</f>
        <v>8.2041184674706702E-5</v>
      </c>
      <c r="F9" s="81">
        <v>7</v>
      </c>
      <c r="G9" s="39">
        <f>IF(F46=0, "-", F9/F46)</f>
        <v>9.1487721040868871E-5</v>
      </c>
      <c r="H9" s="65">
        <v>15</v>
      </c>
      <c r="I9" s="21">
        <f>IF(H46=0, "-", H9/H46)</f>
        <v>1.3976370616078417E-4</v>
      </c>
      <c r="J9" s="20">
        <f t="shared" si="0"/>
        <v>-1</v>
      </c>
      <c r="K9" s="21">
        <f t="shared" si="1"/>
        <v>-0.53333333333333333</v>
      </c>
    </row>
    <row r="10" spans="1:11" x14ac:dyDescent="0.2">
      <c r="A10" s="7" t="s">
        <v>36</v>
      </c>
      <c r="B10" s="65">
        <v>256</v>
      </c>
      <c r="C10" s="39">
        <f>IF(B46=0, "-", B10/B46)</f>
        <v>5.3612565445026177E-2</v>
      </c>
      <c r="D10" s="65">
        <v>657</v>
      </c>
      <c r="E10" s="21">
        <f>IF(D46=0, "-", D10/D46)</f>
        <v>5.3901058331282302E-2</v>
      </c>
      <c r="F10" s="81">
        <v>3430</v>
      </c>
      <c r="G10" s="39">
        <f>IF(F46=0, "-", F10/F46)</f>
        <v>4.4828983310025744E-2</v>
      </c>
      <c r="H10" s="65">
        <v>5390</v>
      </c>
      <c r="I10" s="21">
        <f>IF(H46=0, "-", H10/H46)</f>
        <v>5.022175841377511E-2</v>
      </c>
      <c r="J10" s="20">
        <f t="shared" si="0"/>
        <v>-0.61035007610350078</v>
      </c>
      <c r="K10" s="21">
        <f t="shared" si="1"/>
        <v>-0.36363636363636365</v>
      </c>
    </row>
    <row r="11" spans="1:11" x14ac:dyDescent="0.2">
      <c r="A11" s="7" t="s">
        <v>38</v>
      </c>
      <c r="B11" s="65">
        <v>2</v>
      </c>
      <c r="C11" s="39">
        <f>IF(B46=0, "-", B11/B46)</f>
        <v>4.18848167539267E-4</v>
      </c>
      <c r="D11" s="65">
        <v>1</v>
      </c>
      <c r="E11" s="21">
        <f>IF(D46=0, "-", D11/D46)</f>
        <v>8.2041184674706702E-5</v>
      </c>
      <c r="F11" s="81">
        <v>20</v>
      </c>
      <c r="G11" s="39">
        <f>IF(F46=0, "-", F11/F46)</f>
        <v>2.613934886881968E-4</v>
      </c>
      <c r="H11" s="65">
        <v>43</v>
      </c>
      <c r="I11" s="21">
        <f>IF(H46=0, "-", H11/H46)</f>
        <v>4.0065595766091463E-4</v>
      </c>
      <c r="J11" s="20">
        <f t="shared" si="0"/>
        <v>1</v>
      </c>
      <c r="K11" s="21">
        <f t="shared" si="1"/>
        <v>-0.53488372093023251</v>
      </c>
    </row>
    <row r="12" spans="1:11" x14ac:dyDescent="0.2">
      <c r="A12" s="7" t="s">
        <v>42</v>
      </c>
      <c r="B12" s="65">
        <v>1</v>
      </c>
      <c r="C12" s="39">
        <f>IF(B46=0, "-", B12/B46)</f>
        <v>2.094240837696335E-4</v>
      </c>
      <c r="D12" s="65">
        <v>4</v>
      </c>
      <c r="E12" s="21">
        <f>IF(D46=0, "-", D12/D46)</f>
        <v>3.2816473869882681E-4</v>
      </c>
      <c r="F12" s="81">
        <v>27</v>
      </c>
      <c r="G12" s="39">
        <f>IF(F46=0, "-", F12/F46)</f>
        <v>3.5288120972906564E-4</v>
      </c>
      <c r="H12" s="65">
        <v>62</v>
      </c>
      <c r="I12" s="21">
        <f>IF(H46=0, "-", H12/H46)</f>
        <v>5.7768998546457457E-4</v>
      </c>
      <c r="J12" s="20">
        <f t="shared" si="0"/>
        <v>-0.75</v>
      </c>
      <c r="K12" s="21">
        <f t="shared" si="1"/>
        <v>-0.56451612903225812</v>
      </c>
    </row>
    <row r="13" spans="1:11" x14ac:dyDescent="0.2">
      <c r="A13" s="7" t="s">
        <v>44</v>
      </c>
      <c r="B13" s="65">
        <v>176</v>
      </c>
      <c r="C13" s="39">
        <f>IF(B46=0, "-", B13/B46)</f>
        <v>3.6858638743455498E-2</v>
      </c>
      <c r="D13" s="65">
        <v>331</v>
      </c>
      <c r="E13" s="21">
        <f>IF(D46=0, "-", D13/D46)</f>
        <v>2.7155632127327918E-2</v>
      </c>
      <c r="F13" s="81">
        <v>2445</v>
      </c>
      <c r="G13" s="39">
        <f>IF(F46=0, "-", F13/F46)</f>
        <v>3.1955353992132056E-2</v>
      </c>
      <c r="H13" s="65">
        <v>3603</v>
      </c>
      <c r="I13" s="21">
        <f>IF(H46=0, "-", H13/H46)</f>
        <v>3.3571242219820357E-2</v>
      </c>
      <c r="J13" s="20">
        <f t="shared" si="0"/>
        <v>-0.46827794561933533</v>
      </c>
      <c r="K13" s="21">
        <f t="shared" si="1"/>
        <v>-0.32139883430474603</v>
      </c>
    </row>
    <row r="14" spans="1:11" x14ac:dyDescent="0.2">
      <c r="A14" s="7" t="s">
        <v>49</v>
      </c>
      <c r="B14" s="65">
        <v>27</v>
      </c>
      <c r="C14" s="39">
        <f>IF(B46=0, "-", B14/B46)</f>
        <v>5.6544502617801046E-3</v>
      </c>
      <c r="D14" s="65">
        <v>51</v>
      </c>
      <c r="E14" s="21">
        <f>IF(D46=0, "-", D14/D46)</f>
        <v>4.1841004184100415E-3</v>
      </c>
      <c r="F14" s="81">
        <v>358</v>
      </c>
      <c r="G14" s="39">
        <f>IF(F46=0, "-", F14/F46)</f>
        <v>4.6789434475187222E-3</v>
      </c>
      <c r="H14" s="65">
        <v>328</v>
      </c>
      <c r="I14" s="21">
        <f>IF(H46=0, "-", H14/H46)</f>
        <v>3.0561663747158139E-3</v>
      </c>
      <c r="J14" s="20">
        <f t="shared" si="0"/>
        <v>-0.47058823529411764</v>
      </c>
      <c r="K14" s="21">
        <f t="shared" si="1"/>
        <v>9.1463414634146339E-2</v>
      </c>
    </row>
    <row r="15" spans="1:11" x14ac:dyDescent="0.2">
      <c r="A15" s="7" t="s">
        <v>51</v>
      </c>
      <c r="B15" s="65">
        <v>80</v>
      </c>
      <c r="C15" s="39">
        <f>IF(B46=0, "-", B15/B46)</f>
        <v>1.6753926701570682E-2</v>
      </c>
      <c r="D15" s="65">
        <v>440</v>
      </c>
      <c r="E15" s="21">
        <f>IF(D46=0, "-", D15/D46)</f>
        <v>3.6098121256870952E-2</v>
      </c>
      <c r="F15" s="81">
        <v>2138</v>
      </c>
      <c r="G15" s="39">
        <f>IF(F46=0, "-", F15/F46)</f>
        <v>2.7942963940768235E-2</v>
      </c>
      <c r="H15" s="65">
        <v>5225</v>
      </c>
      <c r="I15" s="21">
        <f>IF(H46=0, "-", H15/H46)</f>
        <v>4.8684357646006482E-2</v>
      </c>
      <c r="J15" s="20">
        <f t="shared" si="0"/>
        <v>-0.81818181818181823</v>
      </c>
      <c r="K15" s="21">
        <f t="shared" si="1"/>
        <v>-0.59081339712918657</v>
      </c>
    </row>
    <row r="16" spans="1:11" x14ac:dyDescent="0.2">
      <c r="A16" s="7" t="s">
        <v>52</v>
      </c>
      <c r="B16" s="65">
        <v>86</v>
      </c>
      <c r="C16" s="39">
        <f>IF(B46=0, "-", B16/B46)</f>
        <v>1.8010471204188482E-2</v>
      </c>
      <c r="D16" s="65">
        <v>698</v>
      </c>
      <c r="E16" s="21">
        <f>IF(D46=0, "-", D16/D46)</f>
        <v>5.7264746902945279E-2</v>
      </c>
      <c r="F16" s="81">
        <v>3521</v>
      </c>
      <c r="G16" s="39">
        <f>IF(F46=0, "-", F16/F46)</f>
        <v>4.6018323683557044E-2</v>
      </c>
      <c r="H16" s="65">
        <v>6192</v>
      </c>
      <c r="I16" s="21">
        <f>IF(H46=0, "-", H16/H46)</f>
        <v>5.7694457903171702E-2</v>
      </c>
      <c r="J16" s="20">
        <f t="shared" si="0"/>
        <v>-0.87679083094555876</v>
      </c>
      <c r="K16" s="21">
        <f t="shared" si="1"/>
        <v>-0.43136304909560724</v>
      </c>
    </row>
    <row r="17" spans="1:11" x14ac:dyDescent="0.2">
      <c r="A17" s="7" t="s">
        <v>53</v>
      </c>
      <c r="B17" s="65">
        <v>371</v>
      </c>
      <c r="C17" s="39">
        <f>IF(B46=0, "-", B17/B46)</f>
        <v>7.7696335078534032E-2</v>
      </c>
      <c r="D17" s="65">
        <v>814</v>
      </c>
      <c r="E17" s="21">
        <f>IF(D46=0, "-", D17/D46)</f>
        <v>6.6781524325211256E-2</v>
      </c>
      <c r="F17" s="81">
        <v>5783</v>
      </c>
      <c r="G17" s="39">
        <f>IF(F46=0, "-", F17/F46)</f>
        <v>7.5581927254192105E-2</v>
      </c>
      <c r="H17" s="65">
        <v>7371</v>
      </c>
      <c r="I17" s="21">
        <f>IF(H46=0, "-", H17/H46)</f>
        <v>6.8679885207409336E-2</v>
      </c>
      <c r="J17" s="20">
        <f t="shared" si="0"/>
        <v>-0.54422604422604426</v>
      </c>
      <c r="K17" s="21">
        <f t="shared" si="1"/>
        <v>-0.21543888210554876</v>
      </c>
    </row>
    <row r="18" spans="1:11" x14ac:dyDescent="0.2">
      <c r="A18" s="7" t="s">
        <v>55</v>
      </c>
      <c r="B18" s="65">
        <v>0</v>
      </c>
      <c r="C18" s="39">
        <f>IF(B46=0, "-", B18/B46)</f>
        <v>0</v>
      </c>
      <c r="D18" s="65">
        <v>9</v>
      </c>
      <c r="E18" s="21">
        <f>IF(D46=0, "-", D18/D46)</f>
        <v>7.3837066207236028E-4</v>
      </c>
      <c r="F18" s="81">
        <v>73</v>
      </c>
      <c r="G18" s="39">
        <f>IF(F46=0, "-", F18/F46)</f>
        <v>9.5408623371191824E-4</v>
      </c>
      <c r="H18" s="65">
        <v>85</v>
      </c>
      <c r="I18" s="21">
        <f>IF(H46=0, "-", H18/H46)</f>
        <v>7.9199433491111031E-4</v>
      </c>
      <c r="J18" s="20">
        <f t="shared" si="0"/>
        <v>-1</v>
      </c>
      <c r="K18" s="21">
        <f t="shared" si="1"/>
        <v>-0.14117647058823529</v>
      </c>
    </row>
    <row r="19" spans="1:11" x14ac:dyDescent="0.2">
      <c r="A19" s="7" t="s">
        <v>58</v>
      </c>
      <c r="B19" s="65">
        <v>68</v>
      </c>
      <c r="C19" s="39">
        <f>IF(B46=0, "-", B19/B46)</f>
        <v>1.4240837696335079E-2</v>
      </c>
      <c r="D19" s="65">
        <v>141</v>
      </c>
      <c r="E19" s="21">
        <f>IF(D46=0, "-", D19/D46)</f>
        <v>1.1567807039133645E-2</v>
      </c>
      <c r="F19" s="81">
        <v>852</v>
      </c>
      <c r="G19" s="39">
        <f>IF(F46=0, "-", F19/F46)</f>
        <v>1.1135362618117184E-2</v>
      </c>
      <c r="H19" s="65">
        <v>1251</v>
      </c>
      <c r="I19" s="21">
        <f>IF(H46=0, "-", H19/H46)</f>
        <v>1.1656293093809399E-2</v>
      </c>
      <c r="J19" s="20">
        <f t="shared" si="0"/>
        <v>-0.51773049645390068</v>
      </c>
      <c r="K19" s="21">
        <f t="shared" si="1"/>
        <v>-0.31894484412470026</v>
      </c>
    </row>
    <row r="20" spans="1:11" x14ac:dyDescent="0.2">
      <c r="A20" s="7" t="s">
        <v>61</v>
      </c>
      <c r="B20" s="65">
        <v>5</v>
      </c>
      <c r="C20" s="39">
        <f>IF(B46=0, "-", B20/B46)</f>
        <v>1.0471204188481676E-3</v>
      </c>
      <c r="D20" s="65">
        <v>38</v>
      </c>
      <c r="E20" s="21">
        <f>IF(D46=0, "-", D20/D46)</f>
        <v>3.1175650176388549E-3</v>
      </c>
      <c r="F20" s="81">
        <v>181</v>
      </c>
      <c r="G20" s="39">
        <f>IF(F46=0, "-", F20/F46)</f>
        <v>2.3656110726281809E-3</v>
      </c>
      <c r="H20" s="65">
        <v>333</v>
      </c>
      <c r="I20" s="21">
        <f>IF(H46=0, "-", H20/H46)</f>
        <v>3.1027542767694087E-3</v>
      </c>
      <c r="J20" s="20">
        <f t="shared" si="0"/>
        <v>-0.86842105263157898</v>
      </c>
      <c r="K20" s="21">
        <f t="shared" si="1"/>
        <v>-0.45645645645645644</v>
      </c>
    </row>
    <row r="21" spans="1:11" x14ac:dyDescent="0.2">
      <c r="A21" s="7" t="s">
        <v>62</v>
      </c>
      <c r="B21" s="65">
        <v>86</v>
      </c>
      <c r="C21" s="39">
        <f>IF(B46=0, "-", B21/B46)</f>
        <v>1.8010471204188482E-2</v>
      </c>
      <c r="D21" s="65">
        <v>181</v>
      </c>
      <c r="E21" s="21">
        <f>IF(D46=0, "-", D21/D46)</f>
        <v>1.4849454426121914E-2</v>
      </c>
      <c r="F21" s="81">
        <v>1072</v>
      </c>
      <c r="G21" s="39">
        <f>IF(F46=0, "-", F21/F46)</f>
        <v>1.4010690993687347E-2</v>
      </c>
      <c r="H21" s="65">
        <v>1635</v>
      </c>
      <c r="I21" s="21">
        <f>IF(H46=0, "-", H21/H46)</f>
        <v>1.5234243971525474E-2</v>
      </c>
      <c r="J21" s="20">
        <f t="shared" si="0"/>
        <v>-0.52486187845303867</v>
      </c>
      <c r="K21" s="21">
        <f t="shared" si="1"/>
        <v>-0.34434250764525992</v>
      </c>
    </row>
    <row r="22" spans="1:11" x14ac:dyDescent="0.2">
      <c r="A22" s="7" t="s">
        <v>64</v>
      </c>
      <c r="B22" s="65">
        <v>391</v>
      </c>
      <c r="C22" s="39">
        <f>IF(B46=0, "-", B22/B46)</f>
        <v>8.1884816753926698E-2</v>
      </c>
      <c r="D22" s="65">
        <v>569</v>
      </c>
      <c r="E22" s="21">
        <f>IF(D46=0, "-", D22/D46)</f>
        <v>4.6681434079908116E-2</v>
      </c>
      <c r="F22" s="81">
        <v>4759</v>
      </c>
      <c r="G22" s="39">
        <f>IF(F46=0, "-", F22/F46)</f>
        <v>6.2198580633356426E-2</v>
      </c>
      <c r="H22" s="65">
        <v>4609</v>
      </c>
      <c r="I22" s="21">
        <f>IF(H46=0, "-", H22/H46)</f>
        <v>4.2944728113003615E-2</v>
      </c>
      <c r="J22" s="20">
        <f t="shared" si="0"/>
        <v>-0.31282952548330406</v>
      </c>
      <c r="K22" s="21">
        <f t="shared" si="1"/>
        <v>3.2545020611846387E-2</v>
      </c>
    </row>
    <row r="23" spans="1:11" x14ac:dyDescent="0.2">
      <c r="A23" s="7" t="s">
        <v>65</v>
      </c>
      <c r="B23" s="65">
        <v>1</v>
      </c>
      <c r="C23" s="39">
        <f>IF(B46=0, "-", B23/B46)</f>
        <v>2.094240837696335E-4</v>
      </c>
      <c r="D23" s="65">
        <v>0</v>
      </c>
      <c r="E23" s="21">
        <f>IF(D46=0, "-", D23/D46)</f>
        <v>0</v>
      </c>
      <c r="F23" s="81">
        <v>14</v>
      </c>
      <c r="G23" s="39">
        <f>IF(F46=0, "-", F23/F46)</f>
        <v>1.8297544208173774E-4</v>
      </c>
      <c r="H23" s="65">
        <v>23</v>
      </c>
      <c r="I23" s="21">
        <f>IF(H46=0, "-", H23/H46)</f>
        <v>2.1430434944653571E-4</v>
      </c>
      <c r="J23" s="20" t="str">
        <f t="shared" si="0"/>
        <v>-</v>
      </c>
      <c r="K23" s="21">
        <f t="shared" si="1"/>
        <v>-0.39130434782608697</v>
      </c>
    </row>
    <row r="24" spans="1:11" x14ac:dyDescent="0.2">
      <c r="A24" s="7" t="s">
        <v>66</v>
      </c>
      <c r="B24" s="65">
        <v>41</v>
      </c>
      <c r="C24" s="39">
        <f>IF(B46=0, "-", B24/B46)</f>
        <v>8.5863874345549745E-3</v>
      </c>
      <c r="D24" s="65">
        <v>182</v>
      </c>
      <c r="E24" s="21">
        <f>IF(D46=0, "-", D24/D46)</f>
        <v>1.4931495610796619E-2</v>
      </c>
      <c r="F24" s="81">
        <v>1219</v>
      </c>
      <c r="G24" s="39">
        <f>IF(F46=0, "-", F24/F46)</f>
        <v>1.5931933135545594E-2</v>
      </c>
      <c r="H24" s="65">
        <v>1987</v>
      </c>
      <c r="I24" s="21">
        <f>IF(H46=0, "-", H24/H46)</f>
        <v>1.8514032276098543E-2</v>
      </c>
      <c r="J24" s="20">
        <f t="shared" si="0"/>
        <v>-0.77472527472527475</v>
      </c>
      <c r="K24" s="21">
        <f t="shared" si="1"/>
        <v>-0.38651233014594866</v>
      </c>
    </row>
    <row r="25" spans="1:11" x14ac:dyDescent="0.2">
      <c r="A25" s="7" t="s">
        <v>67</v>
      </c>
      <c r="B25" s="65">
        <v>2</v>
      </c>
      <c r="C25" s="39">
        <f>IF(B46=0, "-", B25/B46)</f>
        <v>4.18848167539267E-4</v>
      </c>
      <c r="D25" s="65">
        <v>9</v>
      </c>
      <c r="E25" s="21">
        <f>IF(D46=0, "-", D25/D46)</f>
        <v>7.3837066207236028E-4</v>
      </c>
      <c r="F25" s="81">
        <v>55</v>
      </c>
      <c r="G25" s="39">
        <f>IF(F46=0, "-", F25/F46)</f>
        <v>7.1883209389254118E-4</v>
      </c>
      <c r="H25" s="65">
        <v>26</v>
      </c>
      <c r="I25" s="21">
        <f>IF(H46=0, "-", H25/H46)</f>
        <v>2.4225709067869256E-4</v>
      </c>
      <c r="J25" s="20">
        <f t="shared" si="0"/>
        <v>-0.77777777777777779</v>
      </c>
      <c r="K25" s="21">
        <f t="shared" si="1"/>
        <v>1.1153846153846154</v>
      </c>
    </row>
    <row r="26" spans="1:11" x14ac:dyDescent="0.2">
      <c r="A26" s="7" t="s">
        <v>68</v>
      </c>
      <c r="B26" s="65">
        <v>26</v>
      </c>
      <c r="C26" s="39">
        <f>IF(B46=0, "-", B26/B46)</f>
        <v>5.4450261780104713E-3</v>
      </c>
      <c r="D26" s="65">
        <v>184</v>
      </c>
      <c r="E26" s="21">
        <f>IF(D46=0, "-", D26/D46)</f>
        <v>1.5095577980146033E-2</v>
      </c>
      <c r="F26" s="81">
        <v>1219</v>
      </c>
      <c r="G26" s="39">
        <f>IF(F46=0, "-", F26/F46)</f>
        <v>1.5931933135545594E-2</v>
      </c>
      <c r="H26" s="65">
        <v>1640</v>
      </c>
      <c r="I26" s="21">
        <f>IF(H46=0, "-", H26/H46)</f>
        <v>1.5280831873579068E-2</v>
      </c>
      <c r="J26" s="20">
        <f t="shared" si="0"/>
        <v>-0.85869565217391308</v>
      </c>
      <c r="K26" s="21">
        <f t="shared" si="1"/>
        <v>-0.25670731707317074</v>
      </c>
    </row>
    <row r="27" spans="1:11" x14ac:dyDescent="0.2">
      <c r="A27" s="7" t="s">
        <v>72</v>
      </c>
      <c r="B27" s="65">
        <v>8</v>
      </c>
      <c r="C27" s="39">
        <f>IF(B46=0, "-", B27/B46)</f>
        <v>1.675392670157068E-3</v>
      </c>
      <c r="D27" s="65">
        <v>5</v>
      </c>
      <c r="E27" s="21">
        <f>IF(D46=0, "-", D27/D46)</f>
        <v>4.1020592337353353E-4</v>
      </c>
      <c r="F27" s="81">
        <v>70</v>
      </c>
      <c r="G27" s="39">
        <f>IF(F46=0, "-", F27/F46)</f>
        <v>9.1487721040868877E-4</v>
      </c>
      <c r="H27" s="65">
        <v>70</v>
      </c>
      <c r="I27" s="21">
        <f>IF(H46=0, "-", H27/H46)</f>
        <v>6.5223062875032606E-4</v>
      </c>
      <c r="J27" s="20">
        <f t="shared" si="0"/>
        <v>0.6</v>
      </c>
      <c r="K27" s="21">
        <f t="shared" si="1"/>
        <v>0</v>
      </c>
    </row>
    <row r="28" spans="1:11" x14ac:dyDescent="0.2">
      <c r="A28" s="7" t="s">
        <v>73</v>
      </c>
      <c r="B28" s="65">
        <v>662</v>
      </c>
      <c r="C28" s="39">
        <f>IF(B46=0, "-", B28/B46)</f>
        <v>0.13863874345549737</v>
      </c>
      <c r="D28" s="65">
        <v>1325</v>
      </c>
      <c r="E28" s="21">
        <f>IF(D46=0, "-", D28/D46)</f>
        <v>0.10870456969398638</v>
      </c>
      <c r="F28" s="81">
        <v>9249</v>
      </c>
      <c r="G28" s="39">
        <f>IF(F46=0, "-", F28/F46)</f>
        <v>0.1208814188438566</v>
      </c>
      <c r="H28" s="65">
        <v>11727</v>
      </c>
      <c r="I28" s="21">
        <f>IF(H46=0, "-", H28/H46)</f>
        <v>0.10926726547650106</v>
      </c>
      <c r="J28" s="20">
        <f t="shared" si="0"/>
        <v>-0.50037735849056608</v>
      </c>
      <c r="K28" s="21">
        <f t="shared" si="1"/>
        <v>-0.21130723970324891</v>
      </c>
    </row>
    <row r="29" spans="1:11" x14ac:dyDescent="0.2">
      <c r="A29" s="7" t="s">
        <v>75</v>
      </c>
      <c r="B29" s="65">
        <v>234</v>
      </c>
      <c r="C29" s="39">
        <f>IF(B46=0, "-", B29/B46)</f>
        <v>4.9005235602094244E-2</v>
      </c>
      <c r="D29" s="65">
        <v>431</v>
      </c>
      <c r="E29" s="21">
        <f>IF(D46=0, "-", D29/D46)</f>
        <v>3.5359750594798588E-2</v>
      </c>
      <c r="F29" s="81">
        <v>3793</v>
      </c>
      <c r="G29" s="39">
        <f>IF(F46=0, "-", F29/F46)</f>
        <v>4.9573275129716522E-2</v>
      </c>
      <c r="H29" s="65">
        <v>3761</v>
      </c>
      <c r="I29" s="21">
        <f>IF(H46=0, "-", H29/H46)</f>
        <v>3.5043419924713951E-2</v>
      </c>
      <c r="J29" s="20">
        <f t="shared" si="0"/>
        <v>-0.45707656612529002</v>
      </c>
      <c r="K29" s="21">
        <f t="shared" si="1"/>
        <v>8.5083754320659406E-3</v>
      </c>
    </row>
    <row r="30" spans="1:11" x14ac:dyDescent="0.2">
      <c r="A30" s="7" t="s">
        <v>78</v>
      </c>
      <c r="B30" s="65">
        <v>77</v>
      </c>
      <c r="C30" s="39">
        <f>IF(B46=0, "-", B30/B46)</f>
        <v>1.6125654450261779E-2</v>
      </c>
      <c r="D30" s="65">
        <v>93</v>
      </c>
      <c r="E30" s="21">
        <f>IF(D46=0, "-", D30/D46)</f>
        <v>7.629830174747723E-3</v>
      </c>
      <c r="F30" s="81">
        <v>942</v>
      </c>
      <c r="G30" s="39">
        <f>IF(F46=0, "-", F30/F46)</f>
        <v>1.2311633317214068E-2</v>
      </c>
      <c r="H30" s="65">
        <v>927</v>
      </c>
      <c r="I30" s="21">
        <f>IF(H46=0, "-", H30/H46)</f>
        <v>8.6373970407364609E-3</v>
      </c>
      <c r="J30" s="20">
        <f t="shared" si="0"/>
        <v>-0.17204301075268819</v>
      </c>
      <c r="K30" s="21">
        <f t="shared" si="1"/>
        <v>1.6181229773462782E-2</v>
      </c>
    </row>
    <row r="31" spans="1:11" x14ac:dyDescent="0.2">
      <c r="A31" s="7" t="s">
        <v>79</v>
      </c>
      <c r="B31" s="65">
        <v>13</v>
      </c>
      <c r="C31" s="39">
        <f>IF(B46=0, "-", B31/B46)</f>
        <v>2.7225130890052357E-3</v>
      </c>
      <c r="D31" s="65">
        <v>23</v>
      </c>
      <c r="E31" s="21">
        <f>IF(D46=0, "-", D31/D46)</f>
        <v>1.8869472475182541E-3</v>
      </c>
      <c r="F31" s="81">
        <v>163</v>
      </c>
      <c r="G31" s="39">
        <f>IF(F46=0, "-", F31/F46)</f>
        <v>2.1303569328088036E-3</v>
      </c>
      <c r="H31" s="65">
        <v>234</v>
      </c>
      <c r="I31" s="21">
        <f>IF(H46=0, "-", H31/H46)</f>
        <v>2.1803138161082332E-3</v>
      </c>
      <c r="J31" s="20">
        <f t="shared" si="0"/>
        <v>-0.43478260869565216</v>
      </c>
      <c r="K31" s="21">
        <f t="shared" si="1"/>
        <v>-0.3034188034188034</v>
      </c>
    </row>
    <row r="32" spans="1:11" x14ac:dyDescent="0.2">
      <c r="A32" s="7" t="s">
        <v>80</v>
      </c>
      <c r="B32" s="65">
        <v>232</v>
      </c>
      <c r="C32" s="39">
        <f>IF(B46=0, "-", B32/B46)</f>
        <v>4.8586387434554977E-2</v>
      </c>
      <c r="D32" s="65">
        <v>1112</v>
      </c>
      <c r="E32" s="21">
        <f>IF(D46=0, "-", D32/D46)</f>
        <v>9.1229797358273856E-2</v>
      </c>
      <c r="F32" s="81">
        <v>4312</v>
      </c>
      <c r="G32" s="39">
        <f>IF(F46=0, "-", F32/F46)</f>
        <v>5.6356436161175222E-2</v>
      </c>
      <c r="H32" s="65">
        <v>8541</v>
      </c>
      <c r="I32" s="21">
        <f>IF(H46=0, "-", H32/H46)</f>
        <v>7.9581454287950507E-2</v>
      </c>
      <c r="J32" s="20">
        <f t="shared" si="0"/>
        <v>-0.79136690647482011</v>
      </c>
      <c r="K32" s="21">
        <f t="shared" si="1"/>
        <v>-0.49514108418218006</v>
      </c>
    </row>
    <row r="33" spans="1:11" x14ac:dyDescent="0.2">
      <c r="A33" s="7" t="s">
        <v>82</v>
      </c>
      <c r="B33" s="65">
        <v>298</v>
      </c>
      <c r="C33" s="39">
        <f>IF(B46=0, "-", B33/B46)</f>
        <v>6.2408376963350783E-2</v>
      </c>
      <c r="D33" s="65">
        <v>1459</v>
      </c>
      <c r="E33" s="21">
        <f>IF(D46=0, "-", D33/D46)</f>
        <v>0.11969808844039707</v>
      </c>
      <c r="F33" s="81">
        <v>5290</v>
      </c>
      <c r="G33" s="39">
        <f>IF(F46=0, "-", F33/F46)</f>
        <v>6.913857775802805E-2</v>
      </c>
      <c r="H33" s="65">
        <v>10279</v>
      </c>
      <c r="I33" s="21">
        <f>IF(H46=0, "-", H33/H46)</f>
        <v>9.577540904178003E-2</v>
      </c>
      <c r="J33" s="20">
        <f t="shared" si="0"/>
        <v>-0.79575051405071973</v>
      </c>
      <c r="K33" s="21">
        <f t="shared" si="1"/>
        <v>-0.48535849790835683</v>
      </c>
    </row>
    <row r="34" spans="1:11" x14ac:dyDescent="0.2">
      <c r="A34" s="7" t="s">
        <v>83</v>
      </c>
      <c r="B34" s="65">
        <v>15</v>
      </c>
      <c r="C34" s="39">
        <f>IF(B46=0, "-", B34/B46)</f>
        <v>3.1413612565445027E-3</v>
      </c>
      <c r="D34" s="65">
        <v>41</v>
      </c>
      <c r="E34" s="21">
        <f>IF(D46=0, "-", D34/D46)</f>
        <v>3.3636885716629749E-3</v>
      </c>
      <c r="F34" s="81">
        <v>286</v>
      </c>
      <c r="G34" s="39">
        <f>IF(F46=0, "-", F34/F46)</f>
        <v>3.737926888241214E-3</v>
      </c>
      <c r="H34" s="65">
        <v>499</v>
      </c>
      <c r="I34" s="21">
        <f>IF(H46=0, "-", H34/H46)</f>
        <v>4.6494726249487533E-3</v>
      </c>
      <c r="J34" s="20">
        <f t="shared" si="0"/>
        <v>-0.63414634146341464</v>
      </c>
      <c r="K34" s="21">
        <f t="shared" si="1"/>
        <v>-0.42685370741482964</v>
      </c>
    </row>
    <row r="35" spans="1:11" x14ac:dyDescent="0.2">
      <c r="A35" s="7" t="s">
        <v>84</v>
      </c>
      <c r="B35" s="65">
        <v>66</v>
      </c>
      <c r="C35" s="39">
        <f>IF(B46=0, "-", B35/B46)</f>
        <v>1.3821989528795811E-2</v>
      </c>
      <c r="D35" s="65">
        <v>113</v>
      </c>
      <c r="E35" s="21">
        <f>IF(D46=0, "-", D35/D46)</f>
        <v>9.2706538682418571E-3</v>
      </c>
      <c r="F35" s="81">
        <v>764</v>
      </c>
      <c r="G35" s="39">
        <f>IF(F46=0, "-", F35/F46)</f>
        <v>9.9852312678891161E-3</v>
      </c>
      <c r="H35" s="65">
        <v>947</v>
      </c>
      <c r="I35" s="21">
        <f>IF(H46=0, "-", H35/H46)</f>
        <v>8.8237486489508403E-3</v>
      </c>
      <c r="J35" s="20">
        <f t="shared" si="0"/>
        <v>-0.41592920353982299</v>
      </c>
      <c r="K35" s="21">
        <f t="shared" si="1"/>
        <v>-0.19324181626187961</v>
      </c>
    </row>
    <row r="36" spans="1:11" x14ac:dyDescent="0.2">
      <c r="A36" s="7" t="s">
        <v>86</v>
      </c>
      <c r="B36" s="65">
        <v>51</v>
      </c>
      <c r="C36" s="39">
        <f>IF(B46=0, "-", B36/B46)</f>
        <v>1.0680628272251309E-2</v>
      </c>
      <c r="D36" s="65">
        <v>132</v>
      </c>
      <c r="E36" s="21">
        <f>IF(D46=0, "-", D36/D46)</f>
        <v>1.0829436377061285E-2</v>
      </c>
      <c r="F36" s="81">
        <v>544</v>
      </c>
      <c r="G36" s="39">
        <f>IF(F46=0, "-", F36/F46)</f>
        <v>7.1099028923189526E-3</v>
      </c>
      <c r="H36" s="65">
        <v>857</v>
      </c>
      <c r="I36" s="21">
        <f>IF(H46=0, "-", H36/H46)</f>
        <v>7.9851664119861346E-3</v>
      </c>
      <c r="J36" s="20">
        <f t="shared" si="0"/>
        <v>-0.61363636363636365</v>
      </c>
      <c r="K36" s="21">
        <f t="shared" si="1"/>
        <v>-0.36522753792298718</v>
      </c>
    </row>
    <row r="37" spans="1:11" x14ac:dyDescent="0.2">
      <c r="A37" s="7" t="s">
        <v>87</v>
      </c>
      <c r="B37" s="65">
        <v>0</v>
      </c>
      <c r="C37" s="39">
        <f>IF(B46=0, "-", B37/B46)</f>
        <v>0</v>
      </c>
      <c r="D37" s="65">
        <v>0</v>
      </c>
      <c r="E37" s="21">
        <f>IF(D46=0, "-", D37/D46)</f>
        <v>0</v>
      </c>
      <c r="F37" s="81">
        <v>6</v>
      </c>
      <c r="G37" s="39">
        <f>IF(F46=0, "-", F37/F46)</f>
        <v>7.8418046606459029E-5</v>
      </c>
      <c r="H37" s="65">
        <v>6</v>
      </c>
      <c r="I37" s="21">
        <f>IF(H46=0, "-", H37/H46)</f>
        <v>5.5905482464313666E-5</v>
      </c>
      <c r="J37" s="20" t="str">
        <f t="shared" si="0"/>
        <v>-</v>
      </c>
      <c r="K37" s="21">
        <f t="shared" si="1"/>
        <v>0</v>
      </c>
    </row>
    <row r="38" spans="1:11" x14ac:dyDescent="0.2">
      <c r="A38" s="7" t="s">
        <v>89</v>
      </c>
      <c r="B38" s="65">
        <v>47</v>
      </c>
      <c r="C38" s="39">
        <f>IF(B46=0, "-", B38/B46)</f>
        <v>9.8429319371727744E-3</v>
      </c>
      <c r="D38" s="65">
        <v>56</v>
      </c>
      <c r="E38" s="21">
        <f>IF(D46=0, "-", D38/D46)</f>
        <v>4.5943063417835757E-3</v>
      </c>
      <c r="F38" s="81">
        <v>545</v>
      </c>
      <c r="G38" s="39">
        <f>IF(F46=0, "-", F38/F46)</f>
        <v>7.1229725667533621E-3</v>
      </c>
      <c r="H38" s="65">
        <v>785</v>
      </c>
      <c r="I38" s="21">
        <f>IF(H46=0, "-", H38/H46)</f>
        <v>7.3143006224143711E-3</v>
      </c>
      <c r="J38" s="20">
        <f t="shared" si="0"/>
        <v>-0.16071428571428573</v>
      </c>
      <c r="K38" s="21">
        <f t="shared" si="1"/>
        <v>-0.30573248407643311</v>
      </c>
    </row>
    <row r="39" spans="1:11" x14ac:dyDescent="0.2">
      <c r="A39" s="7" t="s">
        <v>90</v>
      </c>
      <c r="B39" s="65">
        <v>5</v>
      </c>
      <c r="C39" s="39">
        <f>IF(B46=0, "-", B39/B46)</f>
        <v>1.0471204188481676E-3</v>
      </c>
      <c r="D39" s="65">
        <v>22</v>
      </c>
      <c r="E39" s="21">
        <f>IF(D46=0, "-", D39/D46)</f>
        <v>1.8049060628435474E-3</v>
      </c>
      <c r="F39" s="81">
        <v>138</v>
      </c>
      <c r="G39" s="39">
        <f>IF(F46=0, "-", F39/F46)</f>
        <v>1.8036150719485577E-3</v>
      </c>
      <c r="H39" s="65">
        <v>77</v>
      </c>
      <c r="I39" s="21">
        <f>IF(H46=0, "-", H39/H46)</f>
        <v>7.1745369162535871E-4</v>
      </c>
      <c r="J39" s="20">
        <f t="shared" si="0"/>
        <v>-0.77272727272727271</v>
      </c>
      <c r="K39" s="21">
        <f t="shared" si="1"/>
        <v>0.79220779220779225</v>
      </c>
    </row>
    <row r="40" spans="1:11" x14ac:dyDescent="0.2">
      <c r="A40" s="7" t="s">
        <v>91</v>
      </c>
      <c r="B40" s="65">
        <v>151</v>
      </c>
      <c r="C40" s="39">
        <f>IF(B46=0, "-", B40/B46)</f>
        <v>3.1623036649214661E-2</v>
      </c>
      <c r="D40" s="65">
        <v>618</v>
      </c>
      <c r="E40" s="21">
        <f>IF(D46=0, "-", D40/D46)</f>
        <v>5.0701452128968739E-2</v>
      </c>
      <c r="F40" s="81">
        <v>3335</v>
      </c>
      <c r="G40" s="39">
        <f>IF(F46=0, "-", F40/F46)</f>
        <v>4.3587364238756809E-2</v>
      </c>
      <c r="H40" s="65">
        <v>6136</v>
      </c>
      <c r="I40" s="21">
        <f>IF(H46=0, "-", H40/H46)</f>
        <v>5.7172673400171445E-2</v>
      </c>
      <c r="J40" s="20">
        <f t="shared" si="0"/>
        <v>-0.75566343042071193</v>
      </c>
      <c r="K40" s="21">
        <f t="shared" si="1"/>
        <v>-0.45648631029986964</v>
      </c>
    </row>
    <row r="41" spans="1:11" x14ac:dyDescent="0.2">
      <c r="A41" s="7" t="s">
        <v>92</v>
      </c>
      <c r="B41" s="65">
        <v>90</v>
      </c>
      <c r="C41" s="39">
        <f>IF(B46=0, "-", B41/B46)</f>
        <v>1.8848167539267015E-2</v>
      </c>
      <c r="D41" s="65">
        <v>253</v>
      </c>
      <c r="E41" s="21">
        <f>IF(D46=0, "-", D41/D46)</f>
        <v>2.0756419722700797E-2</v>
      </c>
      <c r="F41" s="81">
        <v>917</v>
      </c>
      <c r="G41" s="39">
        <f>IF(F46=0, "-", F41/F46)</f>
        <v>1.1984891456353822E-2</v>
      </c>
      <c r="H41" s="65">
        <v>1596</v>
      </c>
      <c r="I41" s="21">
        <f>IF(H46=0, "-", H41/H46)</f>
        <v>1.4870858335507435E-2</v>
      </c>
      <c r="J41" s="20">
        <f t="shared" si="0"/>
        <v>-0.64426877470355737</v>
      </c>
      <c r="K41" s="21">
        <f t="shared" si="1"/>
        <v>-0.42543859649122806</v>
      </c>
    </row>
    <row r="42" spans="1:11" x14ac:dyDescent="0.2">
      <c r="A42" s="7" t="s">
        <v>93</v>
      </c>
      <c r="B42" s="65">
        <v>888</v>
      </c>
      <c r="C42" s="39">
        <f>IF(B46=0, "-", B42/B46)</f>
        <v>0.18596858638743455</v>
      </c>
      <c r="D42" s="65">
        <v>1398</v>
      </c>
      <c r="E42" s="21">
        <f>IF(D46=0, "-", D42/D46)</f>
        <v>0.11469357617523997</v>
      </c>
      <c r="F42" s="81">
        <v>13513</v>
      </c>
      <c r="G42" s="39">
        <f>IF(F46=0, "-", F42/F46)</f>
        <v>0.17661051063218014</v>
      </c>
      <c r="H42" s="65">
        <v>14373</v>
      </c>
      <c r="I42" s="21">
        <f>IF(H46=0, "-", H42/H46)</f>
        <v>0.13392158324326339</v>
      </c>
      <c r="J42" s="20">
        <f t="shared" si="0"/>
        <v>-0.36480686695278969</v>
      </c>
      <c r="K42" s="21">
        <f t="shared" si="1"/>
        <v>-5.9834411744242678E-2</v>
      </c>
    </row>
    <row r="43" spans="1:11" x14ac:dyDescent="0.2">
      <c r="A43" s="7" t="s">
        <v>95</v>
      </c>
      <c r="B43" s="65">
        <v>187</v>
      </c>
      <c r="C43" s="39">
        <f>IF(B46=0, "-", B43/B46)</f>
        <v>3.9162303664921468E-2</v>
      </c>
      <c r="D43" s="65">
        <v>343</v>
      </c>
      <c r="E43" s="21">
        <f>IF(D46=0, "-", D43/D46)</f>
        <v>2.8140126343424398E-2</v>
      </c>
      <c r="F43" s="81">
        <v>2533</v>
      </c>
      <c r="G43" s="39">
        <f>IF(F46=0, "-", F43/F46)</f>
        <v>3.3105485342360123E-2</v>
      </c>
      <c r="H43" s="65">
        <v>3239</v>
      </c>
      <c r="I43" s="21">
        <f>IF(H46=0, "-", H43/H46)</f>
        <v>3.017964295031866E-2</v>
      </c>
      <c r="J43" s="20">
        <f t="shared" si="0"/>
        <v>-0.45481049562682213</v>
      </c>
      <c r="K43" s="21">
        <f t="shared" si="1"/>
        <v>-0.21796850879901203</v>
      </c>
    </row>
    <row r="44" spans="1:11" x14ac:dyDescent="0.2">
      <c r="A44" s="7" t="s">
        <v>96</v>
      </c>
      <c r="B44" s="65">
        <v>36</v>
      </c>
      <c r="C44" s="39">
        <f>IF(B46=0, "-", B44/B46)</f>
        <v>7.5392670157068062E-3</v>
      </c>
      <c r="D44" s="65">
        <v>184</v>
      </c>
      <c r="E44" s="21">
        <f>IF(D46=0, "-", D44/D46)</f>
        <v>1.5095577980146033E-2</v>
      </c>
      <c r="F44" s="81">
        <v>1154</v>
      </c>
      <c r="G44" s="39">
        <f>IF(F46=0, "-", F44/F46)</f>
        <v>1.5082404297308954E-2</v>
      </c>
      <c r="H44" s="65">
        <v>1661</v>
      </c>
      <c r="I44" s="21">
        <f>IF(H46=0, "-", H44/H46)</f>
        <v>1.5476501062204167E-2</v>
      </c>
      <c r="J44" s="20">
        <f t="shared" si="0"/>
        <v>-0.80434782608695654</v>
      </c>
      <c r="K44" s="21">
        <f t="shared" si="1"/>
        <v>-0.30523780854906685</v>
      </c>
    </row>
    <row r="45" spans="1:11" x14ac:dyDescent="0.2">
      <c r="A45" s="2"/>
      <c r="B45" s="68"/>
      <c r="C45" s="33"/>
      <c r="D45" s="68"/>
      <c r="E45" s="6"/>
      <c r="F45" s="82"/>
      <c r="G45" s="33"/>
      <c r="H45" s="68"/>
      <c r="I45" s="6"/>
      <c r="J45" s="5"/>
      <c r="K45" s="6"/>
    </row>
    <row r="46" spans="1:11" s="43" customFormat="1" x14ac:dyDescent="0.2">
      <c r="A46" s="162" t="s">
        <v>622</v>
      </c>
      <c r="B46" s="71">
        <f>SUM(B7:B45)</f>
        <v>4775</v>
      </c>
      <c r="C46" s="40">
        <v>1</v>
      </c>
      <c r="D46" s="71">
        <f>SUM(D7:D45)</f>
        <v>12189</v>
      </c>
      <c r="E46" s="41">
        <v>1</v>
      </c>
      <c r="F46" s="77">
        <f>SUM(F7:F45)</f>
        <v>76513</v>
      </c>
      <c r="G46" s="42">
        <v>1</v>
      </c>
      <c r="H46" s="71">
        <f>SUM(H7:H45)</f>
        <v>107324</v>
      </c>
      <c r="I46" s="41">
        <v>1</v>
      </c>
      <c r="J46" s="37">
        <f>IF(D46=0, "-", (B46-D46)/D46)</f>
        <v>-0.60825334317827551</v>
      </c>
      <c r="K46" s="38">
        <f>IF(H46=0, "-", (F46-H46)/H46)</f>
        <v>-0.28708397003466141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2"/>
  <sheetViews>
    <sheetView tabSelected="1" zoomScaleNormal="100" workbookViewId="0">
      <selection activeCell="M1" sqref="M1"/>
    </sheetView>
  </sheetViews>
  <sheetFormatPr defaultRowHeight="12.75" x14ac:dyDescent="0.2"/>
  <cols>
    <col min="1" max="1" width="34.7109375"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126</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128</v>
      </c>
      <c r="B6" s="61" t="s">
        <v>12</v>
      </c>
      <c r="C6" s="62" t="s">
        <v>13</v>
      </c>
      <c r="D6" s="61" t="s">
        <v>12</v>
      </c>
      <c r="E6" s="63" t="s">
        <v>13</v>
      </c>
      <c r="F6" s="62" t="s">
        <v>12</v>
      </c>
      <c r="G6" s="62" t="s">
        <v>13</v>
      </c>
      <c r="H6" s="61" t="s">
        <v>12</v>
      </c>
      <c r="I6" s="63" t="s">
        <v>13</v>
      </c>
      <c r="J6" s="61"/>
      <c r="K6" s="63"/>
    </row>
    <row r="7" spans="1:11" x14ac:dyDescent="0.2">
      <c r="A7" s="7" t="s">
        <v>507</v>
      </c>
      <c r="B7" s="65">
        <v>2</v>
      </c>
      <c r="C7" s="34">
        <f>IF(B13=0, "-", B7/B13)</f>
        <v>0.14285714285714285</v>
      </c>
      <c r="D7" s="65">
        <v>0</v>
      </c>
      <c r="E7" s="9">
        <f>IF(D13=0, "-", D7/D13)</f>
        <v>0</v>
      </c>
      <c r="F7" s="81">
        <v>10</v>
      </c>
      <c r="G7" s="34">
        <f>IF(F13=0, "-", F7/F13)</f>
        <v>3.6630036630036632E-2</v>
      </c>
      <c r="H7" s="65">
        <v>0</v>
      </c>
      <c r="I7" s="9">
        <f>IF(H13=0, "-", H7/H13)</f>
        <v>0</v>
      </c>
      <c r="J7" s="8" t="str">
        <f>IF(D7=0, "-", IF((B7-D7)/D7&lt;10, (B7-D7)/D7, "&gt;999%"))</f>
        <v>-</v>
      </c>
      <c r="K7" s="9" t="str">
        <f>IF(H7=0, "-", IF((F7-H7)/H7&lt;10, (F7-H7)/H7, "&gt;999%"))</f>
        <v>-</v>
      </c>
    </row>
    <row r="8" spans="1:11" x14ac:dyDescent="0.2">
      <c r="A8" s="7" t="s">
        <v>508</v>
      </c>
      <c r="B8" s="65">
        <v>1</v>
      </c>
      <c r="C8" s="34">
        <f>IF(B13=0, "-", B8/B13)</f>
        <v>7.1428571428571425E-2</v>
      </c>
      <c r="D8" s="65">
        <v>0</v>
      </c>
      <c r="E8" s="9">
        <f>IF(D13=0, "-", D8/D13)</f>
        <v>0</v>
      </c>
      <c r="F8" s="81">
        <v>26</v>
      </c>
      <c r="G8" s="34">
        <f>IF(F13=0, "-", F8/F13)</f>
        <v>9.5238095238095233E-2</v>
      </c>
      <c r="H8" s="65">
        <v>44</v>
      </c>
      <c r="I8" s="9">
        <f>IF(H13=0, "-", H8/H13)</f>
        <v>8.5271317829457363E-2</v>
      </c>
      <c r="J8" s="8" t="str">
        <f>IF(D8=0, "-", IF((B8-D8)/D8&lt;10, (B8-D8)/D8, "&gt;999%"))</f>
        <v>-</v>
      </c>
      <c r="K8" s="9">
        <f>IF(H8=0, "-", IF((F8-H8)/H8&lt;10, (F8-H8)/H8, "&gt;999%"))</f>
        <v>-0.40909090909090912</v>
      </c>
    </row>
    <row r="9" spans="1:11" x14ac:dyDescent="0.2">
      <c r="A9" s="7" t="s">
        <v>509</v>
      </c>
      <c r="B9" s="65">
        <v>0</v>
      </c>
      <c r="C9" s="34">
        <f>IF(B13=0, "-", B9/B13)</f>
        <v>0</v>
      </c>
      <c r="D9" s="65">
        <v>3</v>
      </c>
      <c r="E9" s="9">
        <f>IF(D13=0, "-", D9/D13)</f>
        <v>5.0847457627118647E-2</v>
      </c>
      <c r="F9" s="81">
        <v>19</v>
      </c>
      <c r="G9" s="34">
        <f>IF(F13=0, "-", F9/F13)</f>
        <v>6.95970695970696E-2</v>
      </c>
      <c r="H9" s="65">
        <v>48</v>
      </c>
      <c r="I9" s="9">
        <f>IF(H13=0, "-", H9/H13)</f>
        <v>9.3023255813953487E-2</v>
      </c>
      <c r="J9" s="8">
        <f>IF(D9=0, "-", IF((B9-D9)/D9&lt;10, (B9-D9)/D9, "&gt;999%"))</f>
        <v>-1</v>
      </c>
      <c r="K9" s="9">
        <f>IF(H9=0, "-", IF((F9-H9)/H9&lt;10, (F9-H9)/H9, "&gt;999%"))</f>
        <v>-0.60416666666666663</v>
      </c>
    </row>
    <row r="10" spans="1:11" x14ac:dyDescent="0.2">
      <c r="A10" s="7" t="s">
        <v>510</v>
      </c>
      <c r="B10" s="65">
        <v>11</v>
      </c>
      <c r="C10" s="34">
        <f>IF(B13=0, "-", B10/B13)</f>
        <v>0.7857142857142857</v>
      </c>
      <c r="D10" s="65">
        <v>56</v>
      </c>
      <c r="E10" s="9">
        <f>IF(D13=0, "-", D10/D13)</f>
        <v>0.94915254237288138</v>
      </c>
      <c r="F10" s="81">
        <v>217</v>
      </c>
      <c r="G10" s="34">
        <f>IF(F13=0, "-", F10/F13)</f>
        <v>0.79487179487179482</v>
      </c>
      <c r="H10" s="65">
        <v>424</v>
      </c>
      <c r="I10" s="9">
        <f>IF(H13=0, "-", H10/H13)</f>
        <v>0.82170542635658916</v>
      </c>
      <c r="J10" s="8">
        <f>IF(D10=0, "-", IF((B10-D10)/D10&lt;10, (B10-D10)/D10, "&gt;999%"))</f>
        <v>-0.8035714285714286</v>
      </c>
      <c r="K10" s="9">
        <f>IF(H10=0, "-", IF((F10-H10)/H10&lt;10, (F10-H10)/H10, "&gt;999%"))</f>
        <v>-0.4882075471698113</v>
      </c>
    </row>
    <row r="11" spans="1:11" x14ac:dyDescent="0.2">
      <c r="A11" s="7" t="s">
        <v>511</v>
      </c>
      <c r="B11" s="65">
        <v>0</v>
      </c>
      <c r="C11" s="34">
        <f>IF(B13=0, "-", B11/B13)</f>
        <v>0</v>
      </c>
      <c r="D11" s="65">
        <v>0</v>
      </c>
      <c r="E11" s="9">
        <f>IF(D13=0, "-", D11/D13)</f>
        <v>0</v>
      </c>
      <c r="F11" s="81">
        <v>1</v>
      </c>
      <c r="G11" s="34">
        <f>IF(F13=0, "-", F11/F13)</f>
        <v>3.663003663003663E-3</v>
      </c>
      <c r="H11" s="65">
        <v>0</v>
      </c>
      <c r="I11" s="9">
        <f>IF(H13=0, "-", H11/H13)</f>
        <v>0</v>
      </c>
      <c r="J11" s="8" t="str">
        <f>IF(D11=0, "-", IF((B11-D11)/D11&lt;10, (B11-D11)/D11, "&gt;999%"))</f>
        <v>-</v>
      </c>
      <c r="K11" s="9" t="str">
        <f>IF(H11=0, "-", IF((F11-H11)/H11&lt;10, (F11-H11)/H11, "&gt;999%"))</f>
        <v>-</v>
      </c>
    </row>
    <row r="12" spans="1:11" x14ac:dyDescent="0.2">
      <c r="A12" s="2"/>
      <c r="B12" s="68"/>
      <c r="C12" s="33"/>
      <c r="D12" s="68"/>
      <c r="E12" s="6"/>
      <c r="F12" s="82"/>
      <c r="G12" s="33"/>
      <c r="H12" s="68"/>
      <c r="I12" s="6"/>
      <c r="J12" s="5"/>
      <c r="K12" s="6"/>
    </row>
    <row r="13" spans="1:11" s="43" customFormat="1" x14ac:dyDescent="0.2">
      <c r="A13" s="162" t="s">
        <v>644</v>
      </c>
      <c r="B13" s="71">
        <f>SUM(B7:B12)</f>
        <v>14</v>
      </c>
      <c r="C13" s="40">
        <f>B13/10447</f>
        <v>1.3400976356848855E-3</v>
      </c>
      <c r="D13" s="71">
        <f>SUM(D7:D12)</f>
        <v>59</v>
      </c>
      <c r="E13" s="41">
        <f>D13/24686</f>
        <v>2.3900186340435874E-3</v>
      </c>
      <c r="F13" s="77">
        <f>SUM(F7:F12)</f>
        <v>273</v>
      </c>
      <c r="G13" s="42">
        <f>F13/155887</f>
        <v>1.7512685470885963E-3</v>
      </c>
      <c r="H13" s="71">
        <f>SUM(H7:H12)</f>
        <v>516</v>
      </c>
      <c r="I13" s="41">
        <f>H13/231192</f>
        <v>2.23191113879373E-3</v>
      </c>
      <c r="J13" s="37">
        <f>IF(D13=0, "-", IF((B13-D13)/D13&lt;10, (B13-D13)/D13, "&gt;999%"))</f>
        <v>-0.76271186440677963</v>
      </c>
      <c r="K13" s="38">
        <f>IF(H13=0, "-", IF((F13-H13)/H13&lt;10, (F13-H13)/H13, "&gt;999%"))</f>
        <v>-0.47093023255813954</v>
      </c>
    </row>
    <row r="14" spans="1:11" x14ac:dyDescent="0.2">
      <c r="B14" s="83"/>
      <c r="D14" s="83"/>
      <c r="F14" s="83"/>
      <c r="H14" s="83"/>
    </row>
    <row r="15" spans="1:11" x14ac:dyDescent="0.2">
      <c r="A15" s="163" t="s">
        <v>129</v>
      </c>
      <c r="B15" s="61" t="s">
        <v>12</v>
      </c>
      <c r="C15" s="62" t="s">
        <v>13</v>
      </c>
      <c r="D15" s="61" t="s">
        <v>12</v>
      </c>
      <c r="E15" s="63" t="s">
        <v>13</v>
      </c>
      <c r="F15" s="62" t="s">
        <v>12</v>
      </c>
      <c r="G15" s="62" t="s">
        <v>13</v>
      </c>
      <c r="H15" s="61" t="s">
        <v>12</v>
      </c>
      <c r="I15" s="63" t="s">
        <v>13</v>
      </c>
      <c r="J15" s="61"/>
      <c r="K15" s="63"/>
    </row>
    <row r="16" spans="1:11" x14ac:dyDescent="0.2">
      <c r="A16" s="7" t="s">
        <v>512</v>
      </c>
      <c r="B16" s="65">
        <v>1</v>
      </c>
      <c r="C16" s="34">
        <f>IF(B18=0, "-", B16/B18)</f>
        <v>1</v>
      </c>
      <c r="D16" s="65">
        <v>7</v>
      </c>
      <c r="E16" s="9">
        <f>IF(D18=0, "-", D16/D18)</f>
        <v>1</v>
      </c>
      <c r="F16" s="81">
        <v>24</v>
      </c>
      <c r="G16" s="34">
        <f>IF(F18=0, "-", F16/F18)</f>
        <v>1</v>
      </c>
      <c r="H16" s="65">
        <v>20</v>
      </c>
      <c r="I16" s="9">
        <f>IF(H18=0, "-", H16/H18)</f>
        <v>1</v>
      </c>
      <c r="J16" s="8">
        <f>IF(D16=0, "-", IF((B16-D16)/D16&lt;10, (B16-D16)/D16, "&gt;999%"))</f>
        <v>-0.8571428571428571</v>
      </c>
      <c r="K16" s="9">
        <f>IF(H16=0, "-", IF((F16-H16)/H16&lt;10, (F16-H16)/H16, "&gt;999%"))</f>
        <v>0.2</v>
      </c>
    </row>
    <row r="17" spans="1:11" x14ac:dyDescent="0.2">
      <c r="A17" s="2"/>
      <c r="B17" s="68"/>
      <c r="C17" s="33"/>
      <c r="D17" s="68"/>
      <c r="E17" s="6"/>
      <c r="F17" s="82"/>
      <c r="G17" s="33"/>
      <c r="H17" s="68"/>
      <c r="I17" s="6"/>
      <c r="J17" s="5"/>
      <c r="K17" s="6"/>
    </row>
    <row r="18" spans="1:11" s="43" customFormat="1" x14ac:dyDescent="0.2">
      <c r="A18" s="162" t="s">
        <v>643</v>
      </c>
      <c r="B18" s="71">
        <f>SUM(B16:B17)</f>
        <v>1</v>
      </c>
      <c r="C18" s="40">
        <f>B18/10447</f>
        <v>9.572125969177755E-5</v>
      </c>
      <c r="D18" s="71">
        <f>SUM(D16:D17)</f>
        <v>7</v>
      </c>
      <c r="E18" s="41">
        <f>D18/24686</f>
        <v>2.8356153285262904E-4</v>
      </c>
      <c r="F18" s="77">
        <f>SUM(F16:F17)</f>
        <v>24</v>
      </c>
      <c r="G18" s="42">
        <f>F18/155887</f>
        <v>1.5395767446932715E-4</v>
      </c>
      <c r="H18" s="71">
        <f>SUM(H16:H17)</f>
        <v>20</v>
      </c>
      <c r="I18" s="41">
        <f>H18/231192</f>
        <v>8.6508183674175579E-5</v>
      </c>
      <c r="J18" s="37">
        <f>IF(D18=0, "-", IF((B18-D18)/D18&lt;10, (B18-D18)/D18, "&gt;999%"))</f>
        <v>-0.8571428571428571</v>
      </c>
      <c r="K18" s="38">
        <f>IF(H18=0, "-", IF((F18-H18)/H18&lt;10, (F18-H18)/H18, "&gt;999%"))</f>
        <v>0.2</v>
      </c>
    </row>
    <row r="19" spans="1:11" x14ac:dyDescent="0.2">
      <c r="B19" s="83"/>
      <c r="D19" s="83"/>
      <c r="F19" s="83"/>
      <c r="H19" s="83"/>
    </row>
    <row r="20" spans="1:11" x14ac:dyDescent="0.2">
      <c r="A20" s="163" t="s">
        <v>130</v>
      </c>
      <c r="B20" s="61" t="s">
        <v>12</v>
      </c>
      <c r="C20" s="62" t="s">
        <v>13</v>
      </c>
      <c r="D20" s="61" t="s">
        <v>12</v>
      </c>
      <c r="E20" s="63" t="s">
        <v>13</v>
      </c>
      <c r="F20" s="62" t="s">
        <v>12</v>
      </c>
      <c r="G20" s="62" t="s">
        <v>13</v>
      </c>
      <c r="H20" s="61" t="s">
        <v>12</v>
      </c>
      <c r="I20" s="63" t="s">
        <v>13</v>
      </c>
      <c r="J20" s="61"/>
      <c r="K20" s="63"/>
    </row>
    <row r="21" spans="1:11" x14ac:dyDescent="0.2">
      <c r="A21" s="7" t="s">
        <v>513</v>
      </c>
      <c r="B21" s="65">
        <v>0</v>
      </c>
      <c r="C21" s="34">
        <f>IF(B27=0, "-", B21/B27)</f>
        <v>0</v>
      </c>
      <c r="D21" s="65">
        <v>2</v>
      </c>
      <c r="E21" s="9">
        <f>IF(D27=0, "-", D21/D27)</f>
        <v>3.1746031746031744E-2</v>
      </c>
      <c r="F21" s="81">
        <v>0</v>
      </c>
      <c r="G21" s="34">
        <f>IF(F27=0, "-", F21/F27)</f>
        <v>0</v>
      </c>
      <c r="H21" s="65">
        <v>17</v>
      </c>
      <c r="I21" s="9">
        <f>IF(H27=0, "-", H21/H27)</f>
        <v>2.7199999999999998E-2</v>
      </c>
      <c r="J21" s="8">
        <f>IF(D21=0, "-", IF((B21-D21)/D21&lt;10, (B21-D21)/D21, "&gt;999%"))</f>
        <v>-1</v>
      </c>
      <c r="K21" s="9">
        <f>IF(H21=0, "-", IF((F21-H21)/H21&lt;10, (F21-H21)/H21, "&gt;999%"))</f>
        <v>-1</v>
      </c>
    </row>
    <row r="22" spans="1:11" x14ac:dyDescent="0.2">
      <c r="A22" s="7" t="s">
        <v>514</v>
      </c>
      <c r="B22" s="65">
        <v>0</v>
      </c>
      <c r="C22" s="34">
        <f>IF(B27=0, "-", B22/B27)</f>
        <v>0</v>
      </c>
      <c r="D22" s="65">
        <v>0</v>
      </c>
      <c r="E22" s="9">
        <f>IF(D27=0, "-", D22/D27)</f>
        <v>0</v>
      </c>
      <c r="F22" s="81">
        <v>3</v>
      </c>
      <c r="G22" s="34">
        <f>IF(F27=0, "-", F22/F27)</f>
        <v>6.2500000000000003E-3</v>
      </c>
      <c r="H22" s="65">
        <v>19</v>
      </c>
      <c r="I22" s="9">
        <f>IF(H27=0, "-", H22/H27)</f>
        <v>3.04E-2</v>
      </c>
      <c r="J22" s="8" t="str">
        <f>IF(D22=0, "-", IF((B22-D22)/D22&lt;10, (B22-D22)/D22, "&gt;999%"))</f>
        <v>-</v>
      </c>
      <c r="K22" s="9">
        <f>IF(H22=0, "-", IF((F22-H22)/H22&lt;10, (F22-H22)/H22, "&gt;999%"))</f>
        <v>-0.84210526315789469</v>
      </c>
    </row>
    <row r="23" spans="1:11" x14ac:dyDescent="0.2">
      <c r="A23" s="7" t="s">
        <v>515</v>
      </c>
      <c r="B23" s="65">
        <v>2</v>
      </c>
      <c r="C23" s="34">
        <f>IF(B27=0, "-", B23/B27)</f>
        <v>6.0606060606060608E-2</v>
      </c>
      <c r="D23" s="65">
        <v>1</v>
      </c>
      <c r="E23" s="9">
        <f>IF(D27=0, "-", D23/D27)</f>
        <v>1.5873015873015872E-2</v>
      </c>
      <c r="F23" s="81">
        <v>19</v>
      </c>
      <c r="G23" s="34">
        <f>IF(F27=0, "-", F23/F27)</f>
        <v>3.9583333333333331E-2</v>
      </c>
      <c r="H23" s="65">
        <v>1</v>
      </c>
      <c r="I23" s="9">
        <f>IF(H27=0, "-", H23/H27)</f>
        <v>1.6000000000000001E-3</v>
      </c>
      <c r="J23" s="8">
        <f>IF(D23=0, "-", IF((B23-D23)/D23&lt;10, (B23-D23)/D23, "&gt;999%"))</f>
        <v>1</v>
      </c>
      <c r="K23" s="9" t="str">
        <f>IF(H23=0, "-", IF((F23-H23)/H23&lt;10, (F23-H23)/H23, "&gt;999%"))</f>
        <v>&gt;999%</v>
      </c>
    </row>
    <row r="24" spans="1:11" x14ac:dyDescent="0.2">
      <c r="A24" s="7" t="s">
        <v>516</v>
      </c>
      <c r="B24" s="65">
        <v>8</v>
      </c>
      <c r="C24" s="34">
        <f>IF(B27=0, "-", B24/B27)</f>
        <v>0.24242424242424243</v>
      </c>
      <c r="D24" s="65">
        <v>17</v>
      </c>
      <c r="E24" s="9">
        <f>IF(D27=0, "-", D24/D27)</f>
        <v>0.26984126984126983</v>
      </c>
      <c r="F24" s="81">
        <v>120</v>
      </c>
      <c r="G24" s="34">
        <f>IF(F27=0, "-", F24/F27)</f>
        <v>0.25</v>
      </c>
      <c r="H24" s="65">
        <v>204</v>
      </c>
      <c r="I24" s="9">
        <f>IF(H27=0, "-", H24/H27)</f>
        <v>0.32640000000000002</v>
      </c>
      <c r="J24" s="8">
        <f>IF(D24=0, "-", IF((B24-D24)/D24&lt;10, (B24-D24)/D24, "&gt;999%"))</f>
        <v>-0.52941176470588236</v>
      </c>
      <c r="K24" s="9">
        <f>IF(H24=0, "-", IF((F24-H24)/H24&lt;10, (F24-H24)/H24, "&gt;999%"))</f>
        <v>-0.41176470588235292</v>
      </c>
    </row>
    <row r="25" spans="1:11" x14ac:dyDescent="0.2">
      <c r="A25" s="7" t="s">
        <v>517</v>
      </c>
      <c r="B25" s="65">
        <v>23</v>
      </c>
      <c r="C25" s="34">
        <f>IF(B27=0, "-", B25/B27)</f>
        <v>0.69696969696969702</v>
      </c>
      <c r="D25" s="65">
        <v>43</v>
      </c>
      <c r="E25" s="9">
        <f>IF(D27=0, "-", D25/D27)</f>
        <v>0.68253968253968256</v>
      </c>
      <c r="F25" s="81">
        <v>338</v>
      </c>
      <c r="G25" s="34">
        <f>IF(F27=0, "-", F25/F27)</f>
        <v>0.70416666666666672</v>
      </c>
      <c r="H25" s="65">
        <v>384</v>
      </c>
      <c r="I25" s="9">
        <f>IF(H27=0, "-", H25/H27)</f>
        <v>0.61439999999999995</v>
      </c>
      <c r="J25" s="8">
        <f>IF(D25=0, "-", IF((B25-D25)/D25&lt;10, (B25-D25)/D25, "&gt;999%"))</f>
        <v>-0.46511627906976744</v>
      </c>
      <c r="K25" s="9">
        <f>IF(H25=0, "-", IF((F25-H25)/H25&lt;10, (F25-H25)/H25, "&gt;999%"))</f>
        <v>-0.11979166666666667</v>
      </c>
    </row>
    <row r="26" spans="1:11" x14ac:dyDescent="0.2">
      <c r="A26" s="2"/>
      <c r="B26" s="68"/>
      <c r="C26" s="33"/>
      <c r="D26" s="68"/>
      <c r="E26" s="6"/>
      <c r="F26" s="82"/>
      <c r="G26" s="33"/>
      <c r="H26" s="68"/>
      <c r="I26" s="6"/>
      <c r="J26" s="5"/>
      <c r="K26" s="6"/>
    </row>
    <row r="27" spans="1:11" s="43" customFormat="1" x14ac:dyDescent="0.2">
      <c r="A27" s="162" t="s">
        <v>642</v>
      </c>
      <c r="B27" s="71">
        <f>SUM(B21:B26)</f>
        <v>33</v>
      </c>
      <c r="C27" s="40">
        <f>B27/10447</f>
        <v>3.1588015698286588E-3</v>
      </c>
      <c r="D27" s="71">
        <f>SUM(D21:D26)</f>
        <v>63</v>
      </c>
      <c r="E27" s="41">
        <f>D27/24686</f>
        <v>2.5520537956736614E-3</v>
      </c>
      <c r="F27" s="77">
        <f>SUM(F21:F26)</f>
        <v>480</v>
      </c>
      <c r="G27" s="42">
        <f>F27/155887</f>
        <v>3.0791534893865428E-3</v>
      </c>
      <c r="H27" s="71">
        <f>SUM(H21:H26)</f>
        <v>625</v>
      </c>
      <c r="I27" s="41">
        <f>H27/231192</f>
        <v>2.7033807398179868E-3</v>
      </c>
      <c r="J27" s="37">
        <f>IF(D27=0, "-", IF((B27-D27)/D27&lt;10, (B27-D27)/D27, "&gt;999%"))</f>
        <v>-0.47619047619047616</v>
      </c>
      <c r="K27" s="38">
        <f>IF(H27=0, "-", IF((F27-H27)/H27&lt;10, (F27-H27)/H27, "&gt;999%"))</f>
        <v>-0.23200000000000001</v>
      </c>
    </row>
    <row r="28" spans="1:11" x14ac:dyDescent="0.2">
      <c r="B28" s="83"/>
      <c r="D28" s="83"/>
      <c r="F28" s="83"/>
      <c r="H28" s="83"/>
    </row>
    <row r="29" spans="1:11" x14ac:dyDescent="0.2">
      <c r="A29" s="163" t="s">
        <v>131</v>
      </c>
      <c r="B29" s="61" t="s">
        <v>12</v>
      </c>
      <c r="C29" s="62" t="s">
        <v>13</v>
      </c>
      <c r="D29" s="61" t="s">
        <v>12</v>
      </c>
      <c r="E29" s="63" t="s">
        <v>13</v>
      </c>
      <c r="F29" s="62" t="s">
        <v>12</v>
      </c>
      <c r="G29" s="62" t="s">
        <v>13</v>
      </c>
      <c r="H29" s="61" t="s">
        <v>12</v>
      </c>
      <c r="I29" s="63" t="s">
        <v>13</v>
      </c>
      <c r="J29" s="61"/>
      <c r="K29" s="63"/>
    </row>
    <row r="30" spans="1:11" x14ac:dyDescent="0.2">
      <c r="A30" s="7" t="s">
        <v>518</v>
      </c>
      <c r="B30" s="65">
        <v>0</v>
      </c>
      <c r="C30" s="34">
        <f>IF(B42=0, "-", B30/B42)</f>
        <v>0</v>
      </c>
      <c r="D30" s="65">
        <v>0</v>
      </c>
      <c r="E30" s="9">
        <f>IF(D42=0, "-", D30/D42)</f>
        <v>0</v>
      </c>
      <c r="F30" s="81">
        <v>0</v>
      </c>
      <c r="G30" s="34">
        <f>IF(F42=0, "-", F30/F42)</f>
        <v>0</v>
      </c>
      <c r="H30" s="65">
        <v>17</v>
      </c>
      <c r="I30" s="9">
        <f>IF(H42=0, "-", H30/H42)</f>
        <v>4.0466555582004283E-3</v>
      </c>
      <c r="J30" s="8" t="str">
        <f t="shared" ref="J30:J40" si="0">IF(D30=0, "-", IF((B30-D30)/D30&lt;10, (B30-D30)/D30, "&gt;999%"))</f>
        <v>-</v>
      </c>
      <c r="K30" s="9">
        <f t="shared" ref="K30:K40" si="1">IF(H30=0, "-", IF((F30-H30)/H30&lt;10, (F30-H30)/H30, "&gt;999%"))</f>
        <v>-1</v>
      </c>
    </row>
    <row r="31" spans="1:11" x14ac:dyDescent="0.2">
      <c r="A31" s="7" t="s">
        <v>519</v>
      </c>
      <c r="B31" s="65">
        <v>12</v>
      </c>
      <c r="C31" s="34">
        <f>IF(B42=0, "-", B31/B42)</f>
        <v>2.8503562945368172E-2</v>
      </c>
      <c r="D31" s="65">
        <v>57</v>
      </c>
      <c r="E31" s="9">
        <f>IF(D42=0, "-", D31/D42)</f>
        <v>0.12445414847161572</v>
      </c>
      <c r="F31" s="81">
        <v>578</v>
      </c>
      <c r="G31" s="34">
        <f>IF(F42=0, "-", F31/F42)</f>
        <v>0.14726114649681529</v>
      </c>
      <c r="H31" s="65">
        <v>593</v>
      </c>
      <c r="I31" s="9">
        <f>IF(H42=0, "-", H31/H42)</f>
        <v>0.14115686741252084</v>
      </c>
      <c r="J31" s="8">
        <f t="shared" si="0"/>
        <v>-0.78947368421052633</v>
      </c>
      <c r="K31" s="9">
        <f t="shared" si="1"/>
        <v>-2.5295109612141653E-2</v>
      </c>
    </row>
    <row r="32" spans="1:11" x14ac:dyDescent="0.2">
      <c r="A32" s="7" t="s">
        <v>520</v>
      </c>
      <c r="B32" s="65">
        <v>38</v>
      </c>
      <c r="C32" s="34">
        <f>IF(B42=0, "-", B32/B42)</f>
        <v>9.0261282660332537E-2</v>
      </c>
      <c r="D32" s="65">
        <v>82</v>
      </c>
      <c r="E32" s="9">
        <f>IF(D42=0, "-", D32/D42)</f>
        <v>0.17903930131004367</v>
      </c>
      <c r="F32" s="81">
        <v>621</v>
      </c>
      <c r="G32" s="34">
        <f>IF(F42=0, "-", F32/F42)</f>
        <v>0.15821656050955413</v>
      </c>
      <c r="H32" s="65">
        <v>889</v>
      </c>
      <c r="I32" s="9">
        <f>IF(H42=0, "-", H32/H42)</f>
        <v>0.21161628183765771</v>
      </c>
      <c r="J32" s="8">
        <f t="shared" si="0"/>
        <v>-0.53658536585365857</v>
      </c>
      <c r="K32" s="9">
        <f t="shared" si="1"/>
        <v>-0.30146231721034872</v>
      </c>
    </row>
    <row r="33" spans="1:11" x14ac:dyDescent="0.2">
      <c r="A33" s="7" t="s">
        <v>521</v>
      </c>
      <c r="B33" s="65">
        <v>33</v>
      </c>
      <c r="C33" s="34">
        <f>IF(B42=0, "-", B33/B42)</f>
        <v>7.8384798099762468E-2</v>
      </c>
      <c r="D33" s="65">
        <v>42</v>
      </c>
      <c r="E33" s="9">
        <f>IF(D42=0, "-", D33/D42)</f>
        <v>9.1703056768558958E-2</v>
      </c>
      <c r="F33" s="81">
        <v>252</v>
      </c>
      <c r="G33" s="34">
        <f>IF(F42=0, "-", F33/F42)</f>
        <v>6.4203821656050958E-2</v>
      </c>
      <c r="H33" s="65">
        <v>284</v>
      </c>
      <c r="I33" s="9">
        <f>IF(H42=0, "-", H33/H42)</f>
        <v>6.760295167817186E-2</v>
      </c>
      <c r="J33" s="8">
        <f t="shared" si="0"/>
        <v>-0.21428571428571427</v>
      </c>
      <c r="K33" s="9">
        <f t="shared" si="1"/>
        <v>-0.11267605633802817</v>
      </c>
    </row>
    <row r="34" spans="1:11" x14ac:dyDescent="0.2">
      <c r="A34" s="7" t="s">
        <v>522</v>
      </c>
      <c r="B34" s="65">
        <v>5</v>
      </c>
      <c r="C34" s="34">
        <f>IF(B42=0, "-", B34/B42)</f>
        <v>1.1876484560570071E-2</v>
      </c>
      <c r="D34" s="65">
        <v>5</v>
      </c>
      <c r="E34" s="9">
        <f>IF(D42=0, "-", D34/D42)</f>
        <v>1.0917030567685589E-2</v>
      </c>
      <c r="F34" s="81">
        <v>70</v>
      </c>
      <c r="G34" s="34">
        <f>IF(F42=0, "-", F34/F42)</f>
        <v>1.7834394904458598E-2</v>
      </c>
      <c r="H34" s="65">
        <v>85</v>
      </c>
      <c r="I34" s="9">
        <f>IF(H42=0, "-", H34/H42)</f>
        <v>2.0233277791002143E-2</v>
      </c>
      <c r="J34" s="8">
        <f t="shared" si="0"/>
        <v>0</v>
      </c>
      <c r="K34" s="9">
        <f t="shared" si="1"/>
        <v>-0.17647058823529413</v>
      </c>
    </row>
    <row r="35" spans="1:11" x14ac:dyDescent="0.2">
      <c r="A35" s="7" t="s">
        <v>523</v>
      </c>
      <c r="B35" s="65">
        <v>29</v>
      </c>
      <c r="C35" s="34">
        <f>IF(B42=0, "-", B35/B42)</f>
        <v>6.8883610451306407E-2</v>
      </c>
      <c r="D35" s="65">
        <v>6</v>
      </c>
      <c r="E35" s="9">
        <f>IF(D42=0, "-", D35/D42)</f>
        <v>1.3100436681222707E-2</v>
      </c>
      <c r="F35" s="81">
        <v>352</v>
      </c>
      <c r="G35" s="34">
        <f>IF(F42=0, "-", F35/F42)</f>
        <v>8.9681528662420379E-2</v>
      </c>
      <c r="H35" s="65">
        <v>147</v>
      </c>
      <c r="I35" s="9">
        <f>IF(H42=0, "-", H35/H42)</f>
        <v>3.4991668650321349E-2</v>
      </c>
      <c r="J35" s="8">
        <f t="shared" si="0"/>
        <v>3.8333333333333335</v>
      </c>
      <c r="K35" s="9">
        <f t="shared" si="1"/>
        <v>1.3945578231292517</v>
      </c>
    </row>
    <row r="36" spans="1:11" x14ac:dyDescent="0.2">
      <c r="A36" s="7" t="s">
        <v>524</v>
      </c>
      <c r="B36" s="65">
        <v>19</v>
      </c>
      <c r="C36" s="34">
        <f>IF(B42=0, "-", B36/B42)</f>
        <v>4.5130641330166268E-2</v>
      </c>
      <c r="D36" s="65">
        <v>0</v>
      </c>
      <c r="E36" s="9">
        <f>IF(D42=0, "-", D36/D42)</f>
        <v>0</v>
      </c>
      <c r="F36" s="81">
        <v>64</v>
      </c>
      <c r="G36" s="34">
        <f>IF(F42=0, "-", F36/F42)</f>
        <v>1.6305732484076432E-2</v>
      </c>
      <c r="H36" s="65">
        <v>0</v>
      </c>
      <c r="I36" s="9">
        <f>IF(H42=0, "-", H36/H42)</f>
        <v>0</v>
      </c>
      <c r="J36" s="8" t="str">
        <f t="shared" si="0"/>
        <v>-</v>
      </c>
      <c r="K36" s="9" t="str">
        <f t="shared" si="1"/>
        <v>-</v>
      </c>
    </row>
    <row r="37" spans="1:11" x14ac:dyDescent="0.2">
      <c r="A37" s="7" t="s">
        <v>525</v>
      </c>
      <c r="B37" s="65">
        <v>0</v>
      </c>
      <c r="C37" s="34">
        <f>IF(B42=0, "-", B37/B42)</f>
        <v>0</v>
      </c>
      <c r="D37" s="65">
        <v>7</v>
      </c>
      <c r="E37" s="9">
        <f>IF(D42=0, "-", D37/D42)</f>
        <v>1.5283842794759825E-2</v>
      </c>
      <c r="F37" s="81">
        <v>17</v>
      </c>
      <c r="G37" s="34">
        <f>IF(F42=0, "-", F37/F42)</f>
        <v>4.3312101910828026E-3</v>
      </c>
      <c r="H37" s="65">
        <v>16</v>
      </c>
      <c r="I37" s="9">
        <f>IF(H42=0, "-", H37/H42)</f>
        <v>3.8086169959533444E-3</v>
      </c>
      <c r="J37" s="8">
        <f t="shared" si="0"/>
        <v>-1</v>
      </c>
      <c r="K37" s="9">
        <f t="shared" si="1"/>
        <v>6.25E-2</v>
      </c>
    </row>
    <row r="38" spans="1:11" x14ac:dyDescent="0.2">
      <c r="A38" s="7" t="s">
        <v>526</v>
      </c>
      <c r="B38" s="65">
        <v>19</v>
      </c>
      <c r="C38" s="34">
        <f>IF(B42=0, "-", B38/B42)</f>
        <v>4.5130641330166268E-2</v>
      </c>
      <c r="D38" s="65">
        <v>48</v>
      </c>
      <c r="E38" s="9">
        <f>IF(D42=0, "-", D38/D42)</f>
        <v>0.10480349344978165</v>
      </c>
      <c r="F38" s="81">
        <v>408</v>
      </c>
      <c r="G38" s="34">
        <f>IF(F42=0, "-", F38/F42)</f>
        <v>0.10394904458598726</v>
      </c>
      <c r="H38" s="65">
        <v>495</v>
      </c>
      <c r="I38" s="9">
        <f>IF(H42=0, "-", H38/H42)</f>
        <v>0.1178290883123066</v>
      </c>
      <c r="J38" s="8">
        <f t="shared" si="0"/>
        <v>-0.60416666666666663</v>
      </c>
      <c r="K38" s="9">
        <f t="shared" si="1"/>
        <v>-0.17575757575757575</v>
      </c>
    </row>
    <row r="39" spans="1:11" x14ac:dyDescent="0.2">
      <c r="A39" s="7" t="s">
        <v>527</v>
      </c>
      <c r="B39" s="65">
        <v>265</v>
      </c>
      <c r="C39" s="34">
        <f>IF(B42=0, "-", B39/B42)</f>
        <v>0.62945368171021376</v>
      </c>
      <c r="D39" s="65">
        <v>185</v>
      </c>
      <c r="E39" s="9">
        <f>IF(D42=0, "-", D39/D42)</f>
        <v>0.40393013100436681</v>
      </c>
      <c r="F39" s="81">
        <v>1409</v>
      </c>
      <c r="G39" s="34">
        <f>IF(F42=0, "-", F39/F42)</f>
        <v>0.35898089171974523</v>
      </c>
      <c r="H39" s="65">
        <v>1274</v>
      </c>
      <c r="I39" s="9">
        <f>IF(H42=0, "-", H39/H42)</f>
        <v>0.30326112830278507</v>
      </c>
      <c r="J39" s="8">
        <f t="shared" si="0"/>
        <v>0.43243243243243246</v>
      </c>
      <c r="K39" s="9">
        <f t="shared" si="1"/>
        <v>0.10596546310832025</v>
      </c>
    </row>
    <row r="40" spans="1:11" x14ac:dyDescent="0.2">
      <c r="A40" s="7" t="s">
        <v>528</v>
      </c>
      <c r="B40" s="65">
        <v>1</v>
      </c>
      <c r="C40" s="34">
        <f>IF(B42=0, "-", B40/B42)</f>
        <v>2.3752969121140144E-3</v>
      </c>
      <c r="D40" s="65">
        <v>26</v>
      </c>
      <c r="E40" s="9">
        <f>IF(D42=0, "-", D40/D42)</f>
        <v>5.6768558951965066E-2</v>
      </c>
      <c r="F40" s="81">
        <v>154</v>
      </c>
      <c r="G40" s="34">
        <f>IF(F42=0, "-", F40/F42)</f>
        <v>3.9235668789808914E-2</v>
      </c>
      <c r="H40" s="65">
        <v>401</v>
      </c>
      <c r="I40" s="9">
        <f>IF(H42=0, "-", H40/H42)</f>
        <v>9.545346346108069E-2</v>
      </c>
      <c r="J40" s="8">
        <f t="shared" si="0"/>
        <v>-0.96153846153846156</v>
      </c>
      <c r="K40" s="9">
        <f t="shared" si="1"/>
        <v>-0.61596009975062349</v>
      </c>
    </row>
    <row r="41" spans="1:11" x14ac:dyDescent="0.2">
      <c r="A41" s="2"/>
      <c r="B41" s="68"/>
      <c r="C41" s="33"/>
      <c r="D41" s="68"/>
      <c r="E41" s="6"/>
      <c r="F41" s="82"/>
      <c r="G41" s="33"/>
      <c r="H41" s="68"/>
      <c r="I41" s="6"/>
      <c r="J41" s="5"/>
      <c r="K41" s="6"/>
    </row>
    <row r="42" spans="1:11" s="43" customFormat="1" x14ac:dyDescent="0.2">
      <c r="A42" s="162" t="s">
        <v>641</v>
      </c>
      <c r="B42" s="71">
        <f>SUM(B30:B41)</f>
        <v>421</v>
      </c>
      <c r="C42" s="40">
        <f>B42/10447</f>
        <v>4.0298650330238349E-2</v>
      </c>
      <c r="D42" s="71">
        <f>SUM(D30:D41)</f>
        <v>458</v>
      </c>
      <c r="E42" s="41">
        <f>D42/24686</f>
        <v>1.8553026006643443E-2</v>
      </c>
      <c r="F42" s="77">
        <f>SUM(F30:F41)</f>
        <v>3925</v>
      </c>
      <c r="G42" s="42">
        <f>F42/155887</f>
        <v>2.5178494678837877E-2</v>
      </c>
      <c r="H42" s="71">
        <f>SUM(H30:H41)</f>
        <v>4201</v>
      </c>
      <c r="I42" s="41">
        <f>H42/231192</f>
        <v>1.8171043980760578E-2</v>
      </c>
      <c r="J42" s="37">
        <f>IF(D42=0, "-", IF((B42-D42)/D42&lt;10, (B42-D42)/D42, "&gt;999%"))</f>
        <v>-8.0786026200873357E-2</v>
      </c>
      <c r="K42" s="38">
        <f>IF(H42=0, "-", IF((F42-H42)/H42&lt;10, (F42-H42)/H42, "&gt;999%"))</f>
        <v>-6.5698643180195193E-2</v>
      </c>
    </row>
    <row r="43" spans="1:11" x14ac:dyDescent="0.2">
      <c r="B43" s="83"/>
      <c r="D43" s="83"/>
      <c r="F43" s="83"/>
      <c r="H43" s="83"/>
    </row>
    <row r="44" spans="1:11" x14ac:dyDescent="0.2">
      <c r="A44" s="163" t="s">
        <v>132</v>
      </c>
      <c r="B44" s="61" t="s">
        <v>12</v>
      </c>
      <c r="C44" s="62" t="s">
        <v>13</v>
      </c>
      <c r="D44" s="61" t="s">
        <v>12</v>
      </c>
      <c r="E44" s="63" t="s">
        <v>13</v>
      </c>
      <c r="F44" s="62" t="s">
        <v>12</v>
      </c>
      <c r="G44" s="62" t="s">
        <v>13</v>
      </c>
      <c r="H44" s="61" t="s">
        <v>12</v>
      </c>
      <c r="I44" s="63" t="s">
        <v>13</v>
      </c>
      <c r="J44" s="61"/>
      <c r="K44" s="63"/>
    </row>
    <row r="45" spans="1:11" x14ac:dyDescent="0.2">
      <c r="A45" s="7" t="s">
        <v>529</v>
      </c>
      <c r="B45" s="65">
        <v>49</v>
      </c>
      <c r="C45" s="34">
        <f>IF(B57=0, "-", B45/B57)</f>
        <v>0.1467065868263473</v>
      </c>
      <c r="D45" s="65">
        <v>106</v>
      </c>
      <c r="E45" s="9">
        <f>IF(D57=0, "-", D45/D57)</f>
        <v>0.16485225505443235</v>
      </c>
      <c r="F45" s="81">
        <v>575</v>
      </c>
      <c r="G45" s="34">
        <f>IF(F57=0, "-", F45/F57)</f>
        <v>0.13109895120839032</v>
      </c>
      <c r="H45" s="65">
        <v>1334</v>
      </c>
      <c r="I45" s="9">
        <f>IF(H57=0, "-", H45/H57)</f>
        <v>0.18512350818762144</v>
      </c>
      <c r="J45" s="8">
        <f t="shared" ref="J45:J55" si="2">IF(D45=0, "-", IF((B45-D45)/D45&lt;10, (B45-D45)/D45, "&gt;999%"))</f>
        <v>-0.53773584905660377</v>
      </c>
      <c r="K45" s="9">
        <f t="shared" ref="K45:K55" si="3">IF(H45=0, "-", IF((F45-H45)/H45&lt;10, (F45-H45)/H45, "&gt;999%"))</f>
        <v>-0.56896551724137934</v>
      </c>
    </row>
    <row r="46" spans="1:11" x14ac:dyDescent="0.2">
      <c r="A46" s="7" t="s">
        <v>530</v>
      </c>
      <c r="B46" s="65">
        <v>17</v>
      </c>
      <c r="C46" s="34">
        <f>IF(B57=0, "-", B46/B57)</f>
        <v>5.089820359281437E-2</v>
      </c>
      <c r="D46" s="65">
        <v>17</v>
      </c>
      <c r="E46" s="9">
        <f>IF(D57=0, "-", D46/D57)</f>
        <v>2.6438569206842923E-2</v>
      </c>
      <c r="F46" s="81">
        <v>134</v>
      </c>
      <c r="G46" s="34">
        <f>IF(F57=0, "-", F46/F57)</f>
        <v>3.0551755585955312E-2</v>
      </c>
      <c r="H46" s="65">
        <v>126</v>
      </c>
      <c r="I46" s="9">
        <f>IF(H57=0, "-", H46/H57)</f>
        <v>1.7485428809325562E-2</v>
      </c>
      <c r="J46" s="8">
        <f t="shared" si="2"/>
        <v>0</v>
      </c>
      <c r="K46" s="9">
        <f t="shared" si="3"/>
        <v>6.3492063492063489E-2</v>
      </c>
    </row>
    <row r="47" spans="1:11" x14ac:dyDescent="0.2">
      <c r="A47" s="7" t="s">
        <v>531</v>
      </c>
      <c r="B47" s="65">
        <v>19</v>
      </c>
      <c r="C47" s="34">
        <f>IF(B57=0, "-", B47/B57)</f>
        <v>5.6886227544910177E-2</v>
      </c>
      <c r="D47" s="65">
        <v>52</v>
      </c>
      <c r="E47" s="9">
        <f>IF(D57=0, "-", D47/D57)</f>
        <v>8.0870917573872478E-2</v>
      </c>
      <c r="F47" s="81">
        <v>319</v>
      </c>
      <c r="G47" s="34">
        <f>IF(F57=0, "-", F47/F57)</f>
        <v>7.2731418148654817E-2</v>
      </c>
      <c r="H47" s="65">
        <v>708</v>
      </c>
      <c r="I47" s="9">
        <f>IF(H57=0, "-", H47/H57)</f>
        <v>9.8251457119067451E-2</v>
      </c>
      <c r="J47" s="8">
        <f t="shared" si="2"/>
        <v>-0.63461538461538458</v>
      </c>
      <c r="K47" s="9">
        <f t="shared" si="3"/>
        <v>-0.54943502824858759</v>
      </c>
    </row>
    <row r="48" spans="1:11" x14ac:dyDescent="0.2">
      <c r="A48" s="7" t="s">
        <v>532</v>
      </c>
      <c r="B48" s="65">
        <v>0</v>
      </c>
      <c r="C48" s="34">
        <f>IF(B57=0, "-", B48/B57)</f>
        <v>0</v>
      </c>
      <c r="D48" s="65">
        <v>0</v>
      </c>
      <c r="E48" s="9">
        <f>IF(D57=0, "-", D48/D57)</f>
        <v>0</v>
      </c>
      <c r="F48" s="81">
        <v>0</v>
      </c>
      <c r="G48" s="34">
        <f>IF(F57=0, "-", F48/F57)</f>
        <v>0</v>
      </c>
      <c r="H48" s="65">
        <v>1</v>
      </c>
      <c r="I48" s="9">
        <f>IF(H57=0, "-", H48/H57)</f>
        <v>1.3877324451845685E-4</v>
      </c>
      <c r="J48" s="8" t="str">
        <f t="shared" si="2"/>
        <v>-</v>
      </c>
      <c r="K48" s="9">
        <f t="shared" si="3"/>
        <v>-1</v>
      </c>
    </row>
    <row r="49" spans="1:11" x14ac:dyDescent="0.2">
      <c r="A49" s="7" t="s">
        <v>533</v>
      </c>
      <c r="B49" s="65">
        <v>36</v>
      </c>
      <c r="C49" s="34">
        <f>IF(B57=0, "-", B49/B57)</f>
        <v>0.10778443113772455</v>
      </c>
      <c r="D49" s="65">
        <v>101</v>
      </c>
      <c r="E49" s="9">
        <f>IF(D57=0, "-", D49/D57)</f>
        <v>0.15707620528771385</v>
      </c>
      <c r="F49" s="81">
        <v>590</v>
      </c>
      <c r="G49" s="34">
        <f>IF(F57=0, "-", F49/F57)</f>
        <v>0.13451892384860922</v>
      </c>
      <c r="H49" s="65">
        <v>959</v>
      </c>
      <c r="I49" s="9">
        <f>IF(H57=0, "-", H49/H57)</f>
        <v>0.13308354149320012</v>
      </c>
      <c r="J49" s="8">
        <f t="shared" si="2"/>
        <v>-0.64356435643564358</v>
      </c>
      <c r="K49" s="9">
        <f t="shared" si="3"/>
        <v>-0.38477580813347234</v>
      </c>
    </row>
    <row r="50" spans="1:11" x14ac:dyDescent="0.2">
      <c r="A50" s="7" t="s">
        <v>534</v>
      </c>
      <c r="B50" s="65">
        <v>31</v>
      </c>
      <c r="C50" s="34">
        <f>IF(B57=0, "-", B50/B57)</f>
        <v>9.2814371257485026E-2</v>
      </c>
      <c r="D50" s="65">
        <v>74</v>
      </c>
      <c r="E50" s="9">
        <f>IF(D57=0, "-", D50/D57)</f>
        <v>0.11508553654743391</v>
      </c>
      <c r="F50" s="81">
        <v>600</v>
      </c>
      <c r="G50" s="34">
        <f>IF(F57=0, "-", F50/F57)</f>
        <v>0.13679890560875513</v>
      </c>
      <c r="H50" s="65">
        <v>818</v>
      </c>
      <c r="I50" s="9">
        <f>IF(H57=0, "-", H50/H57)</f>
        <v>0.11351651401609769</v>
      </c>
      <c r="J50" s="8">
        <f t="shared" si="2"/>
        <v>-0.58108108108108103</v>
      </c>
      <c r="K50" s="9">
        <f t="shared" si="3"/>
        <v>-0.2665036674816626</v>
      </c>
    </row>
    <row r="51" spans="1:11" x14ac:dyDescent="0.2">
      <c r="A51" s="7" t="s">
        <v>535</v>
      </c>
      <c r="B51" s="65">
        <v>0</v>
      </c>
      <c r="C51" s="34">
        <f>IF(B57=0, "-", B51/B57)</f>
        <v>0</v>
      </c>
      <c r="D51" s="65">
        <v>0</v>
      </c>
      <c r="E51" s="9">
        <f>IF(D57=0, "-", D51/D57)</f>
        <v>0</v>
      </c>
      <c r="F51" s="81">
        <v>4</v>
      </c>
      <c r="G51" s="34">
        <f>IF(F57=0, "-", F51/F57)</f>
        <v>9.1199270405836752E-4</v>
      </c>
      <c r="H51" s="65">
        <v>6</v>
      </c>
      <c r="I51" s="9">
        <f>IF(H57=0, "-", H51/H57)</f>
        <v>8.3263946711074107E-4</v>
      </c>
      <c r="J51" s="8" t="str">
        <f t="shared" si="2"/>
        <v>-</v>
      </c>
      <c r="K51" s="9">
        <f t="shared" si="3"/>
        <v>-0.33333333333333331</v>
      </c>
    </row>
    <row r="52" spans="1:11" x14ac:dyDescent="0.2">
      <c r="A52" s="7" t="s">
        <v>536</v>
      </c>
      <c r="B52" s="65">
        <v>46</v>
      </c>
      <c r="C52" s="34">
        <f>IF(B57=0, "-", B52/B57)</f>
        <v>0.1377245508982036</v>
      </c>
      <c r="D52" s="65">
        <v>70</v>
      </c>
      <c r="E52" s="9">
        <f>IF(D57=0, "-", D52/D57)</f>
        <v>0.1088646967340591</v>
      </c>
      <c r="F52" s="81">
        <v>448</v>
      </c>
      <c r="G52" s="34">
        <f>IF(F57=0, "-", F52/F57)</f>
        <v>0.10214318285453716</v>
      </c>
      <c r="H52" s="65">
        <v>645</v>
      </c>
      <c r="I52" s="9">
        <f>IF(H57=0, "-", H52/H57)</f>
        <v>8.9508742714404663E-2</v>
      </c>
      <c r="J52" s="8">
        <f t="shared" si="2"/>
        <v>-0.34285714285714286</v>
      </c>
      <c r="K52" s="9">
        <f t="shared" si="3"/>
        <v>-0.3054263565891473</v>
      </c>
    </row>
    <row r="53" spans="1:11" x14ac:dyDescent="0.2">
      <c r="A53" s="7" t="s">
        <v>537</v>
      </c>
      <c r="B53" s="65">
        <v>44</v>
      </c>
      <c r="C53" s="34">
        <f>IF(B57=0, "-", B53/B57)</f>
        <v>0.1317365269461078</v>
      </c>
      <c r="D53" s="65">
        <v>85</v>
      </c>
      <c r="E53" s="9">
        <f>IF(D57=0, "-", D53/D57)</f>
        <v>0.13219284603421461</v>
      </c>
      <c r="F53" s="81">
        <v>499</v>
      </c>
      <c r="G53" s="34">
        <f>IF(F57=0, "-", F53/F57)</f>
        <v>0.11377108983128136</v>
      </c>
      <c r="H53" s="65">
        <v>839</v>
      </c>
      <c r="I53" s="9">
        <f>IF(H57=0, "-", H53/H57)</f>
        <v>0.11643075215098529</v>
      </c>
      <c r="J53" s="8">
        <f t="shared" si="2"/>
        <v>-0.4823529411764706</v>
      </c>
      <c r="K53" s="9">
        <f t="shared" si="3"/>
        <v>-0.40524433849821218</v>
      </c>
    </row>
    <row r="54" spans="1:11" x14ac:dyDescent="0.2">
      <c r="A54" s="7" t="s">
        <v>538</v>
      </c>
      <c r="B54" s="65">
        <v>89</v>
      </c>
      <c r="C54" s="34">
        <f>IF(B57=0, "-", B54/B57)</f>
        <v>0.26646706586826346</v>
      </c>
      <c r="D54" s="65">
        <v>138</v>
      </c>
      <c r="E54" s="9">
        <f>IF(D57=0, "-", D54/D57)</f>
        <v>0.21461897356143078</v>
      </c>
      <c r="F54" s="81">
        <v>1207</v>
      </c>
      <c r="G54" s="34">
        <f>IF(F57=0, "-", F54/F57)</f>
        <v>0.27519379844961239</v>
      </c>
      <c r="H54" s="65">
        <v>1748</v>
      </c>
      <c r="I54" s="9">
        <f>IF(H57=0, "-", H54/H57)</f>
        <v>0.24257563141826255</v>
      </c>
      <c r="J54" s="8">
        <f t="shared" si="2"/>
        <v>-0.35507246376811596</v>
      </c>
      <c r="K54" s="9">
        <f t="shared" si="3"/>
        <v>-0.3094965675057208</v>
      </c>
    </row>
    <row r="55" spans="1:11" x14ac:dyDescent="0.2">
      <c r="A55" s="7" t="s">
        <v>539</v>
      </c>
      <c r="B55" s="65">
        <v>3</v>
      </c>
      <c r="C55" s="34">
        <f>IF(B57=0, "-", B55/B57)</f>
        <v>8.9820359281437123E-3</v>
      </c>
      <c r="D55" s="65">
        <v>0</v>
      </c>
      <c r="E55" s="9">
        <f>IF(D57=0, "-", D55/D57)</f>
        <v>0</v>
      </c>
      <c r="F55" s="81">
        <v>10</v>
      </c>
      <c r="G55" s="34">
        <f>IF(F57=0, "-", F55/F57)</f>
        <v>2.2799817601459188E-3</v>
      </c>
      <c r="H55" s="65">
        <v>22</v>
      </c>
      <c r="I55" s="9">
        <f>IF(H57=0, "-", H55/H57)</f>
        <v>3.0530113794060504E-3</v>
      </c>
      <c r="J55" s="8" t="str">
        <f t="shared" si="2"/>
        <v>-</v>
      </c>
      <c r="K55" s="9">
        <f t="shared" si="3"/>
        <v>-0.54545454545454541</v>
      </c>
    </row>
    <row r="56" spans="1:11" x14ac:dyDescent="0.2">
      <c r="A56" s="2"/>
      <c r="B56" s="68"/>
      <c r="C56" s="33"/>
      <c r="D56" s="68"/>
      <c r="E56" s="6"/>
      <c r="F56" s="82"/>
      <c r="G56" s="33"/>
      <c r="H56" s="68"/>
      <c r="I56" s="6"/>
      <c r="J56" s="5"/>
      <c r="K56" s="6"/>
    </row>
    <row r="57" spans="1:11" s="43" customFormat="1" x14ac:dyDescent="0.2">
      <c r="A57" s="162" t="s">
        <v>640</v>
      </c>
      <c r="B57" s="71">
        <f>SUM(B45:B56)</f>
        <v>334</v>
      </c>
      <c r="C57" s="40">
        <f>B57/10447</f>
        <v>3.1970900737053699E-2</v>
      </c>
      <c r="D57" s="71">
        <f>SUM(D45:D56)</f>
        <v>643</v>
      </c>
      <c r="E57" s="41">
        <f>D57/24686</f>
        <v>2.6047152232034351E-2</v>
      </c>
      <c r="F57" s="77">
        <f>SUM(F45:F56)</f>
        <v>4386</v>
      </c>
      <c r="G57" s="42">
        <f>F57/155887</f>
        <v>2.8135765009269537E-2</v>
      </c>
      <c r="H57" s="71">
        <f>SUM(H45:H56)</f>
        <v>7206</v>
      </c>
      <c r="I57" s="41">
        <f>H57/231192</f>
        <v>3.116889857780546E-2</v>
      </c>
      <c r="J57" s="37">
        <f>IF(D57=0, "-", IF((B57-D57)/D57&lt;10, (B57-D57)/D57, "&gt;999%"))</f>
        <v>-0.48055987558320373</v>
      </c>
      <c r="K57" s="38">
        <f>IF(H57=0, "-", IF((F57-H57)/H57&lt;10, (F57-H57)/H57, "&gt;999%"))</f>
        <v>-0.39134054954204828</v>
      </c>
    </row>
    <row r="58" spans="1:11" x14ac:dyDescent="0.2">
      <c r="B58" s="83"/>
      <c r="D58" s="83"/>
      <c r="F58" s="83"/>
      <c r="H58" s="83"/>
    </row>
    <row r="59" spans="1:11" x14ac:dyDescent="0.2">
      <c r="A59" s="163" t="s">
        <v>133</v>
      </c>
      <c r="B59" s="61" t="s">
        <v>12</v>
      </c>
      <c r="C59" s="62" t="s">
        <v>13</v>
      </c>
      <c r="D59" s="61" t="s">
        <v>12</v>
      </c>
      <c r="E59" s="63" t="s">
        <v>13</v>
      </c>
      <c r="F59" s="62" t="s">
        <v>12</v>
      </c>
      <c r="G59" s="62" t="s">
        <v>13</v>
      </c>
      <c r="H59" s="61" t="s">
        <v>12</v>
      </c>
      <c r="I59" s="63" t="s">
        <v>13</v>
      </c>
      <c r="J59" s="61"/>
      <c r="K59" s="63"/>
    </row>
    <row r="60" spans="1:11" x14ac:dyDescent="0.2">
      <c r="A60" s="7" t="s">
        <v>540</v>
      </c>
      <c r="B60" s="65">
        <v>701</v>
      </c>
      <c r="C60" s="34">
        <f>IF(B80=0, "-", B60/B80)</f>
        <v>0.36227390180878555</v>
      </c>
      <c r="D60" s="65">
        <v>920</v>
      </c>
      <c r="E60" s="9">
        <f>IF(D80=0, "-", D60/D80)</f>
        <v>0.30697364030697366</v>
      </c>
      <c r="F60" s="81">
        <v>7828</v>
      </c>
      <c r="G60" s="34">
        <f>IF(F80=0, "-", F60/F80)</f>
        <v>0.3284521461838627</v>
      </c>
      <c r="H60" s="65">
        <v>8717</v>
      </c>
      <c r="I60" s="9">
        <f>IF(H80=0, "-", H60/H80)</f>
        <v>0.2955716804557168</v>
      </c>
      <c r="J60" s="8">
        <f t="shared" ref="J60:J78" si="4">IF(D60=0, "-", IF((B60-D60)/D60&lt;10, (B60-D60)/D60, "&gt;999%"))</f>
        <v>-0.23804347826086958</v>
      </c>
      <c r="K60" s="9">
        <f t="shared" ref="K60:K78" si="5">IF(H60=0, "-", IF((F60-H60)/H60&lt;10, (F60-H60)/H60, "&gt;999%"))</f>
        <v>-0.101984627738901</v>
      </c>
    </row>
    <row r="61" spans="1:11" x14ac:dyDescent="0.2">
      <c r="A61" s="7" t="s">
        <v>541</v>
      </c>
      <c r="B61" s="65">
        <v>5</v>
      </c>
      <c r="C61" s="34">
        <f>IF(B80=0, "-", B61/B80)</f>
        <v>2.5839793281653748E-3</v>
      </c>
      <c r="D61" s="65">
        <v>4</v>
      </c>
      <c r="E61" s="9">
        <f>IF(D80=0, "-", D61/D80)</f>
        <v>1.3346680013346681E-3</v>
      </c>
      <c r="F61" s="81">
        <v>52</v>
      </c>
      <c r="G61" s="34">
        <f>IF(F80=0, "-", F61/F80)</f>
        <v>2.1818486971845758E-3</v>
      </c>
      <c r="H61" s="65">
        <v>69</v>
      </c>
      <c r="I61" s="9">
        <f>IF(H80=0, "-", H61/H80)</f>
        <v>2.3396175233961754E-3</v>
      </c>
      <c r="J61" s="8">
        <f t="shared" si="4"/>
        <v>0.25</v>
      </c>
      <c r="K61" s="9">
        <f t="shared" si="5"/>
        <v>-0.24637681159420291</v>
      </c>
    </row>
    <row r="62" spans="1:11" x14ac:dyDescent="0.2">
      <c r="A62" s="7" t="s">
        <v>542</v>
      </c>
      <c r="B62" s="65">
        <v>46</v>
      </c>
      <c r="C62" s="34">
        <f>IF(B80=0, "-", B62/B80)</f>
        <v>2.3772609819121448E-2</v>
      </c>
      <c r="D62" s="65">
        <v>321</v>
      </c>
      <c r="E62" s="9">
        <f>IF(D80=0, "-", D62/D80)</f>
        <v>0.10710710710710711</v>
      </c>
      <c r="F62" s="81">
        <v>2100</v>
      </c>
      <c r="G62" s="34">
        <f>IF(F80=0, "-", F62/F80)</f>
        <v>8.8113120463223268E-2</v>
      </c>
      <c r="H62" s="65">
        <v>3511</v>
      </c>
      <c r="I62" s="9">
        <f>IF(H80=0, "-", H62/H80)</f>
        <v>0.11904923369049233</v>
      </c>
      <c r="J62" s="8">
        <f t="shared" si="4"/>
        <v>-0.85669781931464173</v>
      </c>
      <c r="K62" s="9">
        <f t="shared" si="5"/>
        <v>-0.40187980632298492</v>
      </c>
    </row>
    <row r="63" spans="1:11" x14ac:dyDescent="0.2">
      <c r="A63" s="7" t="s">
        <v>543</v>
      </c>
      <c r="B63" s="65">
        <v>115</v>
      </c>
      <c r="C63" s="34">
        <f>IF(B80=0, "-", B63/B80)</f>
        <v>5.9431524547803614E-2</v>
      </c>
      <c r="D63" s="65">
        <v>156</v>
      </c>
      <c r="E63" s="9">
        <f>IF(D80=0, "-", D63/D80)</f>
        <v>5.2052052052052052E-2</v>
      </c>
      <c r="F63" s="81">
        <v>990</v>
      </c>
      <c r="G63" s="34">
        <f>IF(F80=0, "-", F63/F80)</f>
        <v>4.1539042504090969E-2</v>
      </c>
      <c r="H63" s="65">
        <v>1529</v>
      </c>
      <c r="I63" s="9">
        <f>IF(H80=0, "-", H63/H80)</f>
        <v>5.1844568018445683E-2</v>
      </c>
      <c r="J63" s="8">
        <f t="shared" si="4"/>
        <v>-0.26282051282051283</v>
      </c>
      <c r="K63" s="9">
        <f t="shared" si="5"/>
        <v>-0.35251798561151076</v>
      </c>
    </row>
    <row r="64" spans="1:11" x14ac:dyDescent="0.2">
      <c r="A64" s="7" t="s">
        <v>544</v>
      </c>
      <c r="B64" s="65">
        <v>13</v>
      </c>
      <c r="C64" s="34">
        <f>IF(B80=0, "-", B64/B80)</f>
        <v>6.7183462532299744E-3</v>
      </c>
      <c r="D64" s="65">
        <v>0</v>
      </c>
      <c r="E64" s="9">
        <f>IF(D80=0, "-", D64/D80)</f>
        <v>0</v>
      </c>
      <c r="F64" s="81">
        <v>88</v>
      </c>
      <c r="G64" s="34">
        <f>IF(F80=0, "-", F64/F80)</f>
        <v>3.6923593336969747E-3</v>
      </c>
      <c r="H64" s="65">
        <v>0</v>
      </c>
      <c r="I64" s="9">
        <f>IF(H80=0, "-", H64/H80)</f>
        <v>0</v>
      </c>
      <c r="J64" s="8" t="str">
        <f t="shared" si="4"/>
        <v>-</v>
      </c>
      <c r="K64" s="9" t="str">
        <f t="shared" si="5"/>
        <v>-</v>
      </c>
    </row>
    <row r="65" spans="1:11" x14ac:dyDescent="0.2">
      <c r="A65" s="7" t="s">
        <v>545</v>
      </c>
      <c r="B65" s="65">
        <v>89</v>
      </c>
      <c r="C65" s="34">
        <f>IF(B80=0, "-", B65/B80)</f>
        <v>4.5994832041343671E-2</v>
      </c>
      <c r="D65" s="65">
        <v>91</v>
      </c>
      <c r="E65" s="9">
        <f>IF(D80=0, "-", D65/D80)</f>
        <v>3.0363697030363696E-2</v>
      </c>
      <c r="F65" s="81">
        <v>630</v>
      </c>
      <c r="G65" s="34">
        <f>IF(F80=0, "-", F65/F80)</f>
        <v>2.6433936138966978E-2</v>
      </c>
      <c r="H65" s="65">
        <v>609</v>
      </c>
      <c r="I65" s="9">
        <f>IF(H80=0, "-", H65/H80)</f>
        <v>2.0649667706496677E-2</v>
      </c>
      <c r="J65" s="8">
        <f t="shared" si="4"/>
        <v>-2.197802197802198E-2</v>
      </c>
      <c r="K65" s="9">
        <f t="shared" si="5"/>
        <v>3.4482758620689655E-2</v>
      </c>
    </row>
    <row r="66" spans="1:11" x14ac:dyDescent="0.2">
      <c r="A66" s="7" t="s">
        <v>546</v>
      </c>
      <c r="B66" s="65">
        <v>118</v>
      </c>
      <c r="C66" s="34">
        <f>IF(B80=0, "-", B66/B80)</f>
        <v>6.0981912144702839E-2</v>
      </c>
      <c r="D66" s="65">
        <v>136</v>
      </c>
      <c r="E66" s="9">
        <f>IF(D80=0, "-", D66/D80)</f>
        <v>4.5378712045378709E-2</v>
      </c>
      <c r="F66" s="81">
        <v>983</v>
      </c>
      <c r="G66" s="34">
        <f>IF(F80=0, "-", F66/F80)</f>
        <v>4.124533210254689E-2</v>
      </c>
      <c r="H66" s="65">
        <v>1283</v>
      </c>
      <c r="I66" s="9">
        <f>IF(H80=0, "-", H66/H80)</f>
        <v>4.3503322935033228E-2</v>
      </c>
      <c r="J66" s="8">
        <f t="shared" si="4"/>
        <v>-0.13235294117647059</v>
      </c>
      <c r="K66" s="9">
        <f t="shared" si="5"/>
        <v>-0.23382696804364769</v>
      </c>
    </row>
    <row r="67" spans="1:11" x14ac:dyDescent="0.2">
      <c r="A67" s="7" t="s">
        <v>547</v>
      </c>
      <c r="B67" s="65">
        <v>10</v>
      </c>
      <c r="C67" s="34">
        <f>IF(B80=0, "-", B67/B80)</f>
        <v>5.1679586563307496E-3</v>
      </c>
      <c r="D67" s="65">
        <v>0</v>
      </c>
      <c r="E67" s="9">
        <f>IF(D80=0, "-", D67/D80)</f>
        <v>0</v>
      </c>
      <c r="F67" s="81">
        <v>81</v>
      </c>
      <c r="G67" s="34">
        <f>IF(F80=0, "-", F67/F80)</f>
        <v>3.3986489321528972E-3</v>
      </c>
      <c r="H67" s="65">
        <v>14</v>
      </c>
      <c r="I67" s="9">
        <f>IF(H80=0, "-", H67/H80)</f>
        <v>4.7470500474705005E-4</v>
      </c>
      <c r="J67" s="8" t="str">
        <f t="shared" si="4"/>
        <v>-</v>
      </c>
      <c r="K67" s="9">
        <f t="shared" si="5"/>
        <v>4.7857142857142856</v>
      </c>
    </row>
    <row r="68" spans="1:11" x14ac:dyDescent="0.2">
      <c r="A68" s="7" t="s">
        <v>548</v>
      </c>
      <c r="B68" s="65">
        <v>38</v>
      </c>
      <c r="C68" s="34">
        <f>IF(B80=0, "-", B68/B80)</f>
        <v>1.9638242894056846E-2</v>
      </c>
      <c r="D68" s="65">
        <v>63</v>
      </c>
      <c r="E68" s="9">
        <f>IF(D80=0, "-", D68/D80)</f>
        <v>2.1021021021021023E-2</v>
      </c>
      <c r="F68" s="81">
        <v>513</v>
      </c>
      <c r="G68" s="34">
        <f>IF(F80=0, "-", F68/F80)</f>
        <v>2.1524776570301683E-2</v>
      </c>
      <c r="H68" s="65">
        <v>437</v>
      </c>
      <c r="I68" s="9">
        <f>IF(H80=0, "-", H68/H80)</f>
        <v>1.4817577648175777E-2</v>
      </c>
      <c r="J68" s="8">
        <f t="shared" si="4"/>
        <v>-0.3968253968253968</v>
      </c>
      <c r="K68" s="9">
        <f t="shared" si="5"/>
        <v>0.17391304347826086</v>
      </c>
    </row>
    <row r="69" spans="1:11" x14ac:dyDescent="0.2">
      <c r="A69" s="7" t="s">
        <v>549</v>
      </c>
      <c r="B69" s="65">
        <v>160</v>
      </c>
      <c r="C69" s="34">
        <f>IF(B80=0, "-", B69/B80)</f>
        <v>8.2687338501291993E-2</v>
      </c>
      <c r="D69" s="65">
        <v>301</v>
      </c>
      <c r="E69" s="9">
        <f>IF(D80=0, "-", D69/D80)</f>
        <v>0.10043376710043377</v>
      </c>
      <c r="F69" s="81">
        <v>2148</v>
      </c>
      <c r="G69" s="34">
        <f>IF(F80=0, "-", F69/F80)</f>
        <v>9.012713464523979E-2</v>
      </c>
      <c r="H69" s="65">
        <v>3079</v>
      </c>
      <c r="I69" s="9">
        <f>IF(H80=0, "-", H69/H80)</f>
        <v>0.10440119354401194</v>
      </c>
      <c r="J69" s="8">
        <f t="shared" si="4"/>
        <v>-0.46843853820598008</v>
      </c>
      <c r="K69" s="9">
        <f t="shared" si="5"/>
        <v>-0.30237089964274116</v>
      </c>
    </row>
    <row r="70" spans="1:11" x14ac:dyDescent="0.2">
      <c r="A70" s="7" t="s">
        <v>550</v>
      </c>
      <c r="B70" s="65">
        <v>140</v>
      </c>
      <c r="C70" s="34">
        <f>IF(B80=0, "-", B70/B80)</f>
        <v>7.2351421188630485E-2</v>
      </c>
      <c r="D70" s="65">
        <v>227</v>
      </c>
      <c r="E70" s="9">
        <f>IF(D80=0, "-", D70/D80)</f>
        <v>7.5742409075742409E-2</v>
      </c>
      <c r="F70" s="81">
        <v>1541</v>
      </c>
      <c r="G70" s="34">
        <f>IF(F80=0, "-", F70/F80)</f>
        <v>6.4658246968489069E-2</v>
      </c>
      <c r="H70" s="65">
        <v>2200</v>
      </c>
      <c r="I70" s="9">
        <f>IF(H80=0, "-", H70/H80)</f>
        <v>7.4596500745965008E-2</v>
      </c>
      <c r="J70" s="8">
        <f t="shared" si="4"/>
        <v>-0.38325991189427311</v>
      </c>
      <c r="K70" s="9">
        <f t="shared" si="5"/>
        <v>-0.29954545454545456</v>
      </c>
    </row>
    <row r="71" spans="1:11" x14ac:dyDescent="0.2">
      <c r="A71" s="7" t="s">
        <v>551</v>
      </c>
      <c r="B71" s="65">
        <v>28</v>
      </c>
      <c r="C71" s="34">
        <f>IF(B80=0, "-", B71/B80)</f>
        <v>1.4470284237726097E-2</v>
      </c>
      <c r="D71" s="65">
        <v>19</v>
      </c>
      <c r="E71" s="9">
        <f>IF(D80=0, "-", D71/D80)</f>
        <v>6.3396730063396732E-3</v>
      </c>
      <c r="F71" s="81">
        <v>303</v>
      </c>
      <c r="G71" s="34">
        <f>IF(F80=0, "-", F71/F80)</f>
        <v>1.2713464523979357E-2</v>
      </c>
      <c r="H71" s="65">
        <v>152</v>
      </c>
      <c r="I71" s="9">
        <f>IF(H80=0, "-", H71/H80)</f>
        <v>5.1539400515394004E-3</v>
      </c>
      <c r="J71" s="8">
        <f t="shared" si="4"/>
        <v>0.47368421052631576</v>
      </c>
      <c r="K71" s="9">
        <f t="shared" si="5"/>
        <v>0.99342105263157898</v>
      </c>
    </row>
    <row r="72" spans="1:11" x14ac:dyDescent="0.2">
      <c r="A72" s="7" t="s">
        <v>552</v>
      </c>
      <c r="B72" s="65">
        <v>19</v>
      </c>
      <c r="C72" s="34">
        <f>IF(B80=0, "-", B72/B80)</f>
        <v>9.8191214470284231E-3</v>
      </c>
      <c r="D72" s="65">
        <v>42</v>
      </c>
      <c r="E72" s="9">
        <f>IF(D80=0, "-", D72/D80)</f>
        <v>1.4014014014014014E-2</v>
      </c>
      <c r="F72" s="81">
        <v>256</v>
      </c>
      <c r="G72" s="34">
        <f>IF(F80=0, "-", F72/F80)</f>
        <v>1.0741408970754835E-2</v>
      </c>
      <c r="H72" s="65">
        <v>245</v>
      </c>
      <c r="I72" s="9">
        <f>IF(H80=0, "-", H72/H80)</f>
        <v>8.3073375830733757E-3</v>
      </c>
      <c r="J72" s="8">
        <f t="shared" si="4"/>
        <v>-0.54761904761904767</v>
      </c>
      <c r="K72" s="9">
        <f t="shared" si="5"/>
        <v>4.4897959183673466E-2</v>
      </c>
    </row>
    <row r="73" spans="1:11" x14ac:dyDescent="0.2">
      <c r="A73" s="7" t="s">
        <v>553</v>
      </c>
      <c r="B73" s="65">
        <v>11</v>
      </c>
      <c r="C73" s="34">
        <f>IF(B80=0, "-", B73/B80)</f>
        <v>5.6847545219638239E-3</v>
      </c>
      <c r="D73" s="65">
        <v>0</v>
      </c>
      <c r="E73" s="9">
        <f>IF(D80=0, "-", D73/D80)</f>
        <v>0</v>
      </c>
      <c r="F73" s="81">
        <v>22</v>
      </c>
      <c r="G73" s="34">
        <f>IF(F80=0, "-", F73/F80)</f>
        <v>9.2308983342424366E-4</v>
      </c>
      <c r="H73" s="65">
        <v>0</v>
      </c>
      <c r="I73" s="9">
        <f>IF(H80=0, "-", H73/H80)</f>
        <v>0</v>
      </c>
      <c r="J73" s="8" t="str">
        <f t="shared" si="4"/>
        <v>-</v>
      </c>
      <c r="K73" s="9" t="str">
        <f t="shared" si="5"/>
        <v>-</v>
      </c>
    </row>
    <row r="74" spans="1:11" x14ac:dyDescent="0.2">
      <c r="A74" s="7" t="s">
        <v>554</v>
      </c>
      <c r="B74" s="65">
        <v>0</v>
      </c>
      <c r="C74" s="34">
        <f>IF(B80=0, "-", B74/B80)</f>
        <v>0</v>
      </c>
      <c r="D74" s="65">
        <v>3</v>
      </c>
      <c r="E74" s="9">
        <f>IF(D80=0, "-", D74/D80)</f>
        <v>1.001001001001001E-3</v>
      </c>
      <c r="F74" s="81">
        <v>3</v>
      </c>
      <c r="G74" s="34">
        <f>IF(F80=0, "-", F74/F80)</f>
        <v>1.2587588637603324E-4</v>
      </c>
      <c r="H74" s="65">
        <v>29</v>
      </c>
      <c r="I74" s="9">
        <f>IF(H80=0, "-", H74/H80)</f>
        <v>9.8331750983317507E-4</v>
      </c>
      <c r="J74" s="8">
        <f t="shared" si="4"/>
        <v>-1</v>
      </c>
      <c r="K74" s="9">
        <f t="shared" si="5"/>
        <v>-0.89655172413793105</v>
      </c>
    </row>
    <row r="75" spans="1:11" x14ac:dyDescent="0.2">
      <c r="A75" s="7" t="s">
        <v>555</v>
      </c>
      <c r="B75" s="65">
        <v>15</v>
      </c>
      <c r="C75" s="34">
        <f>IF(B80=0, "-", B75/B80)</f>
        <v>7.7519379844961239E-3</v>
      </c>
      <c r="D75" s="65">
        <v>28</v>
      </c>
      <c r="E75" s="9">
        <f>IF(D80=0, "-", D75/D80)</f>
        <v>9.3426760093426754E-3</v>
      </c>
      <c r="F75" s="81">
        <v>171</v>
      </c>
      <c r="G75" s="34">
        <f>IF(F80=0, "-", F75/F80)</f>
        <v>7.1749255234338939E-3</v>
      </c>
      <c r="H75" s="65">
        <v>84</v>
      </c>
      <c r="I75" s="9">
        <f>IF(H80=0, "-", H75/H80)</f>
        <v>2.8482300284823005E-3</v>
      </c>
      <c r="J75" s="8">
        <f t="shared" si="4"/>
        <v>-0.4642857142857143</v>
      </c>
      <c r="K75" s="9">
        <f t="shared" si="5"/>
        <v>1.0357142857142858</v>
      </c>
    </row>
    <row r="76" spans="1:11" x14ac:dyDescent="0.2">
      <c r="A76" s="7" t="s">
        <v>556</v>
      </c>
      <c r="B76" s="65">
        <v>290</v>
      </c>
      <c r="C76" s="34">
        <f>IF(B80=0, "-", B76/B80)</f>
        <v>0.14987080103359174</v>
      </c>
      <c r="D76" s="65">
        <v>503</v>
      </c>
      <c r="E76" s="9">
        <f>IF(D80=0, "-", D76/D80)</f>
        <v>0.16783450116783449</v>
      </c>
      <c r="F76" s="81">
        <v>4058</v>
      </c>
      <c r="G76" s="34">
        <f>IF(F80=0, "-", F76/F80)</f>
        <v>0.17026811563798094</v>
      </c>
      <c r="H76" s="65">
        <v>5098</v>
      </c>
      <c r="I76" s="9">
        <f>IF(H80=0, "-", H76/H80)</f>
        <v>0.17286043672860438</v>
      </c>
      <c r="J76" s="8">
        <f t="shared" si="4"/>
        <v>-0.4234592445328032</v>
      </c>
      <c r="K76" s="9">
        <f t="shared" si="5"/>
        <v>-0.20400156924284032</v>
      </c>
    </row>
    <row r="77" spans="1:11" x14ac:dyDescent="0.2">
      <c r="A77" s="7" t="s">
        <v>557</v>
      </c>
      <c r="B77" s="65">
        <v>88</v>
      </c>
      <c r="C77" s="34">
        <f>IF(B80=0, "-", B77/B80)</f>
        <v>4.5478036175710591E-2</v>
      </c>
      <c r="D77" s="65">
        <v>85</v>
      </c>
      <c r="E77" s="9">
        <f>IF(D80=0, "-", D77/D80)</f>
        <v>2.8361695028361694E-2</v>
      </c>
      <c r="F77" s="81">
        <v>1043</v>
      </c>
      <c r="G77" s="34">
        <f>IF(F80=0, "-", F77/F80)</f>
        <v>4.3762849830067556E-2</v>
      </c>
      <c r="H77" s="65">
        <v>1055</v>
      </c>
      <c r="I77" s="9">
        <f>IF(H80=0, "-", H77/H80)</f>
        <v>3.5772412857724131E-2</v>
      </c>
      <c r="J77" s="8">
        <f t="shared" si="4"/>
        <v>3.5294117647058823E-2</v>
      </c>
      <c r="K77" s="9">
        <f t="shared" si="5"/>
        <v>-1.1374407582938388E-2</v>
      </c>
    </row>
    <row r="78" spans="1:11" x14ac:dyDescent="0.2">
      <c r="A78" s="7" t="s">
        <v>558</v>
      </c>
      <c r="B78" s="65">
        <v>49</v>
      </c>
      <c r="C78" s="34">
        <f>IF(B80=0, "-", B78/B80)</f>
        <v>2.5322997416020673E-2</v>
      </c>
      <c r="D78" s="65">
        <v>98</v>
      </c>
      <c r="E78" s="9">
        <f>IF(D80=0, "-", D78/D80)</f>
        <v>3.2699366032699365E-2</v>
      </c>
      <c r="F78" s="81">
        <v>1023</v>
      </c>
      <c r="G78" s="34">
        <f>IF(F80=0, "-", F78/F80)</f>
        <v>4.2923677254227334E-2</v>
      </c>
      <c r="H78" s="65">
        <v>1381</v>
      </c>
      <c r="I78" s="9">
        <f>IF(H80=0, "-", H78/H80)</f>
        <v>4.6826257968262577E-2</v>
      </c>
      <c r="J78" s="8">
        <f t="shared" si="4"/>
        <v>-0.5</v>
      </c>
      <c r="K78" s="9">
        <f t="shared" si="5"/>
        <v>-0.25923244026068065</v>
      </c>
    </row>
    <row r="79" spans="1:11" x14ac:dyDescent="0.2">
      <c r="A79" s="2"/>
      <c r="B79" s="68"/>
      <c r="C79" s="33"/>
      <c r="D79" s="68"/>
      <c r="E79" s="6"/>
      <c r="F79" s="82"/>
      <c r="G79" s="33"/>
      <c r="H79" s="68"/>
      <c r="I79" s="6"/>
      <c r="J79" s="5"/>
      <c r="K79" s="6"/>
    </row>
    <row r="80" spans="1:11" s="43" customFormat="1" x14ac:dyDescent="0.2">
      <c r="A80" s="162" t="s">
        <v>639</v>
      </c>
      <c r="B80" s="71">
        <f>SUM(B60:B79)</f>
        <v>1935</v>
      </c>
      <c r="C80" s="40">
        <f>B80/10447</f>
        <v>0.18522063750358955</v>
      </c>
      <c r="D80" s="71">
        <f>SUM(D60:D79)</f>
        <v>2997</v>
      </c>
      <c r="E80" s="41">
        <f>D80/24686</f>
        <v>0.12140484485133274</v>
      </c>
      <c r="F80" s="77">
        <f>SUM(F60:F79)</f>
        <v>23833</v>
      </c>
      <c r="G80" s="42">
        <f>F80/155887</f>
        <v>0.15288638565114473</v>
      </c>
      <c r="H80" s="71">
        <f>SUM(H60:H79)</f>
        <v>29492</v>
      </c>
      <c r="I80" s="41">
        <f>H80/231192</f>
        <v>0.1275649676459393</v>
      </c>
      <c r="J80" s="37">
        <f>IF(D80=0, "-", IF((B80-D80)/D80&lt;10, (B80-D80)/D80, "&gt;999%"))</f>
        <v>-0.35435435435435436</v>
      </c>
      <c r="K80" s="38">
        <f>IF(H80=0, "-", IF((F80-H80)/H80&lt;10, (F80-H80)/H80, "&gt;999%"))</f>
        <v>-0.19188254441882543</v>
      </c>
    </row>
    <row r="81" spans="1:11" x14ac:dyDescent="0.2">
      <c r="B81" s="83"/>
      <c r="D81" s="83"/>
      <c r="F81" s="83"/>
      <c r="H81" s="83"/>
    </row>
    <row r="82" spans="1:11" x14ac:dyDescent="0.2">
      <c r="A82" s="27" t="s">
        <v>638</v>
      </c>
      <c r="B82" s="71">
        <v>2738</v>
      </c>
      <c r="C82" s="40">
        <f>B82/10447</f>
        <v>0.26208480903608694</v>
      </c>
      <c r="D82" s="71">
        <v>4227</v>
      </c>
      <c r="E82" s="41">
        <f>D82/24686</f>
        <v>0.17123065705258042</v>
      </c>
      <c r="F82" s="77">
        <v>32921</v>
      </c>
      <c r="G82" s="42">
        <f>F82/155887</f>
        <v>0.21118502505019662</v>
      </c>
      <c r="H82" s="71">
        <v>42060</v>
      </c>
      <c r="I82" s="41">
        <f>H82/231192</f>
        <v>0.18192671026679125</v>
      </c>
      <c r="J82" s="37">
        <f>IF(D82=0, "-", IF((B82-D82)/D82&lt;10, (B82-D82)/D82, "&gt;999%"))</f>
        <v>-0.352259285545304</v>
      </c>
      <c r="K82" s="38">
        <f>IF(H82=0, "-", IF((F82-H82)/H82&lt;10, (F82-H82)/H82, "&gt;999%"))</f>
        <v>-0.21728483119353303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7" max="16383" man="1"/>
    <brk id="82"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9"/>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651</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38</v>
      </c>
      <c r="B7" s="65">
        <v>0</v>
      </c>
      <c r="C7" s="39">
        <f>IF(B29=0, "-", B7/B29)</f>
        <v>0</v>
      </c>
      <c r="D7" s="65">
        <v>2</v>
      </c>
      <c r="E7" s="21">
        <f>IF(D29=0, "-", D7/D29)</f>
        <v>4.7314880529926662E-4</v>
      </c>
      <c r="F7" s="81">
        <v>0</v>
      </c>
      <c r="G7" s="39">
        <f>IF(F29=0, "-", F7/F29)</f>
        <v>0</v>
      </c>
      <c r="H7" s="65">
        <v>34</v>
      </c>
      <c r="I7" s="21">
        <f>IF(H29=0, "-", H7/H29)</f>
        <v>8.0836899667142178E-4</v>
      </c>
      <c r="J7" s="20">
        <f t="shared" ref="J7:J27" si="0">IF(D7=0, "-", IF((B7-D7)/D7&lt;10, (B7-D7)/D7, "&gt;999%"))</f>
        <v>-1</v>
      </c>
      <c r="K7" s="21">
        <f t="shared" ref="K7:K27" si="1">IF(H7=0, "-", IF((F7-H7)/H7&lt;10, (F7-H7)/H7, "&gt;999%"))</f>
        <v>-1</v>
      </c>
    </row>
    <row r="8" spans="1:11" x14ac:dyDescent="0.2">
      <c r="A8" s="7" t="s">
        <v>43</v>
      </c>
      <c r="B8" s="65">
        <v>0</v>
      </c>
      <c r="C8" s="39">
        <f>IF(B29=0, "-", B8/B29)</f>
        <v>0</v>
      </c>
      <c r="D8" s="65">
        <v>0</v>
      </c>
      <c r="E8" s="21">
        <f>IF(D29=0, "-", D8/D29)</f>
        <v>0</v>
      </c>
      <c r="F8" s="81">
        <v>3</v>
      </c>
      <c r="G8" s="39">
        <f>IF(F29=0, "-", F8/F29)</f>
        <v>9.1127244008383713E-5</v>
      </c>
      <c r="H8" s="65">
        <v>19</v>
      </c>
      <c r="I8" s="21">
        <f>IF(H29=0, "-", H8/H29)</f>
        <v>4.5173561578697099E-4</v>
      </c>
      <c r="J8" s="20" t="str">
        <f t="shared" si="0"/>
        <v>-</v>
      </c>
      <c r="K8" s="21">
        <f t="shared" si="1"/>
        <v>-0.84210526315789469</v>
      </c>
    </row>
    <row r="9" spans="1:11" x14ac:dyDescent="0.2">
      <c r="A9" s="7" t="s">
        <v>44</v>
      </c>
      <c r="B9" s="65">
        <v>762</v>
      </c>
      <c r="C9" s="39">
        <f>IF(B29=0, "-", B9/B29)</f>
        <v>0.27830533235938643</v>
      </c>
      <c r="D9" s="65">
        <v>1083</v>
      </c>
      <c r="E9" s="21">
        <f>IF(D29=0, "-", D9/D29)</f>
        <v>0.25621007806955287</v>
      </c>
      <c r="F9" s="81">
        <v>8981</v>
      </c>
      <c r="G9" s="39">
        <f>IF(F29=0, "-", F9/F29)</f>
        <v>0.27280459281309805</v>
      </c>
      <c r="H9" s="65">
        <v>10644</v>
      </c>
      <c r="I9" s="21">
        <f>IF(H29=0, "-", H9/H29)</f>
        <v>0.25306704707560629</v>
      </c>
      <c r="J9" s="20">
        <f t="shared" si="0"/>
        <v>-0.296398891966759</v>
      </c>
      <c r="K9" s="21">
        <f t="shared" si="1"/>
        <v>-0.15623825629462609</v>
      </c>
    </row>
    <row r="10" spans="1:11" x14ac:dyDescent="0.2">
      <c r="A10" s="7" t="s">
        <v>48</v>
      </c>
      <c r="B10" s="65">
        <v>22</v>
      </c>
      <c r="C10" s="39">
        <f>IF(B29=0, "-", B10/B29)</f>
        <v>8.0350620891161424E-3</v>
      </c>
      <c r="D10" s="65">
        <v>21</v>
      </c>
      <c r="E10" s="21">
        <f>IF(D29=0, "-", D10/D29)</f>
        <v>4.9680624556422996E-3</v>
      </c>
      <c r="F10" s="81">
        <v>186</v>
      </c>
      <c r="G10" s="39">
        <f>IF(F29=0, "-", F10/F29)</f>
        <v>5.6498891285197894E-3</v>
      </c>
      <c r="H10" s="65">
        <v>195</v>
      </c>
      <c r="I10" s="21">
        <f>IF(H29=0, "-", H10/H29)</f>
        <v>4.6362339514978606E-3</v>
      </c>
      <c r="J10" s="20">
        <f t="shared" si="0"/>
        <v>4.7619047619047616E-2</v>
      </c>
      <c r="K10" s="21">
        <f t="shared" si="1"/>
        <v>-4.6153846153846156E-2</v>
      </c>
    </row>
    <row r="11" spans="1:11" x14ac:dyDescent="0.2">
      <c r="A11" s="7" t="s">
        <v>51</v>
      </c>
      <c r="B11" s="65">
        <v>65</v>
      </c>
      <c r="C11" s="39">
        <f>IF(B29=0, "-", B11/B29)</f>
        <v>2.3739956172388606E-2</v>
      </c>
      <c r="D11" s="65">
        <v>373</v>
      </c>
      <c r="E11" s="21">
        <f>IF(D29=0, "-", D11/D29)</f>
        <v>8.8242252188313219E-2</v>
      </c>
      <c r="F11" s="81">
        <v>2419</v>
      </c>
      <c r="G11" s="39">
        <f>IF(F29=0, "-", F11/F29)</f>
        <v>7.3478934418760064E-2</v>
      </c>
      <c r="H11" s="65">
        <v>4220</v>
      </c>
      <c r="I11" s="21">
        <f>IF(H29=0, "-", H11/H29)</f>
        <v>0.10033285782215882</v>
      </c>
      <c r="J11" s="20">
        <f t="shared" si="0"/>
        <v>-0.82573726541554959</v>
      </c>
      <c r="K11" s="21">
        <f t="shared" si="1"/>
        <v>-0.42677725118483412</v>
      </c>
    </row>
    <row r="12" spans="1:11" x14ac:dyDescent="0.2">
      <c r="A12" s="7" t="s">
        <v>53</v>
      </c>
      <c r="B12" s="65">
        <v>38</v>
      </c>
      <c r="C12" s="39">
        <f>IF(B29=0, "-", B12/B29)</f>
        <v>1.3878743608473338E-2</v>
      </c>
      <c r="D12" s="65">
        <v>82</v>
      </c>
      <c r="E12" s="21">
        <f>IF(D29=0, "-", D12/D29)</f>
        <v>1.939910101726993E-2</v>
      </c>
      <c r="F12" s="81">
        <v>621</v>
      </c>
      <c r="G12" s="39">
        <f>IF(F29=0, "-", F12/F29)</f>
        <v>1.8863339509735427E-2</v>
      </c>
      <c r="H12" s="65">
        <v>889</v>
      </c>
      <c r="I12" s="21">
        <f>IF(H29=0, "-", H12/H29)</f>
        <v>2.1136471707085117E-2</v>
      </c>
      <c r="J12" s="20">
        <f t="shared" si="0"/>
        <v>-0.53658536585365857</v>
      </c>
      <c r="K12" s="21">
        <f t="shared" si="1"/>
        <v>-0.30146231721034872</v>
      </c>
    </row>
    <row r="13" spans="1:11" x14ac:dyDescent="0.2">
      <c r="A13" s="7" t="s">
        <v>58</v>
      </c>
      <c r="B13" s="65">
        <v>151</v>
      </c>
      <c r="C13" s="39">
        <f>IF(B29=0, "-", B13/B29)</f>
        <v>5.5149744338933528E-2</v>
      </c>
      <c r="D13" s="65">
        <v>257</v>
      </c>
      <c r="E13" s="21">
        <f>IF(D29=0, "-", D13/D29)</f>
        <v>6.0799621480955759E-2</v>
      </c>
      <c r="F13" s="81">
        <v>1580</v>
      </c>
      <c r="G13" s="39">
        <f>IF(F29=0, "-", F13/F29)</f>
        <v>4.7993681844415416E-2</v>
      </c>
      <c r="H13" s="65">
        <v>2488</v>
      </c>
      <c r="I13" s="21">
        <f>IF(H29=0, "-", H13/H29)</f>
        <v>5.915359010936757E-2</v>
      </c>
      <c r="J13" s="20">
        <f t="shared" si="0"/>
        <v>-0.41245136186770426</v>
      </c>
      <c r="K13" s="21">
        <f t="shared" si="1"/>
        <v>-0.364951768488746</v>
      </c>
    </row>
    <row r="14" spans="1:11" x14ac:dyDescent="0.2">
      <c r="A14" s="7" t="s">
        <v>59</v>
      </c>
      <c r="B14" s="65">
        <v>2</v>
      </c>
      <c r="C14" s="39">
        <f>IF(B29=0, "-", B14/B29)</f>
        <v>7.3046018991964939E-4</v>
      </c>
      <c r="D14" s="65">
        <v>0</v>
      </c>
      <c r="E14" s="21">
        <f>IF(D29=0, "-", D14/D29)</f>
        <v>0</v>
      </c>
      <c r="F14" s="81">
        <v>10</v>
      </c>
      <c r="G14" s="39">
        <f>IF(F29=0, "-", F14/F29)</f>
        <v>3.0375748002794571E-4</v>
      </c>
      <c r="H14" s="65">
        <v>0</v>
      </c>
      <c r="I14" s="21">
        <f>IF(H29=0, "-", H14/H29)</f>
        <v>0</v>
      </c>
      <c r="J14" s="20" t="str">
        <f t="shared" si="0"/>
        <v>-</v>
      </c>
      <c r="K14" s="21" t="str">
        <f t="shared" si="1"/>
        <v>-</v>
      </c>
    </row>
    <row r="15" spans="1:11" x14ac:dyDescent="0.2">
      <c r="A15" s="7" t="s">
        <v>62</v>
      </c>
      <c r="B15" s="65">
        <v>13</v>
      </c>
      <c r="C15" s="39">
        <f>IF(B29=0, "-", B15/B29)</f>
        <v>4.7479912344777211E-3</v>
      </c>
      <c r="D15" s="65">
        <v>0</v>
      </c>
      <c r="E15" s="21">
        <f>IF(D29=0, "-", D15/D29)</f>
        <v>0</v>
      </c>
      <c r="F15" s="81">
        <v>88</v>
      </c>
      <c r="G15" s="39">
        <f>IF(F29=0, "-", F15/F29)</f>
        <v>2.673065824245922E-3</v>
      </c>
      <c r="H15" s="65">
        <v>0</v>
      </c>
      <c r="I15" s="21">
        <f>IF(H29=0, "-", H15/H29)</f>
        <v>0</v>
      </c>
      <c r="J15" s="20" t="str">
        <f t="shared" si="0"/>
        <v>-</v>
      </c>
      <c r="K15" s="21" t="str">
        <f t="shared" si="1"/>
        <v>-</v>
      </c>
    </row>
    <row r="16" spans="1:11" x14ac:dyDescent="0.2">
      <c r="A16" s="7" t="s">
        <v>67</v>
      </c>
      <c r="B16" s="65">
        <v>127</v>
      </c>
      <c r="C16" s="39">
        <f>IF(B29=0, "-", B16/B29)</f>
        <v>4.6384222059897735E-2</v>
      </c>
      <c r="D16" s="65">
        <v>138</v>
      </c>
      <c r="E16" s="21">
        <f>IF(D29=0, "-", D16/D29)</f>
        <v>3.2647267565649396E-2</v>
      </c>
      <c r="F16" s="81">
        <v>952</v>
      </c>
      <c r="G16" s="39">
        <f>IF(F29=0, "-", F16/F29)</f>
        <v>2.8917712098660429E-2</v>
      </c>
      <c r="H16" s="65">
        <v>978</v>
      </c>
      <c r="I16" s="21">
        <f>IF(H29=0, "-", H16/H29)</f>
        <v>2.3252496433666191E-2</v>
      </c>
      <c r="J16" s="20">
        <f t="shared" si="0"/>
        <v>-7.9710144927536225E-2</v>
      </c>
      <c r="K16" s="21">
        <f t="shared" si="1"/>
        <v>-2.6584867075664622E-2</v>
      </c>
    </row>
    <row r="17" spans="1:11" x14ac:dyDescent="0.2">
      <c r="A17" s="7" t="s">
        <v>73</v>
      </c>
      <c r="B17" s="65">
        <v>149</v>
      </c>
      <c r="C17" s="39">
        <f>IF(B29=0, "-", B17/B29)</f>
        <v>5.4419284149013876E-2</v>
      </c>
      <c r="D17" s="65">
        <v>210</v>
      </c>
      <c r="E17" s="21">
        <f>IF(D29=0, "-", D17/D29)</f>
        <v>4.9680624556422998E-2</v>
      </c>
      <c r="F17" s="81">
        <v>1583</v>
      </c>
      <c r="G17" s="39">
        <f>IF(F29=0, "-", F17/F29)</f>
        <v>4.8084809088423802E-2</v>
      </c>
      <c r="H17" s="65">
        <v>2101</v>
      </c>
      <c r="I17" s="21">
        <f>IF(H29=0, "-", H17/H29)</f>
        <v>4.9952448882548739E-2</v>
      </c>
      <c r="J17" s="20">
        <f t="shared" si="0"/>
        <v>-0.2904761904761905</v>
      </c>
      <c r="K17" s="21">
        <f t="shared" si="1"/>
        <v>-0.24654926225606855</v>
      </c>
    </row>
    <row r="18" spans="1:11" x14ac:dyDescent="0.2">
      <c r="A18" s="7" t="s">
        <v>75</v>
      </c>
      <c r="B18" s="65">
        <v>10</v>
      </c>
      <c r="C18" s="39">
        <f>IF(B29=0, "-", B18/B29)</f>
        <v>3.6523009495982471E-3</v>
      </c>
      <c r="D18" s="65">
        <v>0</v>
      </c>
      <c r="E18" s="21">
        <f>IF(D29=0, "-", D18/D29)</f>
        <v>0</v>
      </c>
      <c r="F18" s="81">
        <v>81</v>
      </c>
      <c r="G18" s="39">
        <f>IF(F29=0, "-", F18/F29)</f>
        <v>2.4604355882263599E-3</v>
      </c>
      <c r="H18" s="65">
        <v>14</v>
      </c>
      <c r="I18" s="21">
        <f>IF(H29=0, "-", H18/H29)</f>
        <v>3.3285782215882072E-4</v>
      </c>
      <c r="J18" s="20" t="str">
        <f t="shared" si="0"/>
        <v>-</v>
      </c>
      <c r="K18" s="21">
        <f t="shared" si="1"/>
        <v>4.7857142857142856</v>
      </c>
    </row>
    <row r="19" spans="1:11" x14ac:dyDescent="0.2">
      <c r="A19" s="7" t="s">
        <v>77</v>
      </c>
      <c r="B19" s="65">
        <v>68</v>
      </c>
      <c r="C19" s="39">
        <f>IF(B29=0, "-", B19/B29)</f>
        <v>2.483564645726808E-2</v>
      </c>
      <c r="D19" s="65">
        <v>69</v>
      </c>
      <c r="E19" s="21">
        <f>IF(D29=0, "-", D19/D29)</f>
        <v>1.6323633782824698E-2</v>
      </c>
      <c r="F19" s="81">
        <v>895</v>
      </c>
      <c r="G19" s="39">
        <f>IF(F29=0, "-", F19/F29)</f>
        <v>2.7186294462501138E-2</v>
      </c>
      <c r="H19" s="65">
        <v>634</v>
      </c>
      <c r="I19" s="21">
        <f>IF(H29=0, "-", H19/H29)</f>
        <v>1.5073704232049453E-2</v>
      </c>
      <c r="J19" s="20">
        <f t="shared" si="0"/>
        <v>-1.4492753623188406E-2</v>
      </c>
      <c r="K19" s="21">
        <f t="shared" si="1"/>
        <v>0.41167192429022081</v>
      </c>
    </row>
    <row r="20" spans="1:11" x14ac:dyDescent="0.2">
      <c r="A20" s="7" t="s">
        <v>80</v>
      </c>
      <c r="B20" s="65">
        <v>225</v>
      </c>
      <c r="C20" s="39">
        <f>IF(B29=0, "-", B20/B29)</f>
        <v>8.2176771365960549E-2</v>
      </c>
      <c r="D20" s="65">
        <v>371</v>
      </c>
      <c r="E20" s="21">
        <f>IF(D29=0, "-", D20/D29)</f>
        <v>8.7769103383013955E-2</v>
      </c>
      <c r="F20" s="81">
        <v>2660</v>
      </c>
      <c r="G20" s="39">
        <f>IF(F29=0, "-", F20/F29)</f>
        <v>8.0799489687433557E-2</v>
      </c>
      <c r="H20" s="65">
        <v>3724</v>
      </c>
      <c r="I20" s="21">
        <f>IF(H29=0, "-", H20/H29)</f>
        <v>8.8540180694246309E-2</v>
      </c>
      <c r="J20" s="20">
        <f t="shared" si="0"/>
        <v>-0.39353099730458219</v>
      </c>
      <c r="K20" s="21">
        <f t="shared" si="1"/>
        <v>-0.2857142857142857</v>
      </c>
    </row>
    <row r="21" spans="1:11" x14ac:dyDescent="0.2">
      <c r="A21" s="7" t="s">
        <v>82</v>
      </c>
      <c r="B21" s="65">
        <v>184</v>
      </c>
      <c r="C21" s="39">
        <f>IF(B29=0, "-", B21/B29)</f>
        <v>6.7202337472607745E-2</v>
      </c>
      <c r="D21" s="65">
        <v>312</v>
      </c>
      <c r="E21" s="21">
        <f>IF(D29=0, "-", D21/D29)</f>
        <v>7.3811213626685593E-2</v>
      </c>
      <c r="F21" s="81">
        <v>2040</v>
      </c>
      <c r="G21" s="39">
        <f>IF(F29=0, "-", F21/F29)</f>
        <v>6.196652592570092E-2</v>
      </c>
      <c r="H21" s="65">
        <v>3039</v>
      </c>
      <c r="I21" s="21">
        <f>IF(H29=0, "-", H21/H29)</f>
        <v>7.2253922967189729E-2</v>
      </c>
      <c r="J21" s="20">
        <f t="shared" si="0"/>
        <v>-0.41025641025641024</v>
      </c>
      <c r="K21" s="21">
        <f t="shared" si="1"/>
        <v>-0.32872655478775914</v>
      </c>
    </row>
    <row r="22" spans="1:11" x14ac:dyDescent="0.2">
      <c r="A22" s="7" t="s">
        <v>83</v>
      </c>
      <c r="B22" s="65">
        <v>2</v>
      </c>
      <c r="C22" s="39">
        <f>IF(B29=0, "-", B22/B29)</f>
        <v>7.3046018991964939E-4</v>
      </c>
      <c r="D22" s="65">
        <v>8</v>
      </c>
      <c r="E22" s="21">
        <f>IF(D29=0, "-", D22/D29)</f>
        <v>1.8925952211970665E-3</v>
      </c>
      <c r="F22" s="81">
        <v>36</v>
      </c>
      <c r="G22" s="39">
        <f>IF(F29=0, "-", F22/F29)</f>
        <v>1.0935269281006044E-3</v>
      </c>
      <c r="H22" s="65">
        <v>17</v>
      </c>
      <c r="I22" s="21">
        <f>IF(H29=0, "-", H22/H29)</f>
        <v>4.0418449833571089E-4</v>
      </c>
      <c r="J22" s="20">
        <f t="shared" si="0"/>
        <v>-0.75</v>
      </c>
      <c r="K22" s="21">
        <f t="shared" si="1"/>
        <v>1.1176470588235294</v>
      </c>
    </row>
    <row r="23" spans="1:11" x14ac:dyDescent="0.2">
      <c r="A23" s="7" t="s">
        <v>85</v>
      </c>
      <c r="B23" s="65">
        <v>58</v>
      </c>
      <c r="C23" s="39">
        <f>IF(B29=0, "-", B23/B29)</f>
        <v>2.1183345507669833E-2</v>
      </c>
      <c r="D23" s="65">
        <v>64</v>
      </c>
      <c r="E23" s="21">
        <f>IF(D29=0, "-", D23/D29)</f>
        <v>1.5140761769576532E-2</v>
      </c>
      <c r="F23" s="81">
        <v>584</v>
      </c>
      <c r="G23" s="39">
        <f>IF(F29=0, "-", F23/F29)</f>
        <v>1.7739436833632029E-2</v>
      </c>
      <c r="H23" s="65">
        <v>426</v>
      </c>
      <c r="I23" s="21">
        <f>IF(H29=0, "-", H23/H29)</f>
        <v>1.0128388017118403E-2</v>
      </c>
      <c r="J23" s="20">
        <f t="shared" si="0"/>
        <v>-9.375E-2</v>
      </c>
      <c r="K23" s="21">
        <f t="shared" si="1"/>
        <v>0.37089201877934275</v>
      </c>
    </row>
    <row r="24" spans="1:11" x14ac:dyDescent="0.2">
      <c r="A24" s="7" t="s">
        <v>86</v>
      </c>
      <c r="B24" s="65">
        <v>27</v>
      </c>
      <c r="C24" s="39">
        <f>IF(B29=0, "-", B24/B29)</f>
        <v>9.8612125639152663E-3</v>
      </c>
      <c r="D24" s="65">
        <v>68</v>
      </c>
      <c r="E24" s="21">
        <f>IF(D29=0, "-", D24/D29)</f>
        <v>1.6087059380175066E-2</v>
      </c>
      <c r="F24" s="81">
        <v>547</v>
      </c>
      <c r="G24" s="39">
        <f>IF(F29=0, "-", F24/F29)</f>
        <v>1.661553415752863E-2</v>
      </c>
      <c r="H24" s="65">
        <v>747</v>
      </c>
      <c r="I24" s="21">
        <f>IF(H29=0, "-", H24/H29)</f>
        <v>1.7760342368045648E-2</v>
      </c>
      <c r="J24" s="20">
        <f t="shared" si="0"/>
        <v>-0.6029411764705882</v>
      </c>
      <c r="K24" s="21">
        <f t="shared" si="1"/>
        <v>-0.2677376171352075</v>
      </c>
    </row>
    <row r="25" spans="1:11" x14ac:dyDescent="0.2">
      <c r="A25" s="7" t="s">
        <v>90</v>
      </c>
      <c r="B25" s="65">
        <v>15</v>
      </c>
      <c r="C25" s="39">
        <f>IF(B29=0, "-", B25/B29)</f>
        <v>5.4784514243973702E-3</v>
      </c>
      <c r="D25" s="65">
        <v>28</v>
      </c>
      <c r="E25" s="21">
        <f>IF(D29=0, "-", D25/D29)</f>
        <v>6.6240832741897328E-3</v>
      </c>
      <c r="F25" s="81">
        <v>171</v>
      </c>
      <c r="G25" s="39">
        <f>IF(F29=0, "-", F25/F29)</f>
        <v>5.194252908477871E-3</v>
      </c>
      <c r="H25" s="65">
        <v>84</v>
      </c>
      <c r="I25" s="21">
        <f>IF(H29=0, "-", H25/H29)</f>
        <v>1.9971469329529245E-3</v>
      </c>
      <c r="J25" s="20">
        <f t="shared" si="0"/>
        <v>-0.4642857142857143</v>
      </c>
      <c r="K25" s="21">
        <f t="shared" si="1"/>
        <v>1.0357142857142858</v>
      </c>
    </row>
    <row r="26" spans="1:11" x14ac:dyDescent="0.2">
      <c r="A26" s="7" t="s">
        <v>93</v>
      </c>
      <c r="B26" s="65">
        <v>744</v>
      </c>
      <c r="C26" s="39">
        <f>IF(B29=0, "-", B26/B29)</f>
        <v>0.27173119065010959</v>
      </c>
      <c r="D26" s="65">
        <v>974</v>
      </c>
      <c r="E26" s="21">
        <f>IF(D29=0, "-", D26/D29)</f>
        <v>0.23042346818074283</v>
      </c>
      <c r="F26" s="81">
        <v>7958</v>
      </c>
      <c r="G26" s="39">
        <f>IF(F29=0, "-", F26/F29)</f>
        <v>0.24173020260623918</v>
      </c>
      <c r="H26" s="65">
        <v>9619</v>
      </c>
      <c r="I26" s="21">
        <f>IF(H29=0, "-", H26/H29)</f>
        <v>0.22869709938183547</v>
      </c>
      <c r="J26" s="20">
        <f t="shared" si="0"/>
        <v>-0.23613963039014374</v>
      </c>
      <c r="K26" s="21">
        <f t="shared" si="1"/>
        <v>-0.17267907266867658</v>
      </c>
    </row>
    <row r="27" spans="1:11" x14ac:dyDescent="0.2">
      <c r="A27" s="7" t="s">
        <v>95</v>
      </c>
      <c r="B27" s="65">
        <v>76</v>
      </c>
      <c r="C27" s="39">
        <f>IF(B29=0, "-", B27/B29)</f>
        <v>2.7757487216946677E-2</v>
      </c>
      <c r="D27" s="65">
        <v>167</v>
      </c>
      <c r="E27" s="21">
        <f>IF(D29=0, "-", D27/D29)</f>
        <v>3.9507925242488764E-2</v>
      </c>
      <c r="F27" s="81">
        <v>1526</v>
      </c>
      <c r="G27" s="39">
        <f>IF(F29=0, "-", F27/F29)</f>
        <v>4.6353391452264511E-2</v>
      </c>
      <c r="H27" s="65">
        <v>2188</v>
      </c>
      <c r="I27" s="21">
        <f>IF(H29=0, "-", H27/H29)</f>
        <v>5.2020922491678556E-2</v>
      </c>
      <c r="J27" s="20">
        <f t="shared" si="0"/>
        <v>-0.54491017964071853</v>
      </c>
      <c r="K27" s="21">
        <f t="shared" si="1"/>
        <v>-0.30255941499085925</v>
      </c>
    </row>
    <row r="28" spans="1:11" x14ac:dyDescent="0.2">
      <c r="A28" s="2"/>
      <c r="B28" s="68"/>
      <c r="C28" s="33"/>
      <c r="D28" s="68"/>
      <c r="E28" s="6"/>
      <c r="F28" s="82"/>
      <c r="G28" s="33"/>
      <c r="H28" s="68"/>
      <c r="I28" s="6"/>
      <c r="J28" s="5"/>
      <c r="K28" s="6"/>
    </row>
    <row r="29" spans="1:11" s="43" customFormat="1" x14ac:dyDescent="0.2">
      <c r="A29" s="162" t="s">
        <v>638</v>
      </c>
      <c r="B29" s="71">
        <f>SUM(B7:B28)</f>
        <v>2738</v>
      </c>
      <c r="C29" s="40">
        <v>1</v>
      </c>
      <c r="D29" s="71">
        <f>SUM(D7:D28)</f>
        <v>4227</v>
      </c>
      <c r="E29" s="41">
        <v>1</v>
      </c>
      <c r="F29" s="77">
        <f>SUM(F7:F28)</f>
        <v>32921</v>
      </c>
      <c r="G29" s="42">
        <v>1</v>
      </c>
      <c r="H29" s="71">
        <f>SUM(H7:H28)</f>
        <v>42060</v>
      </c>
      <c r="I29" s="41">
        <v>1</v>
      </c>
      <c r="J29" s="37">
        <f>IF(D29=0, "-", (B29-D29)/D29)</f>
        <v>-0.352259285545304</v>
      </c>
      <c r="K29" s="38">
        <f>IF(H29=0, "-", (F29-H29)/H29)</f>
        <v>-0.21728483119353303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7"/>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127</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134</v>
      </c>
      <c r="B6" s="61" t="s">
        <v>12</v>
      </c>
      <c r="C6" s="62" t="s">
        <v>13</v>
      </c>
      <c r="D6" s="61" t="s">
        <v>12</v>
      </c>
      <c r="E6" s="63" t="s">
        <v>13</v>
      </c>
      <c r="F6" s="62" t="s">
        <v>12</v>
      </c>
      <c r="G6" s="62" t="s">
        <v>13</v>
      </c>
      <c r="H6" s="61" t="s">
        <v>12</v>
      </c>
      <c r="I6" s="63" t="s">
        <v>13</v>
      </c>
      <c r="J6" s="61"/>
      <c r="K6" s="63"/>
    </row>
    <row r="7" spans="1:11" x14ac:dyDescent="0.2">
      <c r="A7" s="7" t="s">
        <v>559</v>
      </c>
      <c r="B7" s="65">
        <v>12</v>
      </c>
      <c r="C7" s="34">
        <f>IF(B22=0, "-", B7/B22)</f>
        <v>4.0133779264214048E-2</v>
      </c>
      <c r="D7" s="65">
        <v>11</v>
      </c>
      <c r="E7" s="9">
        <f>IF(D22=0, "-", D7/D22)</f>
        <v>2.1956087824351298E-2</v>
      </c>
      <c r="F7" s="81">
        <v>127</v>
      </c>
      <c r="G7" s="34">
        <f>IF(F22=0, "-", F7/F22)</f>
        <v>3.8909313725490197E-2</v>
      </c>
      <c r="H7" s="65">
        <v>164</v>
      </c>
      <c r="I7" s="9">
        <f>IF(H22=0, "-", H7/H22)</f>
        <v>3.8661008958038659E-2</v>
      </c>
      <c r="J7" s="8">
        <f t="shared" ref="J7:J20" si="0">IF(D7=0, "-", IF((B7-D7)/D7&lt;10, (B7-D7)/D7, "&gt;999%"))</f>
        <v>9.0909090909090912E-2</v>
      </c>
      <c r="K7" s="9">
        <f t="shared" ref="K7:K20" si="1">IF(H7=0, "-", IF((F7-H7)/H7&lt;10, (F7-H7)/H7, "&gt;999%"))</f>
        <v>-0.22560975609756098</v>
      </c>
    </row>
    <row r="8" spans="1:11" x14ac:dyDescent="0.2">
      <c r="A8" s="7" t="s">
        <v>560</v>
      </c>
      <c r="B8" s="65">
        <v>10</v>
      </c>
      <c r="C8" s="34">
        <f>IF(B22=0, "-", B8/B22)</f>
        <v>3.3444816053511704E-2</v>
      </c>
      <c r="D8" s="65">
        <v>27</v>
      </c>
      <c r="E8" s="9">
        <f>IF(D22=0, "-", D8/D22)</f>
        <v>5.3892215568862277E-2</v>
      </c>
      <c r="F8" s="81">
        <v>275</v>
      </c>
      <c r="G8" s="34">
        <f>IF(F22=0, "-", F8/F22)</f>
        <v>8.4252450980392163E-2</v>
      </c>
      <c r="H8" s="65">
        <v>309</v>
      </c>
      <c r="I8" s="9">
        <f>IF(H22=0, "-", H8/H22)</f>
        <v>7.2842998585572846E-2</v>
      </c>
      <c r="J8" s="8">
        <f t="shared" si="0"/>
        <v>-0.62962962962962965</v>
      </c>
      <c r="K8" s="9">
        <f t="shared" si="1"/>
        <v>-0.11003236245954692</v>
      </c>
    </row>
    <row r="9" spans="1:11" x14ac:dyDescent="0.2">
      <c r="A9" s="7" t="s">
        <v>561</v>
      </c>
      <c r="B9" s="65">
        <v>32</v>
      </c>
      <c r="C9" s="34">
        <f>IF(B22=0, "-", B9/B22)</f>
        <v>0.10702341137123746</v>
      </c>
      <c r="D9" s="65">
        <v>48</v>
      </c>
      <c r="E9" s="9">
        <f>IF(D22=0, "-", D9/D22)</f>
        <v>9.580838323353294E-2</v>
      </c>
      <c r="F9" s="81">
        <v>274</v>
      </c>
      <c r="G9" s="34">
        <f>IF(F22=0, "-", F9/F22)</f>
        <v>8.3946078431372542E-2</v>
      </c>
      <c r="H9" s="65">
        <v>380</v>
      </c>
      <c r="I9" s="9">
        <f>IF(H22=0, "-", H9/H22)</f>
        <v>8.9580386610089574E-2</v>
      </c>
      <c r="J9" s="8">
        <f t="shared" si="0"/>
        <v>-0.33333333333333331</v>
      </c>
      <c r="K9" s="9">
        <f t="shared" si="1"/>
        <v>-0.27894736842105261</v>
      </c>
    </row>
    <row r="10" spans="1:11" x14ac:dyDescent="0.2">
      <c r="A10" s="7" t="s">
        <v>562</v>
      </c>
      <c r="B10" s="65">
        <v>29</v>
      </c>
      <c r="C10" s="34">
        <f>IF(B22=0, "-", B10/B22)</f>
        <v>9.6989966555183951E-2</v>
      </c>
      <c r="D10" s="65">
        <v>52</v>
      </c>
      <c r="E10" s="9">
        <f>IF(D22=0, "-", D10/D22)</f>
        <v>0.10379241516966067</v>
      </c>
      <c r="F10" s="81">
        <v>358</v>
      </c>
      <c r="G10" s="34">
        <f>IF(F22=0, "-", F10/F22)</f>
        <v>0.10968137254901961</v>
      </c>
      <c r="H10" s="65">
        <v>398</v>
      </c>
      <c r="I10" s="9">
        <f>IF(H22=0, "-", H10/H22)</f>
        <v>9.3823668081093825E-2</v>
      </c>
      <c r="J10" s="8">
        <f t="shared" si="0"/>
        <v>-0.44230769230769229</v>
      </c>
      <c r="K10" s="9">
        <f t="shared" si="1"/>
        <v>-0.10050251256281408</v>
      </c>
    </row>
    <row r="11" spans="1:11" x14ac:dyDescent="0.2">
      <c r="A11" s="7" t="s">
        <v>563</v>
      </c>
      <c r="B11" s="65">
        <v>0</v>
      </c>
      <c r="C11" s="34">
        <f>IF(B22=0, "-", B11/B22)</f>
        <v>0</v>
      </c>
      <c r="D11" s="65">
        <v>1</v>
      </c>
      <c r="E11" s="9">
        <f>IF(D22=0, "-", D11/D22)</f>
        <v>1.996007984031936E-3</v>
      </c>
      <c r="F11" s="81">
        <v>2</v>
      </c>
      <c r="G11" s="34">
        <f>IF(F22=0, "-", F11/F22)</f>
        <v>6.1274509803921568E-4</v>
      </c>
      <c r="H11" s="65">
        <v>4</v>
      </c>
      <c r="I11" s="9">
        <f>IF(H22=0, "-", H11/H22)</f>
        <v>9.4295143800094295E-4</v>
      </c>
      <c r="J11" s="8">
        <f t="shared" si="0"/>
        <v>-1</v>
      </c>
      <c r="K11" s="9">
        <f t="shared" si="1"/>
        <v>-0.5</v>
      </c>
    </row>
    <row r="12" spans="1:11" x14ac:dyDescent="0.2">
      <c r="A12" s="7" t="s">
        <v>564</v>
      </c>
      <c r="B12" s="65">
        <v>1</v>
      </c>
      <c r="C12" s="34">
        <f>IF(B22=0, "-", B12/B22)</f>
        <v>3.3444816053511705E-3</v>
      </c>
      <c r="D12" s="65">
        <v>1</v>
      </c>
      <c r="E12" s="9">
        <f>IF(D22=0, "-", D12/D22)</f>
        <v>1.996007984031936E-3</v>
      </c>
      <c r="F12" s="81">
        <v>3</v>
      </c>
      <c r="G12" s="34">
        <f>IF(F22=0, "-", F12/F22)</f>
        <v>9.1911764705882352E-4</v>
      </c>
      <c r="H12" s="65">
        <v>1</v>
      </c>
      <c r="I12" s="9">
        <f>IF(H22=0, "-", H12/H22)</f>
        <v>2.3573785950023574E-4</v>
      </c>
      <c r="J12" s="8">
        <f t="shared" si="0"/>
        <v>0</v>
      </c>
      <c r="K12" s="9">
        <f t="shared" si="1"/>
        <v>2</v>
      </c>
    </row>
    <row r="13" spans="1:11" x14ac:dyDescent="0.2">
      <c r="A13" s="7" t="s">
        <v>565</v>
      </c>
      <c r="B13" s="65">
        <v>68</v>
      </c>
      <c r="C13" s="34">
        <f>IF(B22=0, "-", B13/B22)</f>
        <v>0.22742474916387959</v>
      </c>
      <c r="D13" s="65">
        <v>73</v>
      </c>
      <c r="E13" s="9">
        <f>IF(D22=0, "-", D13/D22)</f>
        <v>0.14570858283433133</v>
      </c>
      <c r="F13" s="81">
        <v>638</v>
      </c>
      <c r="G13" s="34">
        <f>IF(F22=0, "-", F13/F22)</f>
        <v>0.1954656862745098</v>
      </c>
      <c r="H13" s="65">
        <v>688</v>
      </c>
      <c r="I13" s="9">
        <f>IF(H22=0, "-", H13/H22)</f>
        <v>0.1621876473361622</v>
      </c>
      <c r="J13" s="8">
        <f t="shared" si="0"/>
        <v>-6.8493150684931503E-2</v>
      </c>
      <c r="K13" s="9">
        <f t="shared" si="1"/>
        <v>-7.2674418604651167E-2</v>
      </c>
    </row>
    <row r="14" spans="1:11" x14ac:dyDescent="0.2">
      <c r="A14" s="7" t="s">
        <v>566</v>
      </c>
      <c r="B14" s="65">
        <v>35</v>
      </c>
      <c r="C14" s="34">
        <f>IF(B22=0, "-", B14/B22)</f>
        <v>0.11705685618729098</v>
      </c>
      <c r="D14" s="65">
        <v>45</v>
      </c>
      <c r="E14" s="9">
        <f>IF(D22=0, "-", D14/D22)</f>
        <v>8.9820359281437126E-2</v>
      </c>
      <c r="F14" s="81">
        <v>206</v>
      </c>
      <c r="G14" s="34">
        <f>IF(F22=0, "-", F14/F22)</f>
        <v>6.3112745098039214E-2</v>
      </c>
      <c r="H14" s="65">
        <v>293</v>
      </c>
      <c r="I14" s="9">
        <f>IF(H22=0, "-", H14/H22)</f>
        <v>6.9071192833569064E-2</v>
      </c>
      <c r="J14" s="8">
        <f t="shared" si="0"/>
        <v>-0.22222222222222221</v>
      </c>
      <c r="K14" s="9">
        <f t="shared" si="1"/>
        <v>-0.29692832764505117</v>
      </c>
    </row>
    <row r="15" spans="1:11" x14ac:dyDescent="0.2">
      <c r="A15" s="7" t="s">
        <v>567</v>
      </c>
      <c r="B15" s="65">
        <v>0</v>
      </c>
      <c r="C15" s="34">
        <f>IF(B22=0, "-", B15/B22)</f>
        <v>0</v>
      </c>
      <c r="D15" s="65">
        <v>5</v>
      </c>
      <c r="E15" s="9">
        <f>IF(D22=0, "-", D15/D22)</f>
        <v>9.9800399201596807E-3</v>
      </c>
      <c r="F15" s="81">
        <v>66</v>
      </c>
      <c r="G15" s="34">
        <f>IF(F22=0, "-", F15/F22)</f>
        <v>2.0220588235294119E-2</v>
      </c>
      <c r="H15" s="65">
        <v>99</v>
      </c>
      <c r="I15" s="9">
        <f>IF(H22=0, "-", H15/H22)</f>
        <v>2.3338048090523339E-2</v>
      </c>
      <c r="J15" s="8">
        <f t="shared" si="0"/>
        <v>-1</v>
      </c>
      <c r="K15" s="9">
        <f t="shared" si="1"/>
        <v>-0.33333333333333331</v>
      </c>
    </row>
    <row r="16" spans="1:11" x14ac:dyDescent="0.2">
      <c r="A16" s="7" t="s">
        <v>568</v>
      </c>
      <c r="B16" s="65">
        <v>2</v>
      </c>
      <c r="C16" s="34">
        <f>IF(B22=0, "-", B16/B22)</f>
        <v>6.688963210702341E-3</v>
      </c>
      <c r="D16" s="65">
        <v>0</v>
      </c>
      <c r="E16" s="9">
        <f>IF(D22=0, "-", D16/D22)</f>
        <v>0</v>
      </c>
      <c r="F16" s="81">
        <v>2</v>
      </c>
      <c r="G16" s="34">
        <f>IF(F22=0, "-", F16/F22)</f>
        <v>6.1274509803921568E-4</v>
      </c>
      <c r="H16" s="65">
        <v>0</v>
      </c>
      <c r="I16" s="9">
        <f>IF(H22=0, "-", H16/H22)</f>
        <v>0</v>
      </c>
      <c r="J16" s="8" t="str">
        <f t="shared" si="0"/>
        <v>-</v>
      </c>
      <c r="K16" s="9" t="str">
        <f t="shared" si="1"/>
        <v>-</v>
      </c>
    </row>
    <row r="17" spans="1:11" x14ac:dyDescent="0.2">
      <c r="A17" s="7" t="s">
        <v>569</v>
      </c>
      <c r="B17" s="65">
        <v>40</v>
      </c>
      <c r="C17" s="34">
        <f>IF(B22=0, "-", B17/B22)</f>
        <v>0.13377926421404682</v>
      </c>
      <c r="D17" s="65">
        <v>159</v>
      </c>
      <c r="E17" s="9">
        <f>IF(D22=0, "-", D17/D22)</f>
        <v>0.31736526946107785</v>
      </c>
      <c r="F17" s="81">
        <v>612</v>
      </c>
      <c r="G17" s="34">
        <f>IF(F22=0, "-", F17/F22)</f>
        <v>0.1875</v>
      </c>
      <c r="H17" s="65">
        <v>1167</v>
      </c>
      <c r="I17" s="9">
        <f>IF(H22=0, "-", H17/H22)</f>
        <v>0.27510608203677511</v>
      </c>
      <c r="J17" s="8">
        <f t="shared" si="0"/>
        <v>-0.74842767295597479</v>
      </c>
      <c r="K17" s="9">
        <f t="shared" si="1"/>
        <v>-0.47557840616966579</v>
      </c>
    </row>
    <row r="18" spans="1:11" x14ac:dyDescent="0.2">
      <c r="A18" s="7" t="s">
        <v>570</v>
      </c>
      <c r="B18" s="65">
        <v>0</v>
      </c>
      <c r="C18" s="34">
        <f>IF(B22=0, "-", B18/B22)</f>
        <v>0</v>
      </c>
      <c r="D18" s="65">
        <v>0</v>
      </c>
      <c r="E18" s="9">
        <f>IF(D22=0, "-", D18/D22)</f>
        <v>0</v>
      </c>
      <c r="F18" s="81">
        <v>10</v>
      </c>
      <c r="G18" s="34">
        <f>IF(F22=0, "-", F18/F22)</f>
        <v>3.0637254901960784E-3</v>
      </c>
      <c r="H18" s="65">
        <v>0</v>
      </c>
      <c r="I18" s="9">
        <f>IF(H22=0, "-", H18/H22)</f>
        <v>0</v>
      </c>
      <c r="J18" s="8" t="str">
        <f t="shared" si="0"/>
        <v>-</v>
      </c>
      <c r="K18" s="9" t="str">
        <f t="shared" si="1"/>
        <v>-</v>
      </c>
    </row>
    <row r="19" spans="1:11" x14ac:dyDescent="0.2">
      <c r="A19" s="7" t="s">
        <v>571</v>
      </c>
      <c r="B19" s="65">
        <v>60</v>
      </c>
      <c r="C19" s="34">
        <f>IF(B22=0, "-", B19/B22)</f>
        <v>0.20066889632107024</v>
      </c>
      <c r="D19" s="65">
        <v>62</v>
      </c>
      <c r="E19" s="9">
        <f>IF(D22=0, "-", D19/D22)</f>
        <v>0.12375249500998003</v>
      </c>
      <c r="F19" s="81">
        <v>475</v>
      </c>
      <c r="G19" s="34">
        <f>IF(F22=0, "-", F19/F22)</f>
        <v>0.14552696078431374</v>
      </c>
      <c r="H19" s="65">
        <v>558</v>
      </c>
      <c r="I19" s="9">
        <f>IF(H22=0, "-", H19/H22)</f>
        <v>0.13154172560113153</v>
      </c>
      <c r="J19" s="8">
        <f t="shared" si="0"/>
        <v>-3.2258064516129031E-2</v>
      </c>
      <c r="K19" s="9">
        <f t="shared" si="1"/>
        <v>-0.14874551971326164</v>
      </c>
    </row>
    <row r="20" spans="1:11" x14ac:dyDescent="0.2">
      <c r="A20" s="7" t="s">
        <v>572</v>
      </c>
      <c r="B20" s="65">
        <v>10</v>
      </c>
      <c r="C20" s="34">
        <f>IF(B22=0, "-", B20/B22)</f>
        <v>3.3444816053511704E-2</v>
      </c>
      <c r="D20" s="65">
        <v>17</v>
      </c>
      <c r="E20" s="9">
        <f>IF(D22=0, "-", D20/D22)</f>
        <v>3.3932135728542916E-2</v>
      </c>
      <c r="F20" s="81">
        <v>216</v>
      </c>
      <c r="G20" s="34">
        <f>IF(F22=0, "-", F20/F22)</f>
        <v>6.6176470588235295E-2</v>
      </c>
      <c r="H20" s="65">
        <v>181</v>
      </c>
      <c r="I20" s="9">
        <f>IF(H22=0, "-", H20/H22)</f>
        <v>4.2668552569542668E-2</v>
      </c>
      <c r="J20" s="8">
        <f t="shared" si="0"/>
        <v>-0.41176470588235292</v>
      </c>
      <c r="K20" s="9">
        <f t="shared" si="1"/>
        <v>0.19337016574585636</v>
      </c>
    </row>
    <row r="21" spans="1:11" x14ac:dyDescent="0.2">
      <c r="A21" s="2"/>
      <c r="B21" s="68"/>
      <c r="C21" s="33"/>
      <c r="D21" s="68"/>
      <c r="E21" s="6"/>
      <c r="F21" s="82"/>
      <c r="G21" s="33"/>
      <c r="H21" s="68"/>
      <c r="I21" s="6"/>
      <c r="J21" s="5"/>
      <c r="K21" s="6"/>
    </row>
    <row r="22" spans="1:11" s="43" customFormat="1" x14ac:dyDescent="0.2">
      <c r="A22" s="162" t="s">
        <v>648</v>
      </c>
      <c r="B22" s="71">
        <f>SUM(B7:B21)</f>
        <v>299</v>
      </c>
      <c r="C22" s="40">
        <f>B22/10447</f>
        <v>2.8620656647841487E-2</v>
      </c>
      <c r="D22" s="71">
        <f>SUM(D7:D21)</f>
        <v>501</v>
      </c>
      <c r="E22" s="41">
        <f>D22/24686</f>
        <v>2.0294903994166735E-2</v>
      </c>
      <c r="F22" s="77">
        <f>SUM(F7:F21)</f>
        <v>3264</v>
      </c>
      <c r="G22" s="42">
        <f>F22/155887</f>
        <v>2.0938243727828491E-2</v>
      </c>
      <c r="H22" s="71">
        <f>SUM(H7:H21)</f>
        <v>4242</v>
      </c>
      <c r="I22" s="41">
        <f>H22/231192</f>
        <v>1.834838575729264E-2</v>
      </c>
      <c r="J22" s="37">
        <f>IF(D22=0, "-", IF((B22-D22)/D22&lt;10, (B22-D22)/D22, "&gt;999%"))</f>
        <v>-0.40319361277445109</v>
      </c>
      <c r="K22" s="38">
        <f>IF(H22=0, "-", IF((F22-H22)/H22&lt;10, (F22-H22)/H22, "&gt;999%"))</f>
        <v>-0.23055162659123055</v>
      </c>
    </row>
    <row r="23" spans="1:11" x14ac:dyDescent="0.2">
      <c r="B23" s="83"/>
      <c r="D23" s="83"/>
      <c r="F23" s="83"/>
      <c r="H23" s="83"/>
    </row>
    <row r="24" spans="1:11" x14ac:dyDescent="0.2">
      <c r="A24" s="163" t="s">
        <v>135</v>
      </c>
      <c r="B24" s="61" t="s">
        <v>12</v>
      </c>
      <c r="C24" s="62" t="s">
        <v>13</v>
      </c>
      <c r="D24" s="61" t="s">
        <v>12</v>
      </c>
      <c r="E24" s="63" t="s">
        <v>13</v>
      </c>
      <c r="F24" s="62" t="s">
        <v>12</v>
      </c>
      <c r="G24" s="62" t="s">
        <v>13</v>
      </c>
      <c r="H24" s="61" t="s">
        <v>12</v>
      </c>
      <c r="I24" s="63" t="s">
        <v>13</v>
      </c>
      <c r="J24" s="61"/>
      <c r="K24" s="63"/>
    </row>
    <row r="25" spans="1:11" x14ac:dyDescent="0.2">
      <c r="A25" s="7" t="s">
        <v>573</v>
      </c>
      <c r="B25" s="65">
        <v>0</v>
      </c>
      <c r="C25" s="34">
        <f>IF(B35=0, "-", B25/B35)</f>
        <v>0</v>
      </c>
      <c r="D25" s="65">
        <v>0</v>
      </c>
      <c r="E25" s="9">
        <f>IF(D35=0, "-", D25/D35)</f>
        <v>0</v>
      </c>
      <c r="F25" s="81">
        <v>7</v>
      </c>
      <c r="G25" s="34">
        <f>IF(F35=0, "-", F25/F35)</f>
        <v>6.0975609756097563E-3</v>
      </c>
      <c r="H25" s="65">
        <v>10</v>
      </c>
      <c r="I25" s="9">
        <f>IF(H35=0, "-", H25/H35)</f>
        <v>7.2780203784570596E-3</v>
      </c>
      <c r="J25" s="8" t="str">
        <f t="shared" ref="J25:J33" si="2">IF(D25=0, "-", IF((B25-D25)/D25&lt;10, (B25-D25)/D25, "&gt;999%"))</f>
        <v>-</v>
      </c>
      <c r="K25" s="9">
        <f t="shared" ref="K25:K33" si="3">IF(H25=0, "-", IF((F25-H25)/H25&lt;10, (F25-H25)/H25, "&gt;999%"))</f>
        <v>-0.3</v>
      </c>
    </row>
    <row r="26" spans="1:11" x14ac:dyDescent="0.2">
      <c r="A26" s="7" t="s">
        <v>574</v>
      </c>
      <c r="B26" s="65">
        <v>17</v>
      </c>
      <c r="C26" s="34">
        <f>IF(B35=0, "-", B26/B35)</f>
        <v>0.12977099236641221</v>
      </c>
      <c r="D26" s="65">
        <v>27</v>
      </c>
      <c r="E26" s="9">
        <f>IF(D35=0, "-", D26/D35)</f>
        <v>0.16981132075471697</v>
      </c>
      <c r="F26" s="81">
        <v>199</v>
      </c>
      <c r="G26" s="34">
        <f>IF(F35=0, "-", F26/F35)</f>
        <v>0.17334494773519163</v>
      </c>
      <c r="H26" s="65">
        <v>225</v>
      </c>
      <c r="I26" s="9">
        <f>IF(H35=0, "-", H26/H35)</f>
        <v>0.16375545851528384</v>
      </c>
      <c r="J26" s="8">
        <f t="shared" si="2"/>
        <v>-0.37037037037037035</v>
      </c>
      <c r="K26" s="9">
        <f t="shared" si="3"/>
        <v>-0.11555555555555555</v>
      </c>
    </row>
    <row r="27" spans="1:11" x14ac:dyDescent="0.2">
      <c r="A27" s="7" t="s">
        <v>575</v>
      </c>
      <c r="B27" s="65">
        <v>48</v>
      </c>
      <c r="C27" s="34">
        <f>IF(B35=0, "-", B27/B35)</f>
        <v>0.36641221374045801</v>
      </c>
      <c r="D27" s="65">
        <v>62</v>
      </c>
      <c r="E27" s="9">
        <f>IF(D35=0, "-", D27/D35)</f>
        <v>0.38993710691823902</v>
      </c>
      <c r="F27" s="81">
        <v>448</v>
      </c>
      <c r="G27" s="34">
        <f>IF(F35=0, "-", F27/F35)</f>
        <v>0.3902439024390244</v>
      </c>
      <c r="H27" s="65">
        <v>498</v>
      </c>
      <c r="I27" s="9">
        <f>IF(H35=0, "-", H27/H35)</f>
        <v>0.36244541484716158</v>
      </c>
      <c r="J27" s="8">
        <f t="shared" si="2"/>
        <v>-0.22580645161290322</v>
      </c>
      <c r="K27" s="9">
        <f t="shared" si="3"/>
        <v>-0.10040160642570281</v>
      </c>
    </row>
    <row r="28" spans="1:11" x14ac:dyDescent="0.2">
      <c r="A28" s="7" t="s">
        <v>576</v>
      </c>
      <c r="B28" s="65">
        <v>43</v>
      </c>
      <c r="C28" s="34">
        <f>IF(B35=0, "-", B28/B35)</f>
        <v>0.3282442748091603</v>
      </c>
      <c r="D28" s="65">
        <v>54</v>
      </c>
      <c r="E28" s="9">
        <f>IF(D35=0, "-", D28/D35)</f>
        <v>0.33962264150943394</v>
      </c>
      <c r="F28" s="81">
        <v>367</v>
      </c>
      <c r="G28" s="34">
        <f>IF(F35=0, "-", F28/F35)</f>
        <v>0.31968641114982577</v>
      </c>
      <c r="H28" s="65">
        <v>506</v>
      </c>
      <c r="I28" s="9">
        <f>IF(H35=0, "-", H28/H35)</f>
        <v>0.36826783114992723</v>
      </c>
      <c r="J28" s="8">
        <f t="shared" si="2"/>
        <v>-0.20370370370370369</v>
      </c>
      <c r="K28" s="9">
        <f t="shared" si="3"/>
        <v>-0.27470355731225299</v>
      </c>
    </row>
    <row r="29" spans="1:11" x14ac:dyDescent="0.2">
      <c r="A29" s="7" t="s">
        <v>577</v>
      </c>
      <c r="B29" s="65">
        <v>11</v>
      </c>
      <c r="C29" s="34">
        <f>IF(B35=0, "-", B29/B35)</f>
        <v>8.3969465648854963E-2</v>
      </c>
      <c r="D29" s="65">
        <v>8</v>
      </c>
      <c r="E29" s="9">
        <f>IF(D35=0, "-", D29/D35)</f>
        <v>5.0314465408805034E-2</v>
      </c>
      <c r="F29" s="81">
        <v>56</v>
      </c>
      <c r="G29" s="34">
        <f>IF(F35=0, "-", F29/F35)</f>
        <v>4.878048780487805E-2</v>
      </c>
      <c r="H29" s="65">
        <v>32</v>
      </c>
      <c r="I29" s="9">
        <f>IF(H35=0, "-", H29/H35)</f>
        <v>2.3289665211062592E-2</v>
      </c>
      <c r="J29" s="8">
        <f t="shared" si="2"/>
        <v>0.375</v>
      </c>
      <c r="K29" s="9">
        <f t="shared" si="3"/>
        <v>0.75</v>
      </c>
    </row>
    <row r="30" spans="1:11" x14ac:dyDescent="0.2">
      <c r="A30" s="7" t="s">
        <v>578</v>
      </c>
      <c r="B30" s="65">
        <v>1</v>
      </c>
      <c r="C30" s="34">
        <f>IF(B35=0, "-", B30/B35)</f>
        <v>7.6335877862595417E-3</v>
      </c>
      <c r="D30" s="65">
        <v>1</v>
      </c>
      <c r="E30" s="9">
        <f>IF(D35=0, "-", D30/D35)</f>
        <v>6.2893081761006293E-3</v>
      </c>
      <c r="F30" s="81">
        <v>11</v>
      </c>
      <c r="G30" s="34">
        <f>IF(F35=0, "-", F30/F35)</f>
        <v>9.5818815331010446E-3</v>
      </c>
      <c r="H30" s="65">
        <v>27</v>
      </c>
      <c r="I30" s="9">
        <f>IF(H35=0, "-", H30/H35)</f>
        <v>1.9650655021834062E-2</v>
      </c>
      <c r="J30" s="8">
        <f t="shared" si="2"/>
        <v>0</v>
      </c>
      <c r="K30" s="9">
        <f t="shared" si="3"/>
        <v>-0.59259259259259256</v>
      </c>
    </row>
    <row r="31" spans="1:11" x14ac:dyDescent="0.2">
      <c r="A31" s="7" t="s">
        <v>579</v>
      </c>
      <c r="B31" s="65">
        <v>0</v>
      </c>
      <c r="C31" s="34">
        <f>IF(B35=0, "-", B31/B35)</f>
        <v>0</v>
      </c>
      <c r="D31" s="65">
        <v>0</v>
      </c>
      <c r="E31" s="9">
        <f>IF(D35=0, "-", D31/D35)</f>
        <v>0</v>
      </c>
      <c r="F31" s="81">
        <v>6</v>
      </c>
      <c r="G31" s="34">
        <f>IF(F35=0, "-", F31/F35)</f>
        <v>5.2264808362369342E-3</v>
      </c>
      <c r="H31" s="65">
        <v>11</v>
      </c>
      <c r="I31" s="9">
        <f>IF(H35=0, "-", H31/H35)</f>
        <v>8.0058224163027658E-3</v>
      </c>
      <c r="J31" s="8" t="str">
        <f t="shared" si="2"/>
        <v>-</v>
      </c>
      <c r="K31" s="9">
        <f t="shared" si="3"/>
        <v>-0.45454545454545453</v>
      </c>
    </row>
    <row r="32" spans="1:11" x14ac:dyDescent="0.2">
      <c r="A32" s="7" t="s">
        <v>580</v>
      </c>
      <c r="B32" s="65">
        <v>10</v>
      </c>
      <c r="C32" s="34">
        <f>IF(B35=0, "-", B32/B35)</f>
        <v>7.6335877862595422E-2</v>
      </c>
      <c r="D32" s="65">
        <v>7</v>
      </c>
      <c r="E32" s="9">
        <f>IF(D35=0, "-", D32/D35)</f>
        <v>4.40251572327044E-2</v>
      </c>
      <c r="F32" s="81">
        <v>43</v>
      </c>
      <c r="G32" s="34">
        <f>IF(F35=0, "-", F32/F35)</f>
        <v>3.7456445993031356E-2</v>
      </c>
      <c r="H32" s="65">
        <v>62</v>
      </c>
      <c r="I32" s="9">
        <f>IF(H35=0, "-", H32/H35)</f>
        <v>4.5123726346433773E-2</v>
      </c>
      <c r="J32" s="8">
        <f t="shared" si="2"/>
        <v>0.42857142857142855</v>
      </c>
      <c r="K32" s="9">
        <f t="shared" si="3"/>
        <v>-0.30645161290322581</v>
      </c>
    </row>
    <row r="33" spans="1:11" x14ac:dyDescent="0.2">
      <c r="A33" s="7" t="s">
        <v>581</v>
      </c>
      <c r="B33" s="65">
        <v>1</v>
      </c>
      <c r="C33" s="34">
        <f>IF(B35=0, "-", B33/B35)</f>
        <v>7.6335877862595417E-3</v>
      </c>
      <c r="D33" s="65">
        <v>0</v>
      </c>
      <c r="E33" s="9">
        <f>IF(D35=0, "-", D33/D35)</f>
        <v>0</v>
      </c>
      <c r="F33" s="81">
        <v>11</v>
      </c>
      <c r="G33" s="34">
        <f>IF(F35=0, "-", F33/F35)</f>
        <v>9.5818815331010446E-3</v>
      </c>
      <c r="H33" s="65">
        <v>3</v>
      </c>
      <c r="I33" s="9">
        <f>IF(H35=0, "-", H33/H35)</f>
        <v>2.1834061135371178E-3</v>
      </c>
      <c r="J33" s="8" t="str">
        <f t="shared" si="2"/>
        <v>-</v>
      </c>
      <c r="K33" s="9">
        <f t="shared" si="3"/>
        <v>2.6666666666666665</v>
      </c>
    </row>
    <row r="34" spans="1:11" x14ac:dyDescent="0.2">
      <c r="A34" s="2"/>
      <c r="B34" s="68"/>
      <c r="C34" s="33"/>
      <c r="D34" s="68"/>
      <c r="E34" s="6"/>
      <c r="F34" s="82"/>
      <c r="G34" s="33"/>
      <c r="H34" s="68"/>
      <c r="I34" s="6"/>
      <c r="J34" s="5"/>
      <c r="K34" s="6"/>
    </row>
    <row r="35" spans="1:11" s="43" customFormat="1" x14ac:dyDescent="0.2">
      <c r="A35" s="162" t="s">
        <v>647</v>
      </c>
      <c r="B35" s="71">
        <f>SUM(B25:B34)</f>
        <v>131</v>
      </c>
      <c r="C35" s="40">
        <f>B35/10447</f>
        <v>1.2539485019622858E-2</v>
      </c>
      <c r="D35" s="71">
        <f>SUM(D25:D34)</f>
        <v>159</v>
      </c>
      <c r="E35" s="41">
        <f>D35/24686</f>
        <v>6.4408976747954306E-3</v>
      </c>
      <c r="F35" s="77">
        <f>SUM(F25:F34)</f>
        <v>1148</v>
      </c>
      <c r="G35" s="42">
        <f>F35/155887</f>
        <v>7.3643087621161479E-3</v>
      </c>
      <c r="H35" s="71">
        <f>SUM(H25:H34)</f>
        <v>1374</v>
      </c>
      <c r="I35" s="41">
        <f>H35/231192</f>
        <v>5.9431122184158622E-3</v>
      </c>
      <c r="J35" s="37">
        <f>IF(D35=0, "-", IF((B35-D35)/D35&lt;10, (B35-D35)/D35, "&gt;999%"))</f>
        <v>-0.1761006289308176</v>
      </c>
      <c r="K35" s="38">
        <f>IF(H35=0, "-", IF((F35-H35)/H35&lt;10, (F35-H35)/H35, "&gt;999%"))</f>
        <v>-0.16448326055312956</v>
      </c>
    </row>
    <row r="36" spans="1:11" x14ac:dyDescent="0.2">
      <c r="B36" s="83"/>
      <c r="D36" s="83"/>
      <c r="F36" s="83"/>
      <c r="H36" s="83"/>
    </row>
    <row r="37" spans="1:11" x14ac:dyDescent="0.2">
      <c r="A37" s="163" t="s">
        <v>136</v>
      </c>
      <c r="B37" s="61" t="s">
        <v>12</v>
      </c>
      <c r="C37" s="62" t="s">
        <v>13</v>
      </c>
      <c r="D37" s="61" t="s">
        <v>12</v>
      </c>
      <c r="E37" s="63" t="s">
        <v>13</v>
      </c>
      <c r="F37" s="62" t="s">
        <v>12</v>
      </c>
      <c r="G37" s="62" t="s">
        <v>13</v>
      </c>
      <c r="H37" s="61" t="s">
        <v>12</v>
      </c>
      <c r="I37" s="63" t="s">
        <v>13</v>
      </c>
      <c r="J37" s="61"/>
      <c r="K37" s="63"/>
    </row>
    <row r="38" spans="1:11" x14ac:dyDescent="0.2">
      <c r="A38" s="7" t="s">
        <v>582</v>
      </c>
      <c r="B38" s="65">
        <v>17</v>
      </c>
      <c r="C38" s="34">
        <f>IF(B55=0, "-", B38/B55)</f>
        <v>5.8219178082191778E-2</v>
      </c>
      <c r="D38" s="65">
        <v>9</v>
      </c>
      <c r="E38" s="9">
        <f>IF(D55=0, "-", D38/D55)</f>
        <v>2.8481012658227847E-2</v>
      </c>
      <c r="F38" s="81">
        <v>129</v>
      </c>
      <c r="G38" s="34">
        <f>IF(F55=0, "-", F38/F55)</f>
        <v>6.0449859418931585E-2</v>
      </c>
      <c r="H38" s="65">
        <v>107</v>
      </c>
      <c r="I38" s="9">
        <f>IF(H55=0, "-", H38/H55)</f>
        <v>3.7478108581436076E-2</v>
      </c>
      <c r="J38" s="8">
        <f t="shared" ref="J38:J53" si="4">IF(D38=0, "-", IF((B38-D38)/D38&lt;10, (B38-D38)/D38, "&gt;999%"))</f>
        <v>0.88888888888888884</v>
      </c>
      <c r="K38" s="9">
        <f t="shared" ref="K38:K53" si="5">IF(H38=0, "-", IF((F38-H38)/H38&lt;10, (F38-H38)/H38, "&gt;999%"))</f>
        <v>0.20560747663551401</v>
      </c>
    </row>
    <row r="39" spans="1:11" x14ac:dyDescent="0.2">
      <c r="A39" s="7" t="s">
        <v>583</v>
      </c>
      <c r="B39" s="65">
        <v>0</v>
      </c>
      <c r="C39" s="34">
        <f>IF(B55=0, "-", B39/B55)</f>
        <v>0</v>
      </c>
      <c r="D39" s="65">
        <v>1</v>
      </c>
      <c r="E39" s="9">
        <f>IF(D55=0, "-", D39/D55)</f>
        <v>3.1645569620253164E-3</v>
      </c>
      <c r="F39" s="81">
        <v>9</v>
      </c>
      <c r="G39" s="34">
        <f>IF(F55=0, "-", F39/F55)</f>
        <v>4.2174320524835992E-3</v>
      </c>
      <c r="H39" s="65">
        <v>20</v>
      </c>
      <c r="I39" s="9">
        <f>IF(H55=0, "-", H39/H55)</f>
        <v>7.0052539404553416E-3</v>
      </c>
      <c r="J39" s="8">
        <f t="shared" si="4"/>
        <v>-1</v>
      </c>
      <c r="K39" s="9">
        <f t="shared" si="5"/>
        <v>-0.55000000000000004</v>
      </c>
    </row>
    <row r="40" spans="1:11" x14ac:dyDescent="0.2">
      <c r="A40" s="7" t="s">
        <v>584</v>
      </c>
      <c r="B40" s="65">
        <v>6</v>
      </c>
      <c r="C40" s="34">
        <f>IF(B55=0, "-", B40/B55)</f>
        <v>2.0547945205479451E-2</v>
      </c>
      <c r="D40" s="65">
        <v>4</v>
      </c>
      <c r="E40" s="9">
        <f>IF(D55=0, "-", D40/D55)</f>
        <v>1.2658227848101266E-2</v>
      </c>
      <c r="F40" s="81">
        <v>48</v>
      </c>
      <c r="G40" s="34">
        <f>IF(F55=0, "-", F40/F55)</f>
        <v>2.2492970946579195E-2</v>
      </c>
      <c r="H40" s="65">
        <v>83</v>
      </c>
      <c r="I40" s="9">
        <f>IF(H55=0, "-", H40/H55)</f>
        <v>2.9071803852889669E-2</v>
      </c>
      <c r="J40" s="8">
        <f t="shared" si="4"/>
        <v>0.5</v>
      </c>
      <c r="K40" s="9">
        <f t="shared" si="5"/>
        <v>-0.42168674698795183</v>
      </c>
    </row>
    <row r="41" spans="1:11" x14ac:dyDescent="0.2">
      <c r="A41" s="7" t="s">
        <v>585</v>
      </c>
      <c r="B41" s="65">
        <v>14</v>
      </c>
      <c r="C41" s="34">
        <f>IF(B55=0, "-", B41/B55)</f>
        <v>4.7945205479452052E-2</v>
      </c>
      <c r="D41" s="65">
        <v>10</v>
      </c>
      <c r="E41" s="9">
        <f>IF(D55=0, "-", D41/D55)</f>
        <v>3.1645569620253167E-2</v>
      </c>
      <c r="F41" s="81">
        <v>71</v>
      </c>
      <c r="G41" s="34">
        <f>IF(F55=0, "-", F41/F55)</f>
        <v>3.3270852858481727E-2</v>
      </c>
      <c r="H41" s="65">
        <v>152</v>
      </c>
      <c r="I41" s="9">
        <f>IF(H55=0, "-", H41/H55)</f>
        <v>5.3239929947460594E-2</v>
      </c>
      <c r="J41" s="8">
        <f t="shared" si="4"/>
        <v>0.4</v>
      </c>
      <c r="K41" s="9">
        <f t="shared" si="5"/>
        <v>-0.53289473684210531</v>
      </c>
    </row>
    <row r="42" spans="1:11" x14ac:dyDescent="0.2">
      <c r="A42" s="7" t="s">
        <v>586</v>
      </c>
      <c r="B42" s="65">
        <v>16</v>
      </c>
      <c r="C42" s="34">
        <f>IF(B55=0, "-", B42/B55)</f>
        <v>5.4794520547945202E-2</v>
      </c>
      <c r="D42" s="65">
        <v>10</v>
      </c>
      <c r="E42" s="9">
        <f>IF(D55=0, "-", D42/D55)</f>
        <v>3.1645569620253167E-2</v>
      </c>
      <c r="F42" s="81">
        <v>78</v>
      </c>
      <c r="G42" s="34">
        <f>IF(F55=0, "-", F42/F55)</f>
        <v>3.6551077788191187E-2</v>
      </c>
      <c r="H42" s="65">
        <v>106</v>
      </c>
      <c r="I42" s="9">
        <f>IF(H55=0, "-", H42/H55)</f>
        <v>3.7127845884413313E-2</v>
      </c>
      <c r="J42" s="8">
        <f t="shared" si="4"/>
        <v>0.6</v>
      </c>
      <c r="K42" s="9">
        <f t="shared" si="5"/>
        <v>-0.26415094339622641</v>
      </c>
    </row>
    <row r="43" spans="1:11" x14ac:dyDescent="0.2">
      <c r="A43" s="7" t="s">
        <v>56</v>
      </c>
      <c r="B43" s="65">
        <v>2</v>
      </c>
      <c r="C43" s="34">
        <f>IF(B55=0, "-", B43/B55)</f>
        <v>6.8493150684931503E-3</v>
      </c>
      <c r="D43" s="65">
        <v>0</v>
      </c>
      <c r="E43" s="9">
        <f>IF(D55=0, "-", D43/D55)</f>
        <v>0</v>
      </c>
      <c r="F43" s="81">
        <v>17</v>
      </c>
      <c r="G43" s="34">
        <f>IF(F55=0, "-", F43/F55)</f>
        <v>7.9662605435801316E-3</v>
      </c>
      <c r="H43" s="65">
        <v>18</v>
      </c>
      <c r="I43" s="9">
        <f>IF(H55=0, "-", H43/H55)</f>
        <v>6.3047285464098071E-3</v>
      </c>
      <c r="J43" s="8" t="str">
        <f t="shared" si="4"/>
        <v>-</v>
      </c>
      <c r="K43" s="9">
        <f t="shared" si="5"/>
        <v>-5.5555555555555552E-2</v>
      </c>
    </row>
    <row r="44" spans="1:11" x14ac:dyDescent="0.2">
      <c r="A44" s="7" t="s">
        <v>587</v>
      </c>
      <c r="B44" s="65">
        <v>19</v>
      </c>
      <c r="C44" s="34">
        <f>IF(B55=0, "-", B44/B55)</f>
        <v>6.5068493150684928E-2</v>
      </c>
      <c r="D44" s="65">
        <v>29</v>
      </c>
      <c r="E44" s="9">
        <f>IF(D55=0, "-", D44/D55)</f>
        <v>9.1772151898734181E-2</v>
      </c>
      <c r="F44" s="81">
        <v>158</v>
      </c>
      <c r="G44" s="34">
        <f>IF(F55=0, "-", F44/F55)</f>
        <v>7.4039362699156508E-2</v>
      </c>
      <c r="H44" s="65">
        <v>237</v>
      </c>
      <c r="I44" s="9">
        <f>IF(H55=0, "-", H44/H55)</f>
        <v>8.3012259194395796E-2</v>
      </c>
      <c r="J44" s="8">
        <f t="shared" si="4"/>
        <v>-0.34482758620689657</v>
      </c>
      <c r="K44" s="9">
        <f t="shared" si="5"/>
        <v>-0.33333333333333331</v>
      </c>
    </row>
    <row r="45" spans="1:11" x14ac:dyDescent="0.2">
      <c r="A45" s="7" t="s">
        <v>588</v>
      </c>
      <c r="B45" s="65">
        <v>5</v>
      </c>
      <c r="C45" s="34">
        <f>IF(B55=0, "-", B45/B55)</f>
        <v>1.7123287671232876E-2</v>
      </c>
      <c r="D45" s="65">
        <v>21</v>
      </c>
      <c r="E45" s="9">
        <f>IF(D55=0, "-", D45/D55)</f>
        <v>6.6455696202531639E-2</v>
      </c>
      <c r="F45" s="81">
        <v>67</v>
      </c>
      <c r="G45" s="34">
        <f>IF(F55=0, "-", F45/F55)</f>
        <v>3.139643861293346E-2</v>
      </c>
      <c r="H45" s="65">
        <v>120</v>
      </c>
      <c r="I45" s="9">
        <f>IF(H55=0, "-", H45/H55)</f>
        <v>4.2031523642732049E-2</v>
      </c>
      <c r="J45" s="8">
        <f t="shared" si="4"/>
        <v>-0.76190476190476186</v>
      </c>
      <c r="K45" s="9">
        <f t="shared" si="5"/>
        <v>-0.44166666666666665</v>
      </c>
    </row>
    <row r="46" spans="1:11" x14ac:dyDescent="0.2">
      <c r="A46" s="7" t="s">
        <v>63</v>
      </c>
      <c r="B46" s="65">
        <v>51</v>
      </c>
      <c r="C46" s="34">
        <f>IF(B55=0, "-", B46/B55)</f>
        <v>0.17465753424657535</v>
      </c>
      <c r="D46" s="65">
        <v>46</v>
      </c>
      <c r="E46" s="9">
        <f>IF(D55=0, "-", D46/D55)</f>
        <v>0.14556962025316456</v>
      </c>
      <c r="F46" s="81">
        <v>392</v>
      </c>
      <c r="G46" s="34">
        <f>IF(F55=0, "-", F46/F55)</f>
        <v>0.18369259606373009</v>
      </c>
      <c r="H46" s="65">
        <v>458</v>
      </c>
      <c r="I46" s="9">
        <f>IF(H55=0, "-", H46/H55)</f>
        <v>0.16042031523642733</v>
      </c>
      <c r="J46" s="8">
        <f t="shared" si="4"/>
        <v>0.10869565217391304</v>
      </c>
      <c r="K46" s="9">
        <f t="shared" si="5"/>
        <v>-0.14410480349344978</v>
      </c>
    </row>
    <row r="47" spans="1:11" x14ac:dyDescent="0.2">
      <c r="A47" s="7" t="s">
        <v>589</v>
      </c>
      <c r="B47" s="65">
        <v>17</v>
      </c>
      <c r="C47" s="34">
        <f>IF(B55=0, "-", B47/B55)</f>
        <v>5.8219178082191778E-2</v>
      </c>
      <c r="D47" s="65">
        <v>20</v>
      </c>
      <c r="E47" s="9">
        <f>IF(D55=0, "-", D47/D55)</f>
        <v>6.3291139240506333E-2</v>
      </c>
      <c r="F47" s="81">
        <v>144</v>
      </c>
      <c r="G47" s="34">
        <f>IF(F55=0, "-", F47/F55)</f>
        <v>6.7478912839737587E-2</v>
      </c>
      <c r="H47" s="65">
        <v>268</v>
      </c>
      <c r="I47" s="9">
        <f>IF(H55=0, "-", H47/H55)</f>
        <v>9.3870402802101571E-2</v>
      </c>
      <c r="J47" s="8">
        <f t="shared" si="4"/>
        <v>-0.15</v>
      </c>
      <c r="K47" s="9">
        <f t="shared" si="5"/>
        <v>-0.46268656716417911</v>
      </c>
    </row>
    <row r="48" spans="1:11" x14ac:dyDescent="0.2">
      <c r="A48" s="7" t="s">
        <v>590</v>
      </c>
      <c r="B48" s="65">
        <v>4</v>
      </c>
      <c r="C48" s="34">
        <f>IF(B55=0, "-", B48/B55)</f>
        <v>1.3698630136986301E-2</v>
      </c>
      <c r="D48" s="65">
        <v>1</v>
      </c>
      <c r="E48" s="9">
        <f>IF(D55=0, "-", D48/D55)</f>
        <v>3.1645569620253164E-3</v>
      </c>
      <c r="F48" s="81">
        <v>22</v>
      </c>
      <c r="G48" s="34">
        <f>IF(F55=0, "-", F48/F55)</f>
        <v>1.0309278350515464E-2</v>
      </c>
      <c r="H48" s="65">
        <v>23</v>
      </c>
      <c r="I48" s="9">
        <f>IF(H55=0, "-", H48/H55)</f>
        <v>8.0560420315236424E-3</v>
      </c>
      <c r="J48" s="8">
        <f t="shared" si="4"/>
        <v>3</v>
      </c>
      <c r="K48" s="9">
        <f t="shared" si="5"/>
        <v>-4.3478260869565216E-2</v>
      </c>
    </row>
    <row r="49" spans="1:11" x14ac:dyDescent="0.2">
      <c r="A49" s="7" t="s">
        <v>591</v>
      </c>
      <c r="B49" s="65">
        <v>22</v>
      </c>
      <c r="C49" s="34">
        <f>IF(B55=0, "-", B49/B55)</f>
        <v>7.5342465753424653E-2</v>
      </c>
      <c r="D49" s="65">
        <v>36</v>
      </c>
      <c r="E49" s="9">
        <f>IF(D55=0, "-", D49/D55)</f>
        <v>0.11392405063291139</v>
      </c>
      <c r="F49" s="81">
        <v>182</v>
      </c>
      <c r="G49" s="34">
        <f>IF(F55=0, "-", F49/F55)</f>
        <v>8.528584817244611E-2</v>
      </c>
      <c r="H49" s="65">
        <v>346</v>
      </c>
      <c r="I49" s="9">
        <f>IF(H55=0, "-", H49/H55)</f>
        <v>0.12119089316987741</v>
      </c>
      <c r="J49" s="8">
        <f t="shared" si="4"/>
        <v>-0.3888888888888889</v>
      </c>
      <c r="K49" s="9">
        <f t="shared" si="5"/>
        <v>-0.47398843930635837</v>
      </c>
    </row>
    <row r="50" spans="1:11" x14ac:dyDescent="0.2">
      <c r="A50" s="7" t="s">
        <v>592</v>
      </c>
      <c r="B50" s="65">
        <v>16</v>
      </c>
      <c r="C50" s="34">
        <f>IF(B55=0, "-", B50/B55)</f>
        <v>5.4794520547945202E-2</v>
      </c>
      <c r="D50" s="65">
        <v>26</v>
      </c>
      <c r="E50" s="9">
        <f>IF(D55=0, "-", D50/D55)</f>
        <v>8.2278481012658222E-2</v>
      </c>
      <c r="F50" s="81">
        <v>163</v>
      </c>
      <c r="G50" s="34">
        <f>IF(F55=0, "-", F50/F55)</f>
        <v>7.6382380506091849E-2</v>
      </c>
      <c r="H50" s="65">
        <v>213</v>
      </c>
      <c r="I50" s="9">
        <f>IF(H55=0, "-", H50/H55)</f>
        <v>7.4605954465849389E-2</v>
      </c>
      <c r="J50" s="8">
        <f t="shared" si="4"/>
        <v>-0.38461538461538464</v>
      </c>
      <c r="K50" s="9">
        <f t="shared" si="5"/>
        <v>-0.23474178403755869</v>
      </c>
    </row>
    <row r="51" spans="1:11" x14ac:dyDescent="0.2">
      <c r="A51" s="7" t="s">
        <v>593</v>
      </c>
      <c r="B51" s="65">
        <v>15</v>
      </c>
      <c r="C51" s="34">
        <f>IF(B55=0, "-", B51/B55)</f>
        <v>5.1369863013698627E-2</v>
      </c>
      <c r="D51" s="65">
        <v>17</v>
      </c>
      <c r="E51" s="9">
        <f>IF(D55=0, "-", D51/D55)</f>
        <v>5.3797468354430382E-2</v>
      </c>
      <c r="F51" s="81">
        <v>108</v>
      </c>
      <c r="G51" s="34">
        <f>IF(F55=0, "-", F51/F55)</f>
        <v>5.0609184629803183E-2</v>
      </c>
      <c r="H51" s="65">
        <v>116</v>
      </c>
      <c r="I51" s="9">
        <f>IF(H55=0, "-", H51/H55)</f>
        <v>4.0630472854640984E-2</v>
      </c>
      <c r="J51" s="8">
        <f t="shared" si="4"/>
        <v>-0.11764705882352941</v>
      </c>
      <c r="K51" s="9">
        <f t="shared" si="5"/>
        <v>-6.8965517241379309E-2</v>
      </c>
    </row>
    <row r="52" spans="1:11" x14ac:dyDescent="0.2">
      <c r="A52" s="7" t="s">
        <v>594</v>
      </c>
      <c r="B52" s="65">
        <v>84</v>
      </c>
      <c r="C52" s="34">
        <f>IF(B55=0, "-", B52/B55)</f>
        <v>0.28767123287671231</v>
      </c>
      <c r="D52" s="65">
        <v>83</v>
      </c>
      <c r="E52" s="9">
        <f>IF(D55=0, "-", D52/D55)</f>
        <v>0.26265822784810128</v>
      </c>
      <c r="F52" s="81">
        <v>513</v>
      </c>
      <c r="G52" s="34">
        <f>IF(F55=0, "-", F52/F55)</f>
        <v>0.24039362699156513</v>
      </c>
      <c r="H52" s="65">
        <v>562</v>
      </c>
      <c r="I52" s="9">
        <f>IF(H55=0, "-", H52/H55)</f>
        <v>0.19684763572679509</v>
      </c>
      <c r="J52" s="8">
        <f t="shared" si="4"/>
        <v>1.2048192771084338E-2</v>
      </c>
      <c r="K52" s="9">
        <f t="shared" si="5"/>
        <v>-8.7188612099644125E-2</v>
      </c>
    </row>
    <row r="53" spans="1:11" x14ac:dyDescent="0.2">
      <c r="A53" s="7" t="s">
        <v>595</v>
      </c>
      <c r="B53" s="65">
        <v>4</v>
      </c>
      <c r="C53" s="34">
        <f>IF(B55=0, "-", B53/B55)</f>
        <v>1.3698630136986301E-2</v>
      </c>
      <c r="D53" s="65">
        <v>3</v>
      </c>
      <c r="E53" s="9">
        <f>IF(D55=0, "-", D53/D55)</f>
        <v>9.4936708860759497E-3</v>
      </c>
      <c r="F53" s="81">
        <v>33</v>
      </c>
      <c r="G53" s="34">
        <f>IF(F55=0, "-", F53/F55)</f>
        <v>1.5463917525773196E-2</v>
      </c>
      <c r="H53" s="65">
        <v>26</v>
      </c>
      <c r="I53" s="9">
        <f>IF(H55=0, "-", H53/H55)</f>
        <v>9.1068301225919433E-3</v>
      </c>
      <c r="J53" s="8">
        <f t="shared" si="4"/>
        <v>0.33333333333333331</v>
      </c>
      <c r="K53" s="9">
        <f t="shared" si="5"/>
        <v>0.26923076923076922</v>
      </c>
    </row>
    <row r="54" spans="1:11" x14ac:dyDescent="0.2">
      <c r="A54" s="2"/>
      <c r="B54" s="68"/>
      <c r="C54" s="33"/>
      <c r="D54" s="68"/>
      <c r="E54" s="6"/>
      <c r="F54" s="82"/>
      <c r="G54" s="33"/>
      <c r="H54" s="68"/>
      <c r="I54" s="6"/>
      <c r="J54" s="5"/>
      <c r="K54" s="6"/>
    </row>
    <row r="55" spans="1:11" s="43" customFormat="1" x14ac:dyDescent="0.2">
      <c r="A55" s="162" t="s">
        <v>646</v>
      </c>
      <c r="B55" s="71">
        <f>SUM(B38:B54)</f>
        <v>292</v>
      </c>
      <c r="C55" s="40">
        <f>B55/10447</f>
        <v>2.7950607829999044E-2</v>
      </c>
      <c r="D55" s="71">
        <f>SUM(D38:D54)</f>
        <v>316</v>
      </c>
      <c r="E55" s="41">
        <f>D55/24686</f>
        <v>1.2800777768775824E-2</v>
      </c>
      <c r="F55" s="77">
        <f>SUM(F38:F54)</f>
        <v>2134</v>
      </c>
      <c r="G55" s="42">
        <f>F55/155887</f>
        <v>1.3689403221564339E-2</v>
      </c>
      <c r="H55" s="71">
        <f>SUM(H38:H54)</f>
        <v>2855</v>
      </c>
      <c r="I55" s="41">
        <f>H55/231192</f>
        <v>1.2349043219488563E-2</v>
      </c>
      <c r="J55" s="37">
        <f>IF(D55=0, "-", IF((B55-D55)/D55&lt;10, (B55-D55)/D55, "&gt;999%"))</f>
        <v>-7.5949367088607597E-2</v>
      </c>
      <c r="K55" s="38">
        <f>IF(H55=0, "-", IF((F55-H55)/H55&lt;10, (F55-H55)/H55, "&gt;999%"))</f>
        <v>-0.25253940455341506</v>
      </c>
    </row>
    <row r="56" spans="1:11" x14ac:dyDescent="0.2">
      <c r="B56" s="83"/>
      <c r="D56" s="83"/>
      <c r="F56" s="83"/>
      <c r="H56" s="83"/>
    </row>
    <row r="57" spans="1:11" x14ac:dyDescent="0.2">
      <c r="A57" s="27" t="s">
        <v>645</v>
      </c>
      <c r="B57" s="71">
        <v>722</v>
      </c>
      <c r="C57" s="40">
        <f>B57/10447</f>
        <v>6.9110749497463389E-2</v>
      </c>
      <c r="D57" s="71">
        <v>976</v>
      </c>
      <c r="E57" s="41">
        <f>D57/24686</f>
        <v>3.9536579437737987E-2</v>
      </c>
      <c r="F57" s="77">
        <v>6546</v>
      </c>
      <c r="G57" s="42">
        <f>F57/155887</f>
        <v>4.1991955711508974E-2</v>
      </c>
      <c r="H57" s="71">
        <v>8471</v>
      </c>
      <c r="I57" s="41">
        <f>H57/231192</f>
        <v>3.6640541195197066E-2</v>
      </c>
      <c r="J57" s="37">
        <f>IF(D57=0, "-", IF((B57-D57)/D57&lt;10, (B57-D57)/D57, "&gt;999%"))</f>
        <v>-0.26024590163934425</v>
      </c>
      <c r="K57" s="38">
        <f>IF(H57=0, "-", IF((F57-H57)/H57&lt;10, (F57-H57)/H57, "&gt;999%"))</f>
        <v>-0.22724589776885845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7"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652</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39</v>
      </c>
      <c r="B7" s="65">
        <v>17</v>
      </c>
      <c r="C7" s="39">
        <f>IF(B32=0, "-", B7/B32)</f>
        <v>2.3545706371191136E-2</v>
      </c>
      <c r="D7" s="65">
        <v>9</v>
      </c>
      <c r="E7" s="21">
        <f>IF(D32=0, "-", D7/D32)</f>
        <v>9.2213114754098359E-3</v>
      </c>
      <c r="F7" s="81">
        <v>136</v>
      </c>
      <c r="G7" s="39">
        <f>IF(F32=0, "-", F7/F32)</f>
        <v>2.0776046440574396E-2</v>
      </c>
      <c r="H7" s="65">
        <v>117</v>
      </c>
      <c r="I7" s="21">
        <f>IF(H32=0, "-", H7/H32)</f>
        <v>1.3811828591665683E-2</v>
      </c>
      <c r="J7" s="20">
        <f t="shared" ref="J7:J30" si="0">IF(D7=0, "-", IF((B7-D7)/D7&lt;10, (B7-D7)/D7, "&gt;999%"))</f>
        <v>0.88888888888888884</v>
      </c>
      <c r="K7" s="21">
        <f t="shared" ref="K7:K30" si="1">IF(H7=0, "-", IF((F7-H7)/H7&lt;10, (F7-H7)/H7, "&gt;999%"))</f>
        <v>0.1623931623931624</v>
      </c>
    </row>
    <row r="8" spans="1:11" x14ac:dyDescent="0.2">
      <c r="A8" s="7" t="s">
        <v>40</v>
      </c>
      <c r="B8" s="65">
        <v>0</v>
      </c>
      <c r="C8" s="39">
        <f>IF(B32=0, "-", B8/B32)</f>
        <v>0</v>
      </c>
      <c r="D8" s="65">
        <v>1</v>
      </c>
      <c r="E8" s="21">
        <f>IF(D32=0, "-", D8/D32)</f>
        <v>1.0245901639344263E-3</v>
      </c>
      <c r="F8" s="81">
        <v>9</v>
      </c>
      <c r="G8" s="39">
        <f>IF(F32=0, "-", F8/F32)</f>
        <v>1.3748854262144821E-3</v>
      </c>
      <c r="H8" s="65">
        <v>20</v>
      </c>
      <c r="I8" s="21">
        <f>IF(H32=0, "-", H8/H32)</f>
        <v>2.3609963404556721E-3</v>
      </c>
      <c r="J8" s="20">
        <f t="shared" si="0"/>
        <v>-1</v>
      </c>
      <c r="K8" s="21">
        <f t="shared" si="1"/>
        <v>-0.55000000000000004</v>
      </c>
    </row>
    <row r="9" spans="1:11" x14ac:dyDescent="0.2">
      <c r="A9" s="7" t="s">
        <v>43</v>
      </c>
      <c r="B9" s="65">
        <v>12</v>
      </c>
      <c r="C9" s="39">
        <f>IF(B32=0, "-", B9/B32)</f>
        <v>1.662049861495845E-2</v>
      </c>
      <c r="D9" s="65">
        <v>11</v>
      </c>
      <c r="E9" s="21">
        <f>IF(D32=0, "-", D9/D32)</f>
        <v>1.1270491803278689E-2</v>
      </c>
      <c r="F9" s="81">
        <v>127</v>
      </c>
      <c r="G9" s="39">
        <f>IF(F32=0, "-", F9/F32)</f>
        <v>1.9401161014359916E-2</v>
      </c>
      <c r="H9" s="65">
        <v>164</v>
      </c>
      <c r="I9" s="21">
        <f>IF(H32=0, "-", H9/H32)</f>
        <v>1.9360169991736512E-2</v>
      </c>
      <c r="J9" s="20">
        <f t="shared" si="0"/>
        <v>9.0909090909090912E-2</v>
      </c>
      <c r="K9" s="21">
        <f t="shared" si="1"/>
        <v>-0.22560975609756098</v>
      </c>
    </row>
    <row r="10" spans="1:11" x14ac:dyDescent="0.2">
      <c r="A10" s="7" t="s">
        <v>44</v>
      </c>
      <c r="B10" s="65">
        <v>10</v>
      </c>
      <c r="C10" s="39">
        <f>IF(B32=0, "-", B10/B32)</f>
        <v>1.3850415512465374E-2</v>
      </c>
      <c r="D10" s="65">
        <v>27</v>
      </c>
      <c r="E10" s="21">
        <f>IF(D32=0, "-", D10/D32)</f>
        <v>2.7663934426229508E-2</v>
      </c>
      <c r="F10" s="81">
        <v>275</v>
      </c>
      <c r="G10" s="39">
        <f>IF(F32=0, "-", F10/F32)</f>
        <v>4.2010388023220289E-2</v>
      </c>
      <c r="H10" s="65">
        <v>309</v>
      </c>
      <c r="I10" s="21">
        <f>IF(H32=0, "-", H10/H32)</f>
        <v>3.6477393460040135E-2</v>
      </c>
      <c r="J10" s="20">
        <f t="shared" si="0"/>
        <v>-0.62962962962962965</v>
      </c>
      <c r="K10" s="21">
        <f t="shared" si="1"/>
        <v>-0.11003236245954692</v>
      </c>
    </row>
    <row r="11" spans="1:11" x14ac:dyDescent="0.2">
      <c r="A11" s="7" t="s">
        <v>45</v>
      </c>
      <c r="B11" s="65">
        <v>6</v>
      </c>
      <c r="C11" s="39">
        <f>IF(B32=0, "-", B11/B32)</f>
        <v>8.3102493074792248E-3</v>
      </c>
      <c r="D11" s="65">
        <v>4</v>
      </c>
      <c r="E11" s="21">
        <f>IF(D32=0, "-", D11/D32)</f>
        <v>4.0983606557377051E-3</v>
      </c>
      <c r="F11" s="81">
        <v>48</v>
      </c>
      <c r="G11" s="39">
        <f>IF(F32=0, "-", F11/F32)</f>
        <v>7.3327222731439049E-3</v>
      </c>
      <c r="H11" s="65">
        <v>83</v>
      </c>
      <c r="I11" s="21">
        <f>IF(H32=0, "-", H11/H32)</f>
        <v>9.7981348128910392E-3</v>
      </c>
      <c r="J11" s="20">
        <f t="shared" si="0"/>
        <v>0.5</v>
      </c>
      <c r="K11" s="21">
        <f t="shared" si="1"/>
        <v>-0.42168674698795183</v>
      </c>
    </row>
    <row r="12" spans="1:11" x14ac:dyDescent="0.2">
      <c r="A12" s="7" t="s">
        <v>46</v>
      </c>
      <c r="B12" s="65">
        <v>63</v>
      </c>
      <c r="C12" s="39">
        <f>IF(B32=0, "-", B12/B32)</f>
        <v>8.7257617728531855E-2</v>
      </c>
      <c r="D12" s="65">
        <v>85</v>
      </c>
      <c r="E12" s="21">
        <f>IF(D32=0, "-", D12/D32)</f>
        <v>8.7090163934426229E-2</v>
      </c>
      <c r="F12" s="81">
        <v>544</v>
      </c>
      <c r="G12" s="39">
        <f>IF(F32=0, "-", F12/F32)</f>
        <v>8.3104185762297583E-2</v>
      </c>
      <c r="H12" s="65">
        <v>757</v>
      </c>
      <c r="I12" s="21">
        <f>IF(H32=0, "-", H12/H32)</f>
        <v>8.9363711486247194E-2</v>
      </c>
      <c r="J12" s="20">
        <f t="shared" si="0"/>
        <v>-0.25882352941176473</v>
      </c>
      <c r="K12" s="21">
        <f t="shared" si="1"/>
        <v>-0.28137384412153238</v>
      </c>
    </row>
    <row r="13" spans="1:11" x14ac:dyDescent="0.2">
      <c r="A13" s="7" t="s">
        <v>50</v>
      </c>
      <c r="B13" s="65">
        <v>93</v>
      </c>
      <c r="C13" s="39">
        <f>IF(B32=0, "-", B13/B32)</f>
        <v>0.12880886426592797</v>
      </c>
      <c r="D13" s="65">
        <v>124</v>
      </c>
      <c r="E13" s="21">
        <f>IF(D32=0, "-", D13/D32)</f>
        <v>0.12704918032786885</v>
      </c>
      <c r="F13" s="81">
        <v>884</v>
      </c>
      <c r="G13" s="39">
        <f>IF(F32=0, "-", F13/F32)</f>
        <v>0.13504430186373359</v>
      </c>
      <c r="H13" s="65">
        <v>1002</v>
      </c>
      <c r="I13" s="21">
        <f>IF(H32=0, "-", H13/H32)</f>
        <v>0.11828591665682918</v>
      </c>
      <c r="J13" s="20">
        <f t="shared" si="0"/>
        <v>-0.25</v>
      </c>
      <c r="K13" s="21">
        <f t="shared" si="1"/>
        <v>-0.11776447105788423</v>
      </c>
    </row>
    <row r="14" spans="1:11" x14ac:dyDescent="0.2">
      <c r="A14" s="7" t="s">
        <v>54</v>
      </c>
      <c r="B14" s="65">
        <v>1</v>
      </c>
      <c r="C14" s="39">
        <f>IF(B32=0, "-", B14/B32)</f>
        <v>1.3850415512465374E-3</v>
      </c>
      <c r="D14" s="65">
        <v>2</v>
      </c>
      <c r="E14" s="21">
        <f>IF(D32=0, "-", D14/D32)</f>
        <v>2.0491803278688526E-3</v>
      </c>
      <c r="F14" s="81">
        <v>5</v>
      </c>
      <c r="G14" s="39">
        <f>IF(F32=0, "-", F14/F32)</f>
        <v>7.6382523678582336E-4</v>
      </c>
      <c r="H14" s="65">
        <v>5</v>
      </c>
      <c r="I14" s="21">
        <f>IF(H32=0, "-", H14/H32)</f>
        <v>5.9024908511391802E-4</v>
      </c>
      <c r="J14" s="20">
        <f t="shared" si="0"/>
        <v>-0.5</v>
      </c>
      <c r="K14" s="21">
        <f t="shared" si="1"/>
        <v>0</v>
      </c>
    </row>
    <row r="15" spans="1:11" x14ac:dyDescent="0.2">
      <c r="A15" s="7" t="s">
        <v>56</v>
      </c>
      <c r="B15" s="65">
        <v>2</v>
      </c>
      <c r="C15" s="39">
        <f>IF(B32=0, "-", B15/B32)</f>
        <v>2.7700831024930748E-3</v>
      </c>
      <c r="D15" s="65">
        <v>0</v>
      </c>
      <c r="E15" s="21">
        <f>IF(D32=0, "-", D15/D32)</f>
        <v>0</v>
      </c>
      <c r="F15" s="81">
        <v>17</v>
      </c>
      <c r="G15" s="39">
        <f>IF(F32=0, "-", F15/F32)</f>
        <v>2.5970058050717995E-3</v>
      </c>
      <c r="H15" s="65">
        <v>18</v>
      </c>
      <c r="I15" s="21">
        <f>IF(H32=0, "-", H15/H32)</f>
        <v>2.1248967064101051E-3</v>
      </c>
      <c r="J15" s="20" t="str">
        <f t="shared" si="0"/>
        <v>-</v>
      </c>
      <c r="K15" s="21">
        <f t="shared" si="1"/>
        <v>-5.5555555555555552E-2</v>
      </c>
    </row>
    <row r="16" spans="1:11" x14ac:dyDescent="0.2">
      <c r="A16" s="7" t="s">
        <v>57</v>
      </c>
      <c r="B16" s="65">
        <v>130</v>
      </c>
      <c r="C16" s="39">
        <f>IF(B32=0, "-", B16/B32)</f>
        <v>0.18005540166204986</v>
      </c>
      <c r="D16" s="65">
        <v>156</v>
      </c>
      <c r="E16" s="21">
        <f>IF(D32=0, "-", D16/D32)</f>
        <v>0.1598360655737705</v>
      </c>
      <c r="F16" s="81">
        <v>1163</v>
      </c>
      <c r="G16" s="39">
        <f>IF(F32=0, "-", F16/F32)</f>
        <v>0.17766575007638252</v>
      </c>
      <c r="H16" s="65">
        <v>1431</v>
      </c>
      <c r="I16" s="21">
        <f>IF(H32=0, "-", H16/H32)</f>
        <v>0.16892928815960334</v>
      </c>
      <c r="J16" s="20">
        <f t="shared" si="0"/>
        <v>-0.16666666666666666</v>
      </c>
      <c r="K16" s="21">
        <f t="shared" si="1"/>
        <v>-0.18728162124388539</v>
      </c>
    </row>
    <row r="17" spans="1:11" x14ac:dyDescent="0.2">
      <c r="A17" s="7" t="s">
        <v>60</v>
      </c>
      <c r="B17" s="65">
        <v>51</v>
      </c>
      <c r="C17" s="39">
        <f>IF(B32=0, "-", B17/B32)</f>
        <v>7.0637119113573413E-2</v>
      </c>
      <c r="D17" s="65">
        <v>79</v>
      </c>
      <c r="E17" s="21">
        <f>IF(D32=0, "-", D17/D32)</f>
        <v>8.0942622950819679E-2</v>
      </c>
      <c r="F17" s="81">
        <v>395</v>
      </c>
      <c r="G17" s="39">
        <f>IF(F32=0, "-", F17/F32)</f>
        <v>6.0342193706080051E-2</v>
      </c>
      <c r="H17" s="65">
        <v>544</v>
      </c>
      <c r="I17" s="21">
        <f>IF(H32=0, "-", H17/H32)</f>
        <v>6.4219100460394293E-2</v>
      </c>
      <c r="J17" s="20">
        <f t="shared" si="0"/>
        <v>-0.35443037974683544</v>
      </c>
      <c r="K17" s="21">
        <f t="shared" si="1"/>
        <v>-0.27389705882352944</v>
      </c>
    </row>
    <row r="18" spans="1:11" x14ac:dyDescent="0.2">
      <c r="A18" s="7" t="s">
        <v>63</v>
      </c>
      <c r="B18" s="65">
        <v>51</v>
      </c>
      <c r="C18" s="39">
        <f>IF(B32=0, "-", B18/B32)</f>
        <v>7.0637119113573413E-2</v>
      </c>
      <c r="D18" s="65">
        <v>46</v>
      </c>
      <c r="E18" s="21">
        <f>IF(D32=0, "-", D18/D32)</f>
        <v>4.7131147540983603E-2</v>
      </c>
      <c r="F18" s="81">
        <v>392</v>
      </c>
      <c r="G18" s="39">
        <f>IF(F32=0, "-", F18/F32)</f>
        <v>5.9883898564008553E-2</v>
      </c>
      <c r="H18" s="65">
        <v>458</v>
      </c>
      <c r="I18" s="21">
        <f>IF(H32=0, "-", H18/H32)</f>
        <v>5.4066816196434893E-2</v>
      </c>
      <c r="J18" s="20">
        <f t="shared" si="0"/>
        <v>0.10869565217391304</v>
      </c>
      <c r="K18" s="21">
        <f t="shared" si="1"/>
        <v>-0.14410480349344978</v>
      </c>
    </row>
    <row r="19" spans="1:11" x14ac:dyDescent="0.2">
      <c r="A19" s="7" t="s">
        <v>67</v>
      </c>
      <c r="B19" s="65">
        <v>2</v>
      </c>
      <c r="C19" s="39">
        <f>IF(B32=0, "-", B19/B32)</f>
        <v>2.7700831024930748E-3</v>
      </c>
      <c r="D19" s="65">
        <v>0</v>
      </c>
      <c r="E19" s="21">
        <f>IF(D32=0, "-", D19/D32)</f>
        <v>0</v>
      </c>
      <c r="F19" s="81">
        <v>2</v>
      </c>
      <c r="G19" s="39">
        <f>IF(F32=0, "-", F19/F32)</f>
        <v>3.0553009471432935E-4</v>
      </c>
      <c r="H19" s="65">
        <v>0</v>
      </c>
      <c r="I19" s="21">
        <f>IF(H32=0, "-", H19/H32)</f>
        <v>0</v>
      </c>
      <c r="J19" s="20" t="str">
        <f t="shared" si="0"/>
        <v>-</v>
      </c>
      <c r="K19" s="21" t="str">
        <f t="shared" si="1"/>
        <v>-</v>
      </c>
    </row>
    <row r="20" spans="1:11" x14ac:dyDescent="0.2">
      <c r="A20" s="7" t="s">
        <v>70</v>
      </c>
      <c r="B20" s="65">
        <v>17</v>
      </c>
      <c r="C20" s="39">
        <f>IF(B32=0, "-", B20/B32)</f>
        <v>2.3545706371191136E-2</v>
      </c>
      <c r="D20" s="65">
        <v>20</v>
      </c>
      <c r="E20" s="21">
        <f>IF(D32=0, "-", D20/D32)</f>
        <v>2.0491803278688523E-2</v>
      </c>
      <c r="F20" s="81">
        <v>144</v>
      </c>
      <c r="G20" s="39">
        <f>IF(F32=0, "-", F20/F32)</f>
        <v>2.1998166819431713E-2</v>
      </c>
      <c r="H20" s="65">
        <v>268</v>
      </c>
      <c r="I20" s="21">
        <f>IF(H32=0, "-", H20/H32)</f>
        <v>3.1637350962106008E-2</v>
      </c>
      <c r="J20" s="20">
        <f t="shared" si="0"/>
        <v>-0.15</v>
      </c>
      <c r="K20" s="21">
        <f t="shared" si="1"/>
        <v>-0.46268656716417911</v>
      </c>
    </row>
    <row r="21" spans="1:11" x14ac:dyDescent="0.2">
      <c r="A21" s="7" t="s">
        <v>71</v>
      </c>
      <c r="B21" s="65">
        <v>5</v>
      </c>
      <c r="C21" s="39">
        <f>IF(B32=0, "-", B21/B32)</f>
        <v>6.9252077562326868E-3</v>
      </c>
      <c r="D21" s="65">
        <v>2</v>
      </c>
      <c r="E21" s="21">
        <f>IF(D32=0, "-", D21/D32)</f>
        <v>2.0491803278688526E-3</v>
      </c>
      <c r="F21" s="81">
        <v>33</v>
      </c>
      <c r="G21" s="39">
        <f>IF(F32=0, "-", F21/F32)</f>
        <v>5.0412465627864347E-3</v>
      </c>
      <c r="H21" s="65">
        <v>50</v>
      </c>
      <c r="I21" s="21">
        <f>IF(H32=0, "-", H21/H32)</f>
        <v>5.9024908511391807E-3</v>
      </c>
      <c r="J21" s="20">
        <f t="shared" si="0"/>
        <v>1.5</v>
      </c>
      <c r="K21" s="21">
        <f t="shared" si="1"/>
        <v>-0.34</v>
      </c>
    </row>
    <row r="22" spans="1:11" x14ac:dyDescent="0.2">
      <c r="A22" s="7" t="s">
        <v>76</v>
      </c>
      <c r="B22" s="65">
        <v>22</v>
      </c>
      <c r="C22" s="39">
        <f>IF(B32=0, "-", B22/B32)</f>
        <v>3.0470914127423823E-2</v>
      </c>
      <c r="D22" s="65">
        <v>36</v>
      </c>
      <c r="E22" s="21">
        <f>IF(D32=0, "-", D22/D32)</f>
        <v>3.6885245901639344E-2</v>
      </c>
      <c r="F22" s="81">
        <v>188</v>
      </c>
      <c r="G22" s="39">
        <f>IF(F32=0, "-", F22/F32)</f>
        <v>2.8719828903146959E-2</v>
      </c>
      <c r="H22" s="65">
        <v>357</v>
      </c>
      <c r="I22" s="21">
        <f>IF(H32=0, "-", H22/H32)</f>
        <v>4.2143784677133748E-2</v>
      </c>
      <c r="J22" s="20">
        <f t="shared" si="0"/>
        <v>-0.3888888888888889</v>
      </c>
      <c r="K22" s="21">
        <f t="shared" si="1"/>
        <v>-0.4733893557422969</v>
      </c>
    </row>
    <row r="23" spans="1:11" x14ac:dyDescent="0.2">
      <c r="A23" s="7" t="s">
        <v>77</v>
      </c>
      <c r="B23" s="65">
        <v>40</v>
      </c>
      <c r="C23" s="39">
        <f>IF(B32=0, "-", B23/B32)</f>
        <v>5.5401662049861494E-2</v>
      </c>
      <c r="D23" s="65">
        <v>159</v>
      </c>
      <c r="E23" s="21">
        <f>IF(D32=0, "-", D23/D32)</f>
        <v>0.16290983606557377</v>
      </c>
      <c r="F23" s="81">
        <v>612</v>
      </c>
      <c r="G23" s="39">
        <f>IF(F32=0, "-", F23/F32)</f>
        <v>9.3492208982584785E-2</v>
      </c>
      <c r="H23" s="65">
        <v>1167</v>
      </c>
      <c r="I23" s="21">
        <f>IF(H32=0, "-", H23/H32)</f>
        <v>0.13776413646558847</v>
      </c>
      <c r="J23" s="20">
        <f t="shared" si="0"/>
        <v>-0.74842767295597479</v>
      </c>
      <c r="K23" s="21">
        <f t="shared" si="1"/>
        <v>-0.47557840616966579</v>
      </c>
    </row>
    <row r="24" spans="1:11" x14ac:dyDescent="0.2">
      <c r="A24" s="7" t="s">
        <v>83</v>
      </c>
      <c r="B24" s="65">
        <v>0</v>
      </c>
      <c r="C24" s="39">
        <f>IF(B32=0, "-", B24/B32)</f>
        <v>0</v>
      </c>
      <c r="D24" s="65">
        <v>0</v>
      </c>
      <c r="E24" s="21">
        <f>IF(D32=0, "-", D24/D32)</f>
        <v>0</v>
      </c>
      <c r="F24" s="81">
        <v>10</v>
      </c>
      <c r="G24" s="39">
        <f>IF(F32=0, "-", F24/F32)</f>
        <v>1.5276504735716467E-3</v>
      </c>
      <c r="H24" s="65">
        <v>0</v>
      </c>
      <c r="I24" s="21">
        <f>IF(H32=0, "-", H24/H32)</f>
        <v>0</v>
      </c>
      <c r="J24" s="20" t="str">
        <f t="shared" si="0"/>
        <v>-</v>
      </c>
      <c r="K24" s="21" t="str">
        <f t="shared" si="1"/>
        <v>-</v>
      </c>
    </row>
    <row r="25" spans="1:11" x14ac:dyDescent="0.2">
      <c r="A25" s="7" t="s">
        <v>86</v>
      </c>
      <c r="B25" s="65">
        <v>60</v>
      </c>
      <c r="C25" s="39">
        <f>IF(B32=0, "-", B25/B32)</f>
        <v>8.3102493074792241E-2</v>
      </c>
      <c r="D25" s="65">
        <v>62</v>
      </c>
      <c r="E25" s="21">
        <f>IF(D32=0, "-", D25/D32)</f>
        <v>6.3524590163934427E-2</v>
      </c>
      <c r="F25" s="81">
        <v>475</v>
      </c>
      <c r="G25" s="39">
        <f>IF(F32=0, "-", F25/F32)</f>
        <v>7.2563397494653223E-2</v>
      </c>
      <c r="H25" s="65">
        <v>558</v>
      </c>
      <c r="I25" s="21">
        <f>IF(H32=0, "-", H25/H32)</f>
        <v>6.5871797898713252E-2</v>
      </c>
      <c r="J25" s="20">
        <f t="shared" si="0"/>
        <v>-3.2258064516129031E-2</v>
      </c>
      <c r="K25" s="21">
        <f t="shared" si="1"/>
        <v>-0.14874551971326164</v>
      </c>
    </row>
    <row r="26" spans="1:11" x14ac:dyDescent="0.2">
      <c r="A26" s="7" t="s">
        <v>88</v>
      </c>
      <c r="B26" s="65">
        <v>16</v>
      </c>
      <c r="C26" s="39">
        <f>IF(B32=0, "-", B26/B32)</f>
        <v>2.2160664819944598E-2</v>
      </c>
      <c r="D26" s="65">
        <v>26</v>
      </c>
      <c r="E26" s="21">
        <f>IF(D32=0, "-", D26/D32)</f>
        <v>2.663934426229508E-2</v>
      </c>
      <c r="F26" s="81">
        <v>163</v>
      </c>
      <c r="G26" s="39">
        <f>IF(F32=0, "-", F26/F32)</f>
        <v>2.4900702719217842E-2</v>
      </c>
      <c r="H26" s="65">
        <v>213</v>
      </c>
      <c r="I26" s="21">
        <f>IF(H32=0, "-", H26/H32)</f>
        <v>2.5144611025852911E-2</v>
      </c>
      <c r="J26" s="20">
        <f t="shared" si="0"/>
        <v>-0.38461538461538464</v>
      </c>
      <c r="K26" s="21">
        <f t="shared" si="1"/>
        <v>-0.23474178403755869</v>
      </c>
    </row>
    <row r="27" spans="1:11" x14ac:dyDescent="0.2">
      <c r="A27" s="7" t="s">
        <v>94</v>
      </c>
      <c r="B27" s="65">
        <v>25</v>
      </c>
      <c r="C27" s="39">
        <f>IF(B32=0, "-", B27/B32)</f>
        <v>3.4626038781163437E-2</v>
      </c>
      <c r="D27" s="65">
        <v>24</v>
      </c>
      <c r="E27" s="21">
        <f>IF(D32=0, "-", D27/D32)</f>
        <v>2.4590163934426229E-2</v>
      </c>
      <c r="F27" s="81">
        <v>151</v>
      </c>
      <c r="G27" s="39">
        <f>IF(F32=0, "-", F27/F32)</f>
        <v>2.3067522150931868E-2</v>
      </c>
      <c r="H27" s="65">
        <v>178</v>
      </c>
      <c r="I27" s="21">
        <f>IF(H32=0, "-", H27/H32)</f>
        <v>2.1012867430055482E-2</v>
      </c>
      <c r="J27" s="20">
        <f t="shared" si="0"/>
        <v>4.1666666666666664E-2</v>
      </c>
      <c r="K27" s="21">
        <f t="shared" si="1"/>
        <v>-0.15168539325842698</v>
      </c>
    </row>
    <row r="28" spans="1:11" x14ac:dyDescent="0.2">
      <c r="A28" s="7" t="s">
        <v>95</v>
      </c>
      <c r="B28" s="65">
        <v>10</v>
      </c>
      <c r="C28" s="39">
        <f>IF(B32=0, "-", B28/B32)</f>
        <v>1.3850415512465374E-2</v>
      </c>
      <c r="D28" s="65">
        <v>17</v>
      </c>
      <c r="E28" s="21">
        <f>IF(D32=0, "-", D28/D32)</f>
        <v>1.7418032786885244E-2</v>
      </c>
      <c r="F28" s="81">
        <v>216</v>
      </c>
      <c r="G28" s="39">
        <f>IF(F32=0, "-", F28/F32)</f>
        <v>3.2997250229147568E-2</v>
      </c>
      <c r="H28" s="65">
        <v>181</v>
      </c>
      <c r="I28" s="21">
        <f>IF(H32=0, "-", H28/H32)</f>
        <v>2.1367016881123833E-2</v>
      </c>
      <c r="J28" s="20">
        <f t="shared" si="0"/>
        <v>-0.41176470588235292</v>
      </c>
      <c r="K28" s="21">
        <f t="shared" si="1"/>
        <v>0.19337016574585636</v>
      </c>
    </row>
    <row r="29" spans="1:11" x14ac:dyDescent="0.2">
      <c r="A29" s="7" t="s">
        <v>97</v>
      </c>
      <c r="B29" s="65">
        <v>85</v>
      </c>
      <c r="C29" s="39">
        <f>IF(B32=0, "-", B29/B32)</f>
        <v>0.11772853185595568</v>
      </c>
      <c r="D29" s="65">
        <v>83</v>
      </c>
      <c r="E29" s="21">
        <f>IF(D32=0, "-", D29/D32)</f>
        <v>8.5040983606557374E-2</v>
      </c>
      <c r="F29" s="81">
        <v>524</v>
      </c>
      <c r="G29" s="39">
        <f>IF(F32=0, "-", F29/F32)</f>
        <v>8.0048884815154292E-2</v>
      </c>
      <c r="H29" s="65">
        <v>565</v>
      </c>
      <c r="I29" s="21">
        <f>IF(H32=0, "-", H29/H32)</f>
        <v>6.6698146617872739E-2</v>
      </c>
      <c r="J29" s="20">
        <f t="shared" si="0"/>
        <v>2.4096385542168676E-2</v>
      </c>
      <c r="K29" s="21">
        <f t="shared" si="1"/>
        <v>-7.2566371681415928E-2</v>
      </c>
    </row>
    <row r="30" spans="1:11" x14ac:dyDescent="0.2">
      <c r="A30" s="7" t="s">
        <v>98</v>
      </c>
      <c r="B30" s="65">
        <v>4</v>
      </c>
      <c r="C30" s="39">
        <f>IF(B32=0, "-", B30/B32)</f>
        <v>5.5401662049861496E-3</v>
      </c>
      <c r="D30" s="65">
        <v>3</v>
      </c>
      <c r="E30" s="21">
        <f>IF(D32=0, "-", D30/D32)</f>
        <v>3.0737704918032786E-3</v>
      </c>
      <c r="F30" s="81">
        <v>33</v>
      </c>
      <c r="G30" s="39">
        <f>IF(F32=0, "-", F30/F32)</f>
        <v>5.0412465627864347E-3</v>
      </c>
      <c r="H30" s="65">
        <v>26</v>
      </c>
      <c r="I30" s="21">
        <f>IF(H32=0, "-", H30/H32)</f>
        <v>3.0692952425923738E-3</v>
      </c>
      <c r="J30" s="20">
        <f t="shared" si="0"/>
        <v>0.33333333333333331</v>
      </c>
      <c r="K30" s="21">
        <f t="shared" si="1"/>
        <v>0.26923076923076922</v>
      </c>
    </row>
    <row r="31" spans="1:11" x14ac:dyDescent="0.2">
      <c r="A31" s="2"/>
      <c r="B31" s="68"/>
      <c r="C31" s="33"/>
      <c r="D31" s="68"/>
      <c r="E31" s="6"/>
      <c r="F31" s="82"/>
      <c r="G31" s="33"/>
      <c r="H31" s="68"/>
      <c r="I31" s="6"/>
      <c r="J31" s="5"/>
      <c r="K31" s="6"/>
    </row>
    <row r="32" spans="1:11" s="43" customFormat="1" x14ac:dyDescent="0.2">
      <c r="A32" s="162" t="s">
        <v>645</v>
      </c>
      <c r="B32" s="71">
        <f>SUM(B7:B31)</f>
        <v>722</v>
      </c>
      <c r="C32" s="40">
        <v>1</v>
      </c>
      <c r="D32" s="71">
        <f>SUM(D7:D31)</f>
        <v>976</v>
      </c>
      <c r="E32" s="41">
        <v>1</v>
      </c>
      <c r="F32" s="77">
        <f>SUM(F7:F31)</f>
        <v>6546</v>
      </c>
      <c r="G32" s="42">
        <v>1</v>
      </c>
      <c r="H32" s="71">
        <f>SUM(H7:H31)</f>
        <v>8471</v>
      </c>
      <c r="I32" s="41">
        <v>1</v>
      </c>
      <c r="J32" s="37">
        <f>IF(D32=0, "-", (B32-D32)/D32)</f>
        <v>-0.26024590163934425</v>
      </c>
      <c r="K32" s="38">
        <f>IF(H32=0, "-", (F32-H32)/H32)</f>
        <v>-0.22724589776885845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12"/>
  <sheetViews>
    <sheetView tabSelected="1" zoomScaleNormal="100"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331</v>
      </c>
      <c r="B8" s="143">
        <v>0</v>
      </c>
      <c r="C8" s="144">
        <v>3</v>
      </c>
      <c r="D8" s="143">
        <v>2</v>
      </c>
      <c r="E8" s="144">
        <v>10</v>
      </c>
      <c r="F8" s="145"/>
      <c r="G8" s="143">
        <f>B8-C8</f>
        <v>-3</v>
      </c>
      <c r="H8" s="144">
        <f>D8-E8</f>
        <v>-8</v>
      </c>
      <c r="I8" s="151">
        <f>IF(C8=0, "-", IF(G8/C8&lt;10, G8/C8, "&gt;999%"))</f>
        <v>-1</v>
      </c>
      <c r="J8" s="152">
        <f>IF(E8=0, "-", IF(H8/E8&lt;10, H8/E8, "&gt;999%"))</f>
        <v>-0.8</v>
      </c>
    </row>
    <row r="9" spans="1:10" x14ac:dyDescent="0.2">
      <c r="A9" s="158" t="s">
        <v>265</v>
      </c>
      <c r="B9" s="65">
        <v>2</v>
      </c>
      <c r="C9" s="66">
        <v>11</v>
      </c>
      <c r="D9" s="65">
        <v>68</v>
      </c>
      <c r="E9" s="66">
        <v>141</v>
      </c>
      <c r="F9" s="67"/>
      <c r="G9" s="65">
        <f>B9-C9</f>
        <v>-9</v>
      </c>
      <c r="H9" s="66">
        <f>D9-E9</f>
        <v>-73</v>
      </c>
      <c r="I9" s="20">
        <f>IF(C9=0, "-", IF(G9/C9&lt;10, G9/C9, "&gt;999%"))</f>
        <v>-0.81818181818181823</v>
      </c>
      <c r="J9" s="21">
        <f>IF(E9=0, "-", IF(H9/E9&lt;10, H9/E9, "&gt;999%"))</f>
        <v>-0.51773049645390068</v>
      </c>
    </row>
    <row r="10" spans="1:10" x14ac:dyDescent="0.2">
      <c r="A10" s="158" t="s">
        <v>221</v>
      </c>
      <c r="B10" s="65">
        <v>6</v>
      </c>
      <c r="C10" s="66">
        <v>3</v>
      </c>
      <c r="D10" s="65">
        <v>38</v>
      </c>
      <c r="E10" s="66">
        <v>50</v>
      </c>
      <c r="F10" s="67"/>
      <c r="G10" s="65">
        <f>B10-C10</f>
        <v>3</v>
      </c>
      <c r="H10" s="66">
        <f>D10-E10</f>
        <v>-12</v>
      </c>
      <c r="I10" s="20">
        <f>IF(C10=0, "-", IF(G10/C10&lt;10, G10/C10, "&gt;999%"))</f>
        <v>1</v>
      </c>
      <c r="J10" s="21">
        <f>IF(E10=0, "-", IF(H10/E10&lt;10, H10/E10, "&gt;999%"))</f>
        <v>-0.24</v>
      </c>
    </row>
    <row r="11" spans="1:10" x14ac:dyDescent="0.2">
      <c r="A11" s="158" t="s">
        <v>436</v>
      </c>
      <c r="B11" s="65">
        <v>9</v>
      </c>
      <c r="C11" s="66">
        <v>11</v>
      </c>
      <c r="D11" s="65">
        <v>93</v>
      </c>
      <c r="E11" s="66">
        <v>151</v>
      </c>
      <c r="F11" s="67"/>
      <c r="G11" s="65">
        <f>B11-C11</f>
        <v>-2</v>
      </c>
      <c r="H11" s="66">
        <f>D11-E11</f>
        <v>-58</v>
      </c>
      <c r="I11" s="20">
        <f>IF(C11=0, "-", IF(G11/C11&lt;10, G11/C11, "&gt;999%"))</f>
        <v>-0.18181818181818182</v>
      </c>
      <c r="J11" s="21">
        <f>IF(E11=0, "-", IF(H11/E11&lt;10, H11/E11, "&gt;999%"))</f>
        <v>-0.38410596026490068</v>
      </c>
    </row>
    <row r="12" spans="1:10" s="160" customFormat="1" x14ac:dyDescent="0.2">
      <c r="A12" s="178" t="s">
        <v>653</v>
      </c>
      <c r="B12" s="71">
        <v>17</v>
      </c>
      <c r="C12" s="72">
        <v>28</v>
      </c>
      <c r="D12" s="71">
        <v>201</v>
      </c>
      <c r="E12" s="72">
        <v>352</v>
      </c>
      <c r="F12" s="73"/>
      <c r="G12" s="71">
        <f>B12-C12</f>
        <v>-11</v>
      </c>
      <c r="H12" s="72">
        <f>D12-E12</f>
        <v>-151</v>
      </c>
      <c r="I12" s="37">
        <f>IF(C12=0, "-", IF(G12/C12&lt;10, G12/C12, "&gt;999%"))</f>
        <v>-0.39285714285714285</v>
      </c>
      <c r="J12" s="38">
        <f>IF(E12=0, "-", IF(H12/E12&lt;10, H12/E12, "&gt;999%"))</f>
        <v>-0.42897727272727271</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332</v>
      </c>
      <c r="B15" s="65">
        <v>1</v>
      </c>
      <c r="C15" s="66">
        <v>0</v>
      </c>
      <c r="D15" s="65">
        <v>3</v>
      </c>
      <c r="E15" s="66">
        <v>8</v>
      </c>
      <c r="F15" s="67"/>
      <c r="G15" s="65">
        <f>B15-C15</f>
        <v>1</v>
      </c>
      <c r="H15" s="66">
        <f>D15-E15</f>
        <v>-5</v>
      </c>
      <c r="I15" s="20" t="str">
        <f>IF(C15=0, "-", IF(G15/C15&lt;10, G15/C15, "&gt;999%"))</f>
        <v>-</v>
      </c>
      <c r="J15" s="21">
        <f>IF(E15=0, "-", IF(H15/E15&lt;10, H15/E15, "&gt;999%"))</f>
        <v>-0.625</v>
      </c>
    </row>
    <row r="16" spans="1:10" s="160" customFormat="1" x14ac:dyDescent="0.2">
      <c r="A16" s="178" t="s">
        <v>654</v>
      </c>
      <c r="B16" s="71">
        <v>1</v>
      </c>
      <c r="C16" s="72">
        <v>0</v>
      </c>
      <c r="D16" s="71">
        <v>3</v>
      </c>
      <c r="E16" s="72">
        <v>8</v>
      </c>
      <c r="F16" s="73"/>
      <c r="G16" s="71">
        <f>B16-C16</f>
        <v>1</v>
      </c>
      <c r="H16" s="72">
        <f>D16-E16</f>
        <v>-5</v>
      </c>
      <c r="I16" s="37" t="str">
        <f>IF(C16=0, "-", IF(G16/C16&lt;10, G16/C16, "&gt;999%"))</f>
        <v>-</v>
      </c>
      <c r="J16" s="38">
        <f>IF(E16=0, "-", IF(H16/E16&lt;10, H16/E16, "&gt;999%"))</f>
        <v>-0.625</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351</v>
      </c>
      <c r="B19" s="65">
        <v>2</v>
      </c>
      <c r="C19" s="66">
        <v>3</v>
      </c>
      <c r="D19" s="65">
        <v>14</v>
      </c>
      <c r="E19" s="66">
        <v>23</v>
      </c>
      <c r="F19" s="67"/>
      <c r="G19" s="65">
        <f>B19-C19</f>
        <v>-1</v>
      </c>
      <c r="H19" s="66">
        <f>D19-E19</f>
        <v>-9</v>
      </c>
      <c r="I19" s="20">
        <f>IF(C19=0, "-", IF(G19/C19&lt;10, G19/C19, "&gt;999%"))</f>
        <v>-0.33333333333333331</v>
      </c>
      <c r="J19" s="21">
        <f>IF(E19=0, "-", IF(H19/E19&lt;10, H19/E19, "&gt;999%"))</f>
        <v>-0.39130434782608697</v>
      </c>
    </row>
    <row r="20" spans="1:10" s="160" customFormat="1" x14ac:dyDescent="0.2">
      <c r="A20" s="178" t="s">
        <v>655</v>
      </c>
      <c r="B20" s="71">
        <v>2</v>
      </c>
      <c r="C20" s="72">
        <v>3</v>
      </c>
      <c r="D20" s="71">
        <v>14</v>
      </c>
      <c r="E20" s="72">
        <v>23</v>
      </c>
      <c r="F20" s="73"/>
      <c r="G20" s="71">
        <f>B20-C20</f>
        <v>-1</v>
      </c>
      <c r="H20" s="72">
        <f>D20-E20</f>
        <v>-9</v>
      </c>
      <c r="I20" s="37">
        <f>IF(C20=0, "-", IF(G20/C20&lt;10, G20/C20, "&gt;999%"))</f>
        <v>-0.33333333333333331</v>
      </c>
      <c r="J20" s="38">
        <f>IF(E20=0, "-", IF(H20/E20&lt;10, H20/E20, "&gt;999%"))</f>
        <v>-0.39130434782608697</v>
      </c>
    </row>
    <row r="21" spans="1:10" x14ac:dyDescent="0.2">
      <c r="A21" s="177"/>
      <c r="B21" s="143"/>
      <c r="C21" s="144"/>
      <c r="D21" s="143"/>
      <c r="E21" s="144"/>
      <c r="F21" s="145"/>
      <c r="G21" s="143"/>
      <c r="H21" s="144"/>
      <c r="I21" s="151"/>
      <c r="J21" s="152"/>
    </row>
    <row r="22" spans="1:10" s="139" customFormat="1" x14ac:dyDescent="0.2">
      <c r="A22" s="159" t="s">
        <v>34</v>
      </c>
      <c r="B22" s="65"/>
      <c r="C22" s="66"/>
      <c r="D22" s="65"/>
      <c r="E22" s="66"/>
      <c r="F22" s="67"/>
      <c r="G22" s="65"/>
      <c r="H22" s="66"/>
      <c r="I22" s="20"/>
      <c r="J22" s="21"/>
    </row>
    <row r="23" spans="1:10" x14ac:dyDescent="0.2">
      <c r="A23" s="158" t="s">
        <v>216</v>
      </c>
      <c r="B23" s="65">
        <v>1</v>
      </c>
      <c r="C23" s="66">
        <v>0</v>
      </c>
      <c r="D23" s="65">
        <v>75</v>
      </c>
      <c r="E23" s="66">
        <v>36</v>
      </c>
      <c r="F23" s="67"/>
      <c r="G23" s="65">
        <f t="shared" ref="G23:G39" si="0">B23-C23</f>
        <v>1</v>
      </c>
      <c r="H23" s="66">
        <f t="shared" ref="H23:H39" si="1">D23-E23</f>
        <v>39</v>
      </c>
      <c r="I23" s="20" t="str">
        <f t="shared" ref="I23:I39" si="2">IF(C23=0, "-", IF(G23/C23&lt;10, G23/C23, "&gt;999%"))</f>
        <v>-</v>
      </c>
      <c r="J23" s="21">
        <f t="shared" ref="J23:J39" si="3">IF(E23=0, "-", IF(H23/E23&lt;10, H23/E23, "&gt;999%"))</f>
        <v>1.0833333333333333</v>
      </c>
    </row>
    <row r="24" spans="1:10" x14ac:dyDescent="0.2">
      <c r="A24" s="158" t="s">
        <v>243</v>
      </c>
      <c r="B24" s="65">
        <v>17</v>
      </c>
      <c r="C24" s="66">
        <v>54</v>
      </c>
      <c r="D24" s="65">
        <v>323</v>
      </c>
      <c r="E24" s="66">
        <v>639</v>
      </c>
      <c r="F24" s="67"/>
      <c r="G24" s="65">
        <f t="shared" si="0"/>
        <v>-37</v>
      </c>
      <c r="H24" s="66">
        <f t="shared" si="1"/>
        <v>-316</v>
      </c>
      <c r="I24" s="20">
        <f t="shared" si="2"/>
        <v>-0.68518518518518523</v>
      </c>
      <c r="J24" s="21">
        <f t="shared" si="3"/>
        <v>-0.49452269170579027</v>
      </c>
    </row>
    <row r="25" spans="1:10" x14ac:dyDescent="0.2">
      <c r="A25" s="158" t="s">
        <v>322</v>
      </c>
      <c r="B25" s="65">
        <v>1</v>
      </c>
      <c r="C25" s="66">
        <v>8</v>
      </c>
      <c r="D25" s="65">
        <v>29</v>
      </c>
      <c r="E25" s="66">
        <v>58</v>
      </c>
      <c r="F25" s="67"/>
      <c r="G25" s="65">
        <f t="shared" si="0"/>
        <v>-7</v>
      </c>
      <c r="H25" s="66">
        <f t="shared" si="1"/>
        <v>-29</v>
      </c>
      <c r="I25" s="20">
        <f t="shared" si="2"/>
        <v>-0.875</v>
      </c>
      <c r="J25" s="21">
        <f t="shared" si="3"/>
        <v>-0.5</v>
      </c>
    </row>
    <row r="26" spans="1:10" x14ac:dyDescent="0.2">
      <c r="A26" s="158" t="s">
        <v>266</v>
      </c>
      <c r="B26" s="65">
        <v>3</v>
      </c>
      <c r="C26" s="66">
        <v>9</v>
      </c>
      <c r="D26" s="65">
        <v>107</v>
      </c>
      <c r="E26" s="66">
        <v>291</v>
      </c>
      <c r="F26" s="67"/>
      <c r="G26" s="65">
        <f t="shared" si="0"/>
        <v>-6</v>
      </c>
      <c r="H26" s="66">
        <f t="shared" si="1"/>
        <v>-184</v>
      </c>
      <c r="I26" s="20">
        <f t="shared" si="2"/>
        <v>-0.66666666666666663</v>
      </c>
      <c r="J26" s="21">
        <f t="shared" si="3"/>
        <v>-0.63230240549828176</v>
      </c>
    </row>
    <row r="27" spans="1:10" x14ac:dyDescent="0.2">
      <c r="A27" s="158" t="s">
        <v>333</v>
      </c>
      <c r="B27" s="65">
        <v>0</v>
      </c>
      <c r="C27" s="66">
        <v>13</v>
      </c>
      <c r="D27" s="65">
        <v>28</v>
      </c>
      <c r="E27" s="66">
        <v>78</v>
      </c>
      <c r="F27" s="67"/>
      <c r="G27" s="65">
        <f t="shared" si="0"/>
        <v>-13</v>
      </c>
      <c r="H27" s="66">
        <f t="shared" si="1"/>
        <v>-50</v>
      </c>
      <c r="I27" s="20">
        <f t="shared" si="2"/>
        <v>-1</v>
      </c>
      <c r="J27" s="21">
        <f t="shared" si="3"/>
        <v>-0.64102564102564108</v>
      </c>
    </row>
    <row r="28" spans="1:10" x14ac:dyDescent="0.2">
      <c r="A28" s="158" t="s">
        <v>267</v>
      </c>
      <c r="B28" s="65">
        <v>2</v>
      </c>
      <c r="C28" s="66">
        <v>21</v>
      </c>
      <c r="D28" s="65">
        <v>79</v>
      </c>
      <c r="E28" s="66">
        <v>159</v>
      </c>
      <c r="F28" s="67"/>
      <c r="G28" s="65">
        <f t="shared" si="0"/>
        <v>-19</v>
      </c>
      <c r="H28" s="66">
        <f t="shared" si="1"/>
        <v>-80</v>
      </c>
      <c r="I28" s="20">
        <f t="shared" si="2"/>
        <v>-0.90476190476190477</v>
      </c>
      <c r="J28" s="21">
        <f t="shared" si="3"/>
        <v>-0.50314465408805031</v>
      </c>
    </row>
    <row r="29" spans="1:10" x14ac:dyDescent="0.2">
      <c r="A29" s="158" t="s">
        <v>284</v>
      </c>
      <c r="B29" s="65">
        <v>2</v>
      </c>
      <c r="C29" s="66">
        <v>0</v>
      </c>
      <c r="D29" s="65">
        <v>24</v>
      </c>
      <c r="E29" s="66">
        <v>4</v>
      </c>
      <c r="F29" s="67"/>
      <c r="G29" s="65">
        <f t="shared" si="0"/>
        <v>2</v>
      </c>
      <c r="H29" s="66">
        <f t="shared" si="1"/>
        <v>20</v>
      </c>
      <c r="I29" s="20" t="str">
        <f t="shared" si="2"/>
        <v>-</v>
      </c>
      <c r="J29" s="21">
        <f t="shared" si="3"/>
        <v>5</v>
      </c>
    </row>
    <row r="30" spans="1:10" x14ac:dyDescent="0.2">
      <c r="A30" s="158" t="s">
        <v>285</v>
      </c>
      <c r="B30" s="65">
        <v>6</v>
      </c>
      <c r="C30" s="66">
        <v>1</v>
      </c>
      <c r="D30" s="65">
        <v>15</v>
      </c>
      <c r="E30" s="66">
        <v>25</v>
      </c>
      <c r="F30" s="67"/>
      <c r="G30" s="65">
        <f t="shared" si="0"/>
        <v>5</v>
      </c>
      <c r="H30" s="66">
        <f t="shared" si="1"/>
        <v>-10</v>
      </c>
      <c r="I30" s="20">
        <f t="shared" si="2"/>
        <v>5</v>
      </c>
      <c r="J30" s="21">
        <f t="shared" si="3"/>
        <v>-0.4</v>
      </c>
    </row>
    <row r="31" spans="1:10" x14ac:dyDescent="0.2">
      <c r="A31" s="158" t="s">
        <v>295</v>
      </c>
      <c r="B31" s="65">
        <v>0</v>
      </c>
      <c r="C31" s="66">
        <v>1</v>
      </c>
      <c r="D31" s="65">
        <v>3</v>
      </c>
      <c r="E31" s="66">
        <v>4</v>
      </c>
      <c r="F31" s="67"/>
      <c r="G31" s="65">
        <f t="shared" si="0"/>
        <v>-1</v>
      </c>
      <c r="H31" s="66">
        <f t="shared" si="1"/>
        <v>-1</v>
      </c>
      <c r="I31" s="20">
        <f t="shared" si="2"/>
        <v>-1</v>
      </c>
      <c r="J31" s="21">
        <f t="shared" si="3"/>
        <v>-0.25</v>
      </c>
    </row>
    <row r="32" spans="1:10" x14ac:dyDescent="0.2">
      <c r="A32" s="158" t="s">
        <v>403</v>
      </c>
      <c r="B32" s="65">
        <v>6</v>
      </c>
      <c r="C32" s="66">
        <v>37</v>
      </c>
      <c r="D32" s="65">
        <v>209</v>
      </c>
      <c r="E32" s="66">
        <v>410</v>
      </c>
      <c r="F32" s="67"/>
      <c r="G32" s="65">
        <f t="shared" si="0"/>
        <v>-31</v>
      </c>
      <c r="H32" s="66">
        <f t="shared" si="1"/>
        <v>-201</v>
      </c>
      <c r="I32" s="20">
        <f t="shared" si="2"/>
        <v>-0.83783783783783783</v>
      </c>
      <c r="J32" s="21">
        <f t="shared" si="3"/>
        <v>-0.49024390243902438</v>
      </c>
    </row>
    <row r="33" spans="1:10" x14ac:dyDescent="0.2">
      <c r="A33" s="158" t="s">
        <v>404</v>
      </c>
      <c r="B33" s="65">
        <v>57</v>
      </c>
      <c r="C33" s="66">
        <v>0</v>
      </c>
      <c r="D33" s="65">
        <v>597</v>
      </c>
      <c r="E33" s="66">
        <v>69</v>
      </c>
      <c r="F33" s="67"/>
      <c r="G33" s="65">
        <f t="shared" si="0"/>
        <v>57</v>
      </c>
      <c r="H33" s="66">
        <f t="shared" si="1"/>
        <v>528</v>
      </c>
      <c r="I33" s="20" t="str">
        <f t="shared" si="2"/>
        <v>-</v>
      </c>
      <c r="J33" s="21">
        <f t="shared" si="3"/>
        <v>7.6521739130434785</v>
      </c>
    </row>
    <row r="34" spans="1:10" x14ac:dyDescent="0.2">
      <c r="A34" s="158" t="s">
        <v>437</v>
      </c>
      <c r="B34" s="65">
        <v>5</v>
      </c>
      <c r="C34" s="66">
        <v>92</v>
      </c>
      <c r="D34" s="65">
        <v>552</v>
      </c>
      <c r="E34" s="66">
        <v>799</v>
      </c>
      <c r="F34" s="67"/>
      <c r="G34" s="65">
        <f t="shared" si="0"/>
        <v>-87</v>
      </c>
      <c r="H34" s="66">
        <f t="shared" si="1"/>
        <v>-247</v>
      </c>
      <c r="I34" s="20">
        <f t="shared" si="2"/>
        <v>-0.94565217391304346</v>
      </c>
      <c r="J34" s="21">
        <f t="shared" si="3"/>
        <v>-0.3091364205256571</v>
      </c>
    </row>
    <row r="35" spans="1:10" x14ac:dyDescent="0.2">
      <c r="A35" s="158" t="s">
        <v>476</v>
      </c>
      <c r="B35" s="65">
        <v>7</v>
      </c>
      <c r="C35" s="66">
        <v>113</v>
      </c>
      <c r="D35" s="65">
        <v>277</v>
      </c>
      <c r="E35" s="66">
        <v>256</v>
      </c>
      <c r="F35" s="67"/>
      <c r="G35" s="65">
        <f t="shared" si="0"/>
        <v>-106</v>
      </c>
      <c r="H35" s="66">
        <f t="shared" si="1"/>
        <v>21</v>
      </c>
      <c r="I35" s="20">
        <f t="shared" si="2"/>
        <v>-0.93805309734513276</v>
      </c>
      <c r="J35" s="21">
        <f t="shared" si="3"/>
        <v>8.203125E-2</v>
      </c>
    </row>
    <row r="36" spans="1:10" x14ac:dyDescent="0.2">
      <c r="A36" s="158" t="s">
        <v>495</v>
      </c>
      <c r="B36" s="65">
        <v>12</v>
      </c>
      <c r="C36" s="66">
        <v>18</v>
      </c>
      <c r="D36" s="65">
        <v>58</v>
      </c>
      <c r="E36" s="66">
        <v>106</v>
      </c>
      <c r="F36" s="67"/>
      <c r="G36" s="65">
        <f t="shared" si="0"/>
        <v>-6</v>
      </c>
      <c r="H36" s="66">
        <f t="shared" si="1"/>
        <v>-48</v>
      </c>
      <c r="I36" s="20">
        <f t="shared" si="2"/>
        <v>-0.33333333333333331</v>
      </c>
      <c r="J36" s="21">
        <f t="shared" si="3"/>
        <v>-0.45283018867924529</v>
      </c>
    </row>
    <row r="37" spans="1:10" x14ac:dyDescent="0.2">
      <c r="A37" s="158" t="s">
        <v>352</v>
      </c>
      <c r="B37" s="65">
        <v>0</v>
      </c>
      <c r="C37" s="66">
        <v>0</v>
      </c>
      <c r="D37" s="65">
        <v>3</v>
      </c>
      <c r="E37" s="66">
        <v>2</v>
      </c>
      <c r="F37" s="67"/>
      <c r="G37" s="65">
        <f t="shared" si="0"/>
        <v>0</v>
      </c>
      <c r="H37" s="66">
        <f t="shared" si="1"/>
        <v>1</v>
      </c>
      <c r="I37" s="20" t="str">
        <f t="shared" si="2"/>
        <v>-</v>
      </c>
      <c r="J37" s="21">
        <f t="shared" si="3"/>
        <v>0.5</v>
      </c>
    </row>
    <row r="38" spans="1:10" x14ac:dyDescent="0.2">
      <c r="A38" s="158" t="s">
        <v>334</v>
      </c>
      <c r="B38" s="65">
        <v>0</v>
      </c>
      <c r="C38" s="66">
        <v>3</v>
      </c>
      <c r="D38" s="65">
        <v>4</v>
      </c>
      <c r="E38" s="66">
        <v>9</v>
      </c>
      <c r="F38" s="67"/>
      <c r="G38" s="65">
        <f t="shared" si="0"/>
        <v>-3</v>
      </c>
      <c r="H38" s="66">
        <f t="shared" si="1"/>
        <v>-5</v>
      </c>
      <c r="I38" s="20">
        <f t="shared" si="2"/>
        <v>-1</v>
      </c>
      <c r="J38" s="21">
        <f t="shared" si="3"/>
        <v>-0.55555555555555558</v>
      </c>
    </row>
    <row r="39" spans="1:10" s="160" customFormat="1" x14ac:dyDescent="0.2">
      <c r="A39" s="178" t="s">
        <v>656</v>
      </c>
      <c r="B39" s="71">
        <v>119</v>
      </c>
      <c r="C39" s="72">
        <v>370</v>
      </c>
      <c r="D39" s="71">
        <v>2383</v>
      </c>
      <c r="E39" s="72">
        <v>2945</v>
      </c>
      <c r="F39" s="73"/>
      <c r="G39" s="71">
        <f t="shared" si="0"/>
        <v>-251</v>
      </c>
      <c r="H39" s="72">
        <f t="shared" si="1"/>
        <v>-562</v>
      </c>
      <c r="I39" s="37">
        <f t="shared" si="2"/>
        <v>-0.67837837837837833</v>
      </c>
      <c r="J39" s="38">
        <f t="shared" si="3"/>
        <v>-0.19083191850594228</v>
      </c>
    </row>
    <row r="40" spans="1:10" x14ac:dyDescent="0.2">
      <c r="A40" s="177"/>
      <c r="B40" s="143"/>
      <c r="C40" s="144"/>
      <c r="D40" s="143"/>
      <c r="E40" s="144"/>
      <c r="F40" s="145"/>
      <c r="G40" s="143"/>
      <c r="H40" s="144"/>
      <c r="I40" s="151"/>
      <c r="J40" s="152"/>
    </row>
    <row r="41" spans="1:10" s="139" customFormat="1" x14ac:dyDescent="0.2">
      <c r="A41" s="159" t="s">
        <v>35</v>
      </c>
      <c r="B41" s="65"/>
      <c r="C41" s="66"/>
      <c r="D41" s="65"/>
      <c r="E41" s="66"/>
      <c r="F41" s="67"/>
      <c r="G41" s="65"/>
      <c r="H41" s="66"/>
      <c r="I41" s="20"/>
      <c r="J41" s="21"/>
    </row>
    <row r="42" spans="1:10" x14ac:dyDescent="0.2">
      <c r="A42" s="158" t="s">
        <v>496</v>
      </c>
      <c r="B42" s="65">
        <v>0</v>
      </c>
      <c r="C42" s="66">
        <v>1</v>
      </c>
      <c r="D42" s="65">
        <v>7</v>
      </c>
      <c r="E42" s="66">
        <v>15</v>
      </c>
      <c r="F42" s="67"/>
      <c r="G42" s="65">
        <f>B42-C42</f>
        <v>-1</v>
      </c>
      <c r="H42" s="66">
        <f>D42-E42</f>
        <v>-8</v>
      </c>
      <c r="I42" s="20">
        <f>IF(C42=0, "-", IF(G42/C42&lt;10, G42/C42, "&gt;999%"))</f>
        <v>-1</v>
      </c>
      <c r="J42" s="21">
        <f>IF(E42=0, "-", IF(H42/E42&lt;10, H42/E42, "&gt;999%"))</f>
        <v>-0.53333333333333333</v>
      </c>
    </row>
    <row r="43" spans="1:10" x14ac:dyDescent="0.2">
      <c r="A43" s="158" t="s">
        <v>353</v>
      </c>
      <c r="B43" s="65">
        <v>1</v>
      </c>
      <c r="C43" s="66">
        <v>5</v>
      </c>
      <c r="D43" s="65">
        <v>17</v>
      </c>
      <c r="E43" s="66">
        <v>24</v>
      </c>
      <c r="F43" s="67"/>
      <c r="G43" s="65">
        <f>B43-C43</f>
        <v>-4</v>
      </c>
      <c r="H43" s="66">
        <f>D43-E43</f>
        <v>-7</v>
      </c>
      <c r="I43" s="20">
        <f>IF(C43=0, "-", IF(G43/C43&lt;10, G43/C43, "&gt;999%"))</f>
        <v>-0.8</v>
      </c>
      <c r="J43" s="21">
        <f>IF(E43=0, "-", IF(H43/E43&lt;10, H43/E43, "&gt;999%"))</f>
        <v>-0.29166666666666669</v>
      </c>
    </row>
    <row r="44" spans="1:10" x14ac:dyDescent="0.2">
      <c r="A44" s="158" t="s">
        <v>296</v>
      </c>
      <c r="B44" s="65">
        <v>0</v>
      </c>
      <c r="C44" s="66">
        <v>0</v>
      </c>
      <c r="D44" s="65">
        <v>2</v>
      </c>
      <c r="E44" s="66">
        <v>2</v>
      </c>
      <c r="F44" s="67"/>
      <c r="G44" s="65">
        <f>B44-C44</f>
        <v>0</v>
      </c>
      <c r="H44" s="66">
        <f>D44-E44</f>
        <v>0</v>
      </c>
      <c r="I44" s="20" t="str">
        <f>IF(C44=0, "-", IF(G44/C44&lt;10, G44/C44, "&gt;999%"))</f>
        <v>-</v>
      </c>
      <c r="J44" s="21">
        <f>IF(E44=0, "-", IF(H44/E44&lt;10, H44/E44, "&gt;999%"))</f>
        <v>0</v>
      </c>
    </row>
    <row r="45" spans="1:10" s="160" customFormat="1" x14ac:dyDescent="0.2">
      <c r="A45" s="178" t="s">
        <v>657</v>
      </c>
      <c r="B45" s="71">
        <v>1</v>
      </c>
      <c r="C45" s="72">
        <v>6</v>
      </c>
      <c r="D45" s="71">
        <v>26</v>
      </c>
      <c r="E45" s="72">
        <v>41</v>
      </c>
      <c r="F45" s="73"/>
      <c r="G45" s="71">
        <f>B45-C45</f>
        <v>-5</v>
      </c>
      <c r="H45" s="72">
        <f>D45-E45</f>
        <v>-15</v>
      </c>
      <c r="I45" s="37">
        <f>IF(C45=0, "-", IF(G45/C45&lt;10, G45/C45, "&gt;999%"))</f>
        <v>-0.83333333333333337</v>
      </c>
      <c r="J45" s="38">
        <f>IF(E45=0, "-", IF(H45/E45&lt;10, H45/E45, "&gt;999%"))</f>
        <v>-0.36585365853658536</v>
      </c>
    </row>
    <row r="46" spans="1:10" x14ac:dyDescent="0.2">
      <c r="A46" s="177"/>
      <c r="B46" s="143"/>
      <c r="C46" s="144"/>
      <c r="D46" s="143"/>
      <c r="E46" s="144"/>
      <c r="F46" s="145"/>
      <c r="G46" s="143"/>
      <c r="H46" s="144"/>
      <c r="I46" s="151"/>
      <c r="J46" s="152"/>
    </row>
    <row r="47" spans="1:10" s="139" customFormat="1" x14ac:dyDescent="0.2">
      <c r="A47" s="159" t="s">
        <v>36</v>
      </c>
      <c r="B47" s="65"/>
      <c r="C47" s="66"/>
      <c r="D47" s="65"/>
      <c r="E47" s="66"/>
      <c r="F47" s="67"/>
      <c r="G47" s="65"/>
      <c r="H47" s="66"/>
      <c r="I47" s="20"/>
      <c r="J47" s="21"/>
    </row>
    <row r="48" spans="1:10" x14ac:dyDescent="0.2">
      <c r="A48" s="158" t="s">
        <v>244</v>
      </c>
      <c r="B48" s="65">
        <v>39</v>
      </c>
      <c r="C48" s="66">
        <v>46</v>
      </c>
      <c r="D48" s="65">
        <v>536</v>
      </c>
      <c r="E48" s="66">
        <v>648</v>
      </c>
      <c r="F48" s="67"/>
      <c r="G48" s="65">
        <f t="shared" ref="G48:G72" si="4">B48-C48</f>
        <v>-7</v>
      </c>
      <c r="H48" s="66">
        <f t="shared" ref="H48:H72" si="5">D48-E48</f>
        <v>-112</v>
      </c>
      <c r="I48" s="20">
        <f t="shared" ref="I48:I72" si="6">IF(C48=0, "-", IF(G48/C48&lt;10, G48/C48, "&gt;999%"))</f>
        <v>-0.15217391304347827</v>
      </c>
      <c r="J48" s="21">
        <f t="shared" ref="J48:J72" si="7">IF(E48=0, "-", IF(H48/E48&lt;10, H48/E48, "&gt;999%"))</f>
        <v>-0.1728395061728395</v>
      </c>
    </row>
    <row r="49" spans="1:10" x14ac:dyDescent="0.2">
      <c r="A49" s="158" t="s">
        <v>245</v>
      </c>
      <c r="B49" s="65">
        <v>0</v>
      </c>
      <c r="C49" s="66">
        <v>5</v>
      </c>
      <c r="D49" s="65">
        <v>2</v>
      </c>
      <c r="E49" s="66">
        <v>22</v>
      </c>
      <c r="F49" s="67"/>
      <c r="G49" s="65">
        <f t="shared" si="4"/>
        <v>-5</v>
      </c>
      <c r="H49" s="66">
        <f t="shared" si="5"/>
        <v>-20</v>
      </c>
      <c r="I49" s="20">
        <f t="shared" si="6"/>
        <v>-1</v>
      </c>
      <c r="J49" s="21">
        <f t="shared" si="7"/>
        <v>-0.90909090909090906</v>
      </c>
    </row>
    <row r="50" spans="1:10" x14ac:dyDescent="0.2">
      <c r="A50" s="158" t="s">
        <v>323</v>
      </c>
      <c r="B50" s="65">
        <v>11</v>
      </c>
      <c r="C50" s="66">
        <v>33</v>
      </c>
      <c r="D50" s="65">
        <v>159</v>
      </c>
      <c r="E50" s="66">
        <v>363</v>
      </c>
      <c r="F50" s="67"/>
      <c r="G50" s="65">
        <f t="shared" si="4"/>
        <v>-22</v>
      </c>
      <c r="H50" s="66">
        <f t="shared" si="5"/>
        <v>-204</v>
      </c>
      <c r="I50" s="20">
        <f t="shared" si="6"/>
        <v>-0.66666666666666663</v>
      </c>
      <c r="J50" s="21">
        <f t="shared" si="7"/>
        <v>-0.56198347107438018</v>
      </c>
    </row>
    <row r="51" spans="1:10" x14ac:dyDescent="0.2">
      <c r="A51" s="158" t="s">
        <v>246</v>
      </c>
      <c r="B51" s="65">
        <v>14</v>
      </c>
      <c r="C51" s="66">
        <v>0</v>
      </c>
      <c r="D51" s="65">
        <v>322</v>
      </c>
      <c r="E51" s="66">
        <v>0</v>
      </c>
      <c r="F51" s="67"/>
      <c r="G51" s="65">
        <f t="shared" si="4"/>
        <v>14</v>
      </c>
      <c r="H51" s="66">
        <f t="shared" si="5"/>
        <v>322</v>
      </c>
      <c r="I51" s="20" t="str">
        <f t="shared" si="6"/>
        <v>-</v>
      </c>
      <c r="J51" s="21" t="str">
        <f t="shared" si="7"/>
        <v>-</v>
      </c>
    </row>
    <row r="52" spans="1:10" x14ac:dyDescent="0.2">
      <c r="A52" s="158" t="s">
        <v>268</v>
      </c>
      <c r="B52" s="65">
        <v>50</v>
      </c>
      <c r="C52" s="66">
        <v>143</v>
      </c>
      <c r="D52" s="65">
        <v>830</v>
      </c>
      <c r="E52" s="66">
        <v>854</v>
      </c>
      <c r="F52" s="67"/>
      <c r="G52" s="65">
        <f t="shared" si="4"/>
        <v>-93</v>
      </c>
      <c r="H52" s="66">
        <f t="shared" si="5"/>
        <v>-24</v>
      </c>
      <c r="I52" s="20">
        <f t="shared" si="6"/>
        <v>-0.65034965034965031</v>
      </c>
      <c r="J52" s="21">
        <f t="shared" si="7"/>
        <v>-2.8103044496487119E-2</v>
      </c>
    </row>
    <row r="53" spans="1:10" x14ac:dyDescent="0.2">
      <c r="A53" s="158" t="s">
        <v>269</v>
      </c>
      <c r="B53" s="65">
        <v>0</v>
      </c>
      <c r="C53" s="66">
        <v>1</v>
      </c>
      <c r="D53" s="65">
        <v>2</v>
      </c>
      <c r="E53" s="66">
        <v>20</v>
      </c>
      <c r="F53" s="67"/>
      <c r="G53" s="65">
        <f t="shared" si="4"/>
        <v>-1</v>
      </c>
      <c r="H53" s="66">
        <f t="shared" si="5"/>
        <v>-18</v>
      </c>
      <c r="I53" s="20">
        <f t="shared" si="6"/>
        <v>-1</v>
      </c>
      <c r="J53" s="21">
        <f t="shared" si="7"/>
        <v>-0.9</v>
      </c>
    </row>
    <row r="54" spans="1:10" x14ac:dyDescent="0.2">
      <c r="A54" s="158" t="s">
        <v>335</v>
      </c>
      <c r="B54" s="65">
        <v>5</v>
      </c>
      <c r="C54" s="66">
        <v>13</v>
      </c>
      <c r="D54" s="65">
        <v>128</v>
      </c>
      <c r="E54" s="66">
        <v>252</v>
      </c>
      <c r="F54" s="67"/>
      <c r="G54" s="65">
        <f t="shared" si="4"/>
        <v>-8</v>
      </c>
      <c r="H54" s="66">
        <f t="shared" si="5"/>
        <v>-124</v>
      </c>
      <c r="I54" s="20">
        <f t="shared" si="6"/>
        <v>-0.61538461538461542</v>
      </c>
      <c r="J54" s="21">
        <f t="shared" si="7"/>
        <v>-0.49206349206349204</v>
      </c>
    </row>
    <row r="55" spans="1:10" x14ac:dyDescent="0.2">
      <c r="A55" s="158" t="s">
        <v>270</v>
      </c>
      <c r="B55" s="65">
        <v>0</v>
      </c>
      <c r="C55" s="66">
        <v>8</v>
      </c>
      <c r="D55" s="65">
        <v>32</v>
      </c>
      <c r="E55" s="66">
        <v>163</v>
      </c>
      <c r="F55" s="67"/>
      <c r="G55" s="65">
        <f t="shared" si="4"/>
        <v>-8</v>
      </c>
      <c r="H55" s="66">
        <f t="shared" si="5"/>
        <v>-131</v>
      </c>
      <c r="I55" s="20">
        <f t="shared" si="6"/>
        <v>-1</v>
      </c>
      <c r="J55" s="21">
        <f t="shared" si="7"/>
        <v>-0.80368098159509205</v>
      </c>
    </row>
    <row r="56" spans="1:10" x14ac:dyDescent="0.2">
      <c r="A56" s="158" t="s">
        <v>286</v>
      </c>
      <c r="B56" s="65">
        <v>22</v>
      </c>
      <c r="C56" s="66">
        <v>50</v>
      </c>
      <c r="D56" s="65">
        <v>341</v>
      </c>
      <c r="E56" s="66">
        <v>476</v>
      </c>
      <c r="F56" s="67"/>
      <c r="G56" s="65">
        <f t="shared" si="4"/>
        <v>-28</v>
      </c>
      <c r="H56" s="66">
        <f t="shared" si="5"/>
        <v>-135</v>
      </c>
      <c r="I56" s="20">
        <f t="shared" si="6"/>
        <v>-0.56000000000000005</v>
      </c>
      <c r="J56" s="21">
        <f t="shared" si="7"/>
        <v>-0.28361344537815125</v>
      </c>
    </row>
    <row r="57" spans="1:10" x14ac:dyDescent="0.2">
      <c r="A57" s="158" t="s">
        <v>354</v>
      </c>
      <c r="B57" s="65">
        <v>0</v>
      </c>
      <c r="C57" s="66">
        <v>0</v>
      </c>
      <c r="D57" s="65">
        <v>8</v>
      </c>
      <c r="E57" s="66">
        <v>10</v>
      </c>
      <c r="F57" s="67"/>
      <c r="G57" s="65">
        <f t="shared" si="4"/>
        <v>0</v>
      </c>
      <c r="H57" s="66">
        <f t="shared" si="5"/>
        <v>-2</v>
      </c>
      <c r="I57" s="20" t="str">
        <f t="shared" si="6"/>
        <v>-</v>
      </c>
      <c r="J57" s="21">
        <f t="shared" si="7"/>
        <v>-0.2</v>
      </c>
    </row>
    <row r="58" spans="1:10" x14ac:dyDescent="0.2">
      <c r="A58" s="158" t="s">
        <v>297</v>
      </c>
      <c r="B58" s="65">
        <v>0</v>
      </c>
      <c r="C58" s="66">
        <v>4</v>
      </c>
      <c r="D58" s="65">
        <v>86</v>
      </c>
      <c r="E58" s="66">
        <v>15</v>
      </c>
      <c r="F58" s="67"/>
      <c r="G58" s="65">
        <f t="shared" si="4"/>
        <v>-4</v>
      </c>
      <c r="H58" s="66">
        <f t="shared" si="5"/>
        <v>71</v>
      </c>
      <c r="I58" s="20">
        <f t="shared" si="6"/>
        <v>-1</v>
      </c>
      <c r="J58" s="21">
        <f t="shared" si="7"/>
        <v>4.7333333333333334</v>
      </c>
    </row>
    <row r="59" spans="1:10" x14ac:dyDescent="0.2">
      <c r="A59" s="158" t="s">
        <v>298</v>
      </c>
      <c r="B59" s="65">
        <v>4</v>
      </c>
      <c r="C59" s="66">
        <v>7</v>
      </c>
      <c r="D59" s="65">
        <v>39</v>
      </c>
      <c r="E59" s="66">
        <v>60</v>
      </c>
      <c r="F59" s="67"/>
      <c r="G59" s="65">
        <f t="shared" si="4"/>
        <v>-3</v>
      </c>
      <c r="H59" s="66">
        <f t="shared" si="5"/>
        <v>-21</v>
      </c>
      <c r="I59" s="20">
        <f t="shared" si="6"/>
        <v>-0.42857142857142855</v>
      </c>
      <c r="J59" s="21">
        <f t="shared" si="7"/>
        <v>-0.35</v>
      </c>
    </row>
    <row r="60" spans="1:10" x14ac:dyDescent="0.2">
      <c r="A60" s="158" t="s">
        <v>355</v>
      </c>
      <c r="B60" s="65">
        <v>2</v>
      </c>
      <c r="C60" s="66">
        <v>0</v>
      </c>
      <c r="D60" s="65">
        <v>42</v>
      </c>
      <c r="E60" s="66">
        <v>30</v>
      </c>
      <c r="F60" s="67"/>
      <c r="G60" s="65">
        <f t="shared" si="4"/>
        <v>2</v>
      </c>
      <c r="H60" s="66">
        <f t="shared" si="5"/>
        <v>12</v>
      </c>
      <c r="I60" s="20" t="str">
        <f t="shared" si="6"/>
        <v>-</v>
      </c>
      <c r="J60" s="21">
        <f t="shared" si="7"/>
        <v>0.4</v>
      </c>
    </row>
    <row r="61" spans="1:10" x14ac:dyDescent="0.2">
      <c r="A61" s="158" t="s">
        <v>299</v>
      </c>
      <c r="B61" s="65">
        <v>3</v>
      </c>
      <c r="C61" s="66">
        <v>0</v>
      </c>
      <c r="D61" s="65">
        <v>39</v>
      </c>
      <c r="E61" s="66">
        <v>0</v>
      </c>
      <c r="F61" s="67"/>
      <c r="G61" s="65">
        <f t="shared" si="4"/>
        <v>3</v>
      </c>
      <c r="H61" s="66">
        <f t="shared" si="5"/>
        <v>39</v>
      </c>
      <c r="I61" s="20" t="str">
        <f t="shared" si="6"/>
        <v>-</v>
      </c>
      <c r="J61" s="21" t="str">
        <f t="shared" si="7"/>
        <v>-</v>
      </c>
    </row>
    <row r="62" spans="1:10" x14ac:dyDescent="0.2">
      <c r="A62" s="158" t="s">
        <v>247</v>
      </c>
      <c r="B62" s="65">
        <v>2</v>
      </c>
      <c r="C62" s="66">
        <v>0</v>
      </c>
      <c r="D62" s="65">
        <v>11</v>
      </c>
      <c r="E62" s="66">
        <v>24</v>
      </c>
      <c r="F62" s="67"/>
      <c r="G62" s="65">
        <f t="shared" si="4"/>
        <v>2</v>
      </c>
      <c r="H62" s="66">
        <f t="shared" si="5"/>
        <v>-13</v>
      </c>
      <c r="I62" s="20" t="str">
        <f t="shared" si="6"/>
        <v>-</v>
      </c>
      <c r="J62" s="21">
        <f t="shared" si="7"/>
        <v>-0.54166666666666663</v>
      </c>
    </row>
    <row r="63" spans="1:10" x14ac:dyDescent="0.2">
      <c r="A63" s="158" t="s">
        <v>356</v>
      </c>
      <c r="B63" s="65">
        <v>0</v>
      </c>
      <c r="C63" s="66">
        <v>2</v>
      </c>
      <c r="D63" s="65">
        <v>8</v>
      </c>
      <c r="E63" s="66">
        <v>7</v>
      </c>
      <c r="F63" s="67"/>
      <c r="G63" s="65">
        <f t="shared" si="4"/>
        <v>-2</v>
      </c>
      <c r="H63" s="66">
        <f t="shared" si="5"/>
        <v>1</v>
      </c>
      <c r="I63" s="20">
        <f t="shared" si="6"/>
        <v>-1</v>
      </c>
      <c r="J63" s="21">
        <f t="shared" si="7"/>
        <v>0.14285714285714285</v>
      </c>
    </row>
    <row r="64" spans="1:10" x14ac:dyDescent="0.2">
      <c r="A64" s="158" t="s">
        <v>405</v>
      </c>
      <c r="B64" s="65">
        <v>84</v>
      </c>
      <c r="C64" s="66">
        <v>81</v>
      </c>
      <c r="D64" s="65">
        <v>832</v>
      </c>
      <c r="E64" s="66">
        <v>853</v>
      </c>
      <c r="F64" s="67"/>
      <c r="G64" s="65">
        <f t="shared" si="4"/>
        <v>3</v>
      </c>
      <c r="H64" s="66">
        <f t="shared" si="5"/>
        <v>-21</v>
      </c>
      <c r="I64" s="20">
        <f t="shared" si="6"/>
        <v>3.7037037037037035E-2</v>
      </c>
      <c r="J64" s="21">
        <f t="shared" si="7"/>
        <v>-2.4618991793669401E-2</v>
      </c>
    </row>
    <row r="65" spans="1:10" x14ac:dyDescent="0.2">
      <c r="A65" s="158" t="s">
        <v>406</v>
      </c>
      <c r="B65" s="65">
        <v>2</v>
      </c>
      <c r="C65" s="66">
        <v>39</v>
      </c>
      <c r="D65" s="65">
        <v>156</v>
      </c>
      <c r="E65" s="66">
        <v>633</v>
      </c>
      <c r="F65" s="67"/>
      <c r="G65" s="65">
        <f t="shared" si="4"/>
        <v>-37</v>
      </c>
      <c r="H65" s="66">
        <f t="shared" si="5"/>
        <v>-477</v>
      </c>
      <c r="I65" s="20">
        <f t="shared" si="6"/>
        <v>-0.94871794871794868</v>
      </c>
      <c r="J65" s="21">
        <f t="shared" si="7"/>
        <v>-0.75355450236966826</v>
      </c>
    </row>
    <row r="66" spans="1:10" x14ac:dyDescent="0.2">
      <c r="A66" s="158" t="s">
        <v>438</v>
      </c>
      <c r="B66" s="65">
        <v>78</v>
      </c>
      <c r="C66" s="66">
        <v>244</v>
      </c>
      <c r="D66" s="65">
        <v>986</v>
      </c>
      <c r="E66" s="66">
        <v>1950</v>
      </c>
      <c r="F66" s="67"/>
      <c r="G66" s="65">
        <f t="shared" si="4"/>
        <v>-166</v>
      </c>
      <c r="H66" s="66">
        <f t="shared" si="5"/>
        <v>-964</v>
      </c>
      <c r="I66" s="20">
        <f t="shared" si="6"/>
        <v>-0.68032786885245899</v>
      </c>
      <c r="J66" s="21">
        <f t="shared" si="7"/>
        <v>-0.49435897435897436</v>
      </c>
    </row>
    <row r="67" spans="1:10" x14ac:dyDescent="0.2">
      <c r="A67" s="158" t="s">
        <v>439</v>
      </c>
      <c r="B67" s="65">
        <v>22</v>
      </c>
      <c r="C67" s="66">
        <v>65</v>
      </c>
      <c r="D67" s="65">
        <v>424</v>
      </c>
      <c r="E67" s="66">
        <v>479</v>
      </c>
      <c r="F67" s="67"/>
      <c r="G67" s="65">
        <f t="shared" si="4"/>
        <v>-43</v>
      </c>
      <c r="H67" s="66">
        <f t="shared" si="5"/>
        <v>-55</v>
      </c>
      <c r="I67" s="20">
        <f t="shared" si="6"/>
        <v>-0.66153846153846152</v>
      </c>
      <c r="J67" s="21">
        <f t="shared" si="7"/>
        <v>-0.11482254697286012</v>
      </c>
    </row>
    <row r="68" spans="1:10" x14ac:dyDescent="0.2">
      <c r="A68" s="158" t="s">
        <v>477</v>
      </c>
      <c r="B68" s="65">
        <v>53</v>
      </c>
      <c r="C68" s="66">
        <v>202</v>
      </c>
      <c r="D68" s="65">
        <v>754</v>
      </c>
      <c r="E68" s="66">
        <v>1230</v>
      </c>
      <c r="F68" s="67"/>
      <c r="G68" s="65">
        <f t="shared" si="4"/>
        <v>-149</v>
      </c>
      <c r="H68" s="66">
        <f t="shared" si="5"/>
        <v>-476</v>
      </c>
      <c r="I68" s="20">
        <f t="shared" si="6"/>
        <v>-0.73762376237623761</v>
      </c>
      <c r="J68" s="21">
        <f t="shared" si="7"/>
        <v>-0.38699186991869916</v>
      </c>
    </row>
    <row r="69" spans="1:10" x14ac:dyDescent="0.2">
      <c r="A69" s="158" t="s">
        <v>478</v>
      </c>
      <c r="B69" s="65">
        <v>5</v>
      </c>
      <c r="C69" s="66">
        <v>0</v>
      </c>
      <c r="D69" s="65">
        <v>130</v>
      </c>
      <c r="E69" s="66">
        <v>78</v>
      </c>
      <c r="F69" s="67"/>
      <c r="G69" s="65">
        <f t="shared" si="4"/>
        <v>5</v>
      </c>
      <c r="H69" s="66">
        <f t="shared" si="5"/>
        <v>52</v>
      </c>
      <c r="I69" s="20" t="str">
        <f t="shared" si="6"/>
        <v>-</v>
      </c>
      <c r="J69" s="21">
        <f t="shared" si="7"/>
        <v>0.66666666666666663</v>
      </c>
    </row>
    <row r="70" spans="1:10" x14ac:dyDescent="0.2">
      <c r="A70" s="158" t="s">
        <v>497</v>
      </c>
      <c r="B70" s="65">
        <v>12</v>
      </c>
      <c r="C70" s="66">
        <v>26</v>
      </c>
      <c r="D70" s="65">
        <v>148</v>
      </c>
      <c r="E70" s="66">
        <v>167</v>
      </c>
      <c r="F70" s="67"/>
      <c r="G70" s="65">
        <f t="shared" si="4"/>
        <v>-14</v>
      </c>
      <c r="H70" s="66">
        <f t="shared" si="5"/>
        <v>-19</v>
      </c>
      <c r="I70" s="20">
        <f t="shared" si="6"/>
        <v>-0.53846153846153844</v>
      </c>
      <c r="J70" s="21">
        <f t="shared" si="7"/>
        <v>-0.11377245508982035</v>
      </c>
    </row>
    <row r="71" spans="1:10" x14ac:dyDescent="0.2">
      <c r="A71" s="158" t="s">
        <v>336</v>
      </c>
      <c r="B71" s="65">
        <v>0</v>
      </c>
      <c r="C71" s="66">
        <v>12</v>
      </c>
      <c r="D71" s="65">
        <v>45</v>
      </c>
      <c r="E71" s="66">
        <v>47</v>
      </c>
      <c r="F71" s="67"/>
      <c r="G71" s="65">
        <f t="shared" si="4"/>
        <v>-12</v>
      </c>
      <c r="H71" s="66">
        <f t="shared" si="5"/>
        <v>-2</v>
      </c>
      <c r="I71" s="20">
        <f t="shared" si="6"/>
        <v>-1</v>
      </c>
      <c r="J71" s="21">
        <f t="shared" si="7"/>
        <v>-4.2553191489361701E-2</v>
      </c>
    </row>
    <row r="72" spans="1:10" s="160" customFormat="1" x14ac:dyDescent="0.2">
      <c r="A72" s="178" t="s">
        <v>658</v>
      </c>
      <c r="B72" s="71">
        <v>408</v>
      </c>
      <c r="C72" s="72">
        <v>981</v>
      </c>
      <c r="D72" s="71">
        <v>6060</v>
      </c>
      <c r="E72" s="72">
        <v>8381</v>
      </c>
      <c r="F72" s="73"/>
      <c r="G72" s="71">
        <f t="shared" si="4"/>
        <v>-573</v>
      </c>
      <c r="H72" s="72">
        <f t="shared" si="5"/>
        <v>-2321</v>
      </c>
      <c r="I72" s="37">
        <f t="shared" si="6"/>
        <v>-0.58409785932721714</v>
      </c>
      <c r="J72" s="38">
        <f t="shared" si="7"/>
        <v>-0.2769359265004176</v>
      </c>
    </row>
    <row r="73" spans="1:10" x14ac:dyDescent="0.2">
      <c r="A73" s="177"/>
      <c r="B73" s="143"/>
      <c r="C73" s="144"/>
      <c r="D73" s="143"/>
      <c r="E73" s="144"/>
      <c r="F73" s="145"/>
      <c r="G73" s="143"/>
      <c r="H73" s="144"/>
      <c r="I73" s="151"/>
      <c r="J73" s="152"/>
    </row>
    <row r="74" spans="1:10" s="139" customFormat="1" x14ac:dyDescent="0.2">
      <c r="A74" s="159" t="s">
        <v>37</v>
      </c>
      <c r="B74" s="65"/>
      <c r="C74" s="66"/>
      <c r="D74" s="65"/>
      <c r="E74" s="66"/>
      <c r="F74" s="67"/>
      <c r="G74" s="65"/>
      <c r="H74" s="66"/>
      <c r="I74" s="20"/>
      <c r="J74" s="21"/>
    </row>
    <row r="75" spans="1:10" x14ac:dyDescent="0.2">
      <c r="A75" s="158" t="s">
        <v>294</v>
      </c>
      <c r="B75" s="65">
        <v>3</v>
      </c>
      <c r="C75" s="66">
        <v>1</v>
      </c>
      <c r="D75" s="65">
        <v>39</v>
      </c>
      <c r="E75" s="66">
        <v>50</v>
      </c>
      <c r="F75" s="67"/>
      <c r="G75" s="65">
        <f>B75-C75</f>
        <v>2</v>
      </c>
      <c r="H75" s="66">
        <f>D75-E75</f>
        <v>-11</v>
      </c>
      <c r="I75" s="20">
        <f>IF(C75=0, "-", IF(G75/C75&lt;10, G75/C75, "&gt;999%"))</f>
        <v>2</v>
      </c>
      <c r="J75" s="21">
        <f>IF(E75=0, "-", IF(H75/E75&lt;10, H75/E75, "&gt;999%"))</f>
        <v>-0.22</v>
      </c>
    </row>
    <row r="76" spans="1:10" s="160" customFormat="1" x14ac:dyDescent="0.2">
      <c r="A76" s="178" t="s">
        <v>659</v>
      </c>
      <c r="B76" s="71">
        <v>3</v>
      </c>
      <c r="C76" s="72">
        <v>1</v>
      </c>
      <c r="D76" s="71">
        <v>39</v>
      </c>
      <c r="E76" s="72">
        <v>50</v>
      </c>
      <c r="F76" s="73"/>
      <c r="G76" s="71">
        <f>B76-C76</f>
        <v>2</v>
      </c>
      <c r="H76" s="72">
        <f>D76-E76</f>
        <v>-11</v>
      </c>
      <c r="I76" s="37">
        <f>IF(C76=0, "-", IF(G76/C76&lt;10, G76/C76, "&gt;999%"))</f>
        <v>2</v>
      </c>
      <c r="J76" s="38">
        <f>IF(E76=0, "-", IF(H76/E76&lt;10, H76/E76, "&gt;999%"))</f>
        <v>-0.22</v>
      </c>
    </row>
    <row r="77" spans="1:10" x14ac:dyDescent="0.2">
      <c r="A77" s="177"/>
      <c r="B77" s="143"/>
      <c r="C77" s="144"/>
      <c r="D77" s="143"/>
      <c r="E77" s="144"/>
      <c r="F77" s="145"/>
      <c r="G77" s="143"/>
      <c r="H77" s="144"/>
      <c r="I77" s="151"/>
      <c r="J77" s="152"/>
    </row>
    <row r="78" spans="1:10" s="139" customFormat="1" x14ac:dyDescent="0.2">
      <c r="A78" s="159" t="s">
        <v>38</v>
      </c>
      <c r="B78" s="65"/>
      <c r="C78" s="66"/>
      <c r="D78" s="65"/>
      <c r="E78" s="66"/>
      <c r="F78" s="67"/>
      <c r="G78" s="65"/>
      <c r="H78" s="66"/>
      <c r="I78" s="20"/>
      <c r="J78" s="21"/>
    </row>
    <row r="79" spans="1:10" x14ac:dyDescent="0.2">
      <c r="A79" s="158" t="s">
        <v>513</v>
      </c>
      <c r="B79" s="65">
        <v>0</v>
      </c>
      <c r="C79" s="66">
        <v>2</v>
      </c>
      <c r="D79" s="65">
        <v>0</v>
      </c>
      <c r="E79" s="66">
        <v>17</v>
      </c>
      <c r="F79" s="67"/>
      <c r="G79" s="65">
        <f t="shared" ref="G79:G85" si="8">B79-C79</f>
        <v>-2</v>
      </c>
      <c r="H79" s="66">
        <f t="shared" ref="H79:H85" si="9">D79-E79</f>
        <v>-17</v>
      </c>
      <c r="I79" s="20">
        <f t="shared" ref="I79:I85" si="10">IF(C79=0, "-", IF(G79/C79&lt;10, G79/C79, "&gt;999%"))</f>
        <v>-1</v>
      </c>
      <c r="J79" s="21">
        <f t="shared" ref="J79:J85" si="11">IF(E79=0, "-", IF(H79/E79&lt;10, H79/E79, "&gt;999%"))</f>
        <v>-1</v>
      </c>
    </row>
    <row r="80" spans="1:10" x14ac:dyDescent="0.2">
      <c r="A80" s="158" t="s">
        <v>217</v>
      </c>
      <c r="B80" s="65">
        <v>0</v>
      </c>
      <c r="C80" s="66">
        <v>1</v>
      </c>
      <c r="D80" s="65">
        <v>5</v>
      </c>
      <c r="E80" s="66">
        <v>12</v>
      </c>
      <c r="F80" s="67"/>
      <c r="G80" s="65">
        <f t="shared" si="8"/>
        <v>-1</v>
      </c>
      <c r="H80" s="66">
        <f t="shared" si="9"/>
        <v>-7</v>
      </c>
      <c r="I80" s="20">
        <f t="shared" si="10"/>
        <v>-1</v>
      </c>
      <c r="J80" s="21">
        <f t="shared" si="11"/>
        <v>-0.58333333333333337</v>
      </c>
    </row>
    <row r="81" spans="1:10" x14ac:dyDescent="0.2">
      <c r="A81" s="158" t="s">
        <v>368</v>
      </c>
      <c r="B81" s="65">
        <v>1</v>
      </c>
      <c r="C81" s="66">
        <v>0</v>
      </c>
      <c r="D81" s="65">
        <v>10</v>
      </c>
      <c r="E81" s="66">
        <v>5</v>
      </c>
      <c r="F81" s="67"/>
      <c r="G81" s="65">
        <f t="shared" si="8"/>
        <v>1</v>
      </c>
      <c r="H81" s="66">
        <f t="shared" si="9"/>
        <v>5</v>
      </c>
      <c r="I81" s="20" t="str">
        <f t="shared" si="10"/>
        <v>-</v>
      </c>
      <c r="J81" s="21">
        <f t="shared" si="11"/>
        <v>1</v>
      </c>
    </row>
    <row r="82" spans="1:10" x14ac:dyDescent="0.2">
      <c r="A82" s="158" t="s">
        <v>369</v>
      </c>
      <c r="B82" s="65">
        <v>0</v>
      </c>
      <c r="C82" s="66">
        <v>0</v>
      </c>
      <c r="D82" s="65">
        <v>2</v>
      </c>
      <c r="E82" s="66">
        <v>34</v>
      </c>
      <c r="F82" s="67"/>
      <c r="G82" s="65">
        <f t="shared" si="8"/>
        <v>0</v>
      </c>
      <c r="H82" s="66">
        <f t="shared" si="9"/>
        <v>-32</v>
      </c>
      <c r="I82" s="20" t="str">
        <f t="shared" si="10"/>
        <v>-</v>
      </c>
      <c r="J82" s="21">
        <f t="shared" si="11"/>
        <v>-0.94117647058823528</v>
      </c>
    </row>
    <row r="83" spans="1:10" x14ac:dyDescent="0.2">
      <c r="A83" s="158" t="s">
        <v>413</v>
      </c>
      <c r="B83" s="65">
        <v>1</v>
      </c>
      <c r="C83" s="66">
        <v>1</v>
      </c>
      <c r="D83" s="65">
        <v>8</v>
      </c>
      <c r="E83" s="66">
        <v>4</v>
      </c>
      <c r="F83" s="67"/>
      <c r="G83" s="65">
        <f t="shared" si="8"/>
        <v>0</v>
      </c>
      <c r="H83" s="66">
        <f t="shared" si="9"/>
        <v>4</v>
      </c>
      <c r="I83" s="20">
        <f t="shared" si="10"/>
        <v>0</v>
      </c>
      <c r="J83" s="21">
        <f t="shared" si="11"/>
        <v>1</v>
      </c>
    </row>
    <row r="84" spans="1:10" x14ac:dyDescent="0.2">
      <c r="A84" s="158" t="s">
        <v>518</v>
      </c>
      <c r="B84" s="65">
        <v>0</v>
      </c>
      <c r="C84" s="66">
        <v>0</v>
      </c>
      <c r="D84" s="65">
        <v>0</v>
      </c>
      <c r="E84" s="66">
        <v>17</v>
      </c>
      <c r="F84" s="67"/>
      <c r="G84" s="65">
        <f t="shared" si="8"/>
        <v>0</v>
      </c>
      <c r="H84" s="66">
        <f t="shared" si="9"/>
        <v>-17</v>
      </c>
      <c r="I84" s="20" t="str">
        <f t="shared" si="10"/>
        <v>-</v>
      </c>
      <c r="J84" s="21">
        <f t="shared" si="11"/>
        <v>-1</v>
      </c>
    </row>
    <row r="85" spans="1:10" s="160" customFormat="1" x14ac:dyDescent="0.2">
      <c r="A85" s="178" t="s">
        <v>660</v>
      </c>
      <c r="B85" s="71">
        <v>2</v>
      </c>
      <c r="C85" s="72">
        <v>4</v>
      </c>
      <c r="D85" s="71">
        <v>25</v>
      </c>
      <c r="E85" s="72">
        <v>89</v>
      </c>
      <c r="F85" s="73"/>
      <c r="G85" s="71">
        <f t="shared" si="8"/>
        <v>-2</v>
      </c>
      <c r="H85" s="72">
        <f t="shared" si="9"/>
        <v>-64</v>
      </c>
      <c r="I85" s="37">
        <f t="shared" si="10"/>
        <v>-0.5</v>
      </c>
      <c r="J85" s="38">
        <f t="shared" si="11"/>
        <v>-0.7191011235955056</v>
      </c>
    </row>
    <row r="86" spans="1:10" x14ac:dyDescent="0.2">
      <c r="A86" s="177"/>
      <c r="B86" s="143"/>
      <c r="C86" s="144"/>
      <c r="D86" s="143"/>
      <c r="E86" s="144"/>
      <c r="F86" s="145"/>
      <c r="G86" s="143"/>
      <c r="H86" s="144"/>
      <c r="I86" s="151"/>
      <c r="J86" s="152"/>
    </row>
    <row r="87" spans="1:10" s="139" customFormat="1" x14ac:dyDescent="0.2">
      <c r="A87" s="159" t="s">
        <v>39</v>
      </c>
      <c r="B87" s="65"/>
      <c r="C87" s="66"/>
      <c r="D87" s="65"/>
      <c r="E87" s="66"/>
      <c r="F87" s="67"/>
      <c r="G87" s="65"/>
      <c r="H87" s="66"/>
      <c r="I87" s="20"/>
      <c r="J87" s="21"/>
    </row>
    <row r="88" spans="1:10" x14ac:dyDescent="0.2">
      <c r="A88" s="158" t="s">
        <v>582</v>
      </c>
      <c r="B88" s="65">
        <v>17</v>
      </c>
      <c r="C88" s="66">
        <v>9</v>
      </c>
      <c r="D88" s="65">
        <v>129</v>
      </c>
      <c r="E88" s="66">
        <v>107</v>
      </c>
      <c r="F88" s="67"/>
      <c r="G88" s="65">
        <f>B88-C88</f>
        <v>8</v>
      </c>
      <c r="H88" s="66">
        <f>D88-E88</f>
        <v>22</v>
      </c>
      <c r="I88" s="20">
        <f>IF(C88=0, "-", IF(G88/C88&lt;10, G88/C88, "&gt;999%"))</f>
        <v>0.88888888888888884</v>
      </c>
      <c r="J88" s="21">
        <f>IF(E88=0, "-", IF(H88/E88&lt;10, H88/E88, "&gt;999%"))</f>
        <v>0.20560747663551401</v>
      </c>
    </row>
    <row r="89" spans="1:10" x14ac:dyDescent="0.2">
      <c r="A89" s="158" t="s">
        <v>573</v>
      </c>
      <c r="B89" s="65">
        <v>0</v>
      </c>
      <c r="C89" s="66">
        <v>0</v>
      </c>
      <c r="D89" s="65">
        <v>7</v>
      </c>
      <c r="E89" s="66">
        <v>10</v>
      </c>
      <c r="F89" s="67"/>
      <c r="G89" s="65">
        <f>B89-C89</f>
        <v>0</v>
      </c>
      <c r="H89" s="66">
        <f>D89-E89</f>
        <v>-3</v>
      </c>
      <c r="I89" s="20" t="str">
        <f>IF(C89=0, "-", IF(G89/C89&lt;10, G89/C89, "&gt;999%"))</f>
        <v>-</v>
      </c>
      <c r="J89" s="21">
        <f>IF(E89=0, "-", IF(H89/E89&lt;10, H89/E89, "&gt;999%"))</f>
        <v>-0.3</v>
      </c>
    </row>
    <row r="90" spans="1:10" s="160" customFormat="1" x14ac:dyDescent="0.2">
      <c r="A90" s="178" t="s">
        <v>661</v>
      </c>
      <c r="B90" s="71">
        <v>17</v>
      </c>
      <c r="C90" s="72">
        <v>9</v>
      </c>
      <c r="D90" s="71">
        <v>136</v>
      </c>
      <c r="E90" s="72">
        <v>117</v>
      </c>
      <c r="F90" s="73"/>
      <c r="G90" s="71">
        <f>B90-C90</f>
        <v>8</v>
      </c>
      <c r="H90" s="72">
        <f>D90-E90</f>
        <v>19</v>
      </c>
      <c r="I90" s="37">
        <f>IF(C90=0, "-", IF(G90/C90&lt;10, G90/C90, "&gt;999%"))</f>
        <v>0.88888888888888884</v>
      </c>
      <c r="J90" s="38">
        <f>IF(E90=0, "-", IF(H90/E90&lt;10, H90/E90, "&gt;999%"))</f>
        <v>0.1623931623931624</v>
      </c>
    </row>
    <row r="91" spans="1:10" x14ac:dyDescent="0.2">
      <c r="A91" s="177"/>
      <c r="B91" s="143"/>
      <c r="C91" s="144"/>
      <c r="D91" s="143"/>
      <c r="E91" s="144"/>
      <c r="F91" s="145"/>
      <c r="G91" s="143"/>
      <c r="H91" s="144"/>
      <c r="I91" s="151"/>
      <c r="J91" s="152"/>
    </row>
    <row r="92" spans="1:10" s="139" customFormat="1" x14ac:dyDescent="0.2">
      <c r="A92" s="159" t="s">
        <v>40</v>
      </c>
      <c r="B92" s="65"/>
      <c r="C92" s="66"/>
      <c r="D92" s="65"/>
      <c r="E92" s="66"/>
      <c r="F92" s="67"/>
      <c r="G92" s="65"/>
      <c r="H92" s="66"/>
      <c r="I92" s="20"/>
      <c r="J92" s="21"/>
    </row>
    <row r="93" spans="1:10" x14ac:dyDescent="0.2">
      <c r="A93" s="158" t="s">
        <v>583</v>
      </c>
      <c r="B93" s="65">
        <v>0</v>
      </c>
      <c r="C93" s="66">
        <v>1</v>
      </c>
      <c r="D93" s="65">
        <v>9</v>
      </c>
      <c r="E93" s="66">
        <v>20</v>
      </c>
      <c r="F93" s="67"/>
      <c r="G93" s="65">
        <f>B93-C93</f>
        <v>-1</v>
      </c>
      <c r="H93" s="66">
        <f>D93-E93</f>
        <v>-11</v>
      </c>
      <c r="I93" s="20">
        <f>IF(C93=0, "-", IF(G93/C93&lt;10, G93/C93, "&gt;999%"))</f>
        <v>-1</v>
      </c>
      <c r="J93" s="21">
        <f>IF(E93=0, "-", IF(H93/E93&lt;10, H93/E93, "&gt;999%"))</f>
        <v>-0.55000000000000004</v>
      </c>
    </row>
    <row r="94" spans="1:10" s="160" customFormat="1" x14ac:dyDescent="0.2">
      <c r="A94" s="178" t="s">
        <v>662</v>
      </c>
      <c r="B94" s="71">
        <v>0</v>
      </c>
      <c r="C94" s="72">
        <v>1</v>
      </c>
      <c r="D94" s="71">
        <v>9</v>
      </c>
      <c r="E94" s="72">
        <v>20</v>
      </c>
      <c r="F94" s="73"/>
      <c r="G94" s="71">
        <f>B94-C94</f>
        <v>-1</v>
      </c>
      <c r="H94" s="72">
        <f>D94-E94</f>
        <v>-11</v>
      </c>
      <c r="I94" s="37">
        <f>IF(C94=0, "-", IF(G94/C94&lt;10, G94/C94, "&gt;999%"))</f>
        <v>-1</v>
      </c>
      <c r="J94" s="38">
        <f>IF(E94=0, "-", IF(H94/E94&lt;10, H94/E94, "&gt;999%"))</f>
        <v>-0.55000000000000004</v>
      </c>
    </row>
    <row r="95" spans="1:10" x14ac:dyDescent="0.2">
      <c r="A95" s="177"/>
      <c r="B95" s="143"/>
      <c r="C95" s="144"/>
      <c r="D95" s="143"/>
      <c r="E95" s="144"/>
      <c r="F95" s="145"/>
      <c r="G95" s="143"/>
      <c r="H95" s="144"/>
      <c r="I95" s="151"/>
      <c r="J95" s="152"/>
    </row>
    <row r="96" spans="1:10" s="139" customFormat="1" x14ac:dyDescent="0.2">
      <c r="A96" s="159" t="s">
        <v>41</v>
      </c>
      <c r="B96" s="65"/>
      <c r="C96" s="66"/>
      <c r="D96" s="65"/>
      <c r="E96" s="66"/>
      <c r="F96" s="67"/>
      <c r="G96" s="65"/>
      <c r="H96" s="66"/>
      <c r="I96" s="20"/>
      <c r="J96" s="21"/>
    </row>
    <row r="97" spans="1:10" x14ac:dyDescent="0.2">
      <c r="A97" s="158" t="s">
        <v>357</v>
      </c>
      <c r="B97" s="65">
        <v>6</v>
      </c>
      <c r="C97" s="66">
        <v>6</v>
      </c>
      <c r="D97" s="65">
        <v>39</v>
      </c>
      <c r="E97" s="66">
        <v>59</v>
      </c>
      <c r="F97" s="67"/>
      <c r="G97" s="65">
        <f>B97-C97</f>
        <v>0</v>
      </c>
      <c r="H97" s="66">
        <f>D97-E97</f>
        <v>-20</v>
      </c>
      <c r="I97" s="20">
        <f>IF(C97=0, "-", IF(G97/C97&lt;10, G97/C97, "&gt;999%"))</f>
        <v>0</v>
      </c>
      <c r="J97" s="21">
        <f>IF(E97=0, "-", IF(H97/E97&lt;10, H97/E97, "&gt;999%"))</f>
        <v>-0.33898305084745761</v>
      </c>
    </row>
    <row r="98" spans="1:10" s="160" customFormat="1" x14ac:dyDescent="0.2">
      <c r="A98" s="178" t="s">
        <v>663</v>
      </c>
      <c r="B98" s="71">
        <v>6</v>
      </c>
      <c r="C98" s="72">
        <v>6</v>
      </c>
      <c r="D98" s="71">
        <v>39</v>
      </c>
      <c r="E98" s="72">
        <v>59</v>
      </c>
      <c r="F98" s="73"/>
      <c r="G98" s="71">
        <f>B98-C98</f>
        <v>0</v>
      </c>
      <c r="H98" s="72">
        <f>D98-E98</f>
        <v>-20</v>
      </c>
      <c r="I98" s="37">
        <f>IF(C98=0, "-", IF(G98/C98&lt;10, G98/C98, "&gt;999%"))</f>
        <v>0</v>
      </c>
      <c r="J98" s="38">
        <f>IF(E98=0, "-", IF(H98/E98&lt;10, H98/E98, "&gt;999%"))</f>
        <v>-0.33898305084745761</v>
      </c>
    </row>
    <row r="99" spans="1:10" x14ac:dyDescent="0.2">
      <c r="A99" s="177"/>
      <c r="B99" s="143"/>
      <c r="C99" s="144"/>
      <c r="D99" s="143"/>
      <c r="E99" s="144"/>
      <c r="F99" s="145"/>
      <c r="G99" s="143"/>
      <c r="H99" s="144"/>
      <c r="I99" s="151"/>
      <c r="J99" s="152"/>
    </row>
    <row r="100" spans="1:10" s="139" customFormat="1" x14ac:dyDescent="0.2">
      <c r="A100" s="159" t="s">
        <v>42</v>
      </c>
      <c r="B100" s="65"/>
      <c r="C100" s="66"/>
      <c r="D100" s="65"/>
      <c r="E100" s="66"/>
      <c r="F100" s="67"/>
      <c r="G100" s="65"/>
      <c r="H100" s="66"/>
      <c r="I100" s="20"/>
      <c r="J100" s="21"/>
    </row>
    <row r="101" spans="1:10" x14ac:dyDescent="0.2">
      <c r="A101" s="158" t="s">
        <v>321</v>
      </c>
      <c r="B101" s="65">
        <v>0</v>
      </c>
      <c r="C101" s="66">
        <v>2</v>
      </c>
      <c r="D101" s="65">
        <v>16</v>
      </c>
      <c r="E101" s="66">
        <v>26</v>
      </c>
      <c r="F101" s="67"/>
      <c r="G101" s="65">
        <f>B101-C101</f>
        <v>-2</v>
      </c>
      <c r="H101" s="66">
        <f>D101-E101</f>
        <v>-10</v>
      </c>
      <c r="I101" s="20">
        <f>IF(C101=0, "-", IF(G101/C101&lt;10, G101/C101, "&gt;999%"))</f>
        <v>-1</v>
      </c>
      <c r="J101" s="21">
        <f>IF(E101=0, "-", IF(H101/E101&lt;10, H101/E101, "&gt;999%"))</f>
        <v>-0.38461538461538464</v>
      </c>
    </row>
    <row r="102" spans="1:10" x14ac:dyDescent="0.2">
      <c r="A102" s="158" t="s">
        <v>197</v>
      </c>
      <c r="B102" s="65">
        <v>6</v>
      </c>
      <c r="C102" s="66">
        <v>14</v>
      </c>
      <c r="D102" s="65">
        <v>97</v>
      </c>
      <c r="E102" s="66">
        <v>189</v>
      </c>
      <c r="F102" s="67"/>
      <c r="G102" s="65">
        <f>B102-C102</f>
        <v>-8</v>
      </c>
      <c r="H102" s="66">
        <f>D102-E102</f>
        <v>-92</v>
      </c>
      <c r="I102" s="20">
        <f>IF(C102=0, "-", IF(G102/C102&lt;10, G102/C102, "&gt;999%"))</f>
        <v>-0.5714285714285714</v>
      </c>
      <c r="J102" s="21">
        <f>IF(E102=0, "-", IF(H102/E102&lt;10, H102/E102, "&gt;999%"))</f>
        <v>-0.48677248677248675</v>
      </c>
    </row>
    <row r="103" spans="1:10" x14ac:dyDescent="0.2">
      <c r="A103" s="158" t="s">
        <v>381</v>
      </c>
      <c r="B103" s="65">
        <v>1</v>
      </c>
      <c r="C103" s="66">
        <v>4</v>
      </c>
      <c r="D103" s="65">
        <v>27</v>
      </c>
      <c r="E103" s="66">
        <v>62</v>
      </c>
      <c r="F103" s="67"/>
      <c r="G103" s="65">
        <f>B103-C103</f>
        <v>-3</v>
      </c>
      <c r="H103" s="66">
        <f>D103-E103</f>
        <v>-35</v>
      </c>
      <c r="I103" s="20">
        <f>IF(C103=0, "-", IF(G103/C103&lt;10, G103/C103, "&gt;999%"))</f>
        <v>-0.75</v>
      </c>
      <c r="J103" s="21">
        <f>IF(E103=0, "-", IF(H103/E103&lt;10, H103/E103, "&gt;999%"))</f>
        <v>-0.56451612903225812</v>
      </c>
    </row>
    <row r="104" spans="1:10" s="160" customFormat="1" x14ac:dyDescent="0.2">
      <c r="A104" s="178" t="s">
        <v>664</v>
      </c>
      <c r="B104" s="71">
        <v>7</v>
      </c>
      <c r="C104" s="72">
        <v>20</v>
      </c>
      <c r="D104" s="71">
        <v>140</v>
      </c>
      <c r="E104" s="72">
        <v>277</v>
      </c>
      <c r="F104" s="73"/>
      <c r="G104" s="71">
        <f>B104-C104</f>
        <v>-13</v>
      </c>
      <c r="H104" s="72">
        <f>D104-E104</f>
        <v>-137</v>
      </c>
      <c r="I104" s="37">
        <f>IF(C104=0, "-", IF(G104/C104&lt;10, G104/C104, "&gt;999%"))</f>
        <v>-0.65</v>
      </c>
      <c r="J104" s="38">
        <f>IF(E104=0, "-", IF(H104/E104&lt;10, H104/E104, "&gt;999%"))</f>
        <v>-0.49458483754512633</v>
      </c>
    </row>
    <row r="105" spans="1:10" x14ac:dyDescent="0.2">
      <c r="A105" s="177"/>
      <c r="B105" s="143"/>
      <c r="C105" s="144"/>
      <c r="D105" s="143"/>
      <c r="E105" s="144"/>
      <c r="F105" s="145"/>
      <c r="G105" s="143"/>
      <c r="H105" s="144"/>
      <c r="I105" s="151"/>
      <c r="J105" s="152"/>
    </row>
    <row r="106" spans="1:10" s="139" customFormat="1" x14ac:dyDescent="0.2">
      <c r="A106" s="159" t="s">
        <v>43</v>
      </c>
      <c r="B106" s="65"/>
      <c r="C106" s="66"/>
      <c r="D106" s="65"/>
      <c r="E106" s="66"/>
      <c r="F106" s="67"/>
      <c r="G106" s="65"/>
      <c r="H106" s="66"/>
      <c r="I106" s="20"/>
      <c r="J106" s="21"/>
    </row>
    <row r="107" spans="1:10" x14ac:dyDescent="0.2">
      <c r="A107" s="158" t="s">
        <v>514</v>
      </c>
      <c r="B107" s="65">
        <v>0</v>
      </c>
      <c r="C107" s="66">
        <v>0</v>
      </c>
      <c r="D107" s="65">
        <v>3</v>
      </c>
      <c r="E107" s="66">
        <v>19</v>
      </c>
      <c r="F107" s="67"/>
      <c r="G107" s="65">
        <f>B107-C107</f>
        <v>0</v>
      </c>
      <c r="H107" s="66">
        <f>D107-E107</f>
        <v>-16</v>
      </c>
      <c r="I107" s="20" t="str">
        <f>IF(C107=0, "-", IF(G107/C107&lt;10, G107/C107, "&gt;999%"))</f>
        <v>-</v>
      </c>
      <c r="J107" s="21">
        <f>IF(E107=0, "-", IF(H107/E107&lt;10, H107/E107, "&gt;999%"))</f>
        <v>-0.84210526315789469</v>
      </c>
    </row>
    <row r="108" spans="1:10" x14ac:dyDescent="0.2">
      <c r="A108" s="158" t="s">
        <v>559</v>
      </c>
      <c r="B108" s="65">
        <v>12</v>
      </c>
      <c r="C108" s="66">
        <v>11</v>
      </c>
      <c r="D108" s="65">
        <v>127</v>
      </c>
      <c r="E108" s="66">
        <v>164</v>
      </c>
      <c r="F108" s="67"/>
      <c r="G108" s="65">
        <f>B108-C108</f>
        <v>1</v>
      </c>
      <c r="H108" s="66">
        <f>D108-E108</f>
        <v>-37</v>
      </c>
      <c r="I108" s="20">
        <f>IF(C108=0, "-", IF(G108/C108&lt;10, G108/C108, "&gt;999%"))</f>
        <v>9.0909090909090912E-2</v>
      </c>
      <c r="J108" s="21">
        <f>IF(E108=0, "-", IF(H108/E108&lt;10, H108/E108, "&gt;999%"))</f>
        <v>-0.22560975609756098</v>
      </c>
    </row>
    <row r="109" spans="1:10" s="160" customFormat="1" x14ac:dyDescent="0.2">
      <c r="A109" s="178" t="s">
        <v>665</v>
      </c>
      <c r="B109" s="71">
        <v>12</v>
      </c>
      <c r="C109" s="72">
        <v>11</v>
      </c>
      <c r="D109" s="71">
        <v>130</v>
      </c>
      <c r="E109" s="72">
        <v>183</v>
      </c>
      <c r="F109" s="73"/>
      <c r="G109" s="71">
        <f>B109-C109</f>
        <v>1</v>
      </c>
      <c r="H109" s="72">
        <f>D109-E109</f>
        <v>-53</v>
      </c>
      <c r="I109" s="37">
        <f>IF(C109=0, "-", IF(G109/C109&lt;10, G109/C109, "&gt;999%"))</f>
        <v>9.0909090909090912E-2</v>
      </c>
      <c r="J109" s="38">
        <f>IF(E109=0, "-", IF(H109/E109&lt;10, H109/E109, "&gt;999%"))</f>
        <v>-0.2896174863387978</v>
      </c>
    </row>
    <row r="110" spans="1:10" x14ac:dyDescent="0.2">
      <c r="A110" s="177"/>
      <c r="B110" s="143"/>
      <c r="C110" s="144"/>
      <c r="D110" s="143"/>
      <c r="E110" s="144"/>
      <c r="F110" s="145"/>
      <c r="G110" s="143"/>
      <c r="H110" s="144"/>
      <c r="I110" s="151"/>
      <c r="J110" s="152"/>
    </row>
    <row r="111" spans="1:10" s="139" customFormat="1" x14ac:dyDescent="0.2">
      <c r="A111" s="159" t="s">
        <v>44</v>
      </c>
      <c r="B111" s="65"/>
      <c r="C111" s="66"/>
      <c r="D111" s="65"/>
      <c r="E111" s="66"/>
      <c r="F111" s="67"/>
      <c r="G111" s="65"/>
      <c r="H111" s="66"/>
      <c r="I111" s="20"/>
      <c r="J111" s="21"/>
    </row>
    <row r="112" spans="1:10" x14ac:dyDescent="0.2">
      <c r="A112" s="158" t="s">
        <v>370</v>
      </c>
      <c r="B112" s="65">
        <v>0</v>
      </c>
      <c r="C112" s="66">
        <v>24</v>
      </c>
      <c r="D112" s="65">
        <v>11</v>
      </c>
      <c r="E112" s="66">
        <v>182</v>
      </c>
      <c r="F112" s="67"/>
      <c r="G112" s="65">
        <f t="shared" ref="G112:G125" si="12">B112-C112</f>
        <v>-24</v>
      </c>
      <c r="H112" s="66">
        <f t="shared" ref="H112:H125" si="13">D112-E112</f>
        <v>-171</v>
      </c>
      <c r="I112" s="20">
        <f t="shared" ref="I112:I125" si="14">IF(C112=0, "-", IF(G112/C112&lt;10, G112/C112, "&gt;999%"))</f>
        <v>-1</v>
      </c>
      <c r="J112" s="21">
        <f t="shared" ref="J112:J125" si="15">IF(E112=0, "-", IF(H112/E112&lt;10, H112/E112, "&gt;999%"))</f>
        <v>-0.93956043956043955</v>
      </c>
    </row>
    <row r="113" spans="1:10" x14ac:dyDescent="0.2">
      <c r="A113" s="158" t="s">
        <v>449</v>
      </c>
      <c r="B113" s="65">
        <v>50</v>
      </c>
      <c r="C113" s="66">
        <v>39</v>
      </c>
      <c r="D113" s="65">
        <v>514</v>
      </c>
      <c r="E113" s="66">
        <v>608</v>
      </c>
      <c r="F113" s="67"/>
      <c r="G113" s="65">
        <f t="shared" si="12"/>
        <v>11</v>
      </c>
      <c r="H113" s="66">
        <f t="shared" si="13"/>
        <v>-94</v>
      </c>
      <c r="I113" s="20">
        <f t="shared" si="14"/>
        <v>0.28205128205128205</v>
      </c>
      <c r="J113" s="21">
        <f t="shared" si="15"/>
        <v>-0.15460526315789475</v>
      </c>
    </row>
    <row r="114" spans="1:10" x14ac:dyDescent="0.2">
      <c r="A114" s="158" t="s">
        <v>414</v>
      </c>
      <c r="B114" s="65">
        <v>0</v>
      </c>
      <c r="C114" s="66">
        <v>66</v>
      </c>
      <c r="D114" s="65">
        <v>448</v>
      </c>
      <c r="E114" s="66">
        <v>1142</v>
      </c>
      <c r="F114" s="67"/>
      <c r="G114" s="65">
        <f t="shared" si="12"/>
        <v>-66</v>
      </c>
      <c r="H114" s="66">
        <f t="shared" si="13"/>
        <v>-694</v>
      </c>
      <c r="I114" s="20">
        <f t="shared" si="14"/>
        <v>-1</v>
      </c>
      <c r="J114" s="21">
        <f t="shared" si="15"/>
        <v>-0.60770577933450087</v>
      </c>
    </row>
    <row r="115" spans="1:10" x14ac:dyDescent="0.2">
      <c r="A115" s="158" t="s">
        <v>450</v>
      </c>
      <c r="B115" s="65">
        <v>82</v>
      </c>
      <c r="C115" s="66">
        <v>202</v>
      </c>
      <c r="D115" s="65">
        <v>1426</v>
      </c>
      <c r="E115" s="66">
        <v>1671</v>
      </c>
      <c r="F115" s="67"/>
      <c r="G115" s="65">
        <f t="shared" si="12"/>
        <v>-120</v>
      </c>
      <c r="H115" s="66">
        <f t="shared" si="13"/>
        <v>-245</v>
      </c>
      <c r="I115" s="20">
        <f t="shared" si="14"/>
        <v>-0.59405940594059403</v>
      </c>
      <c r="J115" s="21">
        <f t="shared" si="15"/>
        <v>-0.14661879114302812</v>
      </c>
    </row>
    <row r="116" spans="1:10" x14ac:dyDescent="0.2">
      <c r="A116" s="158" t="s">
        <v>201</v>
      </c>
      <c r="B116" s="65">
        <v>1</v>
      </c>
      <c r="C116" s="66">
        <v>0</v>
      </c>
      <c r="D116" s="65">
        <v>45</v>
      </c>
      <c r="E116" s="66">
        <v>1</v>
      </c>
      <c r="F116" s="67"/>
      <c r="G116" s="65">
        <f t="shared" si="12"/>
        <v>1</v>
      </c>
      <c r="H116" s="66">
        <f t="shared" si="13"/>
        <v>44</v>
      </c>
      <c r="I116" s="20" t="str">
        <f t="shared" si="14"/>
        <v>-</v>
      </c>
      <c r="J116" s="21" t="str">
        <f t="shared" si="15"/>
        <v>&gt;999%</v>
      </c>
    </row>
    <row r="117" spans="1:10" x14ac:dyDescent="0.2">
      <c r="A117" s="158" t="s">
        <v>222</v>
      </c>
      <c r="B117" s="65">
        <v>12</v>
      </c>
      <c r="C117" s="66">
        <v>78</v>
      </c>
      <c r="D117" s="65">
        <v>633</v>
      </c>
      <c r="E117" s="66">
        <v>1168</v>
      </c>
      <c r="F117" s="67"/>
      <c r="G117" s="65">
        <f t="shared" si="12"/>
        <v>-66</v>
      </c>
      <c r="H117" s="66">
        <f t="shared" si="13"/>
        <v>-535</v>
      </c>
      <c r="I117" s="20">
        <f t="shared" si="14"/>
        <v>-0.84615384615384615</v>
      </c>
      <c r="J117" s="21">
        <f t="shared" si="15"/>
        <v>-0.45804794520547948</v>
      </c>
    </row>
    <row r="118" spans="1:10" x14ac:dyDescent="0.2">
      <c r="A118" s="158" t="s">
        <v>253</v>
      </c>
      <c r="B118" s="65">
        <v>2</v>
      </c>
      <c r="C118" s="66">
        <v>7</v>
      </c>
      <c r="D118" s="65">
        <v>61</v>
      </c>
      <c r="E118" s="66">
        <v>275</v>
      </c>
      <c r="F118" s="67"/>
      <c r="G118" s="65">
        <f t="shared" si="12"/>
        <v>-5</v>
      </c>
      <c r="H118" s="66">
        <f t="shared" si="13"/>
        <v>-214</v>
      </c>
      <c r="I118" s="20">
        <f t="shared" si="14"/>
        <v>-0.7142857142857143</v>
      </c>
      <c r="J118" s="21">
        <f t="shared" si="15"/>
        <v>-0.7781818181818182</v>
      </c>
    </row>
    <row r="119" spans="1:10" x14ac:dyDescent="0.2">
      <c r="A119" s="158" t="s">
        <v>324</v>
      </c>
      <c r="B119" s="65">
        <v>27</v>
      </c>
      <c r="C119" s="66">
        <v>323</v>
      </c>
      <c r="D119" s="65">
        <v>788</v>
      </c>
      <c r="E119" s="66">
        <v>1611</v>
      </c>
      <c r="F119" s="67"/>
      <c r="G119" s="65">
        <f t="shared" si="12"/>
        <v>-296</v>
      </c>
      <c r="H119" s="66">
        <f t="shared" si="13"/>
        <v>-823</v>
      </c>
      <c r="I119" s="20">
        <f t="shared" si="14"/>
        <v>-0.91640866873065019</v>
      </c>
      <c r="J119" s="21">
        <f t="shared" si="15"/>
        <v>-0.51086281812538792</v>
      </c>
    </row>
    <row r="120" spans="1:10" x14ac:dyDescent="0.2">
      <c r="A120" s="158" t="s">
        <v>371</v>
      </c>
      <c r="B120" s="65">
        <v>44</v>
      </c>
      <c r="C120" s="66">
        <v>0</v>
      </c>
      <c r="D120" s="65">
        <v>46</v>
      </c>
      <c r="E120" s="66">
        <v>0</v>
      </c>
      <c r="F120" s="67"/>
      <c r="G120" s="65">
        <f t="shared" si="12"/>
        <v>44</v>
      </c>
      <c r="H120" s="66">
        <f t="shared" si="13"/>
        <v>46</v>
      </c>
      <c r="I120" s="20" t="str">
        <f t="shared" si="14"/>
        <v>-</v>
      </c>
      <c r="J120" s="21" t="str">
        <f t="shared" si="15"/>
        <v>-</v>
      </c>
    </row>
    <row r="121" spans="1:10" x14ac:dyDescent="0.2">
      <c r="A121" s="158" t="s">
        <v>529</v>
      </c>
      <c r="B121" s="65">
        <v>49</v>
      </c>
      <c r="C121" s="66">
        <v>106</v>
      </c>
      <c r="D121" s="65">
        <v>575</v>
      </c>
      <c r="E121" s="66">
        <v>1334</v>
      </c>
      <c r="F121" s="67"/>
      <c r="G121" s="65">
        <f t="shared" si="12"/>
        <v>-57</v>
      </c>
      <c r="H121" s="66">
        <f t="shared" si="13"/>
        <v>-759</v>
      </c>
      <c r="I121" s="20">
        <f t="shared" si="14"/>
        <v>-0.53773584905660377</v>
      </c>
      <c r="J121" s="21">
        <f t="shared" si="15"/>
        <v>-0.56896551724137934</v>
      </c>
    </row>
    <row r="122" spans="1:10" x14ac:dyDescent="0.2">
      <c r="A122" s="158" t="s">
        <v>540</v>
      </c>
      <c r="B122" s="65">
        <v>701</v>
      </c>
      <c r="C122" s="66">
        <v>920</v>
      </c>
      <c r="D122" s="65">
        <v>7828</v>
      </c>
      <c r="E122" s="66">
        <v>8717</v>
      </c>
      <c r="F122" s="67"/>
      <c r="G122" s="65">
        <f t="shared" si="12"/>
        <v>-219</v>
      </c>
      <c r="H122" s="66">
        <f t="shared" si="13"/>
        <v>-889</v>
      </c>
      <c r="I122" s="20">
        <f t="shared" si="14"/>
        <v>-0.23804347826086958</v>
      </c>
      <c r="J122" s="21">
        <f t="shared" si="15"/>
        <v>-0.101984627738901</v>
      </c>
    </row>
    <row r="123" spans="1:10" x14ac:dyDescent="0.2">
      <c r="A123" s="158" t="s">
        <v>519</v>
      </c>
      <c r="B123" s="65">
        <v>12</v>
      </c>
      <c r="C123" s="66">
        <v>57</v>
      </c>
      <c r="D123" s="65">
        <v>578</v>
      </c>
      <c r="E123" s="66">
        <v>593</v>
      </c>
      <c r="F123" s="67"/>
      <c r="G123" s="65">
        <f t="shared" si="12"/>
        <v>-45</v>
      </c>
      <c r="H123" s="66">
        <f t="shared" si="13"/>
        <v>-15</v>
      </c>
      <c r="I123" s="20">
        <f t="shared" si="14"/>
        <v>-0.78947368421052633</v>
      </c>
      <c r="J123" s="21">
        <f t="shared" si="15"/>
        <v>-2.5295109612141653E-2</v>
      </c>
    </row>
    <row r="124" spans="1:10" x14ac:dyDescent="0.2">
      <c r="A124" s="158" t="s">
        <v>560</v>
      </c>
      <c r="B124" s="65">
        <v>10</v>
      </c>
      <c r="C124" s="66">
        <v>27</v>
      </c>
      <c r="D124" s="65">
        <v>275</v>
      </c>
      <c r="E124" s="66">
        <v>309</v>
      </c>
      <c r="F124" s="67"/>
      <c r="G124" s="65">
        <f t="shared" si="12"/>
        <v>-17</v>
      </c>
      <c r="H124" s="66">
        <f t="shared" si="13"/>
        <v>-34</v>
      </c>
      <c r="I124" s="20">
        <f t="shared" si="14"/>
        <v>-0.62962962962962965</v>
      </c>
      <c r="J124" s="21">
        <f t="shared" si="15"/>
        <v>-0.11003236245954692</v>
      </c>
    </row>
    <row r="125" spans="1:10" s="160" customFormat="1" x14ac:dyDescent="0.2">
      <c r="A125" s="178" t="s">
        <v>666</v>
      </c>
      <c r="B125" s="71">
        <v>990</v>
      </c>
      <c r="C125" s="72">
        <v>1849</v>
      </c>
      <c r="D125" s="71">
        <v>13228</v>
      </c>
      <c r="E125" s="72">
        <v>17611</v>
      </c>
      <c r="F125" s="73"/>
      <c r="G125" s="71">
        <f t="shared" si="12"/>
        <v>-859</v>
      </c>
      <c r="H125" s="72">
        <f t="shared" si="13"/>
        <v>-4383</v>
      </c>
      <c r="I125" s="37">
        <f t="shared" si="14"/>
        <v>-0.4645754461871282</v>
      </c>
      <c r="J125" s="38">
        <f t="shared" si="15"/>
        <v>-0.24887854182045313</v>
      </c>
    </row>
    <row r="126" spans="1:10" x14ac:dyDescent="0.2">
      <c r="A126" s="177"/>
      <c r="B126" s="143"/>
      <c r="C126" s="144"/>
      <c r="D126" s="143"/>
      <c r="E126" s="144"/>
      <c r="F126" s="145"/>
      <c r="G126" s="143"/>
      <c r="H126" s="144"/>
      <c r="I126" s="151"/>
      <c r="J126" s="152"/>
    </row>
    <row r="127" spans="1:10" s="139" customFormat="1" x14ac:dyDescent="0.2">
      <c r="A127" s="159" t="s">
        <v>45</v>
      </c>
      <c r="B127" s="65"/>
      <c r="C127" s="66"/>
      <c r="D127" s="65"/>
      <c r="E127" s="66"/>
      <c r="F127" s="67"/>
      <c r="G127" s="65"/>
      <c r="H127" s="66"/>
      <c r="I127" s="20"/>
      <c r="J127" s="21"/>
    </row>
    <row r="128" spans="1:10" x14ac:dyDescent="0.2">
      <c r="A128" s="158" t="s">
        <v>584</v>
      </c>
      <c r="B128" s="65">
        <v>6</v>
      </c>
      <c r="C128" s="66">
        <v>4</v>
      </c>
      <c r="D128" s="65">
        <v>48</v>
      </c>
      <c r="E128" s="66">
        <v>83</v>
      </c>
      <c r="F128" s="67"/>
      <c r="G128" s="65">
        <f>B128-C128</f>
        <v>2</v>
      </c>
      <c r="H128" s="66">
        <f>D128-E128</f>
        <v>-35</v>
      </c>
      <c r="I128" s="20">
        <f>IF(C128=0, "-", IF(G128/C128&lt;10, G128/C128, "&gt;999%"))</f>
        <v>0.5</v>
      </c>
      <c r="J128" s="21">
        <f>IF(E128=0, "-", IF(H128/E128&lt;10, H128/E128, "&gt;999%"))</f>
        <v>-0.42168674698795183</v>
      </c>
    </row>
    <row r="129" spans="1:10" s="160" customFormat="1" x14ac:dyDescent="0.2">
      <c r="A129" s="178" t="s">
        <v>667</v>
      </c>
      <c r="B129" s="71">
        <v>6</v>
      </c>
      <c r="C129" s="72">
        <v>4</v>
      </c>
      <c r="D129" s="71">
        <v>48</v>
      </c>
      <c r="E129" s="72">
        <v>83</v>
      </c>
      <c r="F129" s="73"/>
      <c r="G129" s="71">
        <f>B129-C129</f>
        <v>2</v>
      </c>
      <c r="H129" s="72">
        <f>D129-E129</f>
        <v>-35</v>
      </c>
      <c r="I129" s="37">
        <f>IF(C129=0, "-", IF(G129/C129&lt;10, G129/C129, "&gt;999%"))</f>
        <v>0.5</v>
      </c>
      <c r="J129" s="38">
        <f>IF(E129=0, "-", IF(H129/E129&lt;10, H129/E129, "&gt;999%"))</f>
        <v>-0.42168674698795183</v>
      </c>
    </row>
    <row r="130" spans="1:10" x14ac:dyDescent="0.2">
      <c r="A130" s="177"/>
      <c r="B130" s="143"/>
      <c r="C130" s="144"/>
      <c r="D130" s="143"/>
      <c r="E130" s="144"/>
      <c r="F130" s="145"/>
      <c r="G130" s="143"/>
      <c r="H130" s="144"/>
      <c r="I130" s="151"/>
      <c r="J130" s="152"/>
    </row>
    <row r="131" spans="1:10" s="139" customFormat="1" x14ac:dyDescent="0.2">
      <c r="A131" s="159" t="s">
        <v>46</v>
      </c>
      <c r="B131" s="65"/>
      <c r="C131" s="66"/>
      <c r="D131" s="65"/>
      <c r="E131" s="66"/>
      <c r="F131" s="67"/>
      <c r="G131" s="65"/>
      <c r="H131" s="66"/>
      <c r="I131" s="20"/>
      <c r="J131" s="21"/>
    </row>
    <row r="132" spans="1:10" x14ac:dyDescent="0.2">
      <c r="A132" s="158" t="s">
        <v>561</v>
      </c>
      <c r="B132" s="65">
        <v>32</v>
      </c>
      <c r="C132" s="66">
        <v>48</v>
      </c>
      <c r="D132" s="65">
        <v>274</v>
      </c>
      <c r="E132" s="66">
        <v>380</v>
      </c>
      <c r="F132" s="67"/>
      <c r="G132" s="65">
        <f>B132-C132</f>
        <v>-16</v>
      </c>
      <c r="H132" s="66">
        <f>D132-E132</f>
        <v>-106</v>
      </c>
      <c r="I132" s="20">
        <f>IF(C132=0, "-", IF(G132/C132&lt;10, G132/C132, "&gt;999%"))</f>
        <v>-0.33333333333333331</v>
      </c>
      <c r="J132" s="21">
        <f>IF(E132=0, "-", IF(H132/E132&lt;10, H132/E132, "&gt;999%"))</f>
        <v>-0.27894736842105261</v>
      </c>
    </row>
    <row r="133" spans="1:10" x14ac:dyDescent="0.2">
      <c r="A133" s="158" t="s">
        <v>574</v>
      </c>
      <c r="B133" s="65">
        <v>17</v>
      </c>
      <c r="C133" s="66">
        <v>27</v>
      </c>
      <c r="D133" s="65">
        <v>199</v>
      </c>
      <c r="E133" s="66">
        <v>225</v>
      </c>
      <c r="F133" s="67"/>
      <c r="G133" s="65">
        <f>B133-C133</f>
        <v>-10</v>
      </c>
      <c r="H133" s="66">
        <f>D133-E133</f>
        <v>-26</v>
      </c>
      <c r="I133" s="20">
        <f>IF(C133=0, "-", IF(G133/C133&lt;10, G133/C133, "&gt;999%"))</f>
        <v>-0.37037037037037035</v>
      </c>
      <c r="J133" s="21">
        <f>IF(E133=0, "-", IF(H133/E133&lt;10, H133/E133, "&gt;999%"))</f>
        <v>-0.11555555555555555</v>
      </c>
    </row>
    <row r="134" spans="1:10" x14ac:dyDescent="0.2">
      <c r="A134" s="158" t="s">
        <v>585</v>
      </c>
      <c r="B134" s="65">
        <v>14</v>
      </c>
      <c r="C134" s="66">
        <v>10</v>
      </c>
      <c r="D134" s="65">
        <v>71</v>
      </c>
      <c r="E134" s="66">
        <v>152</v>
      </c>
      <c r="F134" s="67"/>
      <c r="G134" s="65">
        <f>B134-C134</f>
        <v>4</v>
      </c>
      <c r="H134" s="66">
        <f>D134-E134</f>
        <v>-81</v>
      </c>
      <c r="I134" s="20">
        <f>IF(C134=0, "-", IF(G134/C134&lt;10, G134/C134, "&gt;999%"))</f>
        <v>0.4</v>
      </c>
      <c r="J134" s="21">
        <f>IF(E134=0, "-", IF(H134/E134&lt;10, H134/E134, "&gt;999%"))</f>
        <v>-0.53289473684210531</v>
      </c>
    </row>
    <row r="135" spans="1:10" s="160" customFormat="1" x14ac:dyDescent="0.2">
      <c r="A135" s="178" t="s">
        <v>668</v>
      </c>
      <c r="B135" s="71">
        <v>63</v>
      </c>
      <c r="C135" s="72">
        <v>85</v>
      </c>
      <c r="D135" s="71">
        <v>544</v>
      </c>
      <c r="E135" s="72">
        <v>757</v>
      </c>
      <c r="F135" s="73"/>
      <c r="G135" s="71">
        <f>B135-C135</f>
        <v>-22</v>
      </c>
      <c r="H135" s="72">
        <f>D135-E135</f>
        <v>-213</v>
      </c>
      <c r="I135" s="37">
        <f>IF(C135=0, "-", IF(G135/C135&lt;10, G135/C135, "&gt;999%"))</f>
        <v>-0.25882352941176473</v>
      </c>
      <c r="J135" s="38">
        <f>IF(E135=0, "-", IF(H135/E135&lt;10, H135/E135, "&gt;999%"))</f>
        <v>-0.28137384412153238</v>
      </c>
    </row>
    <row r="136" spans="1:10" x14ac:dyDescent="0.2">
      <c r="A136" s="177"/>
      <c r="B136" s="143"/>
      <c r="C136" s="144"/>
      <c r="D136" s="143"/>
      <c r="E136" s="144"/>
      <c r="F136" s="145"/>
      <c r="G136" s="143"/>
      <c r="H136" s="144"/>
      <c r="I136" s="151"/>
      <c r="J136" s="152"/>
    </row>
    <row r="137" spans="1:10" s="139" customFormat="1" x14ac:dyDescent="0.2">
      <c r="A137" s="159" t="s">
        <v>47</v>
      </c>
      <c r="B137" s="65"/>
      <c r="C137" s="66"/>
      <c r="D137" s="65"/>
      <c r="E137" s="66"/>
      <c r="F137" s="67"/>
      <c r="G137" s="65"/>
      <c r="H137" s="66"/>
      <c r="I137" s="20"/>
      <c r="J137" s="21"/>
    </row>
    <row r="138" spans="1:10" x14ac:dyDescent="0.2">
      <c r="A138" s="158" t="s">
        <v>271</v>
      </c>
      <c r="B138" s="65">
        <v>1</v>
      </c>
      <c r="C138" s="66">
        <v>0</v>
      </c>
      <c r="D138" s="65">
        <v>6</v>
      </c>
      <c r="E138" s="66">
        <v>4</v>
      </c>
      <c r="F138" s="67"/>
      <c r="G138" s="65">
        <f>B138-C138</f>
        <v>1</v>
      </c>
      <c r="H138" s="66">
        <f>D138-E138</f>
        <v>2</v>
      </c>
      <c r="I138" s="20" t="str">
        <f>IF(C138=0, "-", IF(G138/C138&lt;10, G138/C138, "&gt;999%"))</f>
        <v>-</v>
      </c>
      <c r="J138" s="21">
        <f>IF(E138=0, "-", IF(H138/E138&lt;10, H138/E138, "&gt;999%"))</f>
        <v>0.5</v>
      </c>
    </row>
    <row r="139" spans="1:10" x14ac:dyDescent="0.2">
      <c r="A139" s="158" t="s">
        <v>287</v>
      </c>
      <c r="B139" s="65">
        <v>2</v>
      </c>
      <c r="C139" s="66">
        <v>0</v>
      </c>
      <c r="D139" s="65">
        <v>5</v>
      </c>
      <c r="E139" s="66">
        <v>2</v>
      </c>
      <c r="F139" s="67"/>
      <c r="G139" s="65">
        <f>B139-C139</f>
        <v>2</v>
      </c>
      <c r="H139" s="66">
        <f>D139-E139</f>
        <v>3</v>
      </c>
      <c r="I139" s="20" t="str">
        <f>IF(C139=0, "-", IF(G139/C139&lt;10, G139/C139, "&gt;999%"))</f>
        <v>-</v>
      </c>
      <c r="J139" s="21">
        <f>IF(E139=0, "-", IF(H139/E139&lt;10, H139/E139, "&gt;999%"))</f>
        <v>1.5</v>
      </c>
    </row>
    <row r="140" spans="1:10" s="160" customFormat="1" x14ac:dyDescent="0.2">
      <c r="A140" s="178" t="s">
        <v>669</v>
      </c>
      <c r="B140" s="71">
        <v>3</v>
      </c>
      <c r="C140" s="72">
        <v>0</v>
      </c>
      <c r="D140" s="71">
        <v>11</v>
      </c>
      <c r="E140" s="72">
        <v>6</v>
      </c>
      <c r="F140" s="73"/>
      <c r="G140" s="71">
        <f>B140-C140</f>
        <v>3</v>
      </c>
      <c r="H140" s="72">
        <f>D140-E140</f>
        <v>5</v>
      </c>
      <c r="I140" s="37" t="str">
        <f>IF(C140=0, "-", IF(G140/C140&lt;10, G140/C140, "&gt;999%"))</f>
        <v>-</v>
      </c>
      <c r="J140" s="38">
        <f>IF(E140=0, "-", IF(H140/E140&lt;10, H140/E140, "&gt;999%"))</f>
        <v>0.83333333333333337</v>
      </c>
    </row>
    <row r="141" spans="1:10" x14ac:dyDescent="0.2">
      <c r="A141" s="177"/>
      <c r="B141" s="143"/>
      <c r="C141" s="144"/>
      <c r="D141" s="143"/>
      <c r="E141" s="144"/>
      <c r="F141" s="145"/>
      <c r="G141" s="143"/>
      <c r="H141" s="144"/>
      <c r="I141" s="151"/>
      <c r="J141" s="152"/>
    </row>
    <row r="142" spans="1:10" s="139" customFormat="1" x14ac:dyDescent="0.2">
      <c r="A142" s="159" t="s">
        <v>48</v>
      </c>
      <c r="B142" s="65"/>
      <c r="C142" s="66"/>
      <c r="D142" s="65"/>
      <c r="E142" s="66"/>
      <c r="F142" s="67"/>
      <c r="G142" s="65"/>
      <c r="H142" s="66"/>
      <c r="I142" s="20"/>
      <c r="J142" s="21"/>
    </row>
    <row r="143" spans="1:10" x14ac:dyDescent="0.2">
      <c r="A143" s="158" t="s">
        <v>530</v>
      </c>
      <c r="B143" s="65">
        <v>17</v>
      </c>
      <c r="C143" s="66">
        <v>17</v>
      </c>
      <c r="D143" s="65">
        <v>134</v>
      </c>
      <c r="E143" s="66">
        <v>126</v>
      </c>
      <c r="F143" s="67"/>
      <c r="G143" s="65">
        <f>B143-C143</f>
        <v>0</v>
      </c>
      <c r="H143" s="66">
        <f>D143-E143</f>
        <v>8</v>
      </c>
      <c r="I143" s="20">
        <f>IF(C143=0, "-", IF(G143/C143&lt;10, G143/C143, "&gt;999%"))</f>
        <v>0</v>
      </c>
      <c r="J143" s="21">
        <f>IF(E143=0, "-", IF(H143/E143&lt;10, H143/E143, "&gt;999%"))</f>
        <v>6.3492063492063489E-2</v>
      </c>
    </row>
    <row r="144" spans="1:10" x14ac:dyDescent="0.2">
      <c r="A144" s="158" t="s">
        <v>541</v>
      </c>
      <c r="B144" s="65">
        <v>5</v>
      </c>
      <c r="C144" s="66">
        <v>4</v>
      </c>
      <c r="D144" s="65">
        <v>52</v>
      </c>
      <c r="E144" s="66">
        <v>69</v>
      </c>
      <c r="F144" s="67"/>
      <c r="G144" s="65">
        <f>B144-C144</f>
        <v>1</v>
      </c>
      <c r="H144" s="66">
        <f>D144-E144</f>
        <v>-17</v>
      </c>
      <c r="I144" s="20">
        <f>IF(C144=0, "-", IF(G144/C144&lt;10, G144/C144, "&gt;999%"))</f>
        <v>0.25</v>
      </c>
      <c r="J144" s="21">
        <f>IF(E144=0, "-", IF(H144/E144&lt;10, H144/E144, "&gt;999%"))</f>
        <v>-0.24637681159420291</v>
      </c>
    </row>
    <row r="145" spans="1:10" s="160" customFormat="1" x14ac:dyDescent="0.2">
      <c r="A145" s="178" t="s">
        <v>670</v>
      </c>
      <c r="B145" s="71">
        <v>22</v>
      </c>
      <c r="C145" s="72">
        <v>21</v>
      </c>
      <c r="D145" s="71">
        <v>186</v>
      </c>
      <c r="E145" s="72">
        <v>195</v>
      </c>
      <c r="F145" s="73"/>
      <c r="G145" s="71">
        <f>B145-C145</f>
        <v>1</v>
      </c>
      <c r="H145" s="72">
        <f>D145-E145</f>
        <v>-9</v>
      </c>
      <c r="I145" s="37">
        <f>IF(C145=0, "-", IF(G145/C145&lt;10, G145/C145, "&gt;999%"))</f>
        <v>4.7619047619047616E-2</v>
      </c>
      <c r="J145" s="38">
        <f>IF(E145=0, "-", IF(H145/E145&lt;10, H145/E145, "&gt;999%"))</f>
        <v>-4.6153846153846156E-2</v>
      </c>
    </row>
    <row r="146" spans="1:10" x14ac:dyDescent="0.2">
      <c r="A146" s="177"/>
      <c r="B146" s="143"/>
      <c r="C146" s="144"/>
      <c r="D146" s="143"/>
      <c r="E146" s="144"/>
      <c r="F146" s="145"/>
      <c r="G146" s="143"/>
      <c r="H146" s="144"/>
      <c r="I146" s="151"/>
      <c r="J146" s="152"/>
    </row>
    <row r="147" spans="1:10" s="139" customFormat="1" x14ac:dyDescent="0.2">
      <c r="A147" s="159" t="s">
        <v>49</v>
      </c>
      <c r="B147" s="65"/>
      <c r="C147" s="66"/>
      <c r="D147" s="65"/>
      <c r="E147" s="66"/>
      <c r="F147" s="67"/>
      <c r="G147" s="65"/>
      <c r="H147" s="66"/>
      <c r="I147" s="20"/>
      <c r="J147" s="21"/>
    </row>
    <row r="148" spans="1:10" x14ac:dyDescent="0.2">
      <c r="A148" s="158" t="s">
        <v>382</v>
      </c>
      <c r="B148" s="65">
        <v>19</v>
      </c>
      <c r="C148" s="66">
        <v>25</v>
      </c>
      <c r="D148" s="65">
        <v>240</v>
      </c>
      <c r="E148" s="66">
        <v>172</v>
      </c>
      <c r="F148" s="67"/>
      <c r="G148" s="65">
        <f>B148-C148</f>
        <v>-6</v>
      </c>
      <c r="H148" s="66">
        <f>D148-E148</f>
        <v>68</v>
      </c>
      <c r="I148" s="20">
        <f>IF(C148=0, "-", IF(G148/C148&lt;10, G148/C148, "&gt;999%"))</f>
        <v>-0.24</v>
      </c>
      <c r="J148" s="21">
        <f>IF(E148=0, "-", IF(H148/E148&lt;10, H148/E148, "&gt;999%"))</f>
        <v>0.39534883720930231</v>
      </c>
    </row>
    <row r="149" spans="1:10" x14ac:dyDescent="0.2">
      <c r="A149" s="158" t="s">
        <v>415</v>
      </c>
      <c r="B149" s="65">
        <v>6</v>
      </c>
      <c r="C149" s="66">
        <v>17</v>
      </c>
      <c r="D149" s="65">
        <v>90</v>
      </c>
      <c r="E149" s="66">
        <v>91</v>
      </c>
      <c r="F149" s="67"/>
      <c r="G149" s="65">
        <f>B149-C149</f>
        <v>-11</v>
      </c>
      <c r="H149" s="66">
        <f>D149-E149</f>
        <v>-1</v>
      </c>
      <c r="I149" s="20">
        <f>IF(C149=0, "-", IF(G149/C149&lt;10, G149/C149, "&gt;999%"))</f>
        <v>-0.6470588235294118</v>
      </c>
      <c r="J149" s="21">
        <f>IF(E149=0, "-", IF(H149/E149&lt;10, H149/E149, "&gt;999%"))</f>
        <v>-1.098901098901099E-2</v>
      </c>
    </row>
    <row r="150" spans="1:10" x14ac:dyDescent="0.2">
      <c r="A150" s="158" t="s">
        <v>451</v>
      </c>
      <c r="B150" s="65">
        <v>0</v>
      </c>
      <c r="C150" s="66">
        <v>0</v>
      </c>
      <c r="D150" s="65">
        <v>0</v>
      </c>
      <c r="E150" s="66">
        <v>1</v>
      </c>
      <c r="F150" s="67"/>
      <c r="G150" s="65">
        <f>B150-C150</f>
        <v>0</v>
      </c>
      <c r="H150" s="66">
        <f>D150-E150</f>
        <v>-1</v>
      </c>
      <c r="I150" s="20" t="str">
        <f>IF(C150=0, "-", IF(G150/C150&lt;10, G150/C150, "&gt;999%"))</f>
        <v>-</v>
      </c>
      <c r="J150" s="21">
        <f>IF(E150=0, "-", IF(H150/E150&lt;10, H150/E150, "&gt;999%"))</f>
        <v>-1</v>
      </c>
    </row>
    <row r="151" spans="1:10" x14ac:dyDescent="0.2">
      <c r="A151" s="158" t="s">
        <v>452</v>
      </c>
      <c r="B151" s="65">
        <v>2</v>
      </c>
      <c r="C151" s="66">
        <v>9</v>
      </c>
      <c r="D151" s="65">
        <v>28</v>
      </c>
      <c r="E151" s="66">
        <v>64</v>
      </c>
      <c r="F151" s="67"/>
      <c r="G151" s="65">
        <f>B151-C151</f>
        <v>-7</v>
      </c>
      <c r="H151" s="66">
        <f>D151-E151</f>
        <v>-36</v>
      </c>
      <c r="I151" s="20">
        <f>IF(C151=0, "-", IF(G151/C151&lt;10, G151/C151, "&gt;999%"))</f>
        <v>-0.77777777777777779</v>
      </c>
      <c r="J151" s="21">
        <f>IF(E151=0, "-", IF(H151/E151&lt;10, H151/E151, "&gt;999%"))</f>
        <v>-0.5625</v>
      </c>
    </row>
    <row r="152" spans="1:10" s="160" customFormat="1" x14ac:dyDescent="0.2">
      <c r="A152" s="178" t="s">
        <v>671</v>
      </c>
      <c r="B152" s="71">
        <v>27</v>
      </c>
      <c r="C152" s="72">
        <v>51</v>
      </c>
      <c r="D152" s="71">
        <v>358</v>
      </c>
      <c r="E152" s="72">
        <v>328</v>
      </c>
      <c r="F152" s="73"/>
      <c r="G152" s="71">
        <f>B152-C152</f>
        <v>-24</v>
      </c>
      <c r="H152" s="72">
        <f>D152-E152</f>
        <v>30</v>
      </c>
      <c r="I152" s="37">
        <f>IF(C152=0, "-", IF(G152/C152&lt;10, G152/C152, "&gt;999%"))</f>
        <v>-0.47058823529411764</v>
      </c>
      <c r="J152" s="38">
        <f>IF(E152=0, "-", IF(H152/E152&lt;10, H152/E152, "&gt;999%"))</f>
        <v>9.1463414634146339E-2</v>
      </c>
    </row>
    <row r="153" spans="1:10" x14ac:dyDescent="0.2">
      <c r="A153" s="177"/>
      <c r="B153" s="143"/>
      <c r="C153" s="144"/>
      <c r="D153" s="143"/>
      <c r="E153" s="144"/>
      <c r="F153" s="145"/>
      <c r="G153" s="143"/>
      <c r="H153" s="144"/>
      <c r="I153" s="151"/>
      <c r="J153" s="152"/>
    </row>
    <row r="154" spans="1:10" s="139" customFormat="1" x14ac:dyDescent="0.2">
      <c r="A154" s="159" t="s">
        <v>50</v>
      </c>
      <c r="B154" s="65"/>
      <c r="C154" s="66"/>
      <c r="D154" s="65"/>
      <c r="E154" s="66"/>
      <c r="F154" s="67"/>
      <c r="G154" s="65"/>
      <c r="H154" s="66"/>
      <c r="I154" s="20"/>
      <c r="J154" s="21"/>
    </row>
    <row r="155" spans="1:10" x14ac:dyDescent="0.2">
      <c r="A155" s="158" t="s">
        <v>586</v>
      </c>
      <c r="B155" s="65">
        <v>16</v>
      </c>
      <c r="C155" s="66">
        <v>10</v>
      </c>
      <c r="D155" s="65">
        <v>78</v>
      </c>
      <c r="E155" s="66">
        <v>106</v>
      </c>
      <c r="F155" s="67"/>
      <c r="G155" s="65">
        <f>B155-C155</f>
        <v>6</v>
      </c>
      <c r="H155" s="66">
        <f>D155-E155</f>
        <v>-28</v>
      </c>
      <c r="I155" s="20">
        <f>IF(C155=0, "-", IF(G155/C155&lt;10, G155/C155, "&gt;999%"))</f>
        <v>0.6</v>
      </c>
      <c r="J155" s="21">
        <f>IF(E155=0, "-", IF(H155/E155&lt;10, H155/E155, "&gt;999%"))</f>
        <v>-0.26415094339622641</v>
      </c>
    </row>
    <row r="156" spans="1:10" x14ac:dyDescent="0.2">
      <c r="A156" s="158" t="s">
        <v>562</v>
      </c>
      <c r="B156" s="65">
        <v>29</v>
      </c>
      <c r="C156" s="66">
        <v>52</v>
      </c>
      <c r="D156" s="65">
        <v>358</v>
      </c>
      <c r="E156" s="66">
        <v>398</v>
      </c>
      <c r="F156" s="67"/>
      <c r="G156" s="65">
        <f>B156-C156</f>
        <v>-23</v>
      </c>
      <c r="H156" s="66">
        <f>D156-E156</f>
        <v>-40</v>
      </c>
      <c r="I156" s="20">
        <f>IF(C156=0, "-", IF(G156/C156&lt;10, G156/C156, "&gt;999%"))</f>
        <v>-0.44230769230769229</v>
      </c>
      <c r="J156" s="21">
        <f>IF(E156=0, "-", IF(H156/E156&lt;10, H156/E156, "&gt;999%"))</f>
        <v>-0.10050251256281408</v>
      </c>
    </row>
    <row r="157" spans="1:10" x14ac:dyDescent="0.2">
      <c r="A157" s="158" t="s">
        <v>575</v>
      </c>
      <c r="B157" s="65">
        <v>48</v>
      </c>
      <c r="C157" s="66">
        <v>62</v>
      </c>
      <c r="D157" s="65">
        <v>448</v>
      </c>
      <c r="E157" s="66">
        <v>498</v>
      </c>
      <c r="F157" s="67"/>
      <c r="G157" s="65">
        <f>B157-C157</f>
        <v>-14</v>
      </c>
      <c r="H157" s="66">
        <f>D157-E157</f>
        <v>-50</v>
      </c>
      <c r="I157" s="20">
        <f>IF(C157=0, "-", IF(G157/C157&lt;10, G157/C157, "&gt;999%"))</f>
        <v>-0.22580645161290322</v>
      </c>
      <c r="J157" s="21">
        <f>IF(E157=0, "-", IF(H157/E157&lt;10, H157/E157, "&gt;999%"))</f>
        <v>-0.10040160642570281</v>
      </c>
    </row>
    <row r="158" spans="1:10" s="160" customFormat="1" x14ac:dyDescent="0.2">
      <c r="A158" s="178" t="s">
        <v>672</v>
      </c>
      <c r="B158" s="71">
        <v>93</v>
      </c>
      <c r="C158" s="72">
        <v>124</v>
      </c>
      <c r="D158" s="71">
        <v>884</v>
      </c>
      <c r="E158" s="72">
        <v>1002</v>
      </c>
      <c r="F158" s="73"/>
      <c r="G158" s="71">
        <f>B158-C158</f>
        <v>-31</v>
      </c>
      <c r="H158" s="72">
        <f>D158-E158</f>
        <v>-118</v>
      </c>
      <c r="I158" s="37">
        <f>IF(C158=0, "-", IF(G158/C158&lt;10, G158/C158, "&gt;999%"))</f>
        <v>-0.25</v>
      </c>
      <c r="J158" s="38">
        <f>IF(E158=0, "-", IF(H158/E158&lt;10, H158/E158, "&gt;999%"))</f>
        <v>-0.11776447105788423</v>
      </c>
    </row>
    <row r="159" spans="1:10" x14ac:dyDescent="0.2">
      <c r="A159" s="177"/>
      <c r="B159" s="143"/>
      <c r="C159" s="144"/>
      <c r="D159" s="143"/>
      <c r="E159" s="144"/>
      <c r="F159" s="145"/>
      <c r="G159" s="143"/>
      <c r="H159" s="144"/>
      <c r="I159" s="151"/>
      <c r="J159" s="152"/>
    </row>
    <row r="160" spans="1:10" s="139" customFormat="1" x14ac:dyDescent="0.2">
      <c r="A160" s="159" t="s">
        <v>51</v>
      </c>
      <c r="B160" s="65"/>
      <c r="C160" s="66"/>
      <c r="D160" s="65"/>
      <c r="E160" s="66"/>
      <c r="F160" s="67"/>
      <c r="G160" s="65"/>
      <c r="H160" s="66"/>
      <c r="I160" s="20"/>
      <c r="J160" s="21"/>
    </row>
    <row r="161" spans="1:10" x14ac:dyDescent="0.2">
      <c r="A161" s="158" t="s">
        <v>453</v>
      </c>
      <c r="B161" s="65">
        <v>24</v>
      </c>
      <c r="C161" s="66">
        <v>137</v>
      </c>
      <c r="D161" s="65">
        <v>503</v>
      </c>
      <c r="E161" s="66">
        <v>825</v>
      </c>
      <c r="F161" s="67"/>
      <c r="G161" s="65">
        <f t="shared" ref="G161:G173" si="16">B161-C161</f>
        <v>-113</v>
      </c>
      <c r="H161" s="66">
        <f t="shared" ref="H161:H173" si="17">D161-E161</f>
        <v>-322</v>
      </c>
      <c r="I161" s="20">
        <f t="shared" ref="I161:I173" si="18">IF(C161=0, "-", IF(G161/C161&lt;10, G161/C161, "&gt;999%"))</f>
        <v>-0.82481751824817517</v>
      </c>
      <c r="J161" s="21">
        <f t="shared" ref="J161:J173" si="19">IF(E161=0, "-", IF(H161/E161&lt;10, H161/E161, "&gt;999%"))</f>
        <v>-0.39030303030303032</v>
      </c>
    </row>
    <row r="162" spans="1:10" x14ac:dyDescent="0.2">
      <c r="A162" s="158" t="s">
        <v>223</v>
      </c>
      <c r="B162" s="65">
        <v>6</v>
      </c>
      <c r="C162" s="66">
        <v>50</v>
      </c>
      <c r="D162" s="65">
        <v>507</v>
      </c>
      <c r="E162" s="66">
        <v>1515</v>
      </c>
      <c r="F162" s="67"/>
      <c r="G162" s="65">
        <f t="shared" si="16"/>
        <v>-44</v>
      </c>
      <c r="H162" s="66">
        <f t="shared" si="17"/>
        <v>-1008</v>
      </c>
      <c r="I162" s="20">
        <f t="shared" si="18"/>
        <v>-0.88</v>
      </c>
      <c r="J162" s="21">
        <f t="shared" si="19"/>
        <v>-0.66534653465346538</v>
      </c>
    </row>
    <row r="163" spans="1:10" x14ac:dyDescent="0.2">
      <c r="A163" s="158" t="s">
        <v>202</v>
      </c>
      <c r="B163" s="65">
        <v>0</v>
      </c>
      <c r="C163" s="66">
        <v>0</v>
      </c>
      <c r="D163" s="65">
        <v>0</v>
      </c>
      <c r="E163" s="66">
        <v>7</v>
      </c>
      <c r="F163" s="67"/>
      <c r="G163" s="65">
        <f t="shared" si="16"/>
        <v>0</v>
      </c>
      <c r="H163" s="66">
        <f t="shared" si="17"/>
        <v>-7</v>
      </c>
      <c r="I163" s="20" t="str">
        <f t="shared" si="18"/>
        <v>-</v>
      </c>
      <c r="J163" s="21">
        <f t="shared" si="19"/>
        <v>-1</v>
      </c>
    </row>
    <row r="164" spans="1:10" x14ac:dyDescent="0.2">
      <c r="A164" s="158" t="s">
        <v>454</v>
      </c>
      <c r="B164" s="65">
        <v>0</v>
      </c>
      <c r="C164" s="66">
        <v>0</v>
      </c>
      <c r="D164" s="65">
        <v>0</v>
      </c>
      <c r="E164" s="66">
        <v>118</v>
      </c>
      <c r="F164" s="67"/>
      <c r="G164" s="65">
        <f t="shared" si="16"/>
        <v>0</v>
      </c>
      <c r="H164" s="66">
        <f t="shared" si="17"/>
        <v>-118</v>
      </c>
      <c r="I164" s="20" t="str">
        <f t="shared" si="18"/>
        <v>-</v>
      </c>
      <c r="J164" s="21">
        <f t="shared" si="19"/>
        <v>-1</v>
      </c>
    </row>
    <row r="165" spans="1:10" x14ac:dyDescent="0.2">
      <c r="A165" s="158" t="s">
        <v>531</v>
      </c>
      <c r="B165" s="65">
        <v>19</v>
      </c>
      <c r="C165" s="66">
        <v>52</v>
      </c>
      <c r="D165" s="65">
        <v>319</v>
      </c>
      <c r="E165" s="66">
        <v>708</v>
      </c>
      <c r="F165" s="67"/>
      <c r="G165" s="65">
        <f t="shared" si="16"/>
        <v>-33</v>
      </c>
      <c r="H165" s="66">
        <f t="shared" si="17"/>
        <v>-389</v>
      </c>
      <c r="I165" s="20">
        <f t="shared" si="18"/>
        <v>-0.63461538461538458</v>
      </c>
      <c r="J165" s="21">
        <f t="shared" si="19"/>
        <v>-0.54943502824858759</v>
      </c>
    </row>
    <row r="166" spans="1:10" x14ac:dyDescent="0.2">
      <c r="A166" s="158" t="s">
        <v>542</v>
      </c>
      <c r="B166" s="65">
        <v>46</v>
      </c>
      <c r="C166" s="66">
        <v>321</v>
      </c>
      <c r="D166" s="65">
        <v>2100</v>
      </c>
      <c r="E166" s="66">
        <v>3511</v>
      </c>
      <c r="F166" s="67"/>
      <c r="G166" s="65">
        <f t="shared" si="16"/>
        <v>-275</v>
      </c>
      <c r="H166" s="66">
        <f t="shared" si="17"/>
        <v>-1411</v>
      </c>
      <c r="I166" s="20">
        <f t="shared" si="18"/>
        <v>-0.85669781931464173</v>
      </c>
      <c r="J166" s="21">
        <f t="shared" si="19"/>
        <v>-0.40187980632298492</v>
      </c>
    </row>
    <row r="167" spans="1:10" x14ac:dyDescent="0.2">
      <c r="A167" s="158" t="s">
        <v>281</v>
      </c>
      <c r="B167" s="65">
        <v>15</v>
      </c>
      <c r="C167" s="66">
        <v>157</v>
      </c>
      <c r="D167" s="65">
        <v>275</v>
      </c>
      <c r="E167" s="66">
        <v>2122</v>
      </c>
      <c r="F167" s="67"/>
      <c r="G167" s="65">
        <f t="shared" si="16"/>
        <v>-142</v>
      </c>
      <c r="H167" s="66">
        <f t="shared" si="17"/>
        <v>-1847</v>
      </c>
      <c r="I167" s="20">
        <f t="shared" si="18"/>
        <v>-0.90445859872611467</v>
      </c>
      <c r="J167" s="21">
        <f t="shared" si="19"/>
        <v>-0.87040527803958534</v>
      </c>
    </row>
    <row r="168" spans="1:10" x14ac:dyDescent="0.2">
      <c r="A168" s="158" t="s">
        <v>416</v>
      </c>
      <c r="B168" s="65">
        <v>30</v>
      </c>
      <c r="C168" s="66">
        <v>143</v>
      </c>
      <c r="D168" s="65">
        <v>560</v>
      </c>
      <c r="E168" s="66">
        <v>2159</v>
      </c>
      <c r="F168" s="67"/>
      <c r="G168" s="65">
        <f t="shared" si="16"/>
        <v>-113</v>
      </c>
      <c r="H168" s="66">
        <f t="shared" si="17"/>
        <v>-1599</v>
      </c>
      <c r="I168" s="20">
        <f t="shared" si="18"/>
        <v>-0.79020979020979021</v>
      </c>
      <c r="J168" s="21">
        <f t="shared" si="19"/>
        <v>-0.74062065771190366</v>
      </c>
    </row>
    <row r="169" spans="1:10" x14ac:dyDescent="0.2">
      <c r="A169" s="158" t="s">
        <v>198</v>
      </c>
      <c r="B169" s="65">
        <v>0</v>
      </c>
      <c r="C169" s="66">
        <v>0</v>
      </c>
      <c r="D169" s="65">
        <v>0</v>
      </c>
      <c r="E169" s="66">
        <v>1</v>
      </c>
      <c r="F169" s="67"/>
      <c r="G169" s="65">
        <f t="shared" si="16"/>
        <v>0</v>
      </c>
      <c r="H169" s="66">
        <f t="shared" si="17"/>
        <v>-1</v>
      </c>
      <c r="I169" s="20" t="str">
        <f t="shared" si="18"/>
        <v>-</v>
      </c>
      <c r="J169" s="21">
        <f t="shared" si="19"/>
        <v>-1</v>
      </c>
    </row>
    <row r="170" spans="1:10" x14ac:dyDescent="0.2">
      <c r="A170" s="158" t="s">
        <v>455</v>
      </c>
      <c r="B170" s="65">
        <v>17</v>
      </c>
      <c r="C170" s="66">
        <v>68</v>
      </c>
      <c r="D170" s="65">
        <v>319</v>
      </c>
      <c r="E170" s="66">
        <v>654</v>
      </c>
      <c r="F170" s="67"/>
      <c r="G170" s="65">
        <f t="shared" si="16"/>
        <v>-51</v>
      </c>
      <c r="H170" s="66">
        <f t="shared" si="17"/>
        <v>-335</v>
      </c>
      <c r="I170" s="20">
        <f t="shared" si="18"/>
        <v>-0.75</v>
      </c>
      <c r="J170" s="21">
        <f t="shared" si="19"/>
        <v>-0.51223241590214064</v>
      </c>
    </row>
    <row r="171" spans="1:10" x14ac:dyDescent="0.2">
      <c r="A171" s="158" t="s">
        <v>372</v>
      </c>
      <c r="B171" s="65">
        <v>9</v>
      </c>
      <c r="C171" s="66">
        <v>92</v>
      </c>
      <c r="D171" s="65">
        <v>756</v>
      </c>
      <c r="E171" s="66">
        <v>1469</v>
      </c>
      <c r="F171" s="67"/>
      <c r="G171" s="65">
        <f t="shared" si="16"/>
        <v>-83</v>
      </c>
      <c r="H171" s="66">
        <f t="shared" si="17"/>
        <v>-713</v>
      </c>
      <c r="I171" s="20">
        <f t="shared" si="18"/>
        <v>-0.90217391304347827</v>
      </c>
      <c r="J171" s="21">
        <f t="shared" si="19"/>
        <v>-0.4853641933287951</v>
      </c>
    </row>
    <row r="172" spans="1:10" x14ac:dyDescent="0.2">
      <c r="A172" s="158" t="s">
        <v>532</v>
      </c>
      <c r="B172" s="65">
        <v>0</v>
      </c>
      <c r="C172" s="66">
        <v>0</v>
      </c>
      <c r="D172" s="65">
        <v>0</v>
      </c>
      <c r="E172" s="66">
        <v>1</v>
      </c>
      <c r="F172" s="67"/>
      <c r="G172" s="65">
        <f t="shared" si="16"/>
        <v>0</v>
      </c>
      <c r="H172" s="66">
        <f t="shared" si="17"/>
        <v>-1</v>
      </c>
      <c r="I172" s="20" t="str">
        <f t="shared" si="18"/>
        <v>-</v>
      </c>
      <c r="J172" s="21">
        <f t="shared" si="19"/>
        <v>-1</v>
      </c>
    </row>
    <row r="173" spans="1:10" s="160" customFormat="1" x14ac:dyDescent="0.2">
      <c r="A173" s="178" t="s">
        <v>673</v>
      </c>
      <c r="B173" s="71">
        <v>166</v>
      </c>
      <c r="C173" s="72">
        <v>1020</v>
      </c>
      <c r="D173" s="71">
        <v>5339</v>
      </c>
      <c r="E173" s="72">
        <v>13090</v>
      </c>
      <c r="F173" s="73"/>
      <c r="G173" s="71">
        <f t="shared" si="16"/>
        <v>-854</v>
      </c>
      <c r="H173" s="72">
        <f t="shared" si="17"/>
        <v>-7751</v>
      </c>
      <c r="I173" s="37">
        <f t="shared" si="18"/>
        <v>-0.83725490196078434</v>
      </c>
      <c r="J173" s="38">
        <f t="shared" si="19"/>
        <v>-0.59213139801375092</v>
      </c>
    </row>
    <row r="174" spans="1:10" x14ac:dyDescent="0.2">
      <c r="A174" s="177"/>
      <c r="B174" s="143"/>
      <c r="C174" s="144"/>
      <c r="D174" s="143"/>
      <c r="E174" s="144"/>
      <c r="F174" s="145"/>
      <c r="G174" s="143"/>
      <c r="H174" s="144"/>
      <c r="I174" s="151"/>
      <c r="J174" s="152"/>
    </row>
    <row r="175" spans="1:10" s="139" customFormat="1" x14ac:dyDescent="0.2">
      <c r="A175" s="159" t="s">
        <v>52</v>
      </c>
      <c r="B175" s="65"/>
      <c r="C175" s="66"/>
      <c r="D175" s="65"/>
      <c r="E175" s="66"/>
      <c r="F175" s="67"/>
      <c r="G175" s="65"/>
      <c r="H175" s="66"/>
      <c r="I175" s="20"/>
      <c r="J175" s="21"/>
    </row>
    <row r="176" spans="1:10" x14ac:dyDescent="0.2">
      <c r="A176" s="158" t="s">
        <v>254</v>
      </c>
      <c r="B176" s="65">
        <v>1</v>
      </c>
      <c r="C176" s="66">
        <v>2</v>
      </c>
      <c r="D176" s="65">
        <v>37</v>
      </c>
      <c r="E176" s="66">
        <v>51</v>
      </c>
      <c r="F176" s="67"/>
      <c r="G176" s="65">
        <f t="shared" ref="G176:G184" si="20">B176-C176</f>
        <v>-1</v>
      </c>
      <c r="H176" s="66">
        <f t="shared" ref="H176:H184" si="21">D176-E176</f>
        <v>-14</v>
      </c>
      <c r="I176" s="20">
        <f t="shared" ref="I176:I184" si="22">IF(C176=0, "-", IF(G176/C176&lt;10, G176/C176, "&gt;999%"))</f>
        <v>-0.5</v>
      </c>
      <c r="J176" s="21">
        <f t="shared" ref="J176:J184" si="23">IF(E176=0, "-", IF(H176/E176&lt;10, H176/E176, "&gt;999%"))</f>
        <v>-0.27450980392156865</v>
      </c>
    </row>
    <row r="177" spans="1:10" x14ac:dyDescent="0.2">
      <c r="A177" s="158" t="s">
        <v>203</v>
      </c>
      <c r="B177" s="65">
        <v>4</v>
      </c>
      <c r="C177" s="66">
        <v>23</v>
      </c>
      <c r="D177" s="65">
        <v>50</v>
      </c>
      <c r="E177" s="66">
        <v>197</v>
      </c>
      <c r="F177" s="67"/>
      <c r="G177" s="65">
        <f t="shared" si="20"/>
        <v>-19</v>
      </c>
      <c r="H177" s="66">
        <f t="shared" si="21"/>
        <v>-147</v>
      </c>
      <c r="I177" s="20">
        <f t="shared" si="22"/>
        <v>-0.82608695652173914</v>
      </c>
      <c r="J177" s="21">
        <f t="shared" si="23"/>
        <v>-0.74619289340101524</v>
      </c>
    </row>
    <row r="178" spans="1:10" x14ac:dyDescent="0.2">
      <c r="A178" s="158" t="s">
        <v>224</v>
      </c>
      <c r="B178" s="65">
        <v>62</v>
      </c>
      <c r="C178" s="66">
        <v>281</v>
      </c>
      <c r="D178" s="65">
        <v>1512</v>
      </c>
      <c r="E178" s="66">
        <v>2816</v>
      </c>
      <c r="F178" s="67"/>
      <c r="G178" s="65">
        <f t="shared" si="20"/>
        <v>-219</v>
      </c>
      <c r="H178" s="66">
        <f t="shared" si="21"/>
        <v>-1304</v>
      </c>
      <c r="I178" s="20">
        <f t="shared" si="22"/>
        <v>-0.77935943060498225</v>
      </c>
      <c r="J178" s="21">
        <f t="shared" si="23"/>
        <v>-0.46306818181818182</v>
      </c>
    </row>
    <row r="179" spans="1:10" x14ac:dyDescent="0.2">
      <c r="A179" s="158" t="s">
        <v>417</v>
      </c>
      <c r="B179" s="65">
        <v>42</v>
      </c>
      <c r="C179" s="66">
        <v>373</v>
      </c>
      <c r="D179" s="65">
        <v>1963</v>
      </c>
      <c r="E179" s="66">
        <v>3366</v>
      </c>
      <c r="F179" s="67"/>
      <c r="G179" s="65">
        <f t="shared" si="20"/>
        <v>-331</v>
      </c>
      <c r="H179" s="66">
        <f t="shared" si="21"/>
        <v>-1403</v>
      </c>
      <c r="I179" s="20">
        <f t="shared" si="22"/>
        <v>-0.88739946380697055</v>
      </c>
      <c r="J179" s="21">
        <f t="shared" si="23"/>
        <v>-0.416815210932858</v>
      </c>
    </row>
    <row r="180" spans="1:10" x14ac:dyDescent="0.2">
      <c r="A180" s="158" t="s">
        <v>383</v>
      </c>
      <c r="B180" s="65">
        <v>44</v>
      </c>
      <c r="C180" s="66">
        <v>325</v>
      </c>
      <c r="D180" s="65">
        <v>1558</v>
      </c>
      <c r="E180" s="66">
        <v>2826</v>
      </c>
      <c r="F180" s="67"/>
      <c r="G180" s="65">
        <f t="shared" si="20"/>
        <v>-281</v>
      </c>
      <c r="H180" s="66">
        <f t="shared" si="21"/>
        <v>-1268</v>
      </c>
      <c r="I180" s="20">
        <f t="shared" si="22"/>
        <v>-0.86461538461538456</v>
      </c>
      <c r="J180" s="21">
        <f t="shared" si="23"/>
        <v>-0.44869072894550599</v>
      </c>
    </row>
    <row r="181" spans="1:10" x14ac:dyDescent="0.2">
      <c r="A181" s="158" t="s">
        <v>204</v>
      </c>
      <c r="B181" s="65">
        <v>24</v>
      </c>
      <c r="C181" s="66">
        <v>102</v>
      </c>
      <c r="D181" s="65">
        <v>371</v>
      </c>
      <c r="E181" s="66">
        <v>1183</v>
      </c>
      <c r="F181" s="67"/>
      <c r="G181" s="65">
        <f t="shared" si="20"/>
        <v>-78</v>
      </c>
      <c r="H181" s="66">
        <f t="shared" si="21"/>
        <v>-812</v>
      </c>
      <c r="I181" s="20">
        <f t="shared" si="22"/>
        <v>-0.76470588235294112</v>
      </c>
      <c r="J181" s="21">
        <f t="shared" si="23"/>
        <v>-0.68639053254437865</v>
      </c>
    </row>
    <row r="182" spans="1:10" x14ac:dyDescent="0.2">
      <c r="A182" s="158" t="s">
        <v>358</v>
      </c>
      <c r="B182" s="65">
        <v>0</v>
      </c>
      <c r="C182" s="66">
        <v>0</v>
      </c>
      <c r="D182" s="65">
        <v>0</v>
      </c>
      <c r="E182" s="66">
        <v>1</v>
      </c>
      <c r="F182" s="67"/>
      <c r="G182" s="65">
        <f t="shared" si="20"/>
        <v>0</v>
      </c>
      <c r="H182" s="66">
        <f t="shared" si="21"/>
        <v>-1</v>
      </c>
      <c r="I182" s="20" t="str">
        <f t="shared" si="22"/>
        <v>-</v>
      </c>
      <c r="J182" s="21">
        <f t="shared" si="23"/>
        <v>-1</v>
      </c>
    </row>
    <row r="183" spans="1:10" x14ac:dyDescent="0.2">
      <c r="A183" s="158" t="s">
        <v>307</v>
      </c>
      <c r="B183" s="65">
        <v>6</v>
      </c>
      <c r="C183" s="66">
        <v>64</v>
      </c>
      <c r="D183" s="65">
        <v>187</v>
      </c>
      <c r="E183" s="66">
        <v>419</v>
      </c>
      <c r="F183" s="67"/>
      <c r="G183" s="65">
        <f t="shared" si="20"/>
        <v>-58</v>
      </c>
      <c r="H183" s="66">
        <f t="shared" si="21"/>
        <v>-232</v>
      </c>
      <c r="I183" s="20">
        <f t="shared" si="22"/>
        <v>-0.90625</v>
      </c>
      <c r="J183" s="21">
        <f t="shared" si="23"/>
        <v>-0.55369928400954649</v>
      </c>
    </row>
    <row r="184" spans="1:10" s="160" customFormat="1" x14ac:dyDescent="0.2">
      <c r="A184" s="178" t="s">
        <v>674</v>
      </c>
      <c r="B184" s="71">
        <v>183</v>
      </c>
      <c r="C184" s="72">
        <v>1170</v>
      </c>
      <c r="D184" s="71">
        <v>5678</v>
      </c>
      <c r="E184" s="72">
        <v>10859</v>
      </c>
      <c r="F184" s="73"/>
      <c r="G184" s="71">
        <f t="shared" si="20"/>
        <v>-987</v>
      </c>
      <c r="H184" s="72">
        <f t="shared" si="21"/>
        <v>-5181</v>
      </c>
      <c r="I184" s="37">
        <f t="shared" si="22"/>
        <v>-0.84358974358974359</v>
      </c>
      <c r="J184" s="38">
        <f t="shared" si="23"/>
        <v>-0.47711575651533289</v>
      </c>
    </row>
    <row r="185" spans="1:10" x14ac:dyDescent="0.2">
      <c r="A185" s="177"/>
      <c r="B185" s="143"/>
      <c r="C185" s="144"/>
      <c r="D185" s="143"/>
      <c r="E185" s="144"/>
      <c r="F185" s="145"/>
      <c r="G185" s="143"/>
      <c r="H185" s="144"/>
      <c r="I185" s="151"/>
      <c r="J185" s="152"/>
    </row>
    <row r="186" spans="1:10" s="139" customFormat="1" x14ac:dyDescent="0.2">
      <c r="A186" s="159" t="s">
        <v>53</v>
      </c>
      <c r="B186" s="65"/>
      <c r="C186" s="66"/>
      <c r="D186" s="65"/>
      <c r="E186" s="66"/>
      <c r="F186" s="67"/>
      <c r="G186" s="65"/>
      <c r="H186" s="66"/>
      <c r="I186" s="20"/>
      <c r="J186" s="21"/>
    </row>
    <row r="187" spans="1:10" x14ac:dyDescent="0.2">
      <c r="A187" s="158" t="s">
        <v>205</v>
      </c>
      <c r="B187" s="65">
        <v>0</v>
      </c>
      <c r="C187" s="66">
        <v>206</v>
      </c>
      <c r="D187" s="65">
        <v>16</v>
      </c>
      <c r="E187" s="66">
        <v>2377</v>
      </c>
      <c r="F187" s="67"/>
      <c r="G187" s="65">
        <f t="shared" ref="G187:G200" si="24">B187-C187</f>
        <v>-206</v>
      </c>
      <c r="H187" s="66">
        <f t="shared" ref="H187:H200" si="25">D187-E187</f>
        <v>-2361</v>
      </c>
      <c r="I187" s="20">
        <f t="shared" ref="I187:I200" si="26">IF(C187=0, "-", IF(G187/C187&lt;10, G187/C187, "&gt;999%"))</f>
        <v>-1</v>
      </c>
      <c r="J187" s="21">
        <f t="shared" ref="J187:J200" si="27">IF(E187=0, "-", IF(H187/E187&lt;10, H187/E187, "&gt;999%"))</f>
        <v>-0.99326882625157764</v>
      </c>
    </row>
    <row r="188" spans="1:10" x14ac:dyDescent="0.2">
      <c r="A188" s="158" t="s">
        <v>225</v>
      </c>
      <c r="B188" s="65">
        <v>14</v>
      </c>
      <c r="C188" s="66">
        <v>64</v>
      </c>
      <c r="D188" s="65">
        <v>308</v>
      </c>
      <c r="E188" s="66">
        <v>584</v>
      </c>
      <c r="F188" s="67"/>
      <c r="G188" s="65">
        <f t="shared" si="24"/>
        <v>-50</v>
      </c>
      <c r="H188" s="66">
        <f t="shared" si="25"/>
        <v>-276</v>
      </c>
      <c r="I188" s="20">
        <f t="shared" si="26"/>
        <v>-0.78125</v>
      </c>
      <c r="J188" s="21">
        <f t="shared" si="27"/>
        <v>-0.4726027397260274</v>
      </c>
    </row>
    <row r="189" spans="1:10" x14ac:dyDescent="0.2">
      <c r="A189" s="158" t="s">
        <v>226</v>
      </c>
      <c r="B189" s="65">
        <v>203</v>
      </c>
      <c r="C189" s="66">
        <v>654</v>
      </c>
      <c r="D189" s="65">
        <v>3119</v>
      </c>
      <c r="E189" s="66">
        <v>5394</v>
      </c>
      <c r="F189" s="67"/>
      <c r="G189" s="65">
        <f t="shared" si="24"/>
        <v>-451</v>
      </c>
      <c r="H189" s="66">
        <f t="shared" si="25"/>
        <v>-2275</v>
      </c>
      <c r="I189" s="20">
        <f t="shared" si="26"/>
        <v>-0.68960244648318048</v>
      </c>
      <c r="J189" s="21">
        <f t="shared" si="27"/>
        <v>-0.42176492398961807</v>
      </c>
    </row>
    <row r="190" spans="1:10" x14ac:dyDescent="0.2">
      <c r="A190" s="158" t="s">
        <v>255</v>
      </c>
      <c r="B190" s="65">
        <v>0</v>
      </c>
      <c r="C190" s="66">
        <v>0</v>
      </c>
      <c r="D190" s="65">
        <v>0</v>
      </c>
      <c r="E190" s="66">
        <v>1</v>
      </c>
      <c r="F190" s="67"/>
      <c r="G190" s="65">
        <f t="shared" si="24"/>
        <v>0</v>
      </c>
      <c r="H190" s="66">
        <f t="shared" si="25"/>
        <v>-1</v>
      </c>
      <c r="I190" s="20" t="str">
        <f t="shared" si="26"/>
        <v>-</v>
      </c>
      <c r="J190" s="21">
        <f t="shared" si="27"/>
        <v>-1</v>
      </c>
    </row>
    <row r="191" spans="1:10" x14ac:dyDescent="0.2">
      <c r="A191" s="158" t="s">
        <v>520</v>
      </c>
      <c r="B191" s="65">
        <v>38</v>
      </c>
      <c r="C191" s="66">
        <v>82</v>
      </c>
      <c r="D191" s="65">
        <v>621</v>
      </c>
      <c r="E191" s="66">
        <v>889</v>
      </c>
      <c r="F191" s="67"/>
      <c r="G191" s="65">
        <f t="shared" si="24"/>
        <v>-44</v>
      </c>
      <c r="H191" s="66">
        <f t="shared" si="25"/>
        <v>-268</v>
      </c>
      <c r="I191" s="20">
        <f t="shared" si="26"/>
        <v>-0.53658536585365857</v>
      </c>
      <c r="J191" s="21">
        <f t="shared" si="27"/>
        <v>-0.30146231721034872</v>
      </c>
    </row>
    <row r="192" spans="1:10" x14ac:dyDescent="0.2">
      <c r="A192" s="158" t="s">
        <v>308</v>
      </c>
      <c r="B192" s="65">
        <v>4</v>
      </c>
      <c r="C192" s="66">
        <v>16</v>
      </c>
      <c r="D192" s="65">
        <v>101</v>
      </c>
      <c r="E192" s="66">
        <v>142</v>
      </c>
      <c r="F192" s="67"/>
      <c r="G192" s="65">
        <f t="shared" si="24"/>
        <v>-12</v>
      </c>
      <c r="H192" s="66">
        <f t="shared" si="25"/>
        <v>-41</v>
      </c>
      <c r="I192" s="20">
        <f t="shared" si="26"/>
        <v>-0.75</v>
      </c>
      <c r="J192" s="21">
        <f t="shared" si="27"/>
        <v>-0.28873239436619719</v>
      </c>
    </row>
    <row r="193" spans="1:10" x14ac:dyDescent="0.2">
      <c r="A193" s="158" t="s">
        <v>227</v>
      </c>
      <c r="B193" s="65">
        <v>1</v>
      </c>
      <c r="C193" s="66">
        <v>5</v>
      </c>
      <c r="D193" s="65">
        <v>77</v>
      </c>
      <c r="E193" s="66">
        <v>124</v>
      </c>
      <c r="F193" s="67"/>
      <c r="G193" s="65">
        <f t="shared" si="24"/>
        <v>-4</v>
      </c>
      <c r="H193" s="66">
        <f t="shared" si="25"/>
        <v>-47</v>
      </c>
      <c r="I193" s="20">
        <f t="shared" si="26"/>
        <v>-0.8</v>
      </c>
      <c r="J193" s="21">
        <f t="shared" si="27"/>
        <v>-0.37903225806451613</v>
      </c>
    </row>
    <row r="194" spans="1:10" x14ac:dyDescent="0.2">
      <c r="A194" s="158" t="s">
        <v>384</v>
      </c>
      <c r="B194" s="65">
        <v>110</v>
      </c>
      <c r="C194" s="66">
        <v>244</v>
      </c>
      <c r="D194" s="65">
        <v>1737</v>
      </c>
      <c r="E194" s="66">
        <v>2363</v>
      </c>
      <c r="F194" s="67"/>
      <c r="G194" s="65">
        <f t="shared" si="24"/>
        <v>-134</v>
      </c>
      <c r="H194" s="66">
        <f t="shared" si="25"/>
        <v>-626</v>
      </c>
      <c r="I194" s="20">
        <f t="shared" si="26"/>
        <v>-0.54918032786885251</v>
      </c>
      <c r="J194" s="21">
        <f t="shared" si="27"/>
        <v>-0.26491747778247987</v>
      </c>
    </row>
    <row r="195" spans="1:10" x14ac:dyDescent="0.2">
      <c r="A195" s="158" t="s">
        <v>456</v>
      </c>
      <c r="B195" s="65">
        <v>65</v>
      </c>
      <c r="C195" s="66">
        <v>134</v>
      </c>
      <c r="D195" s="65">
        <v>936</v>
      </c>
      <c r="E195" s="66">
        <v>1231</v>
      </c>
      <c r="F195" s="67"/>
      <c r="G195" s="65">
        <f t="shared" si="24"/>
        <v>-69</v>
      </c>
      <c r="H195" s="66">
        <f t="shared" si="25"/>
        <v>-295</v>
      </c>
      <c r="I195" s="20">
        <f t="shared" si="26"/>
        <v>-0.5149253731343284</v>
      </c>
      <c r="J195" s="21">
        <f t="shared" si="27"/>
        <v>-0.239642567018684</v>
      </c>
    </row>
    <row r="196" spans="1:10" x14ac:dyDescent="0.2">
      <c r="A196" s="158" t="s">
        <v>256</v>
      </c>
      <c r="B196" s="65">
        <v>0</v>
      </c>
      <c r="C196" s="66">
        <v>1</v>
      </c>
      <c r="D196" s="65">
        <v>1</v>
      </c>
      <c r="E196" s="66">
        <v>196</v>
      </c>
      <c r="F196" s="67"/>
      <c r="G196" s="65">
        <f t="shared" si="24"/>
        <v>-1</v>
      </c>
      <c r="H196" s="66">
        <f t="shared" si="25"/>
        <v>-195</v>
      </c>
      <c r="I196" s="20">
        <f t="shared" si="26"/>
        <v>-1</v>
      </c>
      <c r="J196" s="21">
        <f t="shared" si="27"/>
        <v>-0.99489795918367352</v>
      </c>
    </row>
    <row r="197" spans="1:10" x14ac:dyDescent="0.2">
      <c r="A197" s="158" t="s">
        <v>418</v>
      </c>
      <c r="B197" s="65">
        <v>164</v>
      </c>
      <c r="C197" s="66">
        <v>370</v>
      </c>
      <c r="D197" s="65">
        <v>2560</v>
      </c>
      <c r="E197" s="66">
        <v>3704</v>
      </c>
      <c r="F197" s="67"/>
      <c r="G197" s="65">
        <f t="shared" si="24"/>
        <v>-206</v>
      </c>
      <c r="H197" s="66">
        <f t="shared" si="25"/>
        <v>-1144</v>
      </c>
      <c r="I197" s="20">
        <f t="shared" si="26"/>
        <v>-0.55675675675675673</v>
      </c>
      <c r="J197" s="21">
        <f t="shared" si="27"/>
        <v>-0.30885529157667385</v>
      </c>
    </row>
    <row r="198" spans="1:10" x14ac:dyDescent="0.2">
      <c r="A198" s="158" t="s">
        <v>325</v>
      </c>
      <c r="B198" s="65">
        <v>6</v>
      </c>
      <c r="C198" s="66">
        <v>16</v>
      </c>
      <c r="D198" s="65">
        <v>96</v>
      </c>
      <c r="E198" s="66">
        <v>16</v>
      </c>
      <c r="F198" s="67"/>
      <c r="G198" s="65">
        <f t="shared" si="24"/>
        <v>-10</v>
      </c>
      <c r="H198" s="66">
        <f t="shared" si="25"/>
        <v>80</v>
      </c>
      <c r="I198" s="20">
        <f t="shared" si="26"/>
        <v>-0.625</v>
      </c>
      <c r="J198" s="21">
        <f t="shared" si="27"/>
        <v>5</v>
      </c>
    </row>
    <row r="199" spans="1:10" x14ac:dyDescent="0.2">
      <c r="A199" s="158" t="s">
        <v>373</v>
      </c>
      <c r="B199" s="65">
        <v>32</v>
      </c>
      <c r="C199" s="66">
        <v>66</v>
      </c>
      <c r="D199" s="65">
        <v>550</v>
      </c>
      <c r="E199" s="66">
        <v>73</v>
      </c>
      <c r="F199" s="67"/>
      <c r="G199" s="65">
        <f t="shared" si="24"/>
        <v>-34</v>
      </c>
      <c r="H199" s="66">
        <f t="shared" si="25"/>
        <v>477</v>
      </c>
      <c r="I199" s="20">
        <f t="shared" si="26"/>
        <v>-0.51515151515151514</v>
      </c>
      <c r="J199" s="21">
        <f t="shared" si="27"/>
        <v>6.5342465753424657</v>
      </c>
    </row>
    <row r="200" spans="1:10" s="160" customFormat="1" x14ac:dyDescent="0.2">
      <c r="A200" s="178" t="s">
        <v>675</v>
      </c>
      <c r="B200" s="71">
        <v>637</v>
      </c>
      <c r="C200" s="72">
        <v>1858</v>
      </c>
      <c r="D200" s="71">
        <v>10122</v>
      </c>
      <c r="E200" s="72">
        <v>17094</v>
      </c>
      <c r="F200" s="73"/>
      <c r="G200" s="71">
        <f t="shared" si="24"/>
        <v>-1221</v>
      </c>
      <c r="H200" s="72">
        <f t="shared" si="25"/>
        <v>-6972</v>
      </c>
      <c r="I200" s="37">
        <f t="shared" si="26"/>
        <v>-0.65715823466092571</v>
      </c>
      <c r="J200" s="38">
        <f t="shared" si="27"/>
        <v>-0.40786240786240785</v>
      </c>
    </row>
    <row r="201" spans="1:10" x14ac:dyDescent="0.2">
      <c r="A201" s="177"/>
      <c r="B201" s="143"/>
      <c r="C201" s="144"/>
      <c r="D201" s="143"/>
      <c r="E201" s="144"/>
      <c r="F201" s="145"/>
      <c r="G201" s="143"/>
      <c r="H201" s="144"/>
      <c r="I201" s="151"/>
      <c r="J201" s="152"/>
    </row>
    <row r="202" spans="1:10" s="139" customFormat="1" x14ac:dyDescent="0.2">
      <c r="A202" s="159" t="s">
        <v>54</v>
      </c>
      <c r="B202" s="65"/>
      <c r="C202" s="66"/>
      <c r="D202" s="65"/>
      <c r="E202" s="66"/>
      <c r="F202" s="67"/>
      <c r="G202" s="65"/>
      <c r="H202" s="66"/>
      <c r="I202" s="20"/>
      <c r="J202" s="21"/>
    </row>
    <row r="203" spans="1:10" x14ac:dyDescent="0.2">
      <c r="A203" s="158" t="s">
        <v>563</v>
      </c>
      <c r="B203" s="65">
        <v>0</v>
      </c>
      <c r="C203" s="66">
        <v>1</v>
      </c>
      <c r="D203" s="65">
        <v>2</v>
      </c>
      <c r="E203" s="66">
        <v>4</v>
      </c>
      <c r="F203" s="67"/>
      <c r="G203" s="65">
        <f>B203-C203</f>
        <v>-1</v>
      </c>
      <c r="H203" s="66">
        <f>D203-E203</f>
        <v>-2</v>
      </c>
      <c r="I203" s="20">
        <f>IF(C203=0, "-", IF(G203/C203&lt;10, G203/C203, "&gt;999%"))</f>
        <v>-1</v>
      </c>
      <c r="J203" s="21">
        <f>IF(E203=0, "-", IF(H203/E203&lt;10, H203/E203, "&gt;999%"))</f>
        <v>-0.5</v>
      </c>
    </row>
    <row r="204" spans="1:10" x14ac:dyDescent="0.2">
      <c r="A204" s="158" t="s">
        <v>564</v>
      </c>
      <c r="B204" s="65">
        <v>1</v>
      </c>
      <c r="C204" s="66">
        <v>1</v>
      </c>
      <c r="D204" s="65">
        <v>3</v>
      </c>
      <c r="E204" s="66">
        <v>1</v>
      </c>
      <c r="F204" s="67"/>
      <c r="G204" s="65">
        <f>B204-C204</f>
        <v>0</v>
      </c>
      <c r="H204" s="66">
        <f>D204-E204</f>
        <v>2</v>
      </c>
      <c r="I204" s="20">
        <f>IF(C204=0, "-", IF(G204/C204&lt;10, G204/C204, "&gt;999%"))</f>
        <v>0</v>
      </c>
      <c r="J204" s="21">
        <f>IF(E204=0, "-", IF(H204/E204&lt;10, H204/E204, "&gt;999%"))</f>
        <v>2</v>
      </c>
    </row>
    <row r="205" spans="1:10" s="160" customFormat="1" x14ac:dyDescent="0.2">
      <c r="A205" s="178" t="s">
        <v>676</v>
      </c>
      <c r="B205" s="71">
        <v>1</v>
      </c>
      <c r="C205" s="72">
        <v>2</v>
      </c>
      <c r="D205" s="71">
        <v>5</v>
      </c>
      <c r="E205" s="72">
        <v>5</v>
      </c>
      <c r="F205" s="73"/>
      <c r="G205" s="71">
        <f>B205-C205</f>
        <v>-1</v>
      </c>
      <c r="H205" s="72">
        <f>D205-E205</f>
        <v>0</v>
      </c>
      <c r="I205" s="37">
        <f>IF(C205=0, "-", IF(G205/C205&lt;10, G205/C205, "&gt;999%"))</f>
        <v>-0.5</v>
      </c>
      <c r="J205" s="38">
        <f>IF(E205=0, "-", IF(H205/E205&lt;10, H205/E205, "&gt;999%"))</f>
        <v>0</v>
      </c>
    </row>
    <row r="206" spans="1:10" x14ac:dyDescent="0.2">
      <c r="A206" s="177"/>
      <c r="B206" s="143"/>
      <c r="C206" s="144"/>
      <c r="D206" s="143"/>
      <c r="E206" s="144"/>
      <c r="F206" s="145"/>
      <c r="G206" s="143"/>
      <c r="H206" s="144"/>
      <c r="I206" s="151"/>
      <c r="J206" s="152"/>
    </row>
    <row r="207" spans="1:10" s="139" customFormat="1" x14ac:dyDescent="0.2">
      <c r="A207" s="159" t="s">
        <v>55</v>
      </c>
      <c r="B207" s="65"/>
      <c r="C207" s="66"/>
      <c r="D207" s="65"/>
      <c r="E207" s="66"/>
      <c r="F207" s="67"/>
      <c r="G207" s="65"/>
      <c r="H207" s="66"/>
      <c r="I207" s="20"/>
      <c r="J207" s="21"/>
    </row>
    <row r="208" spans="1:10" x14ac:dyDescent="0.2">
      <c r="A208" s="158" t="s">
        <v>407</v>
      </c>
      <c r="B208" s="65">
        <v>0</v>
      </c>
      <c r="C208" s="66">
        <v>5</v>
      </c>
      <c r="D208" s="65">
        <v>72</v>
      </c>
      <c r="E208" s="66">
        <v>24</v>
      </c>
      <c r="F208" s="67"/>
      <c r="G208" s="65">
        <f t="shared" ref="G208:G213" si="28">B208-C208</f>
        <v>-5</v>
      </c>
      <c r="H208" s="66">
        <f t="shared" ref="H208:H213" si="29">D208-E208</f>
        <v>48</v>
      </c>
      <c r="I208" s="20">
        <f t="shared" ref="I208:I213" si="30">IF(C208=0, "-", IF(G208/C208&lt;10, G208/C208, "&gt;999%"))</f>
        <v>-1</v>
      </c>
      <c r="J208" s="21">
        <f t="shared" ref="J208:J213" si="31">IF(E208=0, "-", IF(H208/E208&lt;10, H208/E208, "&gt;999%"))</f>
        <v>2</v>
      </c>
    </row>
    <row r="209" spans="1:10" x14ac:dyDescent="0.2">
      <c r="A209" s="158" t="s">
        <v>272</v>
      </c>
      <c r="B209" s="65">
        <v>0</v>
      </c>
      <c r="C209" s="66">
        <v>13</v>
      </c>
      <c r="D209" s="65">
        <v>75</v>
      </c>
      <c r="E209" s="66">
        <v>103</v>
      </c>
      <c r="F209" s="67"/>
      <c r="G209" s="65">
        <f t="shared" si="28"/>
        <v>-13</v>
      </c>
      <c r="H209" s="66">
        <f t="shared" si="29"/>
        <v>-28</v>
      </c>
      <c r="I209" s="20">
        <f t="shared" si="30"/>
        <v>-1</v>
      </c>
      <c r="J209" s="21">
        <f t="shared" si="31"/>
        <v>-0.27184466019417475</v>
      </c>
    </row>
    <row r="210" spans="1:10" x14ac:dyDescent="0.2">
      <c r="A210" s="158" t="s">
        <v>337</v>
      </c>
      <c r="B210" s="65">
        <v>0</v>
      </c>
      <c r="C210" s="66">
        <v>5</v>
      </c>
      <c r="D210" s="65">
        <v>8</v>
      </c>
      <c r="E210" s="66">
        <v>34</v>
      </c>
      <c r="F210" s="67"/>
      <c r="G210" s="65">
        <f t="shared" si="28"/>
        <v>-5</v>
      </c>
      <c r="H210" s="66">
        <f t="shared" si="29"/>
        <v>-26</v>
      </c>
      <c r="I210" s="20">
        <f t="shared" si="30"/>
        <v>-1</v>
      </c>
      <c r="J210" s="21">
        <f t="shared" si="31"/>
        <v>-0.76470588235294112</v>
      </c>
    </row>
    <row r="211" spans="1:10" x14ac:dyDescent="0.2">
      <c r="A211" s="158" t="s">
        <v>479</v>
      </c>
      <c r="B211" s="65">
        <v>0</v>
      </c>
      <c r="C211" s="66">
        <v>2</v>
      </c>
      <c r="D211" s="65">
        <v>1</v>
      </c>
      <c r="E211" s="66">
        <v>36</v>
      </c>
      <c r="F211" s="67"/>
      <c r="G211" s="65">
        <f t="shared" si="28"/>
        <v>-2</v>
      </c>
      <c r="H211" s="66">
        <f t="shared" si="29"/>
        <v>-35</v>
      </c>
      <c r="I211" s="20">
        <f t="shared" si="30"/>
        <v>-1</v>
      </c>
      <c r="J211" s="21">
        <f t="shared" si="31"/>
        <v>-0.97222222222222221</v>
      </c>
    </row>
    <row r="212" spans="1:10" x14ac:dyDescent="0.2">
      <c r="A212" s="158" t="s">
        <v>498</v>
      </c>
      <c r="B212" s="65">
        <v>0</v>
      </c>
      <c r="C212" s="66">
        <v>2</v>
      </c>
      <c r="D212" s="65">
        <v>0</v>
      </c>
      <c r="E212" s="66">
        <v>25</v>
      </c>
      <c r="F212" s="67"/>
      <c r="G212" s="65">
        <f t="shared" si="28"/>
        <v>-2</v>
      </c>
      <c r="H212" s="66">
        <f t="shared" si="29"/>
        <v>-25</v>
      </c>
      <c r="I212" s="20">
        <f t="shared" si="30"/>
        <v>-1</v>
      </c>
      <c r="J212" s="21">
        <f t="shared" si="31"/>
        <v>-1</v>
      </c>
    </row>
    <row r="213" spans="1:10" s="160" customFormat="1" x14ac:dyDescent="0.2">
      <c r="A213" s="178" t="s">
        <v>677</v>
      </c>
      <c r="B213" s="71">
        <v>0</v>
      </c>
      <c r="C213" s="72">
        <v>27</v>
      </c>
      <c r="D213" s="71">
        <v>156</v>
      </c>
      <c r="E213" s="72">
        <v>222</v>
      </c>
      <c r="F213" s="73"/>
      <c r="G213" s="71">
        <f t="shared" si="28"/>
        <v>-27</v>
      </c>
      <c r="H213" s="72">
        <f t="shared" si="29"/>
        <v>-66</v>
      </c>
      <c r="I213" s="37">
        <f t="shared" si="30"/>
        <v>-1</v>
      </c>
      <c r="J213" s="38">
        <f t="shared" si="31"/>
        <v>-0.29729729729729731</v>
      </c>
    </row>
    <row r="214" spans="1:10" x14ac:dyDescent="0.2">
      <c r="A214" s="177"/>
      <c r="B214" s="143"/>
      <c r="C214" s="144"/>
      <c r="D214" s="143"/>
      <c r="E214" s="144"/>
      <c r="F214" s="145"/>
      <c r="G214" s="143"/>
      <c r="H214" s="144"/>
      <c r="I214" s="151"/>
      <c r="J214" s="152"/>
    </row>
    <row r="215" spans="1:10" s="139" customFormat="1" x14ac:dyDescent="0.2">
      <c r="A215" s="159" t="s">
        <v>56</v>
      </c>
      <c r="B215" s="65"/>
      <c r="C215" s="66"/>
      <c r="D215" s="65"/>
      <c r="E215" s="66"/>
      <c r="F215" s="67"/>
      <c r="G215" s="65"/>
      <c r="H215" s="66"/>
      <c r="I215" s="20"/>
      <c r="J215" s="21"/>
    </row>
    <row r="216" spans="1:10" x14ac:dyDescent="0.2">
      <c r="A216" s="158" t="s">
        <v>56</v>
      </c>
      <c r="B216" s="65">
        <v>2</v>
      </c>
      <c r="C216" s="66">
        <v>0</v>
      </c>
      <c r="D216" s="65">
        <v>17</v>
      </c>
      <c r="E216" s="66">
        <v>18</v>
      </c>
      <c r="F216" s="67"/>
      <c r="G216" s="65">
        <f>B216-C216</f>
        <v>2</v>
      </c>
      <c r="H216" s="66">
        <f>D216-E216</f>
        <v>-1</v>
      </c>
      <c r="I216" s="20" t="str">
        <f>IF(C216=0, "-", IF(G216/C216&lt;10, G216/C216, "&gt;999%"))</f>
        <v>-</v>
      </c>
      <c r="J216" s="21">
        <f>IF(E216=0, "-", IF(H216/E216&lt;10, H216/E216, "&gt;999%"))</f>
        <v>-5.5555555555555552E-2</v>
      </c>
    </row>
    <row r="217" spans="1:10" s="160" customFormat="1" x14ac:dyDescent="0.2">
      <c r="A217" s="178" t="s">
        <v>678</v>
      </c>
      <c r="B217" s="71">
        <v>2</v>
      </c>
      <c r="C217" s="72">
        <v>0</v>
      </c>
      <c r="D217" s="71">
        <v>17</v>
      </c>
      <c r="E217" s="72">
        <v>18</v>
      </c>
      <c r="F217" s="73"/>
      <c r="G217" s="71">
        <f>B217-C217</f>
        <v>2</v>
      </c>
      <c r="H217" s="72">
        <f>D217-E217</f>
        <v>-1</v>
      </c>
      <c r="I217" s="37" t="str">
        <f>IF(C217=0, "-", IF(G217/C217&lt;10, G217/C217, "&gt;999%"))</f>
        <v>-</v>
      </c>
      <c r="J217" s="38">
        <f>IF(E217=0, "-", IF(H217/E217&lt;10, H217/E217, "&gt;999%"))</f>
        <v>-5.5555555555555552E-2</v>
      </c>
    </row>
    <row r="218" spans="1:10" x14ac:dyDescent="0.2">
      <c r="A218" s="177"/>
      <c r="B218" s="143"/>
      <c r="C218" s="144"/>
      <c r="D218" s="143"/>
      <c r="E218" s="144"/>
      <c r="F218" s="145"/>
      <c r="G218" s="143"/>
      <c r="H218" s="144"/>
      <c r="I218" s="151"/>
      <c r="J218" s="152"/>
    </row>
    <row r="219" spans="1:10" s="139" customFormat="1" x14ac:dyDescent="0.2">
      <c r="A219" s="159" t="s">
        <v>57</v>
      </c>
      <c r="B219" s="65"/>
      <c r="C219" s="66"/>
      <c r="D219" s="65"/>
      <c r="E219" s="66"/>
      <c r="F219" s="67"/>
      <c r="G219" s="65"/>
      <c r="H219" s="66"/>
      <c r="I219" s="20"/>
      <c r="J219" s="21"/>
    </row>
    <row r="220" spans="1:10" x14ac:dyDescent="0.2">
      <c r="A220" s="158" t="s">
        <v>587</v>
      </c>
      <c r="B220" s="65">
        <v>19</v>
      </c>
      <c r="C220" s="66">
        <v>29</v>
      </c>
      <c r="D220" s="65">
        <v>158</v>
      </c>
      <c r="E220" s="66">
        <v>237</v>
      </c>
      <c r="F220" s="67"/>
      <c r="G220" s="65">
        <f>B220-C220</f>
        <v>-10</v>
      </c>
      <c r="H220" s="66">
        <f>D220-E220</f>
        <v>-79</v>
      </c>
      <c r="I220" s="20">
        <f>IF(C220=0, "-", IF(G220/C220&lt;10, G220/C220, "&gt;999%"))</f>
        <v>-0.34482758620689657</v>
      </c>
      <c r="J220" s="21">
        <f>IF(E220=0, "-", IF(H220/E220&lt;10, H220/E220, "&gt;999%"))</f>
        <v>-0.33333333333333331</v>
      </c>
    </row>
    <row r="221" spans="1:10" x14ac:dyDescent="0.2">
      <c r="A221" s="158" t="s">
        <v>565</v>
      </c>
      <c r="B221" s="65">
        <v>68</v>
      </c>
      <c r="C221" s="66">
        <v>73</v>
      </c>
      <c r="D221" s="65">
        <v>638</v>
      </c>
      <c r="E221" s="66">
        <v>688</v>
      </c>
      <c r="F221" s="67"/>
      <c r="G221" s="65">
        <f>B221-C221</f>
        <v>-5</v>
      </c>
      <c r="H221" s="66">
        <f>D221-E221</f>
        <v>-50</v>
      </c>
      <c r="I221" s="20">
        <f>IF(C221=0, "-", IF(G221/C221&lt;10, G221/C221, "&gt;999%"))</f>
        <v>-6.8493150684931503E-2</v>
      </c>
      <c r="J221" s="21">
        <f>IF(E221=0, "-", IF(H221/E221&lt;10, H221/E221, "&gt;999%"))</f>
        <v>-7.2674418604651167E-2</v>
      </c>
    </row>
    <row r="222" spans="1:10" x14ac:dyDescent="0.2">
      <c r="A222" s="158" t="s">
        <v>576</v>
      </c>
      <c r="B222" s="65">
        <v>43</v>
      </c>
      <c r="C222" s="66">
        <v>54</v>
      </c>
      <c r="D222" s="65">
        <v>367</v>
      </c>
      <c r="E222" s="66">
        <v>506</v>
      </c>
      <c r="F222" s="67"/>
      <c r="G222" s="65">
        <f>B222-C222</f>
        <v>-11</v>
      </c>
      <c r="H222" s="66">
        <f>D222-E222</f>
        <v>-139</v>
      </c>
      <c r="I222" s="20">
        <f>IF(C222=0, "-", IF(G222/C222&lt;10, G222/C222, "&gt;999%"))</f>
        <v>-0.20370370370370369</v>
      </c>
      <c r="J222" s="21">
        <f>IF(E222=0, "-", IF(H222/E222&lt;10, H222/E222, "&gt;999%"))</f>
        <v>-0.27470355731225299</v>
      </c>
    </row>
    <row r="223" spans="1:10" s="160" customFormat="1" x14ac:dyDescent="0.2">
      <c r="A223" s="178" t="s">
        <v>679</v>
      </c>
      <c r="B223" s="71">
        <v>130</v>
      </c>
      <c r="C223" s="72">
        <v>156</v>
      </c>
      <c r="D223" s="71">
        <v>1163</v>
      </c>
      <c r="E223" s="72">
        <v>1431</v>
      </c>
      <c r="F223" s="73"/>
      <c r="G223" s="71">
        <f>B223-C223</f>
        <v>-26</v>
      </c>
      <c r="H223" s="72">
        <f>D223-E223</f>
        <v>-268</v>
      </c>
      <c r="I223" s="37">
        <f>IF(C223=0, "-", IF(G223/C223&lt;10, G223/C223, "&gt;999%"))</f>
        <v>-0.16666666666666666</v>
      </c>
      <c r="J223" s="38">
        <f>IF(E223=0, "-", IF(H223/E223&lt;10, H223/E223, "&gt;999%"))</f>
        <v>-0.18728162124388539</v>
      </c>
    </row>
    <row r="224" spans="1:10" x14ac:dyDescent="0.2">
      <c r="A224" s="177"/>
      <c r="B224" s="143"/>
      <c r="C224" s="144"/>
      <c r="D224" s="143"/>
      <c r="E224" s="144"/>
      <c r="F224" s="145"/>
      <c r="G224" s="143"/>
      <c r="H224" s="144"/>
      <c r="I224" s="151"/>
      <c r="J224" s="152"/>
    </row>
    <row r="225" spans="1:10" s="139" customFormat="1" x14ac:dyDescent="0.2">
      <c r="A225" s="159" t="s">
        <v>58</v>
      </c>
      <c r="B225" s="65"/>
      <c r="C225" s="66"/>
      <c r="D225" s="65"/>
      <c r="E225" s="66"/>
      <c r="F225" s="67"/>
      <c r="G225" s="65"/>
      <c r="H225" s="66"/>
      <c r="I225" s="20"/>
      <c r="J225" s="21"/>
    </row>
    <row r="226" spans="1:10" x14ac:dyDescent="0.2">
      <c r="A226" s="158" t="s">
        <v>533</v>
      </c>
      <c r="B226" s="65">
        <v>36</v>
      </c>
      <c r="C226" s="66">
        <v>101</v>
      </c>
      <c r="D226" s="65">
        <v>590</v>
      </c>
      <c r="E226" s="66">
        <v>959</v>
      </c>
      <c r="F226" s="67"/>
      <c r="G226" s="65">
        <f>B226-C226</f>
        <v>-65</v>
      </c>
      <c r="H226" s="66">
        <f>D226-E226</f>
        <v>-369</v>
      </c>
      <c r="I226" s="20">
        <f>IF(C226=0, "-", IF(G226/C226&lt;10, G226/C226, "&gt;999%"))</f>
        <v>-0.64356435643564358</v>
      </c>
      <c r="J226" s="21">
        <f>IF(E226=0, "-", IF(H226/E226&lt;10, H226/E226, "&gt;999%"))</f>
        <v>-0.38477580813347234</v>
      </c>
    </row>
    <row r="227" spans="1:10" x14ac:dyDescent="0.2">
      <c r="A227" s="158" t="s">
        <v>543</v>
      </c>
      <c r="B227" s="65">
        <v>115</v>
      </c>
      <c r="C227" s="66">
        <v>156</v>
      </c>
      <c r="D227" s="65">
        <v>990</v>
      </c>
      <c r="E227" s="66">
        <v>1529</v>
      </c>
      <c r="F227" s="67"/>
      <c r="G227" s="65">
        <f>B227-C227</f>
        <v>-41</v>
      </c>
      <c r="H227" s="66">
        <f>D227-E227</f>
        <v>-539</v>
      </c>
      <c r="I227" s="20">
        <f>IF(C227=0, "-", IF(G227/C227&lt;10, G227/C227, "&gt;999%"))</f>
        <v>-0.26282051282051283</v>
      </c>
      <c r="J227" s="21">
        <f>IF(E227=0, "-", IF(H227/E227&lt;10, H227/E227, "&gt;999%"))</f>
        <v>-0.35251798561151076</v>
      </c>
    </row>
    <row r="228" spans="1:10" x14ac:dyDescent="0.2">
      <c r="A228" s="158" t="s">
        <v>457</v>
      </c>
      <c r="B228" s="65">
        <v>68</v>
      </c>
      <c r="C228" s="66">
        <v>141</v>
      </c>
      <c r="D228" s="65">
        <v>852</v>
      </c>
      <c r="E228" s="66">
        <v>1251</v>
      </c>
      <c r="F228" s="67"/>
      <c r="G228" s="65">
        <f>B228-C228</f>
        <v>-73</v>
      </c>
      <c r="H228" s="66">
        <f>D228-E228</f>
        <v>-399</v>
      </c>
      <c r="I228" s="20">
        <f>IF(C228=0, "-", IF(G228/C228&lt;10, G228/C228, "&gt;999%"))</f>
        <v>-0.51773049645390068</v>
      </c>
      <c r="J228" s="21">
        <f>IF(E228=0, "-", IF(H228/E228&lt;10, H228/E228, "&gt;999%"))</f>
        <v>-0.31894484412470026</v>
      </c>
    </row>
    <row r="229" spans="1:10" s="160" customFormat="1" x14ac:dyDescent="0.2">
      <c r="A229" s="178" t="s">
        <v>680</v>
      </c>
      <c r="B229" s="71">
        <v>219</v>
      </c>
      <c r="C229" s="72">
        <v>398</v>
      </c>
      <c r="D229" s="71">
        <v>2432</v>
      </c>
      <c r="E229" s="72">
        <v>3739</v>
      </c>
      <c r="F229" s="73"/>
      <c r="G229" s="71">
        <f>B229-C229</f>
        <v>-179</v>
      </c>
      <c r="H229" s="72">
        <f>D229-E229</f>
        <v>-1307</v>
      </c>
      <c r="I229" s="37">
        <f>IF(C229=0, "-", IF(G229/C229&lt;10, G229/C229, "&gt;999%"))</f>
        <v>-0.44974874371859297</v>
      </c>
      <c r="J229" s="38">
        <f>IF(E229=0, "-", IF(H229/E229&lt;10, H229/E229, "&gt;999%"))</f>
        <v>-0.34955870553623963</v>
      </c>
    </row>
    <row r="230" spans="1:10" x14ac:dyDescent="0.2">
      <c r="A230" s="177"/>
      <c r="B230" s="143"/>
      <c r="C230" s="144"/>
      <c r="D230" s="143"/>
      <c r="E230" s="144"/>
      <c r="F230" s="145"/>
      <c r="G230" s="143"/>
      <c r="H230" s="144"/>
      <c r="I230" s="151"/>
      <c r="J230" s="152"/>
    </row>
    <row r="231" spans="1:10" s="139" customFormat="1" x14ac:dyDescent="0.2">
      <c r="A231" s="159" t="s">
        <v>59</v>
      </c>
      <c r="B231" s="65"/>
      <c r="C231" s="66"/>
      <c r="D231" s="65"/>
      <c r="E231" s="66"/>
      <c r="F231" s="67"/>
      <c r="G231" s="65"/>
      <c r="H231" s="66"/>
      <c r="I231" s="20"/>
      <c r="J231" s="21"/>
    </row>
    <row r="232" spans="1:10" x14ac:dyDescent="0.2">
      <c r="A232" s="158" t="s">
        <v>507</v>
      </c>
      <c r="B232" s="65">
        <v>2</v>
      </c>
      <c r="C232" s="66">
        <v>0</v>
      </c>
      <c r="D232" s="65">
        <v>10</v>
      </c>
      <c r="E232" s="66">
        <v>0</v>
      </c>
      <c r="F232" s="67"/>
      <c r="G232" s="65">
        <f>B232-C232</f>
        <v>2</v>
      </c>
      <c r="H232" s="66">
        <f>D232-E232</f>
        <v>10</v>
      </c>
      <c r="I232" s="20" t="str">
        <f>IF(C232=0, "-", IF(G232/C232&lt;10, G232/C232, "&gt;999%"))</f>
        <v>-</v>
      </c>
      <c r="J232" s="21" t="str">
        <f>IF(E232=0, "-", IF(H232/E232&lt;10, H232/E232, "&gt;999%"))</f>
        <v>-</v>
      </c>
    </row>
    <row r="233" spans="1:10" s="160" customFormat="1" x14ac:dyDescent="0.2">
      <c r="A233" s="178" t="s">
        <v>681</v>
      </c>
      <c r="B233" s="71">
        <v>2</v>
      </c>
      <c r="C233" s="72">
        <v>0</v>
      </c>
      <c r="D233" s="71">
        <v>10</v>
      </c>
      <c r="E233" s="72">
        <v>0</v>
      </c>
      <c r="F233" s="73"/>
      <c r="G233" s="71">
        <f>B233-C233</f>
        <v>2</v>
      </c>
      <c r="H233" s="72">
        <f>D233-E233</f>
        <v>10</v>
      </c>
      <c r="I233" s="37" t="str">
        <f>IF(C233=0, "-", IF(G233/C233&lt;10, G233/C233, "&gt;999%"))</f>
        <v>-</v>
      </c>
      <c r="J233" s="38" t="str">
        <f>IF(E233=0, "-", IF(H233/E233&lt;10, H233/E233, "&gt;999%"))</f>
        <v>-</v>
      </c>
    </row>
    <row r="234" spans="1:10" x14ac:dyDescent="0.2">
      <c r="A234" s="177"/>
      <c r="B234" s="143"/>
      <c r="C234" s="144"/>
      <c r="D234" s="143"/>
      <c r="E234" s="144"/>
      <c r="F234" s="145"/>
      <c r="G234" s="143"/>
      <c r="H234" s="144"/>
      <c r="I234" s="151"/>
      <c r="J234" s="152"/>
    </row>
    <row r="235" spans="1:10" s="139" customFormat="1" x14ac:dyDescent="0.2">
      <c r="A235" s="159" t="s">
        <v>60</v>
      </c>
      <c r="B235" s="65"/>
      <c r="C235" s="66"/>
      <c r="D235" s="65"/>
      <c r="E235" s="66"/>
      <c r="F235" s="67"/>
      <c r="G235" s="65"/>
      <c r="H235" s="66"/>
      <c r="I235" s="20"/>
      <c r="J235" s="21"/>
    </row>
    <row r="236" spans="1:10" x14ac:dyDescent="0.2">
      <c r="A236" s="158" t="s">
        <v>588</v>
      </c>
      <c r="B236" s="65">
        <v>5</v>
      </c>
      <c r="C236" s="66">
        <v>21</v>
      </c>
      <c r="D236" s="65">
        <v>67</v>
      </c>
      <c r="E236" s="66">
        <v>120</v>
      </c>
      <c r="F236" s="67"/>
      <c r="G236" s="65">
        <f>B236-C236</f>
        <v>-16</v>
      </c>
      <c r="H236" s="66">
        <f>D236-E236</f>
        <v>-53</v>
      </c>
      <c r="I236" s="20">
        <f>IF(C236=0, "-", IF(G236/C236&lt;10, G236/C236, "&gt;999%"))</f>
        <v>-0.76190476190476186</v>
      </c>
      <c r="J236" s="21">
        <f>IF(E236=0, "-", IF(H236/E236&lt;10, H236/E236, "&gt;999%"))</f>
        <v>-0.44166666666666665</v>
      </c>
    </row>
    <row r="237" spans="1:10" x14ac:dyDescent="0.2">
      <c r="A237" s="158" t="s">
        <v>577</v>
      </c>
      <c r="B237" s="65">
        <v>11</v>
      </c>
      <c r="C237" s="66">
        <v>8</v>
      </c>
      <c r="D237" s="65">
        <v>56</v>
      </c>
      <c r="E237" s="66">
        <v>32</v>
      </c>
      <c r="F237" s="67"/>
      <c r="G237" s="65">
        <f>B237-C237</f>
        <v>3</v>
      </c>
      <c r="H237" s="66">
        <f>D237-E237</f>
        <v>24</v>
      </c>
      <c r="I237" s="20">
        <f>IF(C237=0, "-", IF(G237/C237&lt;10, G237/C237, "&gt;999%"))</f>
        <v>0.375</v>
      </c>
      <c r="J237" s="21">
        <f>IF(E237=0, "-", IF(H237/E237&lt;10, H237/E237, "&gt;999%"))</f>
        <v>0.75</v>
      </c>
    </row>
    <row r="238" spans="1:10" x14ac:dyDescent="0.2">
      <c r="A238" s="158" t="s">
        <v>566</v>
      </c>
      <c r="B238" s="65">
        <v>35</v>
      </c>
      <c r="C238" s="66">
        <v>45</v>
      </c>
      <c r="D238" s="65">
        <v>206</v>
      </c>
      <c r="E238" s="66">
        <v>293</v>
      </c>
      <c r="F238" s="67"/>
      <c r="G238" s="65">
        <f>B238-C238</f>
        <v>-10</v>
      </c>
      <c r="H238" s="66">
        <f>D238-E238</f>
        <v>-87</v>
      </c>
      <c r="I238" s="20">
        <f>IF(C238=0, "-", IF(G238/C238&lt;10, G238/C238, "&gt;999%"))</f>
        <v>-0.22222222222222221</v>
      </c>
      <c r="J238" s="21">
        <f>IF(E238=0, "-", IF(H238/E238&lt;10, H238/E238, "&gt;999%"))</f>
        <v>-0.29692832764505117</v>
      </c>
    </row>
    <row r="239" spans="1:10" x14ac:dyDescent="0.2">
      <c r="A239" s="158" t="s">
        <v>567</v>
      </c>
      <c r="B239" s="65">
        <v>0</v>
      </c>
      <c r="C239" s="66">
        <v>5</v>
      </c>
      <c r="D239" s="65">
        <v>66</v>
      </c>
      <c r="E239" s="66">
        <v>99</v>
      </c>
      <c r="F239" s="67"/>
      <c r="G239" s="65">
        <f>B239-C239</f>
        <v>-5</v>
      </c>
      <c r="H239" s="66">
        <f>D239-E239</f>
        <v>-33</v>
      </c>
      <c r="I239" s="20">
        <f>IF(C239=0, "-", IF(G239/C239&lt;10, G239/C239, "&gt;999%"))</f>
        <v>-1</v>
      </c>
      <c r="J239" s="21">
        <f>IF(E239=0, "-", IF(H239/E239&lt;10, H239/E239, "&gt;999%"))</f>
        <v>-0.33333333333333331</v>
      </c>
    </row>
    <row r="240" spans="1:10" s="160" customFormat="1" x14ac:dyDescent="0.2">
      <c r="A240" s="178" t="s">
        <v>682</v>
      </c>
      <c r="B240" s="71">
        <v>51</v>
      </c>
      <c r="C240" s="72">
        <v>79</v>
      </c>
      <c r="D240" s="71">
        <v>395</v>
      </c>
      <c r="E240" s="72">
        <v>544</v>
      </c>
      <c r="F240" s="73"/>
      <c r="G240" s="71">
        <f>B240-C240</f>
        <v>-28</v>
      </c>
      <c r="H240" s="72">
        <f>D240-E240</f>
        <v>-149</v>
      </c>
      <c r="I240" s="37">
        <f>IF(C240=0, "-", IF(G240/C240&lt;10, G240/C240, "&gt;999%"))</f>
        <v>-0.35443037974683544</v>
      </c>
      <c r="J240" s="38">
        <f>IF(E240=0, "-", IF(H240/E240&lt;10, H240/E240, "&gt;999%"))</f>
        <v>-0.27389705882352944</v>
      </c>
    </row>
    <row r="241" spans="1:10" x14ac:dyDescent="0.2">
      <c r="A241" s="177"/>
      <c r="B241" s="143"/>
      <c r="C241" s="144"/>
      <c r="D241" s="143"/>
      <c r="E241" s="144"/>
      <c r="F241" s="145"/>
      <c r="G241" s="143"/>
      <c r="H241" s="144"/>
      <c r="I241" s="151"/>
      <c r="J241" s="152"/>
    </row>
    <row r="242" spans="1:10" s="139" customFormat="1" x14ac:dyDescent="0.2">
      <c r="A242" s="159" t="s">
        <v>61</v>
      </c>
      <c r="B242" s="65"/>
      <c r="C242" s="66"/>
      <c r="D242" s="65"/>
      <c r="E242" s="66"/>
      <c r="F242" s="67"/>
      <c r="G242" s="65"/>
      <c r="H242" s="66"/>
      <c r="I242" s="20"/>
      <c r="J242" s="21"/>
    </row>
    <row r="243" spans="1:10" x14ac:dyDescent="0.2">
      <c r="A243" s="158" t="s">
        <v>408</v>
      </c>
      <c r="B243" s="65">
        <v>2</v>
      </c>
      <c r="C243" s="66">
        <v>27</v>
      </c>
      <c r="D243" s="65">
        <v>105</v>
      </c>
      <c r="E243" s="66">
        <v>192</v>
      </c>
      <c r="F243" s="67"/>
      <c r="G243" s="65">
        <f t="shared" ref="G243:G250" si="32">B243-C243</f>
        <v>-25</v>
      </c>
      <c r="H243" s="66">
        <f t="shared" ref="H243:H250" si="33">D243-E243</f>
        <v>-87</v>
      </c>
      <c r="I243" s="20">
        <f t="shared" ref="I243:I250" si="34">IF(C243=0, "-", IF(G243/C243&lt;10, G243/C243, "&gt;999%"))</f>
        <v>-0.92592592592592593</v>
      </c>
      <c r="J243" s="21">
        <f t="shared" ref="J243:J250" si="35">IF(E243=0, "-", IF(H243/E243&lt;10, H243/E243, "&gt;999%"))</f>
        <v>-0.453125</v>
      </c>
    </row>
    <row r="244" spans="1:10" x14ac:dyDescent="0.2">
      <c r="A244" s="158" t="s">
        <v>480</v>
      </c>
      <c r="B244" s="65">
        <v>3</v>
      </c>
      <c r="C244" s="66">
        <v>8</v>
      </c>
      <c r="D244" s="65">
        <v>59</v>
      </c>
      <c r="E244" s="66">
        <v>101</v>
      </c>
      <c r="F244" s="67"/>
      <c r="G244" s="65">
        <f t="shared" si="32"/>
        <v>-5</v>
      </c>
      <c r="H244" s="66">
        <f t="shared" si="33"/>
        <v>-42</v>
      </c>
      <c r="I244" s="20">
        <f t="shared" si="34"/>
        <v>-0.625</v>
      </c>
      <c r="J244" s="21">
        <f t="shared" si="35"/>
        <v>-0.41584158415841582</v>
      </c>
    </row>
    <row r="245" spans="1:10" x14ac:dyDescent="0.2">
      <c r="A245" s="158" t="s">
        <v>338</v>
      </c>
      <c r="B245" s="65">
        <v>0</v>
      </c>
      <c r="C245" s="66">
        <v>1</v>
      </c>
      <c r="D245" s="65">
        <v>3</v>
      </c>
      <c r="E245" s="66">
        <v>10</v>
      </c>
      <c r="F245" s="67"/>
      <c r="G245" s="65">
        <f t="shared" si="32"/>
        <v>-1</v>
      </c>
      <c r="H245" s="66">
        <f t="shared" si="33"/>
        <v>-7</v>
      </c>
      <c r="I245" s="20">
        <f t="shared" si="34"/>
        <v>-1</v>
      </c>
      <c r="J245" s="21">
        <f t="shared" si="35"/>
        <v>-0.7</v>
      </c>
    </row>
    <row r="246" spans="1:10" x14ac:dyDescent="0.2">
      <c r="A246" s="158" t="s">
        <v>481</v>
      </c>
      <c r="B246" s="65">
        <v>0</v>
      </c>
      <c r="C246" s="66">
        <v>3</v>
      </c>
      <c r="D246" s="65">
        <v>17</v>
      </c>
      <c r="E246" s="66">
        <v>40</v>
      </c>
      <c r="F246" s="67"/>
      <c r="G246" s="65">
        <f t="shared" si="32"/>
        <v>-3</v>
      </c>
      <c r="H246" s="66">
        <f t="shared" si="33"/>
        <v>-23</v>
      </c>
      <c r="I246" s="20">
        <f t="shared" si="34"/>
        <v>-1</v>
      </c>
      <c r="J246" s="21">
        <f t="shared" si="35"/>
        <v>-0.57499999999999996</v>
      </c>
    </row>
    <row r="247" spans="1:10" x14ac:dyDescent="0.2">
      <c r="A247" s="158" t="s">
        <v>273</v>
      </c>
      <c r="B247" s="65">
        <v>4</v>
      </c>
      <c r="C247" s="66">
        <v>4</v>
      </c>
      <c r="D247" s="65">
        <v>48</v>
      </c>
      <c r="E247" s="66">
        <v>64</v>
      </c>
      <c r="F247" s="67"/>
      <c r="G247" s="65">
        <f t="shared" si="32"/>
        <v>0</v>
      </c>
      <c r="H247" s="66">
        <f t="shared" si="33"/>
        <v>-16</v>
      </c>
      <c r="I247" s="20">
        <f t="shared" si="34"/>
        <v>0</v>
      </c>
      <c r="J247" s="21">
        <f t="shared" si="35"/>
        <v>-0.25</v>
      </c>
    </row>
    <row r="248" spans="1:10" x14ac:dyDescent="0.2">
      <c r="A248" s="158" t="s">
        <v>288</v>
      </c>
      <c r="B248" s="65">
        <v>0</v>
      </c>
      <c r="C248" s="66">
        <v>0</v>
      </c>
      <c r="D248" s="65">
        <v>4</v>
      </c>
      <c r="E248" s="66">
        <v>4</v>
      </c>
      <c r="F248" s="67"/>
      <c r="G248" s="65">
        <f t="shared" si="32"/>
        <v>0</v>
      </c>
      <c r="H248" s="66">
        <f t="shared" si="33"/>
        <v>0</v>
      </c>
      <c r="I248" s="20" t="str">
        <f t="shared" si="34"/>
        <v>-</v>
      </c>
      <c r="J248" s="21">
        <f t="shared" si="35"/>
        <v>0</v>
      </c>
    </row>
    <row r="249" spans="1:10" x14ac:dyDescent="0.2">
      <c r="A249" s="158" t="s">
        <v>300</v>
      </c>
      <c r="B249" s="65">
        <v>0</v>
      </c>
      <c r="C249" s="66">
        <v>0</v>
      </c>
      <c r="D249" s="65">
        <v>2</v>
      </c>
      <c r="E249" s="66">
        <v>2</v>
      </c>
      <c r="F249" s="67"/>
      <c r="G249" s="65">
        <f t="shared" si="32"/>
        <v>0</v>
      </c>
      <c r="H249" s="66">
        <f t="shared" si="33"/>
        <v>0</v>
      </c>
      <c r="I249" s="20" t="str">
        <f t="shared" si="34"/>
        <v>-</v>
      </c>
      <c r="J249" s="21">
        <f t="shared" si="35"/>
        <v>0</v>
      </c>
    </row>
    <row r="250" spans="1:10" s="160" customFormat="1" x14ac:dyDescent="0.2">
      <c r="A250" s="178" t="s">
        <v>683</v>
      </c>
      <c r="B250" s="71">
        <v>9</v>
      </c>
      <c r="C250" s="72">
        <v>43</v>
      </c>
      <c r="D250" s="71">
        <v>238</v>
      </c>
      <c r="E250" s="72">
        <v>413</v>
      </c>
      <c r="F250" s="73"/>
      <c r="G250" s="71">
        <f t="shared" si="32"/>
        <v>-34</v>
      </c>
      <c r="H250" s="72">
        <f t="shared" si="33"/>
        <v>-175</v>
      </c>
      <c r="I250" s="37">
        <f t="shared" si="34"/>
        <v>-0.79069767441860461</v>
      </c>
      <c r="J250" s="38">
        <f t="shared" si="35"/>
        <v>-0.42372881355932202</v>
      </c>
    </row>
    <row r="251" spans="1:10" x14ac:dyDescent="0.2">
      <c r="A251" s="177"/>
      <c r="B251" s="143"/>
      <c r="C251" s="144"/>
      <c r="D251" s="143"/>
      <c r="E251" s="144"/>
      <c r="F251" s="145"/>
      <c r="G251" s="143"/>
      <c r="H251" s="144"/>
      <c r="I251" s="151"/>
      <c r="J251" s="152"/>
    </row>
    <row r="252" spans="1:10" s="139" customFormat="1" x14ac:dyDescent="0.2">
      <c r="A252" s="159" t="s">
        <v>62</v>
      </c>
      <c r="B252" s="65"/>
      <c r="C252" s="66"/>
      <c r="D252" s="65"/>
      <c r="E252" s="66"/>
      <c r="F252" s="67"/>
      <c r="G252" s="65"/>
      <c r="H252" s="66"/>
      <c r="I252" s="20"/>
      <c r="J252" s="21"/>
    </row>
    <row r="253" spans="1:10" x14ac:dyDescent="0.2">
      <c r="A253" s="158" t="s">
        <v>419</v>
      </c>
      <c r="B253" s="65">
        <v>8</v>
      </c>
      <c r="C253" s="66">
        <v>8</v>
      </c>
      <c r="D253" s="65">
        <v>106</v>
      </c>
      <c r="E253" s="66">
        <v>144</v>
      </c>
      <c r="F253" s="67"/>
      <c r="G253" s="65">
        <f t="shared" ref="G253:G259" si="36">B253-C253</f>
        <v>0</v>
      </c>
      <c r="H253" s="66">
        <f t="shared" ref="H253:H259" si="37">D253-E253</f>
        <v>-38</v>
      </c>
      <c r="I253" s="20">
        <f t="shared" ref="I253:I259" si="38">IF(C253=0, "-", IF(G253/C253&lt;10, G253/C253, "&gt;999%"))</f>
        <v>0</v>
      </c>
      <c r="J253" s="21">
        <f t="shared" ref="J253:J259" si="39">IF(E253=0, "-", IF(H253/E253&lt;10, H253/E253, "&gt;999%"))</f>
        <v>-0.2638888888888889</v>
      </c>
    </row>
    <row r="254" spans="1:10" x14ac:dyDescent="0.2">
      <c r="A254" s="158" t="s">
        <v>385</v>
      </c>
      <c r="B254" s="65">
        <v>11</v>
      </c>
      <c r="C254" s="66">
        <v>17</v>
      </c>
      <c r="D254" s="65">
        <v>127</v>
      </c>
      <c r="E254" s="66">
        <v>335</v>
      </c>
      <c r="F254" s="67"/>
      <c r="G254" s="65">
        <f t="shared" si="36"/>
        <v>-6</v>
      </c>
      <c r="H254" s="66">
        <f t="shared" si="37"/>
        <v>-208</v>
      </c>
      <c r="I254" s="20">
        <f t="shared" si="38"/>
        <v>-0.35294117647058826</v>
      </c>
      <c r="J254" s="21">
        <f t="shared" si="39"/>
        <v>-0.62089552238805967</v>
      </c>
    </row>
    <row r="255" spans="1:10" x14ac:dyDescent="0.2">
      <c r="A255" s="158" t="s">
        <v>544</v>
      </c>
      <c r="B255" s="65">
        <v>13</v>
      </c>
      <c r="C255" s="66">
        <v>0</v>
      </c>
      <c r="D255" s="65">
        <v>88</v>
      </c>
      <c r="E255" s="66">
        <v>0</v>
      </c>
      <c r="F255" s="67"/>
      <c r="G255" s="65">
        <f t="shared" si="36"/>
        <v>13</v>
      </c>
      <c r="H255" s="66">
        <f t="shared" si="37"/>
        <v>88</v>
      </c>
      <c r="I255" s="20" t="str">
        <f t="shared" si="38"/>
        <v>-</v>
      </c>
      <c r="J255" s="21" t="str">
        <f t="shared" si="39"/>
        <v>-</v>
      </c>
    </row>
    <row r="256" spans="1:10" x14ac:dyDescent="0.2">
      <c r="A256" s="158" t="s">
        <v>458</v>
      </c>
      <c r="B256" s="65">
        <v>54</v>
      </c>
      <c r="C256" s="66">
        <v>115</v>
      </c>
      <c r="D256" s="65">
        <v>617</v>
      </c>
      <c r="E256" s="66">
        <v>888</v>
      </c>
      <c r="F256" s="67"/>
      <c r="G256" s="65">
        <f t="shared" si="36"/>
        <v>-61</v>
      </c>
      <c r="H256" s="66">
        <f t="shared" si="37"/>
        <v>-271</v>
      </c>
      <c r="I256" s="20">
        <f t="shared" si="38"/>
        <v>-0.5304347826086957</v>
      </c>
      <c r="J256" s="21">
        <f t="shared" si="39"/>
        <v>-0.30518018018018017</v>
      </c>
    </row>
    <row r="257" spans="1:10" x14ac:dyDescent="0.2">
      <c r="A257" s="158" t="s">
        <v>386</v>
      </c>
      <c r="B257" s="65">
        <v>0</v>
      </c>
      <c r="C257" s="66">
        <v>1</v>
      </c>
      <c r="D257" s="65">
        <v>2</v>
      </c>
      <c r="E257" s="66">
        <v>24</v>
      </c>
      <c r="F257" s="67"/>
      <c r="G257" s="65">
        <f t="shared" si="36"/>
        <v>-1</v>
      </c>
      <c r="H257" s="66">
        <f t="shared" si="37"/>
        <v>-22</v>
      </c>
      <c r="I257" s="20">
        <f t="shared" si="38"/>
        <v>-1</v>
      </c>
      <c r="J257" s="21">
        <f t="shared" si="39"/>
        <v>-0.91666666666666663</v>
      </c>
    </row>
    <row r="258" spans="1:10" x14ac:dyDescent="0.2">
      <c r="A258" s="158" t="s">
        <v>459</v>
      </c>
      <c r="B258" s="65">
        <v>13</v>
      </c>
      <c r="C258" s="66">
        <v>40</v>
      </c>
      <c r="D258" s="65">
        <v>220</v>
      </c>
      <c r="E258" s="66">
        <v>244</v>
      </c>
      <c r="F258" s="67"/>
      <c r="G258" s="65">
        <f t="shared" si="36"/>
        <v>-27</v>
      </c>
      <c r="H258" s="66">
        <f t="shared" si="37"/>
        <v>-24</v>
      </c>
      <c r="I258" s="20">
        <f t="shared" si="38"/>
        <v>-0.67500000000000004</v>
      </c>
      <c r="J258" s="21">
        <f t="shared" si="39"/>
        <v>-9.8360655737704916E-2</v>
      </c>
    </row>
    <row r="259" spans="1:10" s="160" customFormat="1" x14ac:dyDescent="0.2">
      <c r="A259" s="178" t="s">
        <v>684</v>
      </c>
      <c r="B259" s="71">
        <v>99</v>
      </c>
      <c r="C259" s="72">
        <v>181</v>
      </c>
      <c r="D259" s="71">
        <v>1160</v>
      </c>
      <c r="E259" s="72">
        <v>1635</v>
      </c>
      <c r="F259" s="73"/>
      <c r="G259" s="71">
        <f t="shared" si="36"/>
        <v>-82</v>
      </c>
      <c r="H259" s="72">
        <f t="shared" si="37"/>
        <v>-475</v>
      </c>
      <c r="I259" s="37">
        <f t="shared" si="38"/>
        <v>-0.45303867403314918</v>
      </c>
      <c r="J259" s="38">
        <f t="shared" si="39"/>
        <v>-0.29051987767584098</v>
      </c>
    </row>
    <row r="260" spans="1:10" x14ac:dyDescent="0.2">
      <c r="A260" s="177"/>
      <c r="B260" s="143"/>
      <c r="C260" s="144"/>
      <c r="D260" s="143"/>
      <c r="E260" s="144"/>
      <c r="F260" s="145"/>
      <c r="G260" s="143"/>
      <c r="H260" s="144"/>
      <c r="I260" s="151"/>
      <c r="J260" s="152"/>
    </row>
    <row r="261" spans="1:10" s="139" customFormat="1" x14ac:dyDescent="0.2">
      <c r="A261" s="159" t="s">
        <v>63</v>
      </c>
      <c r="B261" s="65"/>
      <c r="C261" s="66"/>
      <c r="D261" s="65"/>
      <c r="E261" s="66"/>
      <c r="F261" s="67"/>
      <c r="G261" s="65"/>
      <c r="H261" s="66"/>
      <c r="I261" s="20"/>
      <c r="J261" s="21"/>
    </row>
    <row r="262" spans="1:10" x14ac:dyDescent="0.2">
      <c r="A262" s="158" t="s">
        <v>63</v>
      </c>
      <c r="B262" s="65">
        <v>51</v>
      </c>
      <c r="C262" s="66">
        <v>46</v>
      </c>
      <c r="D262" s="65">
        <v>392</v>
      </c>
      <c r="E262" s="66">
        <v>458</v>
      </c>
      <c r="F262" s="67"/>
      <c r="G262" s="65">
        <f>B262-C262</f>
        <v>5</v>
      </c>
      <c r="H262" s="66">
        <f>D262-E262</f>
        <v>-66</v>
      </c>
      <c r="I262" s="20">
        <f>IF(C262=0, "-", IF(G262/C262&lt;10, G262/C262, "&gt;999%"))</f>
        <v>0.10869565217391304</v>
      </c>
      <c r="J262" s="21">
        <f>IF(E262=0, "-", IF(H262/E262&lt;10, H262/E262, "&gt;999%"))</f>
        <v>-0.14410480349344978</v>
      </c>
    </row>
    <row r="263" spans="1:10" s="160" customFormat="1" x14ac:dyDescent="0.2">
      <c r="A263" s="178" t="s">
        <v>685</v>
      </c>
      <c r="B263" s="71">
        <v>51</v>
      </c>
      <c r="C263" s="72">
        <v>46</v>
      </c>
      <c r="D263" s="71">
        <v>392</v>
      </c>
      <c r="E263" s="72">
        <v>458</v>
      </c>
      <c r="F263" s="73"/>
      <c r="G263" s="71">
        <f>B263-C263</f>
        <v>5</v>
      </c>
      <c r="H263" s="72">
        <f>D263-E263</f>
        <v>-66</v>
      </c>
      <c r="I263" s="37">
        <f>IF(C263=0, "-", IF(G263/C263&lt;10, G263/C263, "&gt;999%"))</f>
        <v>0.10869565217391304</v>
      </c>
      <c r="J263" s="38">
        <f>IF(E263=0, "-", IF(H263/E263&lt;10, H263/E263, "&gt;999%"))</f>
        <v>-0.14410480349344978</v>
      </c>
    </row>
    <row r="264" spans="1:10" x14ac:dyDescent="0.2">
      <c r="A264" s="177"/>
      <c r="B264" s="143"/>
      <c r="C264" s="144"/>
      <c r="D264" s="143"/>
      <c r="E264" s="144"/>
      <c r="F264" s="145"/>
      <c r="G264" s="143"/>
      <c r="H264" s="144"/>
      <c r="I264" s="151"/>
      <c r="J264" s="152"/>
    </row>
    <row r="265" spans="1:10" s="139" customFormat="1" x14ac:dyDescent="0.2">
      <c r="A265" s="159" t="s">
        <v>64</v>
      </c>
      <c r="B265" s="65"/>
      <c r="C265" s="66"/>
      <c r="D265" s="65"/>
      <c r="E265" s="66"/>
      <c r="F265" s="67"/>
      <c r="G265" s="65"/>
      <c r="H265" s="66"/>
      <c r="I265" s="20"/>
      <c r="J265" s="21"/>
    </row>
    <row r="266" spans="1:10" x14ac:dyDescent="0.2">
      <c r="A266" s="158" t="s">
        <v>309</v>
      </c>
      <c r="B266" s="65">
        <v>30</v>
      </c>
      <c r="C266" s="66">
        <v>138</v>
      </c>
      <c r="D266" s="65">
        <v>846</v>
      </c>
      <c r="E266" s="66">
        <v>1513</v>
      </c>
      <c r="F266" s="67"/>
      <c r="G266" s="65">
        <f t="shared" ref="G266:G277" si="40">B266-C266</f>
        <v>-108</v>
      </c>
      <c r="H266" s="66">
        <f t="shared" ref="H266:H277" si="41">D266-E266</f>
        <v>-667</v>
      </c>
      <c r="I266" s="20">
        <f t="shared" ref="I266:I277" si="42">IF(C266=0, "-", IF(G266/C266&lt;10, G266/C266, "&gt;999%"))</f>
        <v>-0.78260869565217395</v>
      </c>
      <c r="J266" s="21">
        <f t="shared" ref="J266:J277" si="43">IF(E266=0, "-", IF(H266/E266&lt;10, H266/E266, "&gt;999%"))</f>
        <v>-0.44084600132187707</v>
      </c>
    </row>
    <row r="267" spans="1:10" x14ac:dyDescent="0.2">
      <c r="A267" s="158" t="s">
        <v>228</v>
      </c>
      <c r="B267" s="65">
        <v>222</v>
      </c>
      <c r="C267" s="66">
        <v>562</v>
      </c>
      <c r="D267" s="65">
        <v>3289</v>
      </c>
      <c r="E267" s="66">
        <v>5221</v>
      </c>
      <c r="F267" s="67"/>
      <c r="G267" s="65">
        <f t="shared" si="40"/>
        <v>-340</v>
      </c>
      <c r="H267" s="66">
        <f t="shared" si="41"/>
        <v>-1932</v>
      </c>
      <c r="I267" s="20">
        <f t="shared" si="42"/>
        <v>-0.604982206405694</v>
      </c>
      <c r="J267" s="21">
        <f t="shared" si="43"/>
        <v>-0.37004405286343611</v>
      </c>
    </row>
    <row r="268" spans="1:10" x14ac:dyDescent="0.2">
      <c r="A268" s="158" t="s">
        <v>257</v>
      </c>
      <c r="B268" s="65">
        <v>0</v>
      </c>
      <c r="C268" s="66">
        <v>10</v>
      </c>
      <c r="D268" s="65">
        <v>21</v>
      </c>
      <c r="E268" s="66">
        <v>64</v>
      </c>
      <c r="F268" s="67"/>
      <c r="G268" s="65">
        <f t="shared" si="40"/>
        <v>-10</v>
      </c>
      <c r="H268" s="66">
        <f t="shared" si="41"/>
        <v>-43</v>
      </c>
      <c r="I268" s="20">
        <f t="shared" si="42"/>
        <v>-1</v>
      </c>
      <c r="J268" s="21">
        <f t="shared" si="43"/>
        <v>-0.671875</v>
      </c>
    </row>
    <row r="269" spans="1:10" x14ac:dyDescent="0.2">
      <c r="A269" s="158" t="s">
        <v>199</v>
      </c>
      <c r="B269" s="65">
        <v>39</v>
      </c>
      <c r="C269" s="66">
        <v>131</v>
      </c>
      <c r="D269" s="65">
        <v>578</v>
      </c>
      <c r="E269" s="66">
        <v>1004</v>
      </c>
      <c r="F269" s="67"/>
      <c r="G269" s="65">
        <f t="shared" si="40"/>
        <v>-92</v>
      </c>
      <c r="H269" s="66">
        <f t="shared" si="41"/>
        <v>-426</v>
      </c>
      <c r="I269" s="20">
        <f t="shared" si="42"/>
        <v>-0.70229007633587781</v>
      </c>
      <c r="J269" s="21">
        <f t="shared" si="43"/>
        <v>-0.42430278884462153</v>
      </c>
    </row>
    <row r="270" spans="1:10" x14ac:dyDescent="0.2">
      <c r="A270" s="158" t="s">
        <v>206</v>
      </c>
      <c r="B270" s="65">
        <v>51</v>
      </c>
      <c r="C270" s="66">
        <v>137</v>
      </c>
      <c r="D270" s="65">
        <v>997</v>
      </c>
      <c r="E270" s="66">
        <v>1850</v>
      </c>
      <c r="F270" s="67"/>
      <c r="G270" s="65">
        <f t="shared" si="40"/>
        <v>-86</v>
      </c>
      <c r="H270" s="66">
        <f t="shared" si="41"/>
        <v>-853</v>
      </c>
      <c r="I270" s="20">
        <f t="shared" si="42"/>
        <v>-0.62773722627737227</v>
      </c>
      <c r="J270" s="21">
        <f t="shared" si="43"/>
        <v>-0.46108108108108109</v>
      </c>
    </row>
    <row r="271" spans="1:10" x14ac:dyDescent="0.2">
      <c r="A271" s="158" t="s">
        <v>310</v>
      </c>
      <c r="B271" s="65">
        <v>0</v>
      </c>
      <c r="C271" s="66">
        <v>0</v>
      </c>
      <c r="D271" s="65">
        <v>0</v>
      </c>
      <c r="E271" s="66">
        <v>1</v>
      </c>
      <c r="F271" s="67"/>
      <c r="G271" s="65">
        <f t="shared" si="40"/>
        <v>0</v>
      </c>
      <c r="H271" s="66">
        <f t="shared" si="41"/>
        <v>-1</v>
      </c>
      <c r="I271" s="20" t="str">
        <f t="shared" si="42"/>
        <v>-</v>
      </c>
      <c r="J271" s="21">
        <f t="shared" si="43"/>
        <v>-1</v>
      </c>
    </row>
    <row r="272" spans="1:10" x14ac:dyDescent="0.2">
      <c r="A272" s="158" t="s">
        <v>387</v>
      </c>
      <c r="B272" s="65">
        <v>170</v>
      </c>
      <c r="C272" s="66">
        <v>0</v>
      </c>
      <c r="D272" s="65">
        <v>1737</v>
      </c>
      <c r="E272" s="66">
        <v>0</v>
      </c>
      <c r="F272" s="67"/>
      <c r="G272" s="65">
        <f t="shared" si="40"/>
        <v>170</v>
      </c>
      <c r="H272" s="66">
        <f t="shared" si="41"/>
        <v>1737</v>
      </c>
      <c r="I272" s="20" t="str">
        <f t="shared" si="42"/>
        <v>-</v>
      </c>
      <c r="J272" s="21" t="str">
        <f t="shared" si="43"/>
        <v>-</v>
      </c>
    </row>
    <row r="273" spans="1:10" x14ac:dyDescent="0.2">
      <c r="A273" s="158" t="s">
        <v>460</v>
      </c>
      <c r="B273" s="65">
        <v>94</v>
      </c>
      <c r="C273" s="66">
        <v>107</v>
      </c>
      <c r="D273" s="65">
        <v>640</v>
      </c>
      <c r="E273" s="66">
        <v>893</v>
      </c>
      <c r="F273" s="67"/>
      <c r="G273" s="65">
        <f t="shared" si="40"/>
        <v>-13</v>
      </c>
      <c r="H273" s="66">
        <f t="shared" si="41"/>
        <v>-253</v>
      </c>
      <c r="I273" s="20">
        <f t="shared" si="42"/>
        <v>-0.12149532710280374</v>
      </c>
      <c r="J273" s="21">
        <f t="shared" si="43"/>
        <v>-0.28331466965285557</v>
      </c>
    </row>
    <row r="274" spans="1:10" x14ac:dyDescent="0.2">
      <c r="A274" s="158" t="s">
        <v>229</v>
      </c>
      <c r="B274" s="65">
        <v>0</v>
      </c>
      <c r="C274" s="66">
        <v>0</v>
      </c>
      <c r="D274" s="65">
        <v>0</v>
      </c>
      <c r="E274" s="66">
        <v>14</v>
      </c>
      <c r="F274" s="67"/>
      <c r="G274" s="65">
        <f t="shared" si="40"/>
        <v>0</v>
      </c>
      <c r="H274" s="66">
        <f t="shared" si="41"/>
        <v>-14</v>
      </c>
      <c r="I274" s="20" t="str">
        <f t="shared" si="42"/>
        <v>-</v>
      </c>
      <c r="J274" s="21">
        <f t="shared" si="43"/>
        <v>-1</v>
      </c>
    </row>
    <row r="275" spans="1:10" x14ac:dyDescent="0.2">
      <c r="A275" s="158" t="s">
        <v>420</v>
      </c>
      <c r="B275" s="65">
        <v>127</v>
      </c>
      <c r="C275" s="66">
        <v>462</v>
      </c>
      <c r="D275" s="65">
        <v>2382</v>
      </c>
      <c r="E275" s="66">
        <v>3716</v>
      </c>
      <c r="F275" s="67"/>
      <c r="G275" s="65">
        <f t="shared" si="40"/>
        <v>-335</v>
      </c>
      <c r="H275" s="66">
        <f t="shared" si="41"/>
        <v>-1334</v>
      </c>
      <c r="I275" s="20">
        <f t="shared" si="42"/>
        <v>-0.72510822510822515</v>
      </c>
      <c r="J275" s="21">
        <f t="shared" si="43"/>
        <v>-0.35898815931108718</v>
      </c>
    </row>
    <row r="276" spans="1:10" x14ac:dyDescent="0.2">
      <c r="A276" s="158" t="s">
        <v>282</v>
      </c>
      <c r="B276" s="65">
        <v>39</v>
      </c>
      <c r="C276" s="66">
        <v>31</v>
      </c>
      <c r="D276" s="65">
        <v>326</v>
      </c>
      <c r="E276" s="66">
        <v>357</v>
      </c>
      <c r="F276" s="67"/>
      <c r="G276" s="65">
        <f t="shared" si="40"/>
        <v>8</v>
      </c>
      <c r="H276" s="66">
        <f t="shared" si="41"/>
        <v>-31</v>
      </c>
      <c r="I276" s="20">
        <f t="shared" si="42"/>
        <v>0.25806451612903225</v>
      </c>
      <c r="J276" s="21">
        <f t="shared" si="43"/>
        <v>-8.683473389355742E-2</v>
      </c>
    </row>
    <row r="277" spans="1:10" s="160" customFormat="1" x14ac:dyDescent="0.2">
      <c r="A277" s="178" t="s">
        <v>686</v>
      </c>
      <c r="B277" s="71">
        <v>772</v>
      </c>
      <c r="C277" s="72">
        <v>1578</v>
      </c>
      <c r="D277" s="71">
        <v>10816</v>
      </c>
      <c r="E277" s="72">
        <v>14633</v>
      </c>
      <c r="F277" s="73"/>
      <c r="G277" s="71">
        <f t="shared" si="40"/>
        <v>-806</v>
      </c>
      <c r="H277" s="72">
        <f t="shared" si="41"/>
        <v>-3817</v>
      </c>
      <c r="I277" s="37">
        <f t="shared" si="42"/>
        <v>-0.51077313054499363</v>
      </c>
      <c r="J277" s="38">
        <f t="shared" si="43"/>
        <v>-0.26084876648670813</v>
      </c>
    </row>
    <row r="278" spans="1:10" x14ac:dyDescent="0.2">
      <c r="A278" s="177"/>
      <c r="B278" s="143"/>
      <c r="C278" s="144"/>
      <c r="D278" s="143"/>
      <c r="E278" s="144"/>
      <c r="F278" s="145"/>
      <c r="G278" s="143"/>
      <c r="H278" s="144"/>
      <c r="I278" s="151"/>
      <c r="J278" s="152"/>
    </row>
    <row r="279" spans="1:10" s="139" customFormat="1" x14ac:dyDescent="0.2">
      <c r="A279" s="159" t="s">
        <v>65</v>
      </c>
      <c r="B279" s="65"/>
      <c r="C279" s="66"/>
      <c r="D279" s="65"/>
      <c r="E279" s="66"/>
      <c r="F279" s="67"/>
      <c r="G279" s="65"/>
      <c r="H279" s="66"/>
      <c r="I279" s="20"/>
      <c r="J279" s="21"/>
    </row>
    <row r="280" spans="1:10" x14ac:dyDescent="0.2">
      <c r="A280" s="158" t="s">
        <v>359</v>
      </c>
      <c r="B280" s="65">
        <v>2</v>
      </c>
      <c r="C280" s="66">
        <v>1</v>
      </c>
      <c r="D280" s="65">
        <v>14</v>
      </c>
      <c r="E280" s="66">
        <v>24</v>
      </c>
      <c r="F280" s="67"/>
      <c r="G280" s="65">
        <f>B280-C280</f>
        <v>1</v>
      </c>
      <c r="H280" s="66">
        <f>D280-E280</f>
        <v>-10</v>
      </c>
      <c r="I280" s="20">
        <f>IF(C280=0, "-", IF(G280/C280&lt;10, G280/C280, "&gt;999%"))</f>
        <v>1</v>
      </c>
      <c r="J280" s="21">
        <f>IF(E280=0, "-", IF(H280/E280&lt;10, H280/E280, "&gt;999%"))</f>
        <v>-0.41666666666666669</v>
      </c>
    </row>
    <row r="281" spans="1:10" x14ac:dyDescent="0.2">
      <c r="A281" s="158" t="s">
        <v>499</v>
      </c>
      <c r="B281" s="65">
        <v>1</v>
      </c>
      <c r="C281" s="66">
        <v>0</v>
      </c>
      <c r="D281" s="65">
        <v>14</v>
      </c>
      <c r="E281" s="66">
        <v>23</v>
      </c>
      <c r="F281" s="67"/>
      <c r="G281" s="65">
        <f>B281-C281</f>
        <v>1</v>
      </c>
      <c r="H281" s="66">
        <f>D281-E281</f>
        <v>-9</v>
      </c>
      <c r="I281" s="20" t="str">
        <f>IF(C281=0, "-", IF(G281/C281&lt;10, G281/C281, "&gt;999%"))</f>
        <v>-</v>
      </c>
      <c r="J281" s="21">
        <f>IF(E281=0, "-", IF(H281/E281&lt;10, H281/E281, "&gt;999%"))</f>
        <v>-0.39130434782608697</v>
      </c>
    </row>
    <row r="282" spans="1:10" s="160" customFormat="1" x14ac:dyDescent="0.2">
      <c r="A282" s="178" t="s">
        <v>687</v>
      </c>
      <c r="B282" s="71">
        <v>3</v>
      </c>
      <c r="C282" s="72">
        <v>1</v>
      </c>
      <c r="D282" s="71">
        <v>28</v>
      </c>
      <c r="E282" s="72">
        <v>47</v>
      </c>
      <c r="F282" s="73"/>
      <c r="G282" s="71">
        <f>B282-C282</f>
        <v>2</v>
      </c>
      <c r="H282" s="72">
        <f>D282-E282</f>
        <v>-19</v>
      </c>
      <c r="I282" s="37">
        <f>IF(C282=0, "-", IF(G282/C282&lt;10, G282/C282, "&gt;999%"))</f>
        <v>2</v>
      </c>
      <c r="J282" s="38">
        <f>IF(E282=0, "-", IF(H282/E282&lt;10, H282/E282, "&gt;999%"))</f>
        <v>-0.40425531914893614</v>
      </c>
    </row>
    <row r="283" spans="1:10" x14ac:dyDescent="0.2">
      <c r="A283" s="177"/>
      <c r="B283" s="143"/>
      <c r="C283" s="144"/>
      <c r="D283" s="143"/>
      <c r="E283" s="144"/>
      <c r="F283" s="145"/>
      <c r="G283" s="143"/>
      <c r="H283" s="144"/>
      <c r="I283" s="151"/>
      <c r="J283" s="152"/>
    </row>
    <row r="284" spans="1:10" s="139" customFormat="1" x14ac:dyDescent="0.2">
      <c r="A284" s="159" t="s">
        <v>66</v>
      </c>
      <c r="B284" s="65"/>
      <c r="C284" s="66"/>
      <c r="D284" s="65"/>
      <c r="E284" s="66"/>
      <c r="F284" s="67"/>
      <c r="G284" s="65"/>
      <c r="H284" s="66"/>
      <c r="I284" s="20"/>
      <c r="J284" s="21"/>
    </row>
    <row r="285" spans="1:10" x14ac:dyDescent="0.2">
      <c r="A285" s="158" t="s">
        <v>482</v>
      </c>
      <c r="B285" s="65">
        <v>13</v>
      </c>
      <c r="C285" s="66">
        <v>0</v>
      </c>
      <c r="D285" s="65">
        <v>32</v>
      </c>
      <c r="E285" s="66">
        <v>0</v>
      </c>
      <c r="F285" s="67"/>
      <c r="G285" s="65">
        <f t="shared" ref="G285:G292" si="44">B285-C285</f>
        <v>13</v>
      </c>
      <c r="H285" s="66">
        <f t="shared" ref="H285:H292" si="45">D285-E285</f>
        <v>32</v>
      </c>
      <c r="I285" s="20" t="str">
        <f t="shared" ref="I285:I292" si="46">IF(C285=0, "-", IF(G285/C285&lt;10, G285/C285, "&gt;999%"))</f>
        <v>-</v>
      </c>
      <c r="J285" s="21" t="str">
        <f t="shared" ref="J285:J292" si="47">IF(E285=0, "-", IF(H285/E285&lt;10, H285/E285, "&gt;999%"))</f>
        <v>-</v>
      </c>
    </row>
    <row r="286" spans="1:10" x14ac:dyDescent="0.2">
      <c r="A286" s="158" t="s">
        <v>500</v>
      </c>
      <c r="B286" s="65">
        <v>4</v>
      </c>
      <c r="C286" s="66">
        <v>30</v>
      </c>
      <c r="D286" s="65">
        <v>152</v>
      </c>
      <c r="E286" s="66">
        <v>295</v>
      </c>
      <c r="F286" s="67"/>
      <c r="G286" s="65">
        <f t="shared" si="44"/>
        <v>-26</v>
      </c>
      <c r="H286" s="66">
        <f t="shared" si="45"/>
        <v>-143</v>
      </c>
      <c r="I286" s="20">
        <f t="shared" si="46"/>
        <v>-0.8666666666666667</v>
      </c>
      <c r="J286" s="21">
        <f t="shared" si="47"/>
        <v>-0.48474576271186443</v>
      </c>
    </row>
    <row r="287" spans="1:10" x14ac:dyDescent="0.2">
      <c r="A287" s="158" t="s">
        <v>440</v>
      </c>
      <c r="B287" s="65">
        <v>4</v>
      </c>
      <c r="C287" s="66">
        <v>69</v>
      </c>
      <c r="D287" s="65">
        <v>262</v>
      </c>
      <c r="E287" s="66">
        <v>460</v>
      </c>
      <c r="F287" s="67"/>
      <c r="G287" s="65">
        <f t="shared" si="44"/>
        <v>-65</v>
      </c>
      <c r="H287" s="66">
        <f t="shared" si="45"/>
        <v>-198</v>
      </c>
      <c r="I287" s="20">
        <f t="shared" si="46"/>
        <v>-0.94202898550724634</v>
      </c>
      <c r="J287" s="21">
        <f t="shared" si="47"/>
        <v>-0.43043478260869567</v>
      </c>
    </row>
    <row r="288" spans="1:10" x14ac:dyDescent="0.2">
      <c r="A288" s="158" t="s">
        <v>501</v>
      </c>
      <c r="B288" s="65">
        <v>1</v>
      </c>
      <c r="C288" s="66">
        <v>1</v>
      </c>
      <c r="D288" s="65">
        <v>50</v>
      </c>
      <c r="E288" s="66">
        <v>82</v>
      </c>
      <c r="F288" s="67"/>
      <c r="G288" s="65">
        <f t="shared" si="44"/>
        <v>0</v>
      </c>
      <c r="H288" s="66">
        <f t="shared" si="45"/>
        <v>-32</v>
      </c>
      <c r="I288" s="20">
        <f t="shared" si="46"/>
        <v>0</v>
      </c>
      <c r="J288" s="21">
        <f t="shared" si="47"/>
        <v>-0.3902439024390244</v>
      </c>
    </row>
    <row r="289" spans="1:10" x14ac:dyDescent="0.2">
      <c r="A289" s="158" t="s">
        <v>441</v>
      </c>
      <c r="B289" s="65">
        <v>4</v>
      </c>
      <c r="C289" s="66">
        <v>33</v>
      </c>
      <c r="D289" s="65">
        <v>263</v>
      </c>
      <c r="E289" s="66">
        <v>354</v>
      </c>
      <c r="F289" s="67"/>
      <c r="G289" s="65">
        <f t="shared" si="44"/>
        <v>-29</v>
      </c>
      <c r="H289" s="66">
        <f t="shared" si="45"/>
        <v>-91</v>
      </c>
      <c r="I289" s="20">
        <f t="shared" si="46"/>
        <v>-0.87878787878787878</v>
      </c>
      <c r="J289" s="21">
        <f t="shared" si="47"/>
        <v>-0.25706214689265539</v>
      </c>
    </row>
    <row r="290" spans="1:10" x14ac:dyDescent="0.2">
      <c r="A290" s="158" t="s">
        <v>483</v>
      </c>
      <c r="B290" s="65">
        <v>10</v>
      </c>
      <c r="C290" s="66">
        <v>37</v>
      </c>
      <c r="D290" s="65">
        <v>335</v>
      </c>
      <c r="E290" s="66">
        <v>560</v>
      </c>
      <c r="F290" s="67"/>
      <c r="G290" s="65">
        <f t="shared" si="44"/>
        <v>-27</v>
      </c>
      <c r="H290" s="66">
        <f t="shared" si="45"/>
        <v>-225</v>
      </c>
      <c r="I290" s="20">
        <f t="shared" si="46"/>
        <v>-0.72972972972972971</v>
      </c>
      <c r="J290" s="21">
        <f t="shared" si="47"/>
        <v>-0.4017857142857143</v>
      </c>
    </row>
    <row r="291" spans="1:10" x14ac:dyDescent="0.2">
      <c r="A291" s="158" t="s">
        <v>484</v>
      </c>
      <c r="B291" s="65">
        <v>5</v>
      </c>
      <c r="C291" s="66">
        <v>12</v>
      </c>
      <c r="D291" s="65">
        <v>125</v>
      </c>
      <c r="E291" s="66">
        <v>236</v>
      </c>
      <c r="F291" s="67"/>
      <c r="G291" s="65">
        <f t="shared" si="44"/>
        <v>-7</v>
      </c>
      <c r="H291" s="66">
        <f t="shared" si="45"/>
        <v>-111</v>
      </c>
      <c r="I291" s="20">
        <f t="shared" si="46"/>
        <v>-0.58333333333333337</v>
      </c>
      <c r="J291" s="21">
        <f t="shared" si="47"/>
        <v>-0.47033898305084748</v>
      </c>
    </row>
    <row r="292" spans="1:10" s="160" customFormat="1" x14ac:dyDescent="0.2">
      <c r="A292" s="178" t="s">
        <v>688</v>
      </c>
      <c r="B292" s="71">
        <v>41</v>
      </c>
      <c r="C292" s="72">
        <v>182</v>
      </c>
      <c r="D292" s="71">
        <v>1219</v>
      </c>
      <c r="E292" s="72">
        <v>1987</v>
      </c>
      <c r="F292" s="73"/>
      <c r="G292" s="71">
        <f t="shared" si="44"/>
        <v>-141</v>
      </c>
      <c r="H292" s="72">
        <f t="shared" si="45"/>
        <v>-768</v>
      </c>
      <c r="I292" s="37">
        <f t="shared" si="46"/>
        <v>-0.77472527472527475</v>
      </c>
      <c r="J292" s="38">
        <f t="shared" si="47"/>
        <v>-0.38651233014594866</v>
      </c>
    </row>
    <row r="293" spans="1:10" x14ac:dyDescent="0.2">
      <c r="A293" s="177"/>
      <c r="B293" s="143"/>
      <c r="C293" s="144"/>
      <c r="D293" s="143"/>
      <c r="E293" s="144"/>
      <c r="F293" s="145"/>
      <c r="G293" s="143"/>
      <c r="H293" s="144"/>
      <c r="I293" s="151"/>
      <c r="J293" s="152"/>
    </row>
    <row r="294" spans="1:10" s="139" customFormat="1" x14ac:dyDescent="0.2">
      <c r="A294" s="159" t="s">
        <v>67</v>
      </c>
      <c r="B294" s="65"/>
      <c r="C294" s="66"/>
      <c r="D294" s="65"/>
      <c r="E294" s="66"/>
      <c r="F294" s="67"/>
      <c r="G294" s="65"/>
      <c r="H294" s="66"/>
      <c r="I294" s="20"/>
      <c r="J294" s="21"/>
    </row>
    <row r="295" spans="1:10" x14ac:dyDescent="0.2">
      <c r="A295" s="158" t="s">
        <v>461</v>
      </c>
      <c r="B295" s="65">
        <v>2</v>
      </c>
      <c r="C295" s="66">
        <v>9</v>
      </c>
      <c r="D295" s="65">
        <v>55</v>
      </c>
      <c r="E295" s="66">
        <v>26</v>
      </c>
      <c r="F295" s="67"/>
      <c r="G295" s="65">
        <f t="shared" ref="G295:G301" si="48">B295-C295</f>
        <v>-7</v>
      </c>
      <c r="H295" s="66">
        <f t="shared" ref="H295:H301" si="49">D295-E295</f>
        <v>29</v>
      </c>
      <c r="I295" s="20">
        <f t="shared" ref="I295:I301" si="50">IF(C295=0, "-", IF(G295/C295&lt;10, G295/C295, "&gt;999%"))</f>
        <v>-0.77777777777777779</v>
      </c>
      <c r="J295" s="21">
        <f t="shared" ref="J295:J301" si="51">IF(E295=0, "-", IF(H295/E295&lt;10, H295/E295, "&gt;999%"))</f>
        <v>1.1153846153846154</v>
      </c>
    </row>
    <row r="296" spans="1:10" x14ac:dyDescent="0.2">
      <c r="A296" s="158" t="s">
        <v>568</v>
      </c>
      <c r="B296" s="65">
        <v>2</v>
      </c>
      <c r="C296" s="66">
        <v>0</v>
      </c>
      <c r="D296" s="65">
        <v>2</v>
      </c>
      <c r="E296" s="66">
        <v>0</v>
      </c>
      <c r="F296" s="67"/>
      <c r="G296" s="65">
        <f t="shared" si="48"/>
        <v>2</v>
      </c>
      <c r="H296" s="66">
        <f t="shared" si="49"/>
        <v>2</v>
      </c>
      <c r="I296" s="20" t="str">
        <f t="shared" si="50"/>
        <v>-</v>
      </c>
      <c r="J296" s="21" t="str">
        <f t="shared" si="51"/>
        <v>-</v>
      </c>
    </row>
    <row r="297" spans="1:10" x14ac:dyDescent="0.2">
      <c r="A297" s="158" t="s">
        <v>521</v>
      </c>
      <c r="B297" s="65">
        <v>33</v>
      </c>
      <c r="C297" s="66">
        <v>42</v>
      </c>
      <c r="D297" s="65">
        <v>252</v>
      </c>
      <c r="E297" s="66">
        <v>284</v>
      </c>
      <c r="F297" s="67"/>
      <c r="G297" s="65">
        <f t="shared" si="48"/>
        <v>-9</v>
      </c>
      <c r="H297" s="66">
        <f t="shared" si="49"/>
        <v>-32</v>
      </c>
      <c r="I297" s="20">
        <f t="shared" si="50"/>
        <v>-0.21428571428571427</v>
      </c>
      <c r="J297" s="21">
        <f t="shared" si="51"/>
        <v>-0.11267605633802817</v>
      </c>
    </row>
    <row r="298" spans="1:10" x14ac:dyDescent="0.2">
      <c r="A298" s="158" t="s">
        <v>311</v>
      </c>
      <c r="B298" s="65">
        <v>8</v>
      </c>
      <c r="C298" s="66">
        <v>13</v>
      </c>
      <c r="D298" s="65">
        <v>94</v>
      </c>
      <c r="E298" s="66">
        <v>122</v>
      </c>
      <c r="F298" s="67"/>
      <c r="G298" s="65">
        <f t="shared" si="48"/>
        <v>-5</v>
      </c>
      <c r="H298" s="66">
        <f t="shared" si="49"/>
        <v>-28</v>
      </c>
      <c r="I298" s="20">
        <f t="shared" si="50"/>
        <v>-0.38461538461538464</v>
      </c>
      <c r="J298" s="21">
        <f t="shared" si="51"/>
        <v>-0.22950819672131148</v>
      </c>
    </row>
    <row r="299" spans="1:10" x14ac:dyDescent="0.2">
      <c r="A299" s="158" t="s">
        <v>545</v>
      </c>
      <c r="B299" s="65">
        <v>89</v>
      </c>
      <c r="C299" s="66">
        <v>91</v>
      </c>
      <c r="D299" s="65">
        <v>630</v>
      </c>
      <c r="E299" s="66">
        <v>609</v>
      </c>
      <c r="F299" s="67"/>
      <c r="G299" s="65">
        <f t="shared" si="48"/>
        <v>-2</v>
      </c>
      <c r="H299" s="66">
        <f t="shared" si="49"/>
        <v>21</v>
      </c>
      <c r="I299" s="20">
        <f t="shared" si="50"/>
        <v>-2.197802197802198E-2</v>
      </c>
      <c r="J299" s="21">
        <f t="shared" si="51"/>
        <v>3.4482758620689655E-2</v>
      </c>
    </row>
    <row r="300" spans="1:10" x14ac:dyDescent="0.2">
      <c r="A300" s="158" t="s">
        <v>522</v>
      </c>
      <c r="B300" s="65">
        <v>5</v>
      </c>
      <c r="C300" s="66">
        <v>5</v>
      </c>
      <c r="D300" s="65">
        <v>70</v>
      </c>
      <c r="E300" s="66">
        <v>85</v>
      </c>
      <c r="F300" s="67"/>
      <c r="G300" s="65">
        <f t="shared" si="48"/>
        <v>0</v>
      </c>
      <c r="H300" s="66">
        <f t="shared" si="49"/>
        <v>-15</v>
      </c>
      <c r="I300" s="20">
        <f t="shared" si="50"/>
        <v>0</v>
      </c>
      <c r="J300" s="21">
        <f t="shared" si="51"/>
        <v>-0.17647058823529413</v>
      </c>
    </row>
    <row r="301" spans="1:10" s="160" customFormat="1" x14ac:dyDescent="0.2">
      <c r="A301" s="178" t="s">
        <v>689</v>
      </c>
      <c r="B301" s="71">
        <v>139</v>
      </c>
      <c r="C301" s="72">
        <v>160</v>
      </c>
      <c r="D301" s="71">
        <v>1103</v>
      </c>
      <c r="E301" s="72">
        <v>1126</v>
      </c>
      <c r="F301" s="73"/>
      <c r="G301" s="71">
        <f t="shared" si="48"/>
        <v>-21</v>
      </c>
      <c r="H301" s="72">
        <f t="shared" si="49"/>
        <v>-23</v>
      </c>
      <c r="I301" s="37">
        <f t="shared" si="50"/>
        <v>-0.13125000000000001</v>
      </c>
      <c r="J301" s="38">
        <f t="shared" si="51"/>
        <v>-2.0426287744227355E-2</v>
      </c>
    </row>
    <row r="302" spans="1:10" x14ac:dyDescent="0.2">
      <c r="A302" s="177"/>
      <c r="B302" s="143"/>
      <c r="C302" s="144"/>
      <c r="D302" s="143"/>
      <c r="E302" s="144"/>
      <c r="F302" s="145"/>
      <c r="G302" s="143"/>
      <c r="H302" s="144"/>
      <c r="I302" s="151"/>
      <c r="J302" s="152"/>
    </row>
    <row r="303" spans="1:10" s="139" customFormat="1" x14ac:dyDescent="0.2">
      <c r="A303" s="159" t="s">
        <v>68</v>
      </c>
      <c r="B303" s="65"/>
      <c r="C303" s="66"/>
      <c r="D303" s="65"/>
      <c r="E303" s="66"/>
      <c r="F303" s="67"/>
      <c r="G303" s="65"/>
      <c r="H303" s="66"/>
      <c r="I303" s="20"/>
      <c r="J303" s="21"/>
    </row>
    <row r="304" spans="1:10" x14ac:dyDescent="0.2">
      <c r="A304" s="158" t="s">
        <v>248</v>
      </c>
      <c r="B304" s="65">
        <v>0</v>
      </c>
      <c r="C304" s="66">
        <v>0</v>
      </c>
      <c r="D304" s="65">
        <v>17</v>
      </c>
      <c r="E304" s="66">
        <v>38</v>
      </c>
      <c r="F304" s="67"/>
      <c r="G304" s="65">
        <f t="shared" ref="G304:G315" si="52">B304-C304</f>
        <v>0</v>
      </c>
      <c r="H304" s="66">
        <f t="shared" ref="H304:H315" si="53">D304-E304</f>
        <v>-21</v>
      </c>
      <c r="I304" s="20" t="str">
        <f t="shared" ref="I304:I315" si="54">IF(C304=0, "-", IF(G304/C304&lt;10, G304/C304, "&gt;999%"))</f>
        <v>-</v>
      </c>
      <c r="J304" s="21">
        <f t="shared" ref="J304:J315" si="55">IF(E304=0, "-", IF(H304/E304&lt;10, H304/E304, "&gt;999%"))</f>
        <v>-0.55263157894736847</v>
      </c>
    </row>
    <row r="305" spans="1:10" x14ac:dyDescent="0.2">
      <c r="A305" s="158" t="s">
        <v>274</v>
      </c>
      <c r="B305" s="65">
        <v>3</v>
      </c>
      <c r="C305" s="66">
        <v>7</v>
      </c>
      <c r="D305" s="65">
        <v>104</v>
      </c>
      <c r="E305" s="66">
        <v>151</v>
      </c>
      <c r="F305" s="67"/>
      <c r="G305" s="65">
        <f t="shared" si="52"/>
        <v>-4</v>
      </c>
      <c r="H305" s="66">
        <f t="shared" si="53"/>
        <v>-47</v>
      </c>
      <c r="I305" s="20">
        <f t="shared" si="54"/>
        <v>-0.5714285714285714</v>
      </c>
      <c r="J305" s="21">
        <f t="shared" si="55"/>
        <v>-0.31125827814569534</v>
      </c>
    </row>
    <row r="306" spans="1:10" x14ac:dyDescent="0.2">
      <c r="A306" s="158" t="s">
        <v>289</v>
      </c>
      <c r="B306" s="65">
        <v>0</v>
      </c>
      <c r="C306" s="66">
        <v>1</v>
      </c>
      <c r="D306" s="65">
        <v>6</v>
      </c>
      <c r="E306" s="66">
        <v>11</v>
      </c>
      <c r="F306" s="67"/>
      <c r="G306" s="65">
        <f t="shared" si="52"/>
        <v>-1</v>
      </c>
      <c r="H306" s="66">
        <f t="shared" si="53"/>
        <v>-5</v>
      </c>
      <c r="I306" s="20">
        <f t="shared" si="54"/>
        <v>-1</v>
      </c>
      <c r="J306" s="21">
        <f t="shared" si="55"/>
        <v>-0.45454545454545453</v>
      </c>
    </row>
    <row r="307" spans="1:10" x14ac:dyDescent="0.2">
      <c r="A307" s="158" t="s">
        <v>275</v>
      </c>
      <c r="B307" s="65">
        <v>2</v>
      </c>
      <c r="C307" s="66">
        <v>11</v>
      </c>
      <c r="D307" s="65">
        <v>105</v>
      </c>
      <c r="E307" s="66">
        <v>207</v>
      </c>
      <c r="F307" s="67"/>
      <c r="G307" s="65">
        <f t="shared" si="52"/>
        <v>-9</v>
      </c>
      <c r="H307" s="66">
        <f t="shared" si="53"/>
        <v>-102</v>
      </c>
      <c r="I307" s="20">
        <f t="shared" si="54"/>
        <v>-0.81818181818181823</v>
      </c>
      <c r="J307" s="21">
        <f t="shared" si="55"/>
        <v>-0.49275362318840582</v>
      </c>
    </row>
    <row r="308" spans="1:10" x14ac:dyDescent="0.2">
      <c r="A308" s="158" t="s">
        <v>339</v>
      </c>
      <c r="B308" s="65">
        <v>3</v>
      </c>
      <c r="C308" s="66">
        <v>1</v>
      </c>
      <c r="D308" s="65">
        <v>8</v>
      </c>
      <c r="E308" s="66">
        <v>9</v>
      </c>
      <c r="F308" s="67"/>
      <c r="G308" s="65">
        <f t="shared" si="52"/>
        <v>2</v>
      </c>
      <c r="H308" s="66">
        <f t="shared" si="53"/>
        <v>-1</v>
      </c>
      <c r="I308" s="20">
        <f t="shared" si="54"/>
        <v>2</v>
      </c>
      <c r="J308" s="21">
        <f t="shared" si="55"/>
        <v>-0.1111111111111111</v>
      </c>
    </row>
    <row r="309" spans="1:10" x14ac:dyDescent="0.2">
      <c r="A309" s="158" t="s">
        <v>301</v>
      </c>
      <c r="B309" s="65">
        <v>0</v>
      </c>
      <c r="C309" s="66">
        <v>1</v>
      </c>
      <c r="D309" s="65">
        <v>7</v>
      </c>
      <c r="E309" s="66">
        <v>6</v>
      </c>
      <c r="F309" s="67"/>
      <c r="G309" s="65">
        <f t="shared" si="52"/>
        <v>-1</v>
      </c>
      <c r="H309" s="66">
        <f t="shared" si="53"/>
        <v>1</v>
      </c>
      <c r="I309" s="20">
        <f t="shared" si="54"/>
        <v>-1</v>
      </c>
      <c r="J309" s="21">
        <f t="shared" si="55"/>
        <v>0.16666666666666666</v>
      </c>
    </row>
    <row r="310" spans="1:10" x14ac:dyDescent="0.2">
      <c r="A310" s="158" t="s">
        <v>502</v>
      </c>
      <c r="B310" s="65">
        <v>0</v>
      </c>
      <c r="C310" s="66">
        <v>12</v>
      </c>
      <c r="D310" s="65">
        <v>65</v>
      </c>
      <c r="E310" s="66">
        <v>127</v>
      </c>
      <c r="F310" s="67"/>
      <c r="G310" s="65">
        <f t="shared" si="52"/>
        <v>-12</v>
      </c>
      <c r="H310" s="66">
        <f t="shared" si="53"/>
        <v>-62</v>
      </c>
      <c r="I310" s="20">
        <f t="shared" si="54"/>
        <v>-1</v>
      </c>
      <c r="J310" s="21">
        <f t="shared" si="55"/>
        <v>-0.48818897637795278</v>
      </c>
    </row>
    <row r="311" spans="1:10" x14ac:dyDescent="0.2">
      <c r="A311" s="158" t="s">
        <v>442</v>
      </c>
      <c r="B311" s="65">
        <v>11</v>
      </c>
      <c r="C311" s="66">
        <v>102</v>
      </c>
      <c r="D311" s="65">
        <v>613</v>
      </c>
      <c r="E311" s="66">
        <v>719</v>
      </c>
      <c r="F311" s="67"/>
      <c r="G311" s="65">
        <f t="shared" si="52"/>
        <v>-91</v>
      </c>
      <c r="H311" s="66">
        <f t="shared" si="53"/>
        <v>-106</v>
      </c>
      <c r="I311" s="20">
        <f t="shared" si="54"/>
        <v>-0.89215686274509809</v>
      </c>
      <c r="J311" s="21">
        <f t="shared" si="55"/>
        <v>-0.1474269819193324</v>
      </c>
    </row>
    <row r="312" spans="1:10" x14ac:dyDescent="0.2">
      <c r="A312" s="158" t="s">
        <v>340</v>
      </c>
      <c r="B312" s="65">
        <v>3</v>
      </c>
      <c r="C312" s="66">
        <v>7</v>
      </c>
      <c r="D312" s="65">
        <v>48</v>
      </c>
      <c r="E312" s="66">
        <v>81</v>
      </c>
      <c r="F312" s="67"/>
      <c r="G312" s="65">
        <f t="shared" si="52"/>
        <v>-4</v>
      </c>
      <c r="H312" s="66">
        <f t="shared" si="53"/>
        <v>-33</v>
      </c>
      <c r="I312" s="20">
        <f t="shared" si="54"/>
        <v>-0.5714285714285714</v>
      </c>
      <c r="J312" s="21">
        <f t="shared" si="55"/>
        <v>-0.40740740740740738</v>
      </c>
    </row>
    <row r="313" spans="1:10" x14ac:dyDescent="0.2">
      <c r="A313" s="158" t="s">
        <v>485</v>
      </c>
      <c r="B313" s="65">
        <v>9</v>
      </c>
      <c r="C313" s="66">
        <v>39</v>
      </c>
      <c r="D313" s="65">
        <v>329</v>
      </c>
      <c r="E313" s="66">
        <v>449</v>
      </c>
      <c r="F313" s="67"/>
      <c r="G313" s="65">
        <f t="shared" si="52"/>
        <v>-30</v>
      </c>
      <c r="H313" s="66">
        <f t="shared" si="53"/>
        <v>-120</v>
      </c>
      <c r="I313" s="20">
        <f t="shared" si="54"/>
        <v>-0.76923076923076927</v>
      </c>
      <c r="J313" s="21">
        <f t="shared" si="55"/>
        <v>-0.267260579064588</v>
      </c>
    </row>
    <row r="314" spans="1:10" x14ac:dyDescent="0.2">
      <c r="A314" s="158" t="s">
        <v>409</v>
      </c>
      <c r="B314" s="65">
        <v>6</v>
      </c>
      <c r="C314" s="66">
        <v>31</v>
      </c>
      <c r="D314" s="65">
        <v>212</v>
      </c>
      <c r="E314" s="66">
        <v>345</v>
      </c>
      <c r="F314" s="67"/>
      <c r="G314" s="65">
        <f t="shared" si="52"/>
        <v>-25</v>
      </c>
      <c r="H314" s="66">
        <f t="shared" si="53"/>
        <v>-133</v>
      </c>
      <c r="I314" s="20">
        <f t="shared" si="54"/>
        <v>-0.80645161290322576</v>
      </c>
      <c r="J314" s="21">
        <f t="shared" si="55"/>
        <v>-0.38550724637681161</v>
      </c>
    </row>
    <row r="315" spans="1:10" s="160" customFormat="1" x14ac:dyDescent="0.2">
      <c r="A315" s="178" t="s">
        <v>690</v>
      </c>
      <c r="B315" s="71">
        <v>37</v>
      </c>
      <c r="C315" s="72">
        <v>212</v>
      </c>
      <c r="D315" s="71">
        <v>1514</v>
      </c>
      <c r="E315" s="72">
        <v>2143</v>
      </c>
      <c r="F315" s="73"/>
      <c r="G315" s="71">
        <f t="shared" si="52"/>
        <v>-175</v>
      </c>
      <c r="H315" s="72">
        <f t="shared" si="53"/>
        <v>-629</v>
      </c>
      <c r="I315" s="37">
        <f t="shared" si="54"/>
        <v>-0.82547169811320753</v>
      </c>
      <c r="J315" s="38">
        <f t="shared" si="55"/>
        <v>-0.29351376574895005</v>
      </c>
    </row>
    <row r="316" spans="1:10" x14ac:dyDescent="0.2">
      <c r="A316" s="177"/>
      <c r="B316" s="143"/>
      <c r="C316" s="144"/>
      <c r="D316" s="143"/>
      <c r="E316" s="144"/>
      <c r="F316" s="145"/>
      <c r="G316" s="143"/>
      <c r="H316" s="144"/>
      <c r="I316" s="151"/>
      <c r="J316" s="152"/>
    </row>
    <row r="317" spans="1:10" s="139" customFormat="1" x14ac:dyDescent="0.2">
      <c r="A317" s="159" t="s">
        <v>69</v>
      </c>
      <c r="B317" s="65"/>
      <c r="C317" s="66"/>
      <c r="D317" s="65"/>
      <c r="E317" s="66"/>
      <c r="F317" s="67"/>
      <c r="G317" s="65"/>
      <c r="H317" s="66"/>
      <c r="I317" s="20"/>
      <c r="J317" s="21"/>
    </row>
    <row r="318" spans="1:10" x14ac:dyDescent="0.2">
      <c r="A318" s="158" t="s">
        <v>341</v>
      </c>
      <c r="B318" s="65">
        <v>0</v>
      </c>
      <c r="C318" s="66">
        <v>0</v>
      </c>
      <c r="D318" s="65">
        <v>2</v>
      </c>
      <c r="E318" s="66">
        <v>3</v>
      </c>
      <c r="F318" s="67"/>
      <c r="G318" s="65">
        <f>B318-C318</f>
        <v>0</v>
      </c>
      <c r="H318" s="66">
        <f>D318-E318</f>
        <v>-1</v>
      </c>
      <c r="I318" s="20" t="str">
        <f>IF(C318=0, "-", IF(G318/C318&lt;10, G318/C318, "&gt;999%"))</f>
        <v>-</v>
      </c>
      <c r="J318" s="21">
        <f>IF(E318=0, "-", IF(H318/E318&lt;10, H318/E318, "&gt;999%"))</f>
        <v>-0.33333333333333331</v>
      </c>
    </row>
    <row r="319" spans="1:10" x14ac:dyDescent="0.2">
      <c r="A319" s="158" t="s">
        <v>342</v>
      </c>
      <c r="B319" s="65">
        <v>0</v>
      </c>
      <c r="C319" s="66">
        <v>0</v>
      </c>
      <c r="D319" s="65">
        <v>0</v>
      </c>
      <c r="E319" s="66">
        <v>2</v>
      </c>
      <c r="F319" s="67"/>
      <c r="G319" s="65">
        <f>B319-C319</f>
        <v>0</v>
      </c>
      <c r="H319" s="66">
        <f>D319-E319</f>
        <v>-2</v>
      </c>
      <c r="I319" s="20" t="str">
        <f>IF(C319=0, "-", IF(G319/C319&lt;10, G319/C319, "&gt;999%"))</f>
        <v>-</v>
      </c>
      <c r="J319" s="21">
        <f>IF(E319=0, "-", IF(H319/E319&lt;10, H319/E319, "&gt;999%"))</f>
        <v>-1</v>
      </c>
    </row>
    <row r="320" spans="1:10" x14ac:dyDescent="0.2">
      <c r="A320" s="158" t="s">
        <v>343</v>
      </c>
      <c r="B320" s="65">
        <v>1</v>
      </c>
      <c r="C320" s="66">
        <v>0</v>
      </c>
      <c r="D320" s="65">
        <v>4</v>
      </c>
      <c r="E320" s="66">
        <v>2</v>
      </c>
      <c r="F320" s="67"/>
      <c r="G320" s="65">
        <f>B320-C320</f>
        <v>1</v>
      </c>
      <c r="H320" s="66">
        <f>D320-E320</f>
        <v>2</v>
      </c>
      <c r="I320" s="20" t="str">
        <f>IF(C320=0, "-", IF(G320/C320&lt;10, G320/C320, "&gt;999%"))</f>
        <v>-</v>
      </c>
      <c r="J320" s="21">
        <f>IF(E320=0, "-", IF(H320/E320&lt;10, H320/E320, "&gt;999%"))</f>
        <v>1</v>
      </c>
    </row>
    <row r="321" spans="1:10" s="160" customFormat="1" x14ac:dyDescent="0.2">
      <c r="A321" s="178" t="s">
        <v>691</v>
      </c>
      <c r="B321" s="71">
        <v>1</v>
      </c>
      <c r="C321" s="72">
        <v>0</v>
      </c>
      <c r="D321" s="71">
        <v>6</v>
      </c>
      <c r="E321" s="72">
        <v>7</v>
      </c>
      <c r="F321" s="73"/>
      <c r="G321" s="71">
        <f>B321-C321</f>
        <v>1</v>
      </c>
      <c r="H321" s="72">
        <f>D321-E321</f>
        <v>-1</v>
      </c>
      <c r="I321" s="37" t="str">
        <f>IF(C321=0, "-", IF(G321/C321&lt;10, G321/C321, "&gt;999%"))</f>
        <v>-</v>
      </c>
      <c r="J321" s="38">
        <f>IF(E321=0, "-", IF(H321/E321&lt;10, H321/E321, "&gt;999%"))</f>
        <v>-0.14285714285714285</v>
      </c>
    </row>
    <row r="322" spans="1:10" x14ac:dyDescent="0.2">
      <c r="A322" s="177"/>
      <c r="B322" s="143"/>
      <c r="C322" s="144"/>
      <c r="D322" s="143"/>
      <c r="E322" s="144"/>
      <c r="F322" s="145"/>
      <c r="G322" s="143"/>
      <c r="H322" s="144"/>
      <c r="I322" s="151"/>
      <c r="J322" s="152"/>
    </row>
    <row r="323" spans="1:10" s="139" customFormat="1" x14ac:dyDescent="0.2">
      <c r="A323" s="159" t="s">
        <v>70</v>
      </c>
      <c r="B323" s="65"/>
      <c r="C323" s="66"/>
      <c r="D323" s="65"/>
      <c r="E323" s="66"/>
      <c r="F323" s="67"/>
      <c r="G323" s="65"/>
      <c r="H323" s="66"/>
      <c r="I323" s="20"/>
      <c r="J323" s="21"/>
    </row>
    <row r="324" spans="1:10" x14ac:dyDescent="0.2">
      <c r="A324" s="158" t="s">
        <v>589</v>
      </c>
      <c r="B324" s="65">
        <v>17</v>
      </c>
      <c r="C324" s="66">
        <v>20</v>
      </c>
      <c r="D324" s="65">
        <v>144</v>
      </c>
      <c r="E324" s="66">
        <v>268</v>
      </c>
      <c r="F324" s="67"/>
      <c r="G324" s="65">
        <f>B324-C324</f>
        <v>-3</v>
      </c>
      <c r="H324" s="66">
        <f>D324-E324</f>
        <v>-124</v>
      </c>
      <c r="I324" s="20">
        <f>IF(C324=0, "-", IF(G324/C324&lt;10, G324/C324, "&gt;999%"))</f>
        <v>-0.15</v>
      </c>
      <c r="J324" s="21">
        <f>IF(E324=0, "-", IF(H324/E324&lt;10, H324/E324, "&gt;999%"))</f>
        <v>-0.46268656716417911</v>
      </c>
    </row>
    <row r="325" spans="1:10" s="160" customFormat="1" x14ac:dyDescent="0.2">
      <c r="A325" s="178" t="s">
        <v>692</v>
      </c>
      <c r="B325" s="71">
        <v>17</v>
      </c>
      <c r="C325" s="72">
        <v>20</v>
      </c>
      <c r="D325" s="71">
        <v>144</v>
      </c>
      <c r="E325" s="72">
        <v>268</v>
      </c>
      <c r="F325" s="73"/>
      <c r="G325" s="71">
        <f>B325-C325</f>
        <v>-3</v>
      </c>
      <c r="H325" s="72">
        <f>D325-E325</f>
        <v>-124</v>
      </c>
      <c r="I325" s="37">
        <f>IF(C325=0, "-", IF(G325/C325&lt;10, G325/C325, "&gt;999%"))</f>
        <v>-0.15</v>
      </c>
      <c r="J325" s="38">
        <f>IF(E325=0, "-", IF(H325/E325&lt;10, H325/E325, "&gt;999%"))</f>
        <v>-0.46268656716417911</v>
      </c>
    </row>
    <row r="326" spans="1:10" x14ac:dyDescent="0.2">
      <c r="A326" s="177"/>
      <c r="B326" s="143"/>
      <c r="C326" s="144"/>
      <c r="D326" s="143"/>
      <c r="E326" s="144"/>
      <c r="F326" s="145"/>
      <c r="G326" s="143"/>
      <c r="H326" s="144"/>
      <c r="I326" s="151"/>
      <c r="J326" s="152"/>
    </row>
    <row r="327" spans="1:10" s="139" customFormat="1" x14ac:dyDescent="0.2">
      <c r="A327" s="159" t="s">
        <v>71</v>
      </c>
      <c r="B327" s="65"/>
      <c r="C327" s="66"/>
      <c r="D327" s="65"/>
      <c r="E327" s="66"/>
      <c r="F327" s="67"/>
      <c r="G327" s="65"/>
      <c r="H327" s="66"/>
      <c r="I327" s="20"/>
      <c r="J327" s="21"/>
    </row>
    <row r="328" spans="1:10" x14ac:dyDescent="0.2">
      <c r="A328" s="158" t="s">
        <v>590</v>
      </c>
      <c r="B328" s="65">
        <v>4</v>
      </c>
      <c r="C328" s="66">
        <v>1</v>
      </c>
      <c r="D328" s="65">
        <v>22</v>
      </c>
      <c r="E328" s="66">
        <v>23</v>
      </c>
      <c r="F328" s="67"/>
      <c r="G328" s="65">
        <f>B328-C328</f>
        <v>3</v>
      </c>
      <c r="H328" s="66">
        <f>D328-E328</f>
        <v>-1</v>
      </c>
      <c r="I328" s="20">
        <f>IF(C328=0, "-", IF(G328/C328&lt;10, G328/C328, "&gt;999%"))</f>
        <v>3</v>
      </c>
      <c r="J328" s="21">
        <f>IF(E328=0, "-", IF(H328/E328&lt;10, H328/E328, "&gt;999%"))</f>
        <v>-4.3478260869565216E-2</v>
      </c>
    </row>
    <row r="329" spans="1:10" x14ac:dyDescent="0.2">
      <c r="A329" s="158" t="s">
        <v>578</v>
      </c>
      <c r="B329" s="65">
        <v>1</v>
      </c>
      <c r="C329" s="66">
        <v>1</v>
      </c>
      <c r="D329" s="65">
        <v>11</v>
      </c>
      <c r="E329" s="66">
        <v>27</v>
      </c>
      <c r="F329" s="67"/>
      <c r="G329" s="65">
        <f>B329-C329</f>
        <v>0</v>
      </c>
      <c r="H329" s="66">
        <f>D329-E329</f>
        <v>-16</v>
      </c>
      <c r="I329" s="20">
        <f>IF(C329=0, "-", IF(G329/C329&lt;10, G329/C329, "&gt;999%"))</f>
        <v>0</v>
      </c>
      <c r="J329" s="21">
        <f>IF(E329=0, "-", IF(H329/E329&lt;10, H329/E329, "&gt;999%"))</f>
        <v>-0.59259259259259256</v>
      </c>
    </row>
    <row r="330" spans="1:10" s="160" customFormat="1" x14ac:dyDescent="0.2">
      <c r="A330" s="178" t="s">
        <v>693</v>
      </c>
      <c r="B330" s="71">
        <v>5</v>
      </c>
      <c r="C330" s="72">
        <v>2</v>
      </c>
      <c r="D330" s="71">
        <v>33</v>
      </c>
      <c r="E330" s="72">
        <v>50</v>
      </c>
      <c r="F330" s="73"/>
      <c r="G330" s="71">
        <f>B330-C330</f>
        <v>3</v>
      </c>
      <c r="H330" s="72">
        <f>D330-E330</f>
        <v>-17</v>
      </c>
      <c r="I330" s="37">
        <f>IF(C330=0, "-", IF(G330/C330&lt;10, G330/C330, "&gt;999%"))</f>
        <v>1.5</v>
      </c>
      <c r="J330" s="38">
        <f>IF(E330=0, "-", IF(H330/E330&lt;10, H330/E330, "&gt;999%"))</f>
        <v>-0.34</v>
      </c>
    </row>
    <row r="331" spans="1:10" x14ac:dyDescent="0.2">
      <c r="A331" s="177"/>
      <c r="B331" s="143"/>
      <c r="C331" s="144"/>
      <c r="D331" s="143"/>
      <c r="E331" s="144"/>
      <c r="F331" s="145"/>
      <c r="G331" s="143"/>
      <c r="H331" s="144"/>
      <c r="I331" s="151"/>
      <c r="J331" s="152"/>
    </row>
    <row r="332" spans="1:10" s="139" customFormat="1" x14ac:dyDescent="0.2">
      <c r="A332" s="159" t="s">
        <v>72</v>
      </c>
      <c r="B332" s="65"/>
      <c r="C332" s="66"/>
      <c r="D332" s="65"/>
      <c r="E332" s="66"/>
      <c r="F332" s="67"/>
      <c r="G332" s="65"/>
      <c r="H332" s="66"/>
      <c r="I332" s="20"/>
      <c r="J332" s="21"/>
    </row>
    <row r="333" spans="1:10" x14ac:dyDescent="0.2">
      <c r="A333" s="158" t="s">
        <v>360</v>
      </c>
      <c r="B333" s="65">
        <v>0</v>
      </c>
      <c r="C333" s="66">
        <v>2</v>
      </c>
      <c r="D333" s="65">
        <v>7</v>
      </c>
      <c r="E333" s="66">
        <v>11</v>
      </c>
      <c r="F333" s="67"/>
      <c r="G333" s="65">
        <f>B333-C333</f>
        <v>-2</v>
      </c>
      <c r="H333" s="66">
        <f>D333-E333</f>
        <v>-4</v>
      </c>
      <c r="I333" s="20">
        <f>IF(C333=0, "-", IF(G333/C333&lt;10, G333/C333, "&gt;999%"))</f>
        <v>-1</v>
      </c>
      <c r="J333" s="21">
        <f>IF(E333=0, "-", IF(H333/E333&lt;10, H333/E333, "&gt;999%"))</f>
        <v>-0.36363636363636365</v>
      </c>
    </row>
    <row r="334" spans="1:10" x14ac:dyDescent="0.2">
      <c r="A334" s="158" t="s">
        <v>290</v>
      </c>
      <c r="B334" s="65">
        <v>4</v>
      </c>
      <c r="C334" s="66">
        <v>1</v>
      </c>
      <c r="D334" s="65">
        <v>21</v>
      </c>
      <c r="E334" s="66">
        <v>28</v>
      </c>
      <c r="F334" s="67"/>
      <c r="G334" s="65">
        <f>B334-C334</f>
        <v>3</v>
      </c>
      <c r="H334" s="66">
        <f>D334-E334</f>
        <v>-7</v>
      </c>
      <c r="I334" s="20">
        <f>IF(C334=0, "-", IF(G334/C334&lt;10, G334/C334, "&gt;999%"))</f>
        <v>3</v>
      </c>
      <c r="J334" s="21">
        <f>IF(E334=0, "-", IF(H334/E334&lt;10, H334/E334, "&gt;999%"))</f>
        <v>-0.25</v>
      </c>
    </row>
    <row r="335" spans="1:10" x14ac:dyDescent="0.2">
      <c r="A335" s="158" t="s">
        <v>486</v>
      </c>
      <c r="B335" s="65">
        <v>8</v>
      </c>
      <c r="C335" s="66">
        <v>5</v>
      </c>
      <c r="D335" s="65">
        <v>70</v>
      </c>
      <c r="E335" s="66">
        <v>70</v>
      </c>
      <c r="F335" s="67"/>
      <c r="G335" s="65">
        <f>B335-C335</f>
        <v>3</v>
      </c>
      <c r="H335" s="66">
        <f>D335-E335</f>
        <v>0</v>
      </c>
      <c r="I335" s="20">
        <f>IF(C335=0, "-", IF(G335/C335&lt;10, G335/C335, "&gt;999%"))</f>
        <v>0.6</v>
      </c>
      <c r="J335" s="21">
        <f>IF(E335=0, "-", IF(H335/E335&lt;10, H335/E335, "&gt;999%"))</f>
        <v>0</v>
      </c>
    </row>
    <row r="336" spans="1:10" x14ac:dyDescent="0.2">
      <c r="A336" s="158" t="s">
        <v>302</v>
      </c>
      <c r="B336" s="65">
        <v>1</v>
      </c>
      <c r="C336" s="66">
        <v>0</v>
      </c>
      <c r="D336" s="65">
        <v>3</v>
      </c>
      <c r="E336" s="66">
        <v>1</v>
      </c>
      <c r="F336" s="67"/>
      <c r="G336" s="65">
        <f>B336-C336</f>
        <v>1</v>
      </c>
      <c r="H336" s="66">
        <f>D336-E336</f>
        <v>2</v>
      </c>
      <c r="I336" s="20" t="str">
        <f>IF(C336=0, "-", IF(G336/C336&lt;10, G336/C336, "&gt;999%"))</f>
        <v>-</v>
      </c>
      <c r="J336" s="21">
        <f>IF(E336=0, "-", IF(H336/E336&lt;10, H336/E336, "&gt;999%"))</f>
        <v>2</v>
      </c>
    </row>
    <row r="337" spans="1:10" s="160" customFormat="1" x14ac:dyDescent="0.2">
      <c r="A337" s="178" t="s">
        <v>694</v>
      </c>
      <c r="B337" s="71">
        <v>13</v>
      </c>
      <c r="C337" s="72">
        <v>8</v>
      </c>
      <c r="D337" s="71">
        <v>101</v>
      </c>
      <c r="E337" s="72">
        <v>110</v>
      </c>
      <c r="F337" s="73"/>
      <c r="G337" s="71">
        <f>B337-C337</f>
        <v>5</v>
      </c>
      <c r="H337" s="72">
        <f>D337-E337</f>
        <v>-9</v>
      </c>
      <c r="I337" s="37">
        <f>IF(C337=0, "-", IF(G337/C337&lt;10, G337/C337, "&gt;999%"))</f>
        <v>0.625</v>
      </c>
      <c r="J337" s="38">
        <f>IF(E337=0, "-", IF(H337/E337&lt;10, H337/E337, "&gt;999%"))</f>
        <v>-8.1818181818181818E-2</v>
      </c>
    </row>
    <row r="338" spans="1:10" x14ac:dyDescent="0.2">
      <c r="A338" s="177"/>
      <c r="B338" s="143"/>
      <c r="C338" s="144"/>
      <c r="D338" s="143"/>
      <c r="E338" s="144"/>
      <c r="F338" s="145"/>
      <c r="G338" s="143"/>
      <c r="H338" s="144"/>
      <c r="I338" s="151"/>
      <c r="J338" s="152"/>
    </row>
    <row r="339" spans="1:10" s="139" customFormat="1" x14ac:dyDescent="0.2">
      <c r="A339" s="159" t="s">
        <v>73</v>
      </c>
      <c r="B339" s="65"/>
      <c r="C339" s="66"/>
      <c r="D339" s="65"/>
      <c r="E339" s="66"/>
      <c r="F339" s="67"/>
      <c r="G339" s="65"/>
      <c r="H339" s="66"/>
      <c r="I339" s="20"/>
      <c r="J339" s="21"/>
    </row>
    <row r="340" spans="1:10" x14ac:dyDescent="0.2">
      <c r="A340" s="158" t="s">
        <v>534</v>
      </c>
      <c r="B340" s="65">
        <v>31</v>
      </c>
      <c r="C340" s="66">
        <v>74</v>
      </c>
      <c r="D340" s="65">
        <v>600</v>
      </c>
      <c r="E340" s="66">
        <v>818</v>
      </c>
      <c r="F340" s="67"/>
      <c r="G340" s="65">
        <f t="shared" ref="G340:G351" si="56">B340-C340</f>
        <v>-43</v>
      </c>
      <c r="H340" s="66">
        <f t="shared" ref="H340:H351" si="57">D340-E340</f>
        <v>-218</v>
      </c>
      <c r="I340" s="20">
        <f t="shared" ref="I340:I351" si="58">IF(C340=0, "-", IF(G340/C340&lt;10, G340/C340, "&gt;999%"))</f>
        <v>-0.58108108108108103</v>
      </c>
      <c r="J340" s="21">
        <f t="shared" ref="J340:J351" si="59">IF(E340=0, "-", IF(H340/E340&lt;10, H340/E340, "&gt;999%"))</f>
        <v>-0.2665036674816626</v>
      </c>
    </row>
    <row r="341" spans="1:10" x14ac:dyDescent="0.2">
      <c r="A341" s="158" t="s">
        <v>546</v>
      </c>
      <c r="B341" s="65">
        <v>118</v>
      </c>
      <c r="C341" s="66">
        <v>136</v>
      </c>
      <c r="D341" s="65">
        <v>983</v>
      </c>
      <c r="E341" s="66">
        <v>1283</v>
      </c>
      <c r="F341" s="67"/>
      <c r="G341" s="65">
        <f t="shared" si="56"/>
        <v>-18</v>
      </c>
      <c r="H341" s="66">
        <f t="shared" si="57"/>
        <v>-300</v>
      </c>
      <c r="I341" s="20">
        <f t="shared" si="58"/>
        <v>-0.13235294117647059</v>
      </c>
      <c r="J341" s="21">
        <f t="shared" si="59"/>
        <v>-0.23382696804364769</v>
      </c>
    </row>
    <row r="342" spans="1:10" x14ac:dyDescent="0.2">
      <c r="A342" s="158" t="s">
        <v>374</v>
      </c>
      <c r="B342" s="65">
        <v>131</v>
      </c>
      <c r="C342" s="66">
        <v>387</v>
      </c>
      <c r="D342" s="65">
        <v>2230</v>
      </c>
      <c r="E342" s="66">
        <v>3229</v>
      </c>
      <c r="F342" s="67"/>
      <c r="G342" s="65">
        <f t="shared" si="56"/>
        <v>-256</v>
      </c>
      <c r="H342" s="66">
        <f t="shared" si="57"/>
        <v>-999</v>
      </c>
      <c r="I342" s="20">
        <f t="shared" si="58"/>
        <v>-0.66149870801033595</v>
      </c>
      <c r="J342" s="21">
        <f t="shared" si="59"/>
        <v>-0.3093837101269743</v>
      </c>
    </row>
    <row r="343" spans="1:10" x14ac:dyDescent="0.2">
      <c r="A343" s="158" t="s">
        <v>388</v>
      </c>
      <c r="B343" s="65">
        <v>113</v>
      </c>
      <c r="C343" s="66">
        <v>0</v>
      </c>
      <c r="D343" s="65">
        <v>1367</v>
      </c>
      <c r="E343" s="66">
        <v>0</v>
      </c>
      <c r="F343" s="67"/>
      <c r="G343" s="65">
        <f t="shared" si="56"/>
        <v>113</v>
      </c>
      <c r="H343" s="66">
        <f t="shared" si="57"/>
        <v>1367</v>
      </c>
      <c r="I343" s="20" t="str">
        <f t="shared" si="58"/>
        <v>-</v>
      </c>
      <c r="J343" s="21" t="str">
        <f t="shared" si="59"/>
        <v>-</v>
      </c>
    </row>
    <row r="344" spans="1:10" x14ac:dyDescent="0.2">
      <c r="A344" s="158" t="s">
        <v>421</v>
      </c>
      <c r="B344" s="65">
        <v>255</v>
      </c>
      <c r="C344" s="66">
        <v>704</v>
      </c>
      <c r="D344" s="65">
        <v>3730</v>
      </c>
      <c r="E344" s="66">
        <v>6020</v>
      </c>
      <c r="F344" s="67"/>
      <c r="G344" s="65">
        <f t="shared" si="56"/>
        <v>-449</v>
      </c>
      <c r="H344" s="66">
        <f t="shared" si="57"/>
        <v>-2290</v>
      </c>
      <c r="I344" s="20">
        <f t="shared" si="58"/>
        <v>-0.63778409090909094</v>
      </c>
      <c r="J344" s="21">
        <f t="shared" si="59"/>
        <v>-0.38039867109634551</v>
      </c>
    </row>
    <row r="345" spans="1:10" x14ac:dyDescent="0.2">
      <c r="A345" s="158" t="s">
        <v>462</v>
      </c>
      <c r="B345" s="65">
        <v>55</v>
      </c>
      <c r="C345" s="66">
        <v>43</v>
      </c>
      <c r="D345" s="65">
        <v>541</v>
      </c>
      <c r="E345" s="66">
        <v>577</v>
      </c>
      <c r="F345" s="67"/>
      <c r="G345" s="65">
        <f t="shared" si="56"/>
        <v>12</v>
      </c>
      <c r="H345" s="66">
        <f t="shared" si="57"/>
        <v>-36</v>
      </c>
      <c r="I345" s="20">
        <f t="shared" si="58"/>
        <v>0.27906976744186046</v>
      </c>
      <c r="J345" s="21">
        <f t="shared" si="59"/>
        <v>-6.2391681109185443E-2</v>
      </c>
    </row>
    <row r="346" spans="1:10" x14ac:dyDescent="0.2">
      <c r="A346" s="158" t="s">
        <v>463</v>
      </c>
      <c r="B346" s="65">
        <v>108</v>
      </c>
      <c r="C346" s="66">
        <v>191</v>
      </c>
      <c r="D346" s="65">
        <v>1381</v>
      </c>
      <c r="E346" s="66">
        <v>1901</v>
      </c>
      <c r="F346" s="67"/>
      <c r="G346" s="65">
        <f t="shared" si="56"/>
        <v>-83</v>
      </c>
      <c r="H346" s="66">
        <f t="shared" si="57"/>
        <v>-520</v>
      </c>
      <c r="I346" s="20">
        <f t="shared" si="58"/>
        <v>-0.43455497382198954</v>
      </c>
      <c r="J346" s="21">
        <f t="shared" si="59"/>
        <v>-0.27354024197790638</v>
      </c>
    </row>
    <row r="347" spans="1:10" x14ac:dyDescent="0.2">
      <c r="A347" s="158" t="s">
        <v>326</v>
      </c>
      <c r="B347" s="65">
        <v>11</v>
      </c>
      <c r="C347" s="66">
        <v>6</v>
      </c>
      <c r="D347" s="65">
        <v>75</v>
      </c>
      <c r="E347" s="66">
        <v>97</v>
      </c>
      <c r="F347" s="67"/>
      <c r="G347" s="65">
        <f t="shared" si="56"/>
        <v>5</v>
      </c>
      <c r="H347" s="66">
        <f t="shared" si="57"/>
        <v>-22</v>
      </c>
      <c r="I347" s="20">
        <f t="shared" si="58"/>
        <v>0.83333333333333337</v>
      </c>
      <c r="J347" s="21">
        <f t="shared" si="59"/>
        <v>-0.22680412371134021</v>
      </c>
    </row>
    <row r="348" spans="1:10" x14ac:dyDescent="0.2">
      <c r="A348" s="158" t="s">
        <v>207</v>
      </c>
      <c r="B348" s="65">
        <v>103</v>
      </c>
      <c r="C348" s="66">
        <v>191</v>
      </c>
      <c r="D348" s="65">
        <v>543</v>
      </c>
      <c r="E348" s="66">
        <v>1640</v>
      </c>
      <c r="F348" s="67"/>
      <c r="G348" s="65">
        <f t="shared" si="56"/>
        <v>-88</v>
      </c>
      <c r="H348" s="66">
        <f t="shared" si="57"/>
        <v>-1097</v>
      </c>
      <c r="I348" s="20">
        <f t="shared" si="58"/>
        <v>-0.4607329842931937</v>
      </c>
      <c r="J348" s="21">
        <f t="shared" si="59"/>
        <v>-0.66890243902439028</v>
      </c>
    </row>
    <row r="349" spans="1:10" x14ac:dyDescent="0.2">
      <c r="A349" s="158" t="s">
        <v>230</v>
      </c>
      <c r="B349" s="65">
        <v>106</v>
      </c>
      <c r="C349" s="66">
        <v>518</v>
      </c>
      <c r="D349" s="65">
        <v>2470</v>
      </c>
      <c r="E349" s="66">
        <v>5967</v>
      </c>
      <c r="F349" s="67"/>
      <c r="G349" s="65">
        <f t="shared" si="56"/>
        <v>-412</v>
      </c>
      <c r="H349" s="66">
        <f t="shared" si="57"/>
        <v>-3497</v>
      </c>
      <c r="I349" s="20">
        <f t="shared" si="58"/>
        <v>-0.79536679536679533</v>
      </c>
      <c r="J349" s="21">
        <f t="shared" si="59"/>
        <v>-0.58605664488017428</v>
      </c>
    </row>
    <row r="350" spans="1:10" x14ac:dyDescent="0.2">
      <c r="A350" s="158" t="s">
        <v>258</v>
      </c>
      <c r="B350" s="65">
        <v>22</v>
      </c>
      <c r="C350" s="66">
        <v>63</v>
      </c>
      <c r="D350" s="65">
        <v>299</v>
      </c>
      <c r="E350" s="66">
        <v>726</v>
      </c>
      <c r="F350" s="67"/>
      <c r="G350" s="65">
        <f t="shared" si="56"/>
        <v>-41</v>
      </c>
      <c r="H350" s="66">
        <f t="shared" si="57"/>
        <v>-427</v>
      </c>
      <c r="I350" s="20">
        <f t="shared" si="58"/>
        <v>-0.65079365079365081</v>
      </c>
      <c r="J350" s="21">
        <f t="shared" si="59"/>
        <v>-0.58815426997245179</v>
      </c>
    </row>
    <row r="351" spans="1:10" s="160" customFormat="1" x14ac:dyDescent="0.2">
      <c r="A351" s="178" t="s">
        <v>695</v>
      </c>
      <c r="B351" s="71">
        <v>1053</v>
      </c>
      <c r="C351" s="72">
        <v>2313</v>
      </c>
      <c r="D351" s="71">
        <v>14219</v>
      </c>
      <c r="E351" s="72">
        <v>22258</v>
      </c>
      <c r="F351" s="73"/>
      <c r="G351" s="71">
        <f t="shared" si="56"/>
        <v>-1260</v>
      </c>
      <c r="H351" s="72">
        <f t="shared" si="57"/>
        <v>-8039</v>
      </c>
      <c r="I351" s="37">
        <f t="shared" si="58"/>
        <v>-0.54474708171206221</v>
      </c>
      <c r="J351" s="38">
        <f t="shared" si="59"/>
        <v>-0.36117351064785697</v>
      </c>
    </row>
    <row r="352" spans="1:10" x14ac:dyDescent="0.2">
      <c r="A352" s="177"/>
      <c r="B352" s="143"/>
      <c r="C352" s="144"/>
      <c r="D352" s="143"/>
      <c r="E352" s="144"/>
      <c r="F352" s="145"/>
      <c r="G352" s="143"/>
      <c r="H352" s="144"/>
      <c r="I352" s="151"/>
      <c r="J352" s="152"/>
    </row>
    <row r="353" spans="1:10" s="139" customFormat="1" x14ac:dyDescent="0.2">
      <c r="A353" s="159" t="s">
        <v>74</v>
      </c>
      <c r="B353" s="65"/>
      <c r="C353" s="66"/>
      <c r="D353" s="65"/>
      <c r="E353" s="66"/>
      <c r="F353" s="67"/>
      <c r="G353" s="65"/>
      <c r="H353" s="66"/>
      <c r="I353" s="20"/>
      <c r="J353" s="21"/>
    </row>
    <row r="354" spans="1:10" x14ac:dyDescent="0.2">
      <c r="A354" s="158" t="s">
        <v>361</v>
      </c>
      <c r="B354" s="65">
        <v>1</v>
      </c>
      <c r="C354" s="66">
        <v>5</v>
      </c>
      <c r="D354" s="65">
        <v>9</v>
      </c>
      <c r="E354" s="66">
        <v>21</v>
      </c>
      <c r="F354" s="67"/>
      <c r="G354" s="65">
        <f>B354-C354</f>
        <v>-4</v>
      </c>
      <c r="H354" s="66">
        <f>D354-E354</f>
        <v>-12</v>
      </c>
      <c r="I354" s="20">
        <f>IF(C354=0, "-", IF(G354/C354&lt;10, G354/C354, "&gt;999%"))</f>
        <v>-0.8</v>
      </c>
      <c r="J354" s="21">
        <f>IF(E354=0, "-", IF(H354/E354&lt;10, H354/E354, "&gt;999%"))</f>
        <v>-0.5714285714285714</v>
      </c>
    </row>
    <row r="355" spans="1:10" s="160" customFormat="1" x14ac:dyDescent="0.2">
      <c r="A355" s="178" t="s">
        <v>696</v>
      </c>
      <c r="B355" s="71">
        <v>1</v>
      </c>
      <c r="C355" s="72">
        <v>5</v>
      </c>
      <c r="D355" s="71">
        <v>9</v>
      </c>
      <c r="E355" s="72">
        <v>21</v>
      </c>
      <c r="F355" s="73"/>
      <c r="G355" s="71">
        <f>B355-C355</f>
        <v>-4</v>
      </c>
      <c r="H355" s="72">
        <f>D355-E355</f>
        <v>-12</v>
      </c>
      <c r="I355" s="37">
        <f>IF(C355=0, "-", IF(G355/C355&lt;10, G355/C355, "&gt;999%"))</f>
        <v>-0.8</v>
      </c>
      <c r="J355" s="38">
        <f>IF(E355=0, "-", IF(H355/E355&lt;10, H355/E355, "&gt;999%"))</f>
        <v>-0.5714285714285714</v>
      </c>
    </row>
    <row r="356" spans="1:10" x14ac:dyDescent="0.2">
      <c r="A356" s="177"/>
      <c r="B356" s="143"/>
      <c r="C356" s="144"/>
      <c r="D356" s="143"/>
      <c r="E356" s="144"/>
      <c r="F356" s="145"/>
      <c r="G356" s="143"/>
      <c r="H356" s="144"/>
      <c r="I356" s="151"/>
      <c r="J356" s="152"/>
    </row>
    <row r="357" spans="1:10" s="139" customFormat="1" x14ac:dyDescent="0.2">
      <c r="A357" s="159" t="s">
        <v>75</v>
      </c>
      <c r="B357" s="65"/>
      <c r="C357" s="66"/>
      <c r="D357" s="65"/>
      <c r="E357" s="66"/>
      <c r="F357" s="67"/>
      <c r="G357" s="65"/>
      <c r="H357" s="66"/>
      <c r="I357" s="20"/>
      <c r="J357" s="21"/>
    </row>
    <row r="358" spans="1:10" x14ac:dyDescent="0.2">
      <c r="A358" s="158" t="s">
        <v>303</v>
      </c>
      <c r="B358" s="65">
        <v>0</v>
      </c>
      <c r="C358" s="66">
        <v>2</v>
      </c>
      <c r="D358" s="65">
        <v>11</v>
      </c>
      <c r="E358" s="66">
        <v>22</v>
      </c>
      <c r="F358" s="67"/>
      <c r="G358" s="65">
        <f t="shared" ref="G358:G383" si="60">B358-C358</f>
        <v>-2</v>
      </c>
      <c r="H358" s="66">
        <f t="shared" ref="H358:H383" si="61">D358-E358</f>
        <v>-11</v>
      </c>
      <c r="I358" s="20">
        <f t="shared" ref="I358:I383" si="62">IF(C358=0, "-", IF(G358/C358&lt;10, G358/C358, "&gt;999%"))</f>
        <v>-1</v>
      </c>
      <c r="J358" s="21">
        <f t="shared" ref="J358:J383" si="63">IF(E358=0, "-", IF(H358/E358&lt;10, H358/E358, "&gt;999%"))</f>
        <v>-0.5</v>
      </c>
    </row>
    <row r="359" spans="1:10" x14ac:dyDescent="0.2">
      <c r="A359" s="158" t="s">
        <v>362</v>
      </c>
      <c r="B359" s="65">
        <v>3</v>
      </c>
      <c r="C359" s="66">
        <v>2</v>
      </c>
      <c r="D359" s="65">
        <v>14</v>
      </c>
      <c r="E359" s="66">
        <v>39</v>
      </c>
      <c r="F359" s="67"/>
      <c r="G359" s="65">
        <f t="shared" si="60"/>
        <v>1</v>
      </c>
      <c r="H359" s="66">
        <f t="shared" si="61"/>
        <v>-25</v>
      </c>
      <c r="I359" s="20">
        <f t="shared" si="62"/>
        <v>0.5</v>
      </c>
      <c r="J359" s="21">
        <f t="shared" si="63"/>
        <v>-0.64102564102564108</v>
      </c>
    </row>
    <row r="360" spans="1:10" x14ac:dyDescent="0.2">
      <c r="A360" s="158" t="s">
        <v>249</v>
      </c>
      <c r="B360" s="65">
        <v>107</v>
      </c>
      <c r="C360" s="66">
        <v>124</v>
      </c>
      <c r="D360" s="65">
        <v>1643</v>
      </c>
      <c r="E360" s="66">
        <v>1414</v>
      </c>
      <c r="F360" s="67"/>
      <c r="G360" s="65">
        <f t="shared" si="60"/>
        <v>-17</v>
      </c>
      <c r="H360" s="66">
        <f t="shared" si="61"/>
        <v>229</v>
      </c>
      <c r="I360" s="20">
        <f t="shared" si="62"/>
        <v>-0.13709677419354838</v>
      </c>
      <c r="J360" s="21">
        <f t="shared" si="63"/>
        <v>0.16195190947666196</v>
      </c>
    </row>
    <row r="361" spans="1:10" x14ac:dyDescent="0.2">
      <c r="A361" s="158" t="s">
        <v>250</v>
      </c>
      <c r="B361" s="65">
        <v>7</v>
      </c>
      <c r="C361" s="66">
        <v>41</v>
      </c>
      <c r="D361" s="65">
        <v>156</v>
      </c>
      <c r="E361" s="66">
        <v>256</v>
      </c>
      <c r="F361" s="67"/>
      <c r="G361" s="65">
        <f t="shared" si="60"/>
        <v>-34</v>
      </c>
      <c r="H361" s="66">
        <f t="shared" si="61"/>
        <v>-100</v>
      </c>
      <c r="I361" s="20">
        <f t="shared" si="62"/>
        <v>-0.82926829268292679</v>
      </c>
      <c r="J361" s="21">
        <f t="shared" si="63"/>
        <v>-0.390625</v>
      </c>
    </row>
    <row r="362" spans="1:10" x14ac:dyDescent="0.2">
      <c r="A362" s="158" t="s">
        <v>276</v>
      </c>
      <c r="B362" s="65">
        <v>98</v>
      </c>
      <c r="C362" s="66">
        <v>310</v>
      </c>
      <c r="D362" s="65">
        <v>948</v>
      </c>
      <c r="E362" s="66">
        <v>2184</v>
      </c>
      <c r="F362" s="67"/>
      <c r="G362" s="65">
        <f t="shared" si="60"/>
        <v>-212</v>
      </c>
      <c r="H362" s="66">
        <f t="shared" si="61"/>
        <v>-1236</v>
      </c>
      <c r="I362" s="20">
        <f t="shared" si="62"/>
        <v>-0.68387096774193545</v>
      </c>
      <c r="J362" s="21">
        <f t="shared" si="63"/>
        <v>-0.56593406593406592</v>
      </c>
    </row>
    <row r="363" spans="1:10" x14ac:dyDescent="0.2">
      <c r="A363" s="158" t="s">
        <v>344</v>
      </c>
      <c r="B363" s="65">
        <v>13</v>
      </c>
      <c r="C363" s="66">
        <v>99</v>
      </c>
      <c r="D363" s="65">
        <v>310</v>
      </c>
      <c r="E363" s="66">
        <v>758</v>
      </c>
      <c r="F363" s="67"/>
      <c r="G363" s="65">
        <f t="shared" si="60"/>
        <v>-86</v>
      </c>
      <c r="H363" s="66">
        <f t="shared" si="61"/>
        <v>-448</v>
      </c>
      <c r="I363" s="20">
        <f t="shared" si="62"/>
        <v>-0.86868686868686873</v>
      </c>
      <c r="J363" s="21">
        <f t="shared" si="63"/>
        <v>-0.59102902374670185</v>
      </c>
    </row>
    <row r="364" spans="1:10" x14ac:dyDescent="0.2">
      <c r="A364" s="158" t="s">
        <v>277</v>
      </c>
      <c r="B364" s="65">
        <v>34</v>
      </c>
      <c r="C364" s="66">
        <v>61</v>
      </c>
      <c r="D364" s="65">
        <v>447</v>
      </c>
      <c r="E364" s="66">
        <v>464</v>
      </c>
      <c r="F364" s="67"/>
      <c r="G364" s="65">
        <f t="shared" si="60"/>
        <v>-27</v>
      </c>
      <c r="H364" s="66">
        <f t="shared" si="61"/>
        <v>-17</v>
      </c>
      <c r="I364" s="20">
        <f t="shared" si="62"/>
        <v>-0.44262295081967212</v>
      </c>
      <c r="J364" s="21">
        <f t="shared" si="63"/>
        <v>-3.6637931034482756E-2</v>
      </c>
    </row>
    <row r="365" spans="1:10" x14ac:dyDescent="0.2">
      <c r="A365" s="158" t="s">
        <v>291</v>
      </c>
      <c r="B365" s="65">
        <v>1</v>
      </c>
      <c r="C365" s="66">
        <v>3</v>
      </c>
      <c r="D365" s="65">
        <v>24</v>
      </c>
      <c r="E365" s="66">
        <v>71</v>
      </c>
      <c r="F365" s="67"/>
      <c r="G365" s="65">
        <f t="shared" si="60"/>
        <v>-2</v>
      </c>
      <c r="H365" s="66">
        <f t="shared" si="61"/>
        <v>-47</v>
      </c>
      <c r="I365" s="20">
        <f t="shared" si="62"/>
        <v>-0.66666666666666663</v>
      </c>
      <c r="J365" s="21">
        <f t="shared" si="63"/>
        <v>-0.6619718309859155</v>
      </c>
    </row>
    <row r="366" spans="1:10" x14ac:dyDescent="0.2">
      <c r="A366" s="158" t="s">
        <v>292</v>
      </c>
      <c r="B366" s="65">
        <v>22</v>
      </c>
      <c r="C366" s="66">
        <v>32</v>
      </c>
      <c r="D366" s="65">
        <v>225</v>
      </c>
      <c r="E366" s="66">
        <v>474</v>
      </c>
      <c r="F366" s="67"/>
      <c r="G366" s="65">
        <f t="shared" si="60"/>
        <v>-10</v>
      </c>
      <c r="H366" s="66">
        <f t="shared" si="61"/>
        <v>-249</v>
      </c>
      <c r="I366" s="20">
        <f t="shared" si="62"/>
        <v>-0.3125</v>
      </c>
      <c r="J366" s="21">
        <f t="shared" si="63"/>
        <v>-0.52531645569620256</v>
      </c>
    </row>
    <row r="367" spans="1:10" x14ac:dyDescent="0.2">
      <c r="A367" s="158" t="s">
        <v>345</v>
      </c>
      <c r="B367" s="65">
        <v>17</v>
      </c>
      <c r="C367" s="66">
        <v>14</v>
      </c>
      <c r="D367" s="65">
        <v>97</v>
      </c>
      <c r="E367" s="66">
        <v>180</v>
      </c>
      <c r="F367" s="67"/>
      <c r="G367" s="65">
        <f t="shared" si="60"/>
        <v>3</v>
      </c>
      <c r="H367" s="66">
        <f t="shared" si="61"/>
        <v>-83</v>
      </c>
      <c r="I367" s="20">
        <f t="shared" si="62"/>
        <v>0.21428571428571427</v>
      </c>
      <c r="J367" s="21">
        <f t="shared" si="63"/>
        <v>-0.46111111111111114</v>
      </c>
    </row>
    <row r="368" spans="1:10" x14ac:dyDescent="0.2">
      <c r="A368" s="158" t="s">
        <v>443</v>
      </c>
      <c r="B368" s="65">
        <v>2</v>
      </c>
      <c r="C368" s="66">
        <v>1</v>
      </c>
      <c r="D368" s="65">
        <v>35</v>
      </c>
      <c r="E368" s="66">
        <v>1</v>
      </c>
      <c r="F368" s="67"/>
      <c r="G368" s="65">
        <f t="shared" si="60"/>
        <v>1</v>
      </c>
      <c r="H368" s="66">
        <f t="shared" si="61"/>
        <v>34</v>
      </c>
      <c r="I368" s="20">
        <f t="shared" si="62"/>
        <v>1</v>
      </c>
      <c r="J368" s="21" t="str">
        <f t="shared" si="63"/>
        <v>&gt;999%</v>
      </c>
    </row>
    <row r="369" spans="1:10" x14ac:dyDescent="0.2">
      <c r="A369" s="158" t="s">
        <v>503</v>
      </c>
      <c r="B369" s="65">
        <v>7</v>
      </c>
      <c r="C369" s="66">
        <v>5</v>
      </c>
      <c r="D369" s="65">
        <v>49</v>
      </c>
      <c r="E369" s="66">
        <v>81</v>
      </c>
      <c r="F369" s="67"/>
      <c r="G369" s="65">
        <f t="shared" si="60"/>
        <v>2</v>
      </c>
      <c r="H369" s="66">
        <f t="shared" si="61"/>
        <v>-32</v>
      </c>
      <c r="I369" s="20">
        <f t="shared" si="62"/>
        <v>0.4</v>
      </c>
      <c r="J369" s="21">
        <f t="shared" si="63"/>
        <v>-0.39506172839506171</v>
      </c>
    </row>
    <row r="370" spans="1:10" x14ac:dyDescent="0.2">
      <c r="A370" s="158" t="s">
        <v>410</v>
      </c>
      <c r="B370" s="65">
        <v>40</v>
      </c>
      <c r="C370" s="66">
        <v>83</v>
      </c>
      <c r="D370" s="65">
        <v>653</v>
      </c>
      <c r="E370" s="66">
        <v>821</v>
      </c>
      <c r="F370" s="67"/>
      <c r="G370" s="65">
        <f t="shared" si="60"/>
        <v>-43</v>
      </c>
      <c r="H370" s="66">
        <f t="shared" si="61"/>
        <v>-168</v>
      </c>
      <c r="I370" s="20">
        <f t="shared" si="62"/>
        <v>-0.51807228915662651</v>
      </c>
      <c r="J370" s="21">
        <f t="shared" si="63"/>
        <v>-0.2046285018270402</v>
      </c>
    </row>
    <row r="371" spans="1:10" x14ac:dyDescent="0.2">
      <c r="A371" s="158" t="s">
        <v>444</v>
      </c>
      <c r="B371" s="65">
        <v>10</v>
      </c>
      <c r="C371" s="66">
        <v>0</v>
      </c>
      <c r="D371" s="65">
        <v>110</v>
      </c>
      <c r="E371" s="66">
        <v>0</v>
      </c>
      <c r="F371" s="67"/>
      <c r="G371" s="65">
        <f t="shared" si="60"/>
        <v>10</v>
      </c>
      <c r="H371" s="66">
        <f t="shared" si="61"/>
        <v>110</v>
      </c>
      <c r="I371" s="20" t="str">
        <f t="shared" si="62"/>
        <v>-</v>
      </c>
      <c r="J371" s="21" t="str">
        <f t="shared" si="63"/>
        <v>-</v>
      </c>
    </row>
    <row r="372" spans="1:10" x14ac:dyDescent="0.2">
      <c r="A372" s="158" t="s">
        <v>445</v>
      </c>
      <c r="B372" s="65">
        <v>27</v>
      </c>
      <c r="C372" s="66">
        <v>25</v>
      </c>
      <c r="D372" s="65">
        <v>340</v>
      </c>
      <c r="E372" s="66">
        <v>285</v>
      </c>
      <c r="F372" s="67"/>
      <c r="G372" s="65">
        <f t="shared" si="60"/>
        <v>2</v>
      </c>
      <c r="H372" s="66">
        <f t="shared" si="61"/>
        <v>55</v>
      </c>
      <c r="I372" s="20">
        <f t="shared" si="62"/>
        <v>0.08</v>
      </c>
      <c r="J372" s="21">
        <f t="shared" si="63"/>
        <v>0.19298245614035087</v>
      </c>
    </row>
    <row r="373" spans="1:10" x14ac:dyDescent="0.2">
      <c r="A373" s="158" t="s">
        <v>446</v>
      </c>
      <c r="B373" s="65">
        <v>81</v>
      </c>
      <c r="C373" s="66">
        <v>173</v>
      </c>
      <c r="D373" s="65">
        <v>1452</v>
      </c>
      <c r="E373" s="66">
        <v>1894</v>
      </c>
      <c r="F373" s="67"/>
      <c r="G373" s="65">
        <f t="shared" si="60"/>
        <v>-92</v>
      </c>
      <c r="H373" s="66">
        <f t="shared" si="61"/>
        <v>-442</v>
      </c>
      <c r="I373" s="20">
        <f t="shared" si="62"/>
        <v>-0.53179190751445082</v>
      </c>
      <c r="J373" s="21">
        <f t="shared" si="63"/>
        <v>-0.23336853220696938</v>
      </c>
    </row>
    <row r="374" spans="1:10" x14ac:dyDescent="0.2">
      <c r="A374" s="158" t="s">
        <v>487</v>
      </c>
      <c r="B374" s="65">
        <v>7</v>
      </c>
      <c r="C374" s="66">
        <v>16</v>
      </c>
      <c r="D374" s="65">
        <v>38</v>
      </c>
      <c r="E374" s="66">
        <v>129</v>
      </c>
      <c r="F374" s="67"/>
      <c r="G374" s="65">
        <f t="shared" si="60"/>
        <v>-9</v>
      </c>
      <c r="H374" s="66">
        <f t="shared" si="61"/>
        <v>-91</v>
      </c>
      <c r="I374" s="20">
        <f t="shared" si="62"/>
        <v>-0.5625</v>
      </c>
      <c r="J374" s="21">
        <f t="shared" si="63"/>
        <v>-0.70542635658914732</v>
      </c>
    </row>
    <row r="375" spans="1:10" x14ac:dyDescent="0.2">
      <c r="A375" s="158" t="s">
        <v>488</v>
      </c>
      <c r="B375" s="65">
        <v>46</v>
      </c>
      <c r="C375" s="66">
        <v>122</v>
      </c>
      <c r="D375" s="65">
        <v>886</v>
      </c>
      <c r="E375" s="66">
        <v>444</v>
      </c>
      <c r="F375" s="67"/>
      <c r="G375" s="65">
        <f t="shared" si="60"/>
        <v>-76</v>
      </c>
      <c r="H375" s="66">
        <f t="shared" si="61"/>
        <v>442</v>
      </c>
      <c r="I375" s="20">
        <f t="shared" si="62"/>
        <v>-0.62295081967213117</v>
      </c>
      <c r="J375" s="21">
        <f t="shared" si="63"/>
        <v>0.99549549549549554</v>
      </c>
    </row>
    <row r="376" spans="1:10" x14ac:dyDescent="0.2">
      <c r="A376" s="158" t="s">
        <v>504</v>
      </c>
      <c r="B376" s="65">
        <v>14</v>
      </c>
      <c r="C376" s="66">
        <v>6</v>
      </c>
      <c r="D376" s="65">
        <v>228</v>
      </c>
      <c r="E376" s="66">
        <v>87</v>
      </c>
      <c r="F376" s="67"/>
      <c r="G376" s="65">
        <f t="shared" si="60"/>
        <v>8</v>
      </c>
      <c r="H376" s="66">
        <f t="shared" si="61"/>
        <v>141</v>
      </c>
      <c r="I376" s="20">
        <f t="shared" si="62"/>
        <v>1.3333333333333333</v>
      </c>
      <c r="J376" s="21">
        <f t="shared" si="63"/>
        <v>1.6206896551724137</v>
      </c>
    </row>
    <row r="377" spans="1:10" x14ac:dyDescent="0.2">
      <c r="A377" s="158" t="s">
        <v>505</v>
      </c>
      <c r="B377" s="65">
        <v>0</v>
      </c>
      <c r="C377" s="66">
        <v>0</v>
      </c>
      <c r="D377" s="65">
        <v>2</v>
      </c>
      <c r="E377" s="66">
        <v>19</v>
      </c>
      <c r="F377" s="67"/>
      <c r="G377" s="65">
        <f t="shared" si="60"/>
        <v>0</v>
      </c>
      <c r="H377" s="66">
        <f t="shared" si="61"/>
        <v>-17</v>
      </c>
      <c r="I377" s="20" t="str">
        <f t="shared" si="62"/>
        <v>-</v>
      </c>
      <c r="J377" s="21">
        <f t="shared" si="63"/>
        <v>-0.89473684210526316</v>
      </c>
    </row>
    <row r="378" spans="1:10" x14ac:dyDescent="0.2">
      <c r="A378" s="158" t="s">
        <v>547</v>
      </c>
      <c r="B378" s="65">
        <v>10</v>
      </c>
      <c r="C378" s="66">
        <v>0</v>
      </c>
      <c r="D378" s="65">
        <v>81</v>
      </c>
      <c r="E378" s="66">
        <v>14</v>
      </c>
      <c r="F378" s="67"/>
      <c r="G378" s="65">
        <f t="shared" si="60"/>
        <v>10</v>
      </c>
      <c r="H378" s="66">
        <f t="shared" si="61"/>
        <v>67</v>
      </c>
      <c r="I378" s="20" t="str">
        <f t="shared" si="62"/>
        <v>-</v>
      </c>
      <c r="J378" s="21">
        <f t="shared" si="63"/>
        <v>4.7857142857142856</v>
      </c>
    </row>
    <row r="379" spans="1:10" x14ac:dyDescent="0.2">
      <c r="A379" s="158" t="s">
        <v>304</v>
      </c>
      <c r="B379" s="65">
        <v>1</v>
      </c>
      <c r="C379" s="66">
        <v>7</v>
      </c>
      <c r="D379" s="65">
        <v>35</v>
      </c>
      <c r="E379" s="66">
        <v>58</v>
      </c>
      <c r="F379" s="67"/>
      <c r="G379" s="65">
        <f t="shared" si="60"/>
        <v>-6</v>
      </c>
      <c r="H379" s="66">
        <f t="shared" si="61"/>
        <v>-23</v>
      </c>
      <c r="I379" s="20">
        <f t="shared" si="62"/>
        <v>-0.8571428571428571</v>
      </c>
      <c r="J379" s="21">
        <f t="shared" si="63"/>
        <v>-0.39655172413793105</v>
      </c>
    </row>
    <row r="380" spans="1:10" x14ac:dyDescent="0.2">
      <c r="A380" s="158" t="s">
        <v>363</v>
      </c>
      <c r="B380" s="65">
        <v>0</v>
      </c>
      <c r="C380" s="66">
        <v>0</v>
      </c>
      <c r="D380" s="65">
        <v>4</v>
      </c>
      <c r="E380" s="66">
        <v>21</v>
      </c>
      <c r="F380" s="67"/>
      <c r="G380" s="65">
        <f t="shared" si="60"/>
        <v>0</v>
      </c>
      <c r="H380" s="66">
        <f t="shared" si="61"/>
        <v>-17</v>
      </c>
      <c r="I380" s="20" t="str">
        <f t="shared" si="62"/>
        <v>-</v>
      </c>
      <c r="J380" s="21">
        <f t="shared" si="63"/>
        <v>-0.80952380952380953</v>
      </c>
    </row>
    <row r="381" spans="1:10" x14ac:dyDescent="0.2">
      <c r="A381" s="158" t="s">
        <v>346</v>
      </c>
      <c r="B381" s="65">
        <v>0</v>
      </c>
      <c r="C381" s="66">
        <v>7</v>
      </c>
      <c r="D381" s="65">
        <v>13</v>
      </c>
      <c r="E381" s="66">
        <v>36</v>
      </c>
      <c r="F381" s="67"/>
      <c r="G381" s="65">
        <f t="shared" si="60"/>
        <v>-7</v>
      </c>
      <c r="H381" s="66">
        <f t="shared" si="61"/>
        <v>-23</v>
      </c>
      <c r="I381" s="20">
        <f t="shared" si="62"/>
        <v>-1</v>
      </c>
      <c r="J381" s="21">
        <f t="shared" si="63"/>
        <v>-0.63888888888888884</v>
      </c>
    </row>
    <row r="382" spans="1:10" x14ac:dyDescent="0.2">
      <c r="A382" s="158" t="s">
        <v>364</v>
      </c>
      <c r="B382" s="65">
        <v>0</v>
      </c>
      <c r="C382" s="66">
        <v>1</v>
      </c>
      <c r="D382" s="65">
        <v>1</v>
      </c>
      <c r="E382" s="66">
        <v>12</v>
      </c>
      <c r="F382" s="67"/>
      <c r="G382" s="65">
        <f t="shared" si="60"/>
        <v>-1</v>
      </c>
      <c r="H382" s="66">
        <f t="shared" si="61"/>
        <v>-11</v>
      </c>
      <c r="I382" s="20">
        <f t="shared" si="62"/>
        <v>-1</v>
      </c>
      <c r="J382" s="21">
        <f t="shared" si="63"/>
        <v>-0.91666666666666663</v>
      </c>
    </row>
    <row r="383" spans="1:10" s="160" customFormat="1" x14ac:dyDescent="0.2">
      <c r="A383" s="178" t="s">
        <v>697</v>
      </c>
      <c r="B383" s="71">
        <v>547</v>
      </c>
      <c r="C383" s="72">
        <v>1134</v>
      </c>
      <c r="D383" s="71">
        <v>7802</v>
      </c>
      <c r="E383" s="72">
        <v>9764</v>
      </c>
      <c r="F383" s="73"/>
      <c r="G383" s="71">
        <f t="shared" si="60"/>
        <v>-587</v>
      </c>
      <c r="H383" s="72">
        <f t="shared" si="61"/>
        <v>-1962</v>
      </c>
      <c r="I383" s="37">
        <f t="shared" si="62"/>
        <v>-0.51763668430335097</v>
      </c>
      <c r="J383" s="38">
        <f t="shared" si="63"/>
        <v>-0.20094223678820156</v>
      </c>
    </row>
    <row r="384" spans="1:10" x14ac:dyDescent="0.2">
      <c r="A384" s="177"/>
      <c r="B384" s="143"/>
      <c r="C384" s="144"/>
      <c r="D384" s="143"/>
      <c r="E384" s="144"/>
      <c r="F384" s="145"/>
      <c r="G384" s="143"/>
      <c r="H384" s="144"/>
      <c r="I384" s="151"/>
      <c r="J384" s="152"/>
    </row>
    <row r="385" spans="1:10" s="139" customFormat="1" x14ac:dyDescent="0.2">
      <c r="A385" s="159" t="s">
        <v>76</v>
      </c>
      <c r="B385" s="65"/>
      <c r="C385" s="66"/>
      <c r="D385" s="65"/>
      <c r="E385" s="66"/>
      <c r="F385" s="67"/>
      <c r="G385" s="65"/>
      <c r="H385" s="66"/>
      <c r="I385" s="20"/>
      <c r="J385" s="21"/>
    </row>
    <row r="386" spans="1:10" x14ac:dyDescent="0.2">
      <c r="A386" s="158" t="s">
        <v>591</v>
      </c>
      <c r="B386" s="65">
        <v>22</v>
      </c>
      <c r="C386" s="66">
        <v>36</v>
      </c>
      <c r="D386" s="65">
        <v>182</v>
      </c>
      <c r="E386" s="66">
        <v>346</v>
      </c>
      <c r="F386" s="67"/>
      <c r="G386" s="65">
        <f>B386-C386</f>
        <v>-14</v>
      </c>
      <c r="H386" s="66">
        <f>D386-E386</f>
        <v>-164</v>
      </c>
      <c r="I386" s="20">
        <f>IF(C386=0, "-", IF(G386/C386&lt;10, G386/C386, "&gt;999%"))</f>
        <v>-0.3888888888888889</v>
      </c>
      <c r="J386" s="21">
        <f>IF(E386=0, "-", IF(H386/E386&lt;10, H386/E386, "&gt;999%"))</f>
        <v>-0.47398843930635837</v>
      </c>
    </row>
    <row r="387" spans="1:10" x14ac:dyDescent="0.2">
      <c r="A387" s="158" t="s">
        <v>579</v>
      </c>
      <c r="B387" s="65">
        <v>0</v>
      </c>
      <c r="C387" s="66">
        <v>0</v>
      </c>
      <c r="D387" s="65">
        <v>6</v>
      </c>
      <c r="E387" s="66">
        <v>11</v>
      </c>
      <c r="F387" s="67"/>
      <c r="G387" s="65">
        <f>B387-C387</f>
        <v>0</v>
      </c>
      <c r="H387" s="66">
        <f>D387-E387</f>
        <v>-5</v>
      </c>
      <c r="I387" s="20" t="str">
        <f>IF(C387=0, "-", IF(G387/C387&lt;10, G387/C387, "&gt;999%"))</f>
        <v>-</v>
      </c>
      <c r="J387" s="21">
        <f>IF(E387=0, "-", IF(H387/E387&lt;10, H387/E387, "&gt;999%"))</f>
        <v>-0.45454545454545453</v>
      </c>
    </row>
    <row r="388" spans="1:10" s="160" customFormat="1" x14ac:dyDescent="0.2">
      <c r="A388" s="178" t="s">
        <v>698</v>
      </c>
      <c r="B388" s="71">
        <v>22</v>
      </c>
      <c r="C388" s="72">
        <v>36</v>
      </c>
      <c r="D388" s="71">
        <v>188</v>
      </c>
      <c r="E388" s="72">
        <v>357</v>
      </c>
      <c r="F388" s="73"/>
      <c r="G388" s="71">
        <f>B388-C388</f>
        <v>-14</v>
      </c>
      <c r="H388" s="72">
        <f>D388-E388</f>
        <v>-169</v>
      </c>
      <c r="I388" s="37">
        <f>IF(C388=0, "-", IF(G388/C388&lt;10, G388/C388, "&gt;999%"))</f>
        <v>-0.3888888888888889</v>
      </c>
      <c r="J388" s="38">
        <f>IF(E388=0, "-", IF(H388/E388&lt;10, H388/E388, "&gt;999%"))</f>
        <v>-0.4733893557422969</v>
      </c>
    </row>
    <row r="389" spans="1:10" x14ac:dyDescent="0.2">
      <c r="A389" s="177"/>
      <c r="B389" s="143"/>
      <c r="C389" s="144"/>
      <c r="D389" s="143"/>
      <c r="E389" s="144"/>
      <c r="F389" s="145"/>
      <c r="G389" s="143"/>
      <c r="H389" s="144"/>
      <c r="I389" s="151"/>
      <c r="J389" s="152"/>
    </row>
    <row r="390" spans="1:10" s="139" customFormat="1" x14ac:dyDescent="0.2">
      <c r="A390" s="159" t="s">
        <v>77</v>
      </c>
      <c r="B390" s="65"/>
      <c r="C390" s="66"/>
      <c r="D390" s="65"/>
      <c r="E390" s="66"/>
      <c r="F390" s="67"/>
      <c r="G390" s="65"/>
      <c r="H390" s="66"/>
      <c r="I390" s="20"/>
      <c r="J390" s="21"/>
    </row>
    <row r="391" spans="1:10" x14ac:dyDescent="0.2">
      <c r="A391" s="158" t="s">
        <v>317</v>
      </c>
      <c r="B391" s="65">
        <v>4</v>
      </c>
      <c r="C391" s="66">
        <v>0</v>
      </c>
      <c r="D391" s="65">
        <v>15</v>
      </c>
      <c r="E391" s="66">
        <v>7</v>
      </c>
      <c r="F391" s="67"/>
      <c r="G391" s="65">
        <f t="shared" ref="G391:G399" si="64">B391-C391</f>
        <v>4</v>
      </c>
      <c r="H391" s="66">
        <f t="shared" ref="H391:H399" si="65">D391-E391</f>
        <v>8</v>
      </c>
      <c r="I391" s="20" t="str">
        <f t="shared" ref="I391:I399" si="66">IF(C391=0, "-", IF(G391/C391&lt;10, G391/C391, "&gt;999%"))</f>
        <v>-</v>
      </c>
      <c r="J391" s="21">
        <f t="shared" ref="J391:J399" si="67">IF(E391=0, "-", IF(H391/E391&lt;10, H391/E391, "&gt;999%"))</f>
        <v>1.1428571428571428</v>
      </c>
    </row>
    <row r="392" spans="1:10" x14ac:dyDescent="0.2">
      <c r="A392" s="158" t="s">
        <v>569</v>
      </c>
      <c r="B392" s="65">
        <v>40</v>
      </c>
      <c r="C392" s="66">
        <v>159</v>
      </c>
      <c r="D392" s="65">
        <v>612</v>
      </c>
      <c r="E392" s="66">
        <v>1167</v>
      </c>
      <c r="F392" s="67"/>
      <c r="G392" s="65">
        <f t="shared" si="64"/>
        <v>-119</v>
      </c>
      <c r="H392" s="66">
        <f t="shared" si="65"/>
        <v>-555</v>
      </c>
      <c r="I392" s="20">
        <f t="shared" si="66"/>
        <v>-0.74842767295597479</v>
      </c>
      <c r="J392" s="21">
        <f t="shared" si="67"/>
        <v>-0.47557840616966579</v>
      </c>
    </row>
    <row r="393" spans="1:10" x14ac:dyDescent="0.2">
      <c r="A393" s="158" t="s">
        <v>508</v>
      </c>
      <c r="B393" s="65">
        <v>1</v>
      </c>
      <c r="C393" s="66">
        <v>0</v>
      </c>
      <c r="D393" s="65">
        <v>26</v>
      </c>
      <c r="E393" s="66">
        <v>44</v>
      </c>
      <c r="F393" s="67"/>
      <c r="G393" s="65">
        <f t="shared" si="64"/>
        <v>1</v>
      </c>
      <c r="H393" s="66">
        <f t="shared" si="65"/>
        <v>-18</v>
      </c>
      <c r="I393" s="20" t="str">
        <f t="shared" si="66"/>
        <v>-</v>
      </c>
      <c r="J393" s="21">
        <f t="shared" si="67"/>
        <v>-0.40909090909090912</v>
      </c>
    </row>
    <row r="394" spans="1:10" x14ac:dyDescent="0.2">
      <c r="A394" s="158" t="s">
        <v>318</v>
      </c>
      <c r="B394" s="65">
        <v>3</v>
      </c>
      <c r="C394" s="66">
        <v>2</v>
      </c>
      <c r="D394" s="65">
        <v>38</v>
      </c>
      <c r="E394" s="66">
        <v>37</v>
      </c>
      <c r="F394" s="67"/>
      <c r="G394" s="65">
        <f t="shared" si="64"/>
        <v>1</v>
      </c>
      <c r="H394" s="66">
        <f t="shared" si="65"/>
        <v>1</v>
      </c>
      <c r="I394" s="20">
        <f t="shared" si="66"/>
        <v>0.5</v>
      </c>
      <c r="J394" s="21">
        <f t="shared" si="67"/>
        <v>2.7027027027027029E-2</v>
      </c>
    </row>
    <row r="395" spans="1:10" x14ac:dyDescent="0.2">
      <c r="A395" s="158" t="s">
        <v>319</v>
      </c>
      <c r="B395" s="65">
        <v>9</v>
      </c>
      <c r="C395" s="66">
        <v>4</v>
      </c>
      <c r="D395" s="65">
        <v>102</v>
      </c>
      <c r="E395" s="66">
        <v>57</v>
      </c>
      <c r="F395" s="67"/>
      <c r="G395" s="65">
        <f t="shared" si="64"/>
        <v>5</v>
      </c>
      <c r="H395" s="66">
        <f t="shared" si="65"/>
        <v>45</v>
      </c>
      <c r="I395" s="20">
        <f t="shared" si="66"/>
        <v>1.25</v>
      </c>
      <c r="J395" s="21">
        <f t="shared" si="67"/>
        <v>0.78947368421052633</v>
      </c>
    </row>
    <row r="396" spans="1:10" x14ac:dyDescent="0.2">
      <c r="A396" s="158" t="s">
        <v>523</v>
      </c>
      <c r="B396" s="65">
        <v>29</v>
      </c>
      <c r="C396" s="66">
        <v>6</v>
      </c>
      <c r="D396" s="65">
        <v>352</v>
      </c>
      <c r="E396" s="66">
        <v>147</v>
      </c>
      <c r="F396" s="67"/>
      <c r="G396" s="65">
        <f t="shared" si="64"/>
        <v>23</v>
      </c>
      <c r="H396" s="66">
        <f t="shared" si="65"/>
        <v>205</v>
      </c>
      <c r="I396" s="20">
        <f t="shared" si="66"/>
        <v>3.8333333333333335</v>
      </c>
      <c r="J396" s="21">
        <f t="shared" si="67"/>
        <v>1.3945578231292517</v>
      </c>
    </row>
    <row r="397" spans="1:10" x14ac:dyDescent="0.2">
      <c r="A397" s="158" t="s">
        <v>535</v>
      </c>
      <c r="B397" s="65">
        <v>0</v>
      </c>
      <c r="C397" s="66">
        <v>0</v>
      </c>
      <c r="D397" s="65">
        <v>4</v>
      </c>
      <c r="E397" s="66">
        <v>6</v>
      </c>
      <c r="F397" s="67"/>
      <c r="G397" s="65">
        <f t="shared" si="64"/>
        <v>0</v>
      </c>
      <c r="H397" s="66">
        <f t="shared" si="65"/>
        <v>-2</v>
      </c>
      <c r="I397" s="20" t="str">
        <f t="shared" si="66"/>
        <v>-</v>
      </c>
      <c r="J397" s="21">
        <f t="shared" si="67"/>
        <v>-0.33333333333333331</v>
      </c>
    </row>
    <row r="398" spans="1:10" x14ac:dyDescent="0.2">
      <c r="A398" s="158" t="s">
        <v>548</v>
      </c>
      <c r="B398" s="65">
        <v>38</v>
      </c>
      <c r="C398" s="66">
        <v>63</v>
      </c>
      <c r="D398" s="65">
        <v>513</v>
      </c>
      <c r="E398" s="66">
        <v>437</v>
      </c>
      <c r="F398" s="67"/>
      <c r="G398" s="65">
        <f t="shared" si="64"/>
        <v>-25</v>
      </c>
      <c r="H398" s="66">
        <f t="shared" si="65"/>
        <v>76</v>
      </c>
      <c r="I398" s="20">
        <f t="shared" si="66"/>
        <v>-0.3968253968253968</v>
      </c>
      <c r="J398" s="21">
        <f t="shared" si="67"/>
        <v>0.17391304347826086</v>
      </c>
    </row>
    <row r="399" spans="1:10" s="160" customFormat="1" x14ac:dyDescent="0.2">
      <c r="A399" s="178" t="s">
        <v>699</v>
      </c>
      <c r="B399" s="71">
        <v>124</v>
      </c>
      <c r="C399" s="72">
        <v>234</v>
      </c>
      <c r="D399" s="71">
        <v>1662</v>
      </c>
      <c r="E399" s="72">
        <v>1902</v>
      </c>
      <c r="F399" s="73"/>
      <c r="G399" s="71">
        <f t="shared" si="64"/>
        <v>-110</v>
      </c>
      <c r="H399" s="72">
        <f t="shared" si="65"/>
        <v>-240</v>
      </c>
      <c r="I399" s="37">
        <f t="shared" si="66"/>
        <v>-0.47008547008547008</v>
      </c>
      <c r="J399" s="38">
        <f t="shared" si="67"/>
        <v>-0.12618296529968454</v>
      </c>
    </row>
    <row r="400" spans="1:10" x14ac:dyDescent="0.2">
      <c r="A400" s="177"/>
      <c r="B400" s="143"/>
      <c r="C400" s="144"/>
      <c r="D400" s="143"/>
      <c r="E400" s="144"/>
      <c r="F400" s="145"/>
      <c r="G400" s="143"/>
      <c r="H400" s="144"/>
      <c r="I400" s="151"/>
      <c r="J400" s="152"/>
    </row>
    <row r="401" spans="1:10" s="139" customFormat="1" x14ac:dyDescent="0.2">
      <c r="A401" s="159" t="s">
        <v>78</v>
      </c>
      <c r="B401" s="65"/>
      <c r="C401" s="66"/>
      <c r="D401" s="65"/>
      <c r="E401" s="66"/>
      <c r="F401" s="67"/>
      <c r="G401" s="65"/>
      <c r="H401" s="66"/>
      <c r="I401" s="20"/>
      <c r="J401" s="21"/>
    </row>
    <row r="402" spans="1:10" x14ac:dyDescent="0.2">
      <c r="A402" s="158" t="s">
        <v>422</v>
      </c>
      <c r="B402" s="65">
        <v>0</v>
      </c>
      <c r="C402" s="66">
        <v>5</v>
      </c>
      <c r="D402" s="65">
        <v>0</v>
      </c>
      <c r="E402" s="66">
        <v>56</v>
      </c>
      <c r="F402" s="67"/>
      <c r="G402" s="65">
        <f t="shared" ref="G402:G407" si="68">B402-C402</f>
        <v>-5</v>
      </c>
      <c r="H402" s="66">
        <f t="shared" ref="H402:H407" si="69">D402-E402</f>
        <v>-56</v>
      </c>
      <c r="I402" s="20">
        <f t="shared" ref="I402:I407" si="70">IF(C402=0, "-", IF(G402/C402&lt;10, G402/C402, "&gt;999%"))</f>
        <v>-1</v>
      </c>
      <c r="J402" s="21">
        <f t="shared" ref="J402:J407" si="71">IF(E402=0, "-", IF(H402/E402&lt;10, H402/E402, "&gt;999%"))</f>
        <v>-1</v>
      </c>
    </row>
    <row r="403" spans="1:10" x14ac:dyDescent="0.2">
      <c r="A403" s="158" t="s">
        <v>423</v>
      </c>
      <c r="B403" s="65">
        <v>36</v>
      </c>
      <c r="C403" s="66">
        <v>0</v>
      </c>
      <c r="D403" s="65">
        <v>395</v>
      </c>
      <c r="E403" s="66">
        <v>0</v>
      </c>
      <c r="F403" s="67"/>
      <c r="G403" s="65">
        <f t="shared" si="68"/>
        <v>36</v>
      </c>
      <c r="H403" s="66">
        <f t="shared" si="69"/>
        <v>395</v>
      </c>
      <c r="I403" s="20" t="str">
        <f t="shared" si="70"/>
        <v>-</v>
      </c>
      <c r="J403" s="21" t="str">
        <f t="shared" si="71"/>
        <v>-</v>
      </c>
    </row>
    <row r="404" spans="1:10" x14ac:dyDescent="0.2">
      <c r="A404" s="158" t="s">
        <v>208</v>
      </c>
      <c r="B404" s="65">
        <v>67</v>
      </c>
      <c r="C404" s="66">
        <v>88</v>
      </c>
      <c r="D404" s="65">
        <v>826</v>
      </c>
      <c r="E404" s="66">
        <v>560</v>
      </c>
      <c r="F404" s="67"/>
      <c r="G404" s="65">
        <f t="shared" si="68"/>
        <v>-21</v>
      </c>
      <c r="H404" s="66">
        <f t="shared" si="69"/>
        <v>266</v>
      </c>
      <c r="I404" s="20">
        <f t="shared" si="70"/>
        <v>-0.23863636363636365</v>
      </c>
      <c r="J404" s="21">
        <f t="shared" si="71"/>
        <v>0.47499999999999998</v>
      </c>
    </row>
    <row r="405" spans="1:10" x14ac:dyDescent="0.2">
      <c r="A405" s="158" t="s">
        <v>231</v>
      </c>
      <c r="B405" s="65">
        <v>0</v>
      </c>
      <c r="C405" s="66">
        <v>0</v>
      </c>
      <c r="D405" s="65">
        <v>0</v>
      </c>
      <c r="E405" s="66">
        <v>7</v>
      </c>
      <c r="F405" s="67"/>
      <c r="G405" s="65">
        <f t="shared" si="68"/>
        <v>0</v>
      </c>
      <c r="H405" s="66">
        <f t="shared" si="69"/>
        <v>-7</v>
      </c>
      <c r="I405" s="20" t="str">
        <f t="shared" si="70"/>
        <v>-</v>
      </c>
      <c r="J405" s="21">
        <f t="shared" si="71"/>
        <v>-1</v>
      </c>
    </row>
    <row r="406" spans="1:10" x14ac:dyDescent="0.2">
      <c r="A406" s="158" t="s">
        <v>389</v>
      </c>
      <c r="B406" s="65">
        <v>41</v>
      </c>
      <c r="C406" s="66">
        <v>88</v>
      </c>
      <c r="D406" s="65">
        <v>547</v>
      </c>
      <c r="E406" s="66">
        <v>871</v>
      </c>
      <c r="F406" s="67"/>
      <c r="G406" s="65">
        <f t="shared" si="68"/>
        <v>-47</v>
      </c>
      <c r="H406" s="66">
        <f t="shared" si="69"/>
        <v>-324</v>
      </c>
      <c r="I406" s="20">
        <f t="shared" si="70"/>
        <v>-0.53409090909090906</v>
      </c>
      <c r="J406" s="21">
        <f t="shared" si="71"/>
        <v>-0.37198622273249138</v>
      </c>
    </row>
    <row r="407" spans="1:10" s="160" customFormat="1" x14ac:dyDescent="0.2">
      <c r="A407" s="178" t="s">
        <v>700</v>
      </c>
      <c r="B407" s="71">
        <v>144</v>
      </c>
      <c r="C407" s="72">
        <v>181</v>
      </c>
      <c r="D407" s="71">
        <v>1768</v>
      </c>
      <c r="E407" s="72">
        <v>1494</v>
      </c>
      <c r="F407" s="73"/>
      <c r="G407" s="71">
        <f t="shared" si="68"/>
        <v>-37</v>
      </c>
      <c r="H407" s="72">
        <f t="shared" si="69"/>
        <v>274</v>
      </c>
      <c r="I407" s="37">
        <f t="shared" si="70"/>
        <v>-0.20441988950276244</v>
      </c>
      <c r="J407" s="38">
        <f t="shared" si="71"/>
        <v>0.18340026773761714</v>
      </c>
    </row>
    <row r="408" spans="1:10" x14ac:dyDescent="0.2">
      <c r="A408" s="177"/>
      <c r="B408" s="143"/>
      <c r="C408" s="144"/>
      <c r="D408" s="143"/>
      <c r="E408" s="144"/>
      <c r="F408" s="145"/>
      <c r="G408" s="143"/>
      <c r="H408" s="144"/>
      <c r="I408" s="151"/>
      <c r="J408" s="152"/>
    </row>
    <row r="409" spans="1:10" s="139" customFormat="1" x14ac:dyDescent="0.2">
      <c r="A409" s="159" t="s">
        <v>79</v>
      </c>
      <c r="B409" s="65"/>
      <c r="C409" s="66"/>
      <c r="D409" s="65"/>
      <c r="E409" s="66"/>
      <c r="F409" s="67"/>
      <c r="G409" s="65"/>
      <c r="H409" s="66"/>
      <c r="I409" s="20"/>
      <c r="J409" s="21"/>
    </row>
    <row r="410" spans="1:10" x14ac:dyDescent="0.2">
      <c r="A410" s="158" t="s">
        <v>327</v>
      </c>
      <c r="B410" s="65">
        <v>0</v>
      </c>
      <c r="C410" s="66">
        <v>3</v>
      </c>
      <c r="D410" s="65">
        <v>39</v>
      </c>
      <c r="E410" s="66">
        <v>49</v>
      </c>
      <c r="F410" s="67"/>
      <c r="G410" s="65">
        <f>B410-C410</f>
        <v>-3</v>
      </c>
      <c r="H410" s="66">
        <f>D410-E410</f>
        <v>-10</v>
      </c>
      <c r="I410" s="20">
        <f>IF(C410=0, "-", IF(G410/C410&lt;10, G410/C410, "&gt;999%"))</f>
        <v>-1</v>
      </c>
      <c r="J410" s="21">
        <f>IF(E410=0, "-", IF(H410/E410&lt;10, H410/E410, "&gt;999%"))</f>
        <v>-0.20408163265306123</v>
      </c>
    </row>
    <row r="411" spans="1:10" x14ac:dyDescent="0.2">
      <c r="A411" s="158" t="s">
        <v>251</v>
      </c>
      <c r="B411" s="65">
        <v>3</v>
      </c>
      <c r="C411" s="66">
        <v>8</v>
      </c>
      <c r="D411" s="65">
        <v>68</v>
      </c>
      <c r="E411" s="66">
        <v>87</v>
      </c>
      <c r="F411" s="67"/>
      <c r="G411" s="65">
        <f>B411-C411</f>
        <v>-5</v>
      </c>
      <c r="H411" s="66">
        <f>D411-E411</f>
        <v>-19</v>
      </c>
      <c r="I411" s="20">
        <f>IF(C411=0, "-", IF(G411/C411&lt;10, G411/C411, "&gt;999%"))</f>
        <v>-0.625</v>
      </c>
      <c r="J411" s="21">
        <f>IF(E411=0, "-", IF(H411/E411&lt;10, H411/E411, "&gt;999%"))</f>
        <v>-0.21839080459770116</v>
      </c>
    </row>
    <row r="412" spans="1:10" x14ac:dyDescent="0.2">
      <c r="A412" s="158" t="s">
        <v>411</v>
      </c>
      <c r="B412" s="65">
        <v>13</v>
      </c>
      <c r="C412" s="66">
        <v>23</v>
      </c>
      <c r="D412" s="65">
        <v>163</v>
      </c>
      <c r="E412" s="66">
        <v>234</v>
      </c>
      <c r="F412" s="67"/>
      <c r="G412" s="65">
        <f>B412-C412</f>
        <v>-10</v>
      </c>
      <c r="H412" s="66">
        <f>D412-E412</f>
        <v>-71</v>
      </c>
      <c r="I412" s="20">
        <f>IF(C412=0, "-", IF(G412/C412&lt;10, G412/C412, "&gt;999%"))</f>
        <v>-0.43478260869565216</v>
      </c>
      <c r="J412" s="21">
        <f>IF(E412=0, "-", IF(H412/E412&lt;10, H412/E412, "&gt;999%"))</f>
        <v>-0.3034188034188034</v>
      </c>
    </row>
    <row r="413" spans="1:10" x14ac:dyDescent="0.2">
      <c r="A413" s="158" t="s">
        <v>218</v>
      </c>
      <c r="B413" s="65">
        <v>15</v>
      </c>
      <c r="C413" s="66">
        <v>34</v>
      </c>
      <c r="D413" s="65">
        <v>229</v>
      </c>
      <c r="E413" s="66">
        <v>426</v>
      </c>
      <c r="F413" s="67"/>
      <c r="G413" s="65">
        <f>B413-C413</f>
        <v>-19</v>
      </c>
      <c r="H413" s="66">
        <f>D413-E413</f>
        <v>-197</v>
      </c>
      <c r="I413" s="20">
        <f>IF(C413=0, "-", IF(G413/C413&lt;10, G413/C413, "&gt;999%"))</f>
        <v>-0.55882352941176472</v>
      </c>
      <c r="J413" s="21">
        <f>IF(E413=0, "-", IF(H413/E413&lt;10, H413/E413, "&gt;999%"))</f>
        <v>-0.46244131455399062</v>
      </c>
    </row>
    <row r="414" spans="1:10" s="160" customFormat="1" x14ac:dyDescent="0.2">
      <c r="A414" s="178" t="s">
        <v>701</v>
      </c>
      <c r="B414" s="71">
        <v>31</v>
      </c>
      <c r="C414" s="72">
        <v>68</v>
      </c>
      <c r="D414" s="71">
        <v>499</v>
      </c>
      <c r="E414" s="72">
        <v>796</v>
      </c>
      <c r="F414" s="73"/>
      <c r="G414" s="71">
        <f>B414-C414</f>
        <v>-37</v>
      </c>
      <c r="H414" s="72">
        <f>D414-E414</f>
        <v>-297</v>
      </c>
      <c r="I414" s="37">
        <f>IF(C414=0, "-", IF(G414/C414&lt;10, G414/C414, "&gt;999%"))</f>
        <v>-0.54411764705882348</v>
      </c>
      <c r="J414" s="38">
        <f>IF(E414=0, "-", IF(H414/E414&lt;10, H414/E414, "&gt;999%"))</f>
        <v>-0.37311557788944721</v>
      </c>
    </row>
    <row r="415" spans="1:10" x14ac:dyDescent="0.2">
      <c r="A415" s="177"/>
      <c r="B415" s="143"/>
      <c r="C415" s="144"/>
      <c r="D415" s="143"/>
      <c r="E415" s="144"/>
      <c r="F415" s="145"/>
      <c r="G415" s="143"/>
      <c r="H415" s="144"/>
      <c r="I415" s="151"/>
      <c r="J415" s="152"/>
    </row>
    <row r="416" spans="1:10" s="139" customFormat="1" x14ac:dyDescent="0.2">
      <c r="A416" s="159" t="s">
        <v>80</v>
      </c>
      <c r="B416" s="65"/>
      <c r="C416" s="66"/>
      <c r="D416" s="65"/>
      <c r="E416" s="66"/>
      <c r="F416" s="67"/>
      <c r="G416" s="65"/>
      <c r="H416" s="66"/>
      <c r="I416" s="20"/>
      <c r="J416" s="21"/>
    </row>
    <row r="417" spans="1:10" x14ac:dyDescent="0.2">
      <c r="A417" s="158" t="s">
        <v>390</v>
      </c>
      <c r="B417" s="65">
        <v>74</v>
      </c>
      <c r="C417" s="66">
        <v>508</v>
      </c>
      <c r="D417" s="65">
        <v>1558</v>
      </c>
      <c r="E417" s="66">
        <v>3414</v>
      </c>
      <c r="F417" s="67"/>
      <c r="G417" s="65">
        <f t="shared" ref="G417:G427" si="72">B417-C417</f>
        <v>-434</v>
      </c>
      <c r="H417" s="66">
        <f t="shared" ref="H417:H427" si="73">D417-E417</f>
        <v>-1856</v>
      </c>
      <c r="I417" s="20">
        <f t="shared" ref="I417:I427" si="74">IF(C417=0, "-", IF(G417/C417&lt;10, G417/C417, "&gt;999%"))</f>
        <v>-0.85433070866141736</v>
      </c>
      <c r="J417" s="21">
        <f t="shared" ref="J417:J427" si="75">IF(E417=0, "-", IF(H417/E417&lt;10, H417/E417, "&gt;999%"))</f>
        <v>-0.54364381956649088</v>
      </c>
    </row>
    <row r="418" spans="1:10" x14ac:dyDescent="0.2">
      <c r="A418" s="158" t="s">
        <v>391</v>
      </c>
      <c r="B418" s="65">
        <v>23</v>
      </c>
      <c r="C418" s="66">
        <v>133</v>
      </c>
      <c r="D418" s="65">
        <v>493</v>
      </c>
      <c r="E418" s="66">
        <v>1338</v>
      </c>
      <c r="F418" s="67"/>
      <c r="G418" s="65">
        <f t="shared" si="72"/>
        <v>-110</v>
      </c>
      <c r="H418" s="66">
        <f t="shared" si="73"/>
        <v>-845</v>
      </c>
      <c r="I418" s="20">
        <f t="shared" si="74"/>
        <v>-0.82706766917293228</v>
      </c>
      <c r="J418" s="21">
        <f t="shared" si="75"/>
        <v>-0.63153961136023917</v>
      </c>
    </row>
    <row r="419" spans="1:10" x14ac:dyDescent="0.2">
      <c r="A419" s="158" t="s">
        <v>524</v>
      </c>
      <c r="B419" s="65">
        <v>19</v>
      </c>
      <c r="C419" s="66">
        <v>0</v>
      </c>
      <c r="D419" s="65">
        <v>64</v>
      </c>
      <c r="E419" s="66">
        <v>0</v>
      </c>
      <c r="F419" s="67"/>
      <c r="G419" s="65">
        <f t="shared" si="72"/>
        <v>19</v>
      </c>
      <c r="H419" s="66">
        <f t="shared" si="73"/>
        <v>64</v>
      </c>
      <c r="I419" s="20" t="str">
        <f t="shared" si="74"/>
        <v>-</v>
      </c>
      <c r="J419" s="21" t="str">
        <f t="shared" si="75"/>
        <v>-</v>
      </c>
    </row>
    <row r="420" spans="1:10" x14ac:dyDescent="0.2">
      <c r="A420" s="158" t="s">
        <v>232</v>
      </c>
      <c r="B420" s="65">
        <v>0</v>
      </c>
      <c r="C420" s="66">
        <v>0</v>
      </c>
      <c r="D420" s="65">
        <v>0</v>
      </c>
      <c r="E420" s="66">
        <v>399</v>
      </c>
      <c r="F420" s="67"/>
      <c r="G420" s="65">
        <f t="shared" si="72"/>
        <v>0</v>
      </c>
      <c r="H420" s="66">
        <f t="shared" si="73"/>
        <v>-399</v>
      </c>
      <c r="I420" s="20" t="str">
        <f t="shared" si="74"/>
        <v>-</v>
      </c>
      <c r="J420" s="21">
        <f t="shared" si="75"/>
        <v>-1</v>
      </c>
    </row>
    <row r="421" spans="1:10" x14ac:dyDescent="0.2">
      <c r="A421" s="158" t="s">
        <v>200</v>
      </c>
      <c r="B421" s="65">
        <v>4</v>
      </c>
      <c r="C421" s="66">
        <v>2</v>
      </c>
      <c r="D421" s="65">
        <v>71</v>
      </c>
      <c r="E421" s="66">
        <v>72</v>
      </c>
      <c r="F421" s="67"/>
      <c r="G421" s="65">
        <f t="shared" si="72"/>
        <v>2</v>
      </c>
      <c r="H421" s="66">
        <f t="shared" si="73"/>
        <v>-1</v>
      </c>
      <c r="I421" s="20">
        <f t="shared" si="74"/>
        <v>1</v>
      </c>
      <c r="J421" s="21">
        <f t="shared" si="75"/>
        <v>-1.3888888888888888E-2</v>
      </c>
    </row>
    <row r="422" spans="1:10" x14ac:dyDescent="0.2">
      <c r="A422" s="158" t="s">
        <v>424</v>
      </c>
      <c r="B422" s="65">
        <v>82</v>
      </c>
      <c r="C422" s="66">
        <v>278</v>
      </c>
      <c r="D422" s="65">
        <v>1405</v>
      </c>
      <c r="E422" s="66">
        <v>2653</v>
      </c>
      <c r="F422" s="67"/>
      <c r="G422" s="65">
        <f t="shared" si="72"/>
        <v>-196</v>
      </c>
      <c r="H422" s="66">
        <f t="shared" si="73"/>
        <v>-1248</v>
      </c>
      <c r="I422" s="20">
        <f t="shared" si="74"/>
        <v>-0.70503597122302153</v>
      </c>
      <c r="J422" s="21">
        <f t="shared" si="75"/>
        <v>-0.47041085563513002</v>
      </c>
    </row>
    <row r="423" spans="1:10" x14ac:dyDescent="0.2">
      <c r="A423" s="158" t="s">
        <v>464</v>
      </c>
      <c r="B423" s="65">
        <v>13</v>
      </c>
      <c r="C423" s="66">
        <v>44</v>
      </c>
      <c r="D423" s="65">
        <v>182</v>
      </c>
      <c r="E423" s="66">
        <v>186</v>
      </c>
      <c r="F423" s="67"/>
      <c r="G423" s="65">
        <f t="shared" si="72"/>
        <v>-31</v>
      </c>
      <c r="H423" s="66">
        <f t="shared" si="73"/>
        <v>-4</v>
      </c>
      <c r="I423" s="20">
        <f t="shared" si="74"/>
        <v>-0.70454545454545459</v>
      </c>
      <c r="J423" s="21">
        <f t="shared" si="75"/>
        <v>-2.1505376344086023E-2</v>
      </c>
    </row>
    <row r="424" spans="1:10" x14ac:dyDescent="0.2">
      <c r="A424" s="158" t="s">
        <v>465</v>
      </c>
      <c r="B424" s="65">
        <v>40</v>
      </c>
      <c r="C424" s="66">
        <v>149</v>
      </c>
      <c r="D424" s="65">
        <v>674</v>
      </c>
      <c r="E424" s="66">
        <v>950</v>
      </c>
      <c r="F424" s="67"/>
      <c r="G424" s="65">
        <f t="shared" si="72"/>
        <v>-109</v>
      </c>
      <c r="H424" s="66">
        <f t="shared" si="73"/>
        <v>-276</v>
      </c>
      <c r="I424" s="20">
        <f t="shared" si="74"/>
        <v>-0.73154362416107388</v>
      </c>
      <c r="J424" s="21">
        <f t="shared" si="75"/>
        <v>-0.29052631578947369</v>
      </c>
    </row>
    <row r="425" spans="1:10" x14ac:dyDescent="0.2">
      <c r="A425" s="158" t="s">
        <v>536</v>
      </c>
      <c r="B425" s="65">
        <v>46</v>
      </c>
      <c r="C425" s="66">
        <v>70</v>
      </c>
      <c r="D425" s="65">
        <v>448</v>
      </c>
      <c r="E425" s="66">
        <v>645</v>
      </c>
      <c r="F425" s="67"/>
      <c r="G425" s="65">
        <f t="shared" si="72"/>
        <v>-24</v>
      </c>
      <c r="H425" s="66">
        <f t="shared" si="73"/>
        <v>-197</v>
      </c>
      <c r="I425" s="20">
        <f t="shared" si="74"/>
        <v>-0.34285714285714286</v>
      </c>
      <c r="J425" s="21">
        <f t="shared" si="75"/>
        <v>-0.3054263565891473</v>
      </c>
    </row>
    <row r="426" spans="1:10" x14ac:dyDescent="0.2">
      <c r="A426" s="158" t="s">
        <v>549</v>
      </c>
      <c r="B426" s="65">
        <v>160</v>
      </c>
      <c r="C426" s="66">
        <v>301</v>
      </c>
      <c r="D426" s="65">
        <v>2148</v>
      </c>
      <c r="E426" s="66">
        <v>3079</v>
      </c>
      <c r="F426" s="67"/>
      <c r="G426" s="65">
        <f t="shared" si="72"/>
        <v>-141</v>
      </c>
      <c r="H426" s="66">
        <f t="shared" si="73"/>
        <v>-931</v>
      </c>
      <c r="I426" s="20">
        <f t="shared" si="74"/>
        <v>-0.46843853820598008</v>
      </c>
      <c r="J426" s="21">
        <f t="shared" si="75"/>
        <v>-0.30237089964274116</v>
      </c>
    </row>
    <row r="427" spans="1:10" s="160" customFormat="1" x14ac:dyDescent="0.2">
      <c r="A427" s="178" t="s">
        <v>702</v>
      </c>
      <c r="B427" s="71">
        <v>461</v>
      </c>
      <c r="C427" s="72">
        <v>1485</v>
      </c>
      <c r="D427" s="71">
        <v>7043</v>
      </c>
      <c r="E427" s="72">
        <v>12736</v>
      </c>
      <c r="F427" s="73"/>
      <c r="G427" s="71">
        <f t="shared" si="72"/>
        <v>-1024</v>
      </c>
      <c r="H427" s="72">
        <f t="shared" si="73"/>
        <v>-5693</v>
      </c>
      <c r="I427" s="37">
        <f t="shared" si="74"/>
        <v>-0.6895622895622896</v>
      </c>
      <c r="J427" s="38">
        <f t="shared" si="75"/>
        <v>-0.44700062814070352</v>
      </c>
    </row>
    <row r="428" spans="1:10" x14ac:dyDescent="0.2">
      <c r="A428" s="177"/>
      <c r="B428" s="143"/>
      <c r="C428" s="144"/>
      <c r="D428" s="143"/>
      <c r="E428" s="144"/>
      <c r="F428" s="145"/>
      <c r="G428" s="143"/>
      <c r="H428" s="144"/>
      <c r="I428" s="151"/>
      <c r="J428" s="152"/>
    </row>
    <row r="429" spans="1:10" s="139" customFormat="1" x14ac:dyDescent="0.2">
      <c r="A429" s="159" t="s">
        <v>81</v>
      </c>
      <c r="B429" s="65"/>
      <c r="C429" s="66"/>
      <c r="D429" s="65"/>
      <c r="E429" s="66"/>
      <c r="F429" s="67"/>
      <c r="G429" s="65"/>
      <c r="H429" s="66"/>
      <c r="I429" s="20"/>
      <c r="J429" s="21"/>
    </row>
    <row r="430" spans="1:10" x14ac:dyDescent="0.2">
      <c r="A430" s="158" t="s">
        <v>347</v>
      </c>
      <c r="B430" s="65">
        <v>0</v>
      </c>
      <c r="C430" s="66">
        <v>1</v>
      </c>
      <c r="D430" s="65">
        <v>0</v>
      </c>
      <c r="E430" s="66">
        <v>5</v>
      </c>
      <c r="F430" s="67"/>
      <c r="G430" s="65">
        <f>B430-C430</f>
        <v>-1</v>
      </c>
      <c r="H430" s="66">
        <f>D430-E430</f>
        <v>-5</v>
      </c>
      <c r="I430" s="20">
        <f>IF(C430=0, "-", IF(G430/C430&lt;10, G430/C430, "&gt;999%"))</f>
        <v>-1</v>
      </c>
      <c r="J430" s="21">
        <f>IF(E430=0, "-", IF(H430/E430&lt;10, H430/E430, "&gt;999%"))</f>
        <v>-1</v>
      </c>
    </row>
    <row r="431" spans="1:10" s="160" customFormat="1" x14ac:dyDescent="0.2">
      <c r="A431" s="178" t="s">
        <v>703</v>
      </c>
      <c r="B431" s="71">
        <v>0</v>
      </c>
      <c r="C431" s="72">
        <v>1</v>
      </c>
      <c r="D431" s="71">
        <v>0</v>
      </c>
      <c r="E431" s="72">
        <v>5</v>
      </c>
      <c r="F431" s="73"/>
      <c r="G431" s="71">
        <f>B431-C431</f>
        <v>-1</v>
      </c>
      <c r="H431" s="72">
        <f>D431-E431</f>
        <v>-5</v>
      </c>
      <c r="I431" s="37">
        <f>IF(C431=0, "-", IF(G431/C431&lt;10, G431/C431, "&gt;999%"))</f>
        <v>-1</v>
      </c>
      <c r="J431" s="38">
        <f>IF(E431=0, "-", IF(H431/E431&lt;10, H431/E431, "&gt;999%"))</f>
        <v>-1</v>
      </c>
    </row>
    <row r="432" spans="1:10" x14ac:dyDescent="0.2">
      <c r="A432" s="177"/>
      <c r="B432" s="143"/>
      <c r="C432" s="144"/>
      <c r="D432" s="143"/>
      <c r="E432" s="144"/>
      <c r="F432" s="145"/>
      <c r="G432" s="143"/>
      <c r="H432" s="144"/>
      <c r="I432" s="151"/>
      <c r="J432" s="152"/>
    </row>
    <row r="433" spans="1:10" s="139" customFormat="1" x14ac:dyDescent="0.2">
      <c r="A433" s="159" t="s">
        <v>82</v>
      </c>
      <c r="B433" s="65"/>
      <c r="C433" s="66"/>
      <c r="D433" s="65"/>
      <c r="E433" s="66"/>
      <c r="F433" s="67"/>
      <c r="G433" s="65"/>
      <c r="H433" s="66"/>
      <c r="I433" s="20"/>
      <c r="J433" s="21"/>
    </row>
    <row r="434" spans="1:10" x14ac:dyDescent="0.2">
      <c r="A434" s="158" t="s">
        <v>328</v>
      </c>
      <c r="B434" s="65">
        <v>3</v>
      </c>
      <c r="C434" s="66">
        <v>5</v>
      </c>
      <c r="D434" s="65">
        <v>30</v>
      </c>
      <c r="E434" s="66">
        <v>56</v>
      </c>
      <c r="F434" s="67"/>
      <c r="G434" s="65">
        <f t="shared" ref="G434:G444" si="76">B434-C434</f>
        <v>-2</v>
      </c>
      <c r="H434" s="66">
        <f t="shared" ref="H434:H444" si="77">D434-E434</f>
        <v>-26</v>
      </c>
      <c r="I434" s="20">
        <f t="shared" ref="I434:I444" si="78">IF(C434=0, "-", IF(G434/C434&lt;10, G434/C434, "&gt;999%"))</f>
        <v>-0.4</v>
      </c>
      <c r="J434" s="21">
        <f t="shared" ref="J434:J444" si="79">IF(E434=0, "-", IF(H434/E434&lt;10, H434/E434, "&gt;999%"))</f>
        <v>-0.4642857142857143</v>
      </c>
    </row>
    <row r="435" spans="1:10" x14ac:dyDescent="0.2">
      <c r="A435" s="158" t="s">
        <v>365</v>
      </c>
      <c r="B435" s="65">
        <v>0</v>
      </c>
      <c r="C435" s="66">
        <v>2</v>
      </c>
      <c r="D435" s="65">
        <v>2</v>
      </c>
      <c r="E435" s="66">
        <v>7</v>
      </c>
      <c r="F435" s="67"/>
      <c r="G435" s="65">
        <f t="shared" si="76"/>
        <v>-2</v>
      </c>
      <c r="H435" s="66">
        <f t="shared" si="77"/>
        <v>-5</v>
      </c>
      <c r="I435" s="20">
        <f t="shared" si="78"/>
        <v>-1</v>
      </c>
      <c r="J435" s="21">
        <f t="shared" si="79"/>
        <v>-0.7142857142857143</v>
      </c>
    </row>
    <row r="436" spans="1:10" x14ac:dyDescent="0.2">
      <c r="A436" s="158" t="s">
        <v>375</v>
      </c>
      <c r="B436" s="65">
        <v>4</v>
      </c>
      <c r="C436" s="66">
        <v>29</v>
      </c>
      <c r="D436" s="65">
        <v>143</v>
      </c>
      <c r="E436" s="66">
        <v>190</v>
      </c>
      <c r="F436" s="67"/>
      <c r="G436" s="65">
        <f t="shared" si="76"/>
        <v>-25</v>
      </c>
      <c r="H436" s="66">
        <f t="shared" si="77"/>
        <v>-47</v>
      </c>
      <c r="I436" s="20">
        <f t="shared" si="78"/>
        <v>-0.86206896551724133</v>
      </c>
      <c r="J436" s="21">
        <f t="shared" si="79"/>
        <v>-0.24736842105263157</v>
      </c>
    </row>
    <row r="437" spans="1:10" x14ac:dyDescent="0.2">
      <c r="A437" s="158" t="s">
        <v>252</v>
      </c>
      <c r="B437" s="65">
        <v>24</v>
      </c>
      <c r="C437" s="66">
        <v>20</v>
      </c>
      <c r="D437" s="65">
        <v>92</v>
      </c>
      <c r="E437" s="66">
        <v>85</v>
      </c>
      <c r="F437" s="67"/>
      <c r="G437" s="65">
        <f t="shared" si="76"/>
        <v>4</v>
      </c>
      <c r="H437" s="66">
        <f t="shared" si="77"/>
        <v>7</v>
      </c>
      <c r="I437" s="20">
        <f t="shared" si="78"/>
        <v>0.2</v>
      </c>
      <c r="J437" s="21">
        <f t="shared" si="79"/>
        <v>8.2352941176470587E-2</v>
      </c>
    </row>
    <row r="438" spans="1:10" x14ac:dyDescent="0.2">
      <c r="A438" s="158" t="s">
        <v>537</v>
      </c>
      <c r="B438" s="65">
        <v>44</v>
      </c>
      <c r="C438" s="66">
        <v>85</v>
      </c>
      <c r="D438" s="65">
        <v>499</v>
      </c>
      <c r="E438" s="66">
        <v>839</v>
      </c>
      <c r="F438" s="67"/>
      <c r="G438" s="65">
        <f t="shared" si="76"/>
        <v>-41</v>
      </c>
      <c r="H438" s="66">
        <f t="shared" si="77"/>
        <v>-340</v>
      </c>
      <c r="I438" s="20">
        <f t="shared" si="78"/>
        <v>-0.4823529411764706</v>
      </c>
      <c r="J438" s="21">
        <f t="shared" si="79"/>
        <v>-0.40524433849821218</v>
      </c>
    </row>
    <row r="439" spans="1:10" x14ac:dyDescent="0.2">
      <c r="A439" s="158" t="s">
        <v>550</v>
      </c>
      <c r="B439" s="65">
        <v>140</v>
      </c>
      <c r="C439" s="66">
        <v>227</v>
      </c>
      <c r="D439" s="65">
        <v>1541</v>
      </c>
      <c r="E439" s="66">
        <v>2200</v>
      </c>
      <c r="F439" s="67"/>
      <c r="G439" s="65">
        <f t="shared" si="76"/>
        <v>-87</v>
      </c>
      <c r="H439" s="66">
        <f t="shared" si="77"/>
        <v>-659</v>
      </c>
      <c r="I439" s="20">
        <f t="shared" si="78"/>
        <v>-0.38325991189427311</v>
      </c>
      <c r="J439" s="21">
        <f t="shared" si="79"/>
        <v>-0.29954545454545456</v>
      </c>
    </row>
    <row r="440" spans="1:10" x14ac:dyDescent="0.2">
      <c r="A440" s="158" t="s">
        <v>466</v>
      </c>
      <c r="B440" s="65">
        <v>10</v>
      </c>
      <c r="C440" s="66">
        <v>102</v>
      </c>
      <c r="D440" s="65">
        <v>393</v>
      </c>
      <c r="E440" s="66">
        <v>959</v>
      </c>
      <c r="F440" s="67"/>
      <c r="G440" s="65">
        <f t="shared" si="76"/>
        <v>-92</v>
      </c>
      <c r="H440" s="66">
        <f t="shared" si="77"/>
        <v>-566</v>
      </c>
      <c r="I440" s="20">
        <f t="shared" si="78"/>
        <v>-0.90196078431372551</v>
      </c>
      <c r="J440" s="21">
        <f t="shared" si="79"/>
        <v>-0.59019812304483832</v>
      </c>
    </row>
    <row r="441" spans="1:10" x14ac:dyDescent="0.2">
      <c r="A441" s="158" t="s">
        <v>493</v>
      </c>
      <c r="B441" s="65">
        <v>46</v>
      </c>
      <c r="C441" s="66">
        <v>19</v>
      </c>
      <c r="D441" s="65">
        <v>429</v>
      </c>
      <c r="E441" s="66">
        <v>434</v>
      </c>
      <c r="F441" s="67"/>
      <c r="G441" s="65">
        <f t="shared" si="76"/>
        <v>27</v>
      </c>
      <c r="H441" s="66">
        <f t="shared" si="77"/>
        <v>-5</v>
      </c>
      <c r="I441" s="20">
        <f t="shared" si="78"/>
        <v>1.4210526315789473</v>
      </c>
      <c r="J441" s="21">
        <f t="shared" si="79"/>
        <v>-1.1520737327188941E-2</v>
      </c>
    </row>
    <row r="442" spans="1:10" x14ac:dyDescent="0.2">
      <c r="A442" s="158" t="s">
        <v>392</v>
      </c>
      <c r="B442" s="65">
        <v>37</v>
      </c>
      <c r="C442" s="66">
        <v>663</v>
      </c>
      <c r="D442" s="65">
        <v>1577</v>
      </c>
      <c r="E442" s="66">
        <v>3287</v>
      </c>
      <c r="F442" s="67"/>
      <c r="G442" s="65">
        <f t="shared" si="76"/>
        <v>-626</v>
      </c>
      <c r="H442" s="66">
        <f t="shared" si="77"/>
        <v>-1710</v>
      </c>
      <c r="I442" s="20">
        <f t="shared" si="78"/>
        <v>-0.94419306184012064</v>
      </c>
      <c r="J442" s="21">
        <f t="shared" si="79"/>
        <v>-0.52023121387283233</v>
      </c>
    </row>
    <row r="443" spans="1:10" x14ac:dyDescent="0.2">
      <c r="A443" s="158" t="s">
        <v>425</v>
      </c>
      <c r="B443" s="65">
        <v>201</v>
      </c>
      <c r="C443" s="66">
        <v>646</v>
      </c>
      <c r="D443" s="65">
        <v>2748</v>
      </c>
      <c r="E443" s="66">
        <v>5409</v>
      </c>
      <c r="F443" s="67"/>
      <c r="G443" s="65">
        <f t="shared" si="76"/>
        <v>-445</v>
      </c>
      <c r="H443" s="66">
        <f t="shared" si="77"/>
        <v>-2661</v>
      </c>
      <c r="I443" s="20">
        <f t="shared" si="78"/>
        <v>-0.68885448916408665</v>
      </c>
      <c r="J443" s="21">
        <f t="shared" si="79"/>
        <v>-0.49195784803105935</v>
      </c>
    </row>
    <row r="444" spans="1:10" s="160" customFormat="1" x14ac:dyDescent="0.2">
      <c r="A444" s="178" t="s">
        <v>704</v>
      </c>
      <c r="B444" s="71">
        <v>509</v>
      </c>
      <c r="C444" s="72">
        <v>1798</v>
      </c>
      <c r="D444" s="71">
        <v>7454</v>
      </c>
      <c r="E444" s="72">
        <v>13466</v>
      </c>
      <c r="F444" s="73"/>
      <c r="G444" s="71">
        <f t="shared" si="76"/>
        <v>-1289</v>
      </c>
      <c r="H444" s="72">
        <f t="shared" si="77"/>
        <v>-6012</v>
      </c>
      <c r="I444" s="37">
        <f t="shared" si="78"/>
        <v>-0.7169076751946607</v>
      </c>
      <c r="J444" s="38">
        <f t="shared" si="79"/>
        <v>-0.4464577454329422</v>
      </c>
    </row>
    <row r="445" spans="1:10" x14ac:dyDescent="0.2">
      <c r="A445" s="177"/>
      <c r="B445" s="143"/>
      <c r="C445" s="144"/>
      <c r="D445" s="143"/>
      <c r="E445" s="144"/>
      <c r="F445" s="145"/>
      <c r="G445" s="143"/>
      <c r="H445" s="144"/>
      <c r="I445" s="151"/>
      <c r="J445" s="152"/>
    </row>
    <row r="446" spans="1:10" s="139" customFormat="1" x14ac:dyDescent="0.2">
      <c r="A446" s="159" t="s">
        <v>83</v>
      </c>
      <c r="B446" s="65"/>
      <c r="C446" s="66"/>
      <c r="D446" s="65"/>
      <c r="E446" s="66"/>
      <c r="F446" s="67"/>
      <c r="G446" s="65"/>
      <c r="H446" s="66"/>
      <c r="I446" s="20"/>
      <c r="J446" s="21"/>
    </row>
    <row r="447" spans="1:10" x14ac:dyDescent="0.2">
      <c r="A447" s="158" t="s">
        <v>393</v>
      </c>
      <c r="B447" s="65">
        <v>0</v>
      </c>
      <c r="C447" s="66">
        <v>5</v>
      </c>
      <c r="D447" s="65">
        <v>7</v>
      </c>
      <c r="E447" s="66">
        <v>61</v>
      </c>
      <c r="F447" s="67"/>
      <c r="G447" s="65">
        <f t="shared" ref="G447:G456" si="80">B447-C447</f>
        <v>-5</v>
      </c>
      <c r="H447" s="66">
        <f t="shared" ref="H447:H456" si="81">D447-E447</f>
        <v>-54</v>
      </c>
      <c r="I447" s="20">
        <f t="shared" ref="I447:I456" si="82">IF(C447=0, "-", IF(G447/C447&lt;10, G447/C447, "&gt;999%"))</f>
        <v>-1</v>
      </c>
      <c r="J447" s="21">
        <f t="shared" ref="J447:J456" si="83">IF(E447=0, "-", IF(H447/E447&lt;10, H447/E447, "&gt;999%"))</f>
        <v>-0.88524590163934425</v>
      </c>
    </row>
    <row r="448" spans="1:10" x14ac:dyDescent="0.2">
      <c r="A448" s="158" t="s">
        <v>219</v>
      </c>
      <c r="B448" s="65">
        <v>0</v>
      </c>
      <c r="C448" s="66">
        <v>2</v>
      </c>
      <c r="D448" s="65">
        <v>0</v>
      </c>
      <c r="E448" s="66">
        <v>22</v>
      </c>
      <c r="F448" s="67"/>
      <c r="G448" s="65">
        <f t="shared" si="80"/>
        <v>-2</v>
      </c>
      <c r="H448" s="66">
        <f t="shared" si="81"/>
        <v>-22</v>
      </c>
      <c r="I448" s="20">
        <f t="shared" si="82"/>
        <v>-1</v>
      </c>
      <c r="J448" s="21">
        <f t="shared" si="83"/>
        <v>-1</v>
      </c>
    </row>
    <row r="449" spans="1:10" x14ac:dyDescent="0.2">
      <c r="A449" s="158" t="s">
        <v>426</v>
      </c>
      <c r="B449" s="65">
        <v>13</v>
      </c>
      <c r="C449" s="66">
        <v>29</v>
      </c>
      <c r="D449" s="65">
        <v>224</v>
      </c>
      <c r="E449" s="66">
        <v>284</v>
      </c>
      <c r="F449" s="67"/>
      <c r="G449" s="65">
        <f t="shared" si="80"/>
        <v>-16</v>
      </c>
      <c r="H449" s="66">
        <f t="shared" si="81"/>
        <v>-60</v>
      </c>
      <c r="I449" s="20">
        <f t="shared" si="82"/>
        <v>-0.55172413793103448</v>
      </c>
      <c r="J449" s="21">
        <f t="shared" si="83"/>
        <v>-0.21126760563380281</v>
      </c>
    </row>
    <row r="450" spans="1:10" x14ac:dyDescent="0.2">
      <c r="A450" s="158" t="s">
        <v>233</v>
      </c>
      <c r="B450" s="65">
        <v>1</v>
      </c>
      <c r="C450" s="66">
        <v>5</v>
      </c>
      <c r="D450" s="65">
        <v>33</v>
      </c>
      <c r="E450" s="66">
        <v>159</v>
      </c>
      <c r="F450" s="67"/>
      <c r="G450" s="65">
        <f t="shared" si="80"/>
        <v>-4</v>
      </c>
      <c r="H450" s="66">
        <f t="shared" si="81"/>
        <v>-126</v>
      </c>
      <c r="I450" s="20">
        <f t="shared" si="82"/>
        <v>-0.8</v>
      </c>
      <c r="J450" s="21">
        <f t="shared" si="83"/>
        <v>-0.79245283018867929</v>
      </c>
    </row>
    <row r="451" spans="1:10" x14ac:dyDescent="0.2">
      <c r="A451" s="158" t="s">
        <v>427</v>
      </c>
      <c r="B451" s="65">
        <v>2</v>
      </c>
      <c r="C451" s="66">
        <v>7</v>
      </c>
      <c r="D451" s="65">
        <v>55</v>
      </c>
      <c r="E451" s="66">
        <v>154</v>
      </c>
      <c r="F451" s="67"/>
      <c r="G451" s="65">
        <f t="shared" si="80"/>
        <v>-5</v>
      </c>
      <c r="H451" s="66">
        <f t="shared" si="81"/>
        <v>-99</v>
      </c>
      <c r="I451" s="20">
        <f t="shared" si="82"/>
        <v>-0.7142857142857143</v>
      </c>
      <c r="J451" s="21">
        <f t="shared" si="83"/>
        <v>-0.6428571428571429</v>
      </c>
    </row>
    <row r="452" spans="1:10" x14ac:dyDescent="0.2">
      <c r="A452" s="158" t="s">
        <v>259</v>
      </c>
      <c r="B452" s="65">
        <v>0</v>
      </c>
      <c r="C452" s="66">
        <v>9</v>
      </c>
      <c r="D452" s="65">
        <v>44</v>
      </c>
      <c r="E452" s="66">
        <v>17</v>
      </c>
      <c r="F452" s="67"/>
      <c r="G452" s="65">
        <f t="shared" si="80"/>
        <v>-9</v>
      </c>
      <c r="H452" s="66">
        <f t="shared" si="81"/>
        <v>27</v>
      </c>
      <c r="I452" s="20">
        <f t="shared" si="82"/>
        <v>-1</v>
      </c>
      <c r="J452" s="21">
        <f t="shared" si="83"/>
        <v>1.588235294117647</v>
      </c>
    </row>
    <row r="453" spans="1:10" x14ac:dyDescent="0.2">
      <c r="A453" s="158" t="s">
        <v>570</v>
      </c>
      <c r="B453" s="65">
        <v>0</v>
      </c>
      <c r="C453" s="66">
        <v>0</v>
      </c>
      <c r="D453" s="65">
        <v>10</v>
      </c>
      <c r="E453" s="66">
        <v>0</v>
      </c>
      <c r="F453" s="67"/>
      <c r="G453" s="65">
        <f t="shared" si="80"/>
        <v>0</v>
      </c>
      <c r="H453" s="66">
        <f t="shared" si="81"/>
        <v>10</v>
      </c>
      <c r="I453" s="20" t="str">
        <f t="shared" si="82"/>
        <v>-</v>
      </c>
      <c r="J453" s="21" t="str">
        <f t="shared" si="83"/>
        <v>-</v>
      </c>
    </row>
    <row r="454" spans="1:10" x14ac:dyDescent="0.2">
      <c r="A454" s="158" t="s">
        <v>525</v>
      </c>
      <c r="B454" s="65">
        <v>0</v>
      </c>
      <c r="C454" s="66">
        <v>7</v>
      </c>
      <c r="D454" s="65">
        <v>17</v>
      </c>
      <c r="E454" s="66">
        <v>16</v>
      </c>
      <c r="F454" s="67"/>
      <c r="G454" s="65">
        <f t="shared" si="80"/>
        <v>-7</v>
      </c>
      <c r="H454" s="66">
        <f t="shared" si="81"/>
        <v>1</v>
      </c>
      <c r="I454" s="20">
        <f t="shared" si="82"/>
        <v>-1</v>
      </c>
      <c r="J454" s="21">
        <f t="shared" si="83"/>
        <v>6.25E-2</v>
      </c>
    </row>
    <row r="455" spans="1:10" x14ac:dyDescent="0.2">
      <c r="A455" s="158" t="s">
        <v>515</v>
      </c>
      <c r="B455" s="65">
        <v>2</v>
      </c>
      <c r="C455" s="66">
        <v>1</v>
      </c>
      <c r="D455" s="65">
        <v>19</v>
      </c>
      <c r="E455" s="66">
        <v>1</v>
      </c>
      <c r="F455" s="67"/>
      <c r="G455" s="65">
        <f t="shared" si="80"/>
        <v>1</v>
      </c>
      <c r="H455" s="66">
        <f t="shared" si="81"/>
        <v>18</v>
      </c>
      <c r="I455" s="20">
        <f t="shared" si="82"/>
        <v>1</v>
      </c>
      <c r="J455" s="21" t="str">
        <f t="shared" si="83"/>
        <v>&gt;999%</v>
      </c>
    </row>
    <row r="456" spans="1:10" s="160" customFormat="1" x14ac:dyDescent="0.2">
      <c r="A456" s="178" t="s">
        <v>705</v>
      </c>
      <c r="B456" s="71">
        <v>18</v>
      </c>
      <c r="C456" s="72">
        <v>65</v>
      </c>
      <c r="D456" s="71">
        <v>409</v>
      </c>
      <c r="E456" s="72">
        <v>714</v>
      </c>
      <c r="F456" s="73"/>
      <c r="G456" s="71">
        <f t="shared" si="80"/>
        <v>-47</v>
      </c>
      <c r="H456" s="72">
        <f t="shared" si="81"/>
        <v>-305</v>
      </c>
      <c r="I456" s="37">
        <f t="shared" si="82"/>
        <v>-0.72307692307692306</v>
      </c>
      <c r="J456" s="38">
        <f t="shared" si="83"/>
        <v>-0.42717086834733892</v>
      </c>
    </row>
    <row r="457" spans="1:10" x14ac:dyDescent="0.2">
      <c r="A457" s="177"/>
      <c r="B457" s="143"/>
      <c r="C457" s="144"/>
      <c r="D457" s="143"/>
      <c r="E457" s="144"/>
      <c r="F457" s="145"/>
      <c r="G457" s="143"/>
      <c r="H457" s="144"/>
      <c r="I457" s="151"/>
      <c r="J457" s="152"/>
    </row>
    <row r="458" spans="1:10" s="139" customFormat="1" x14ac:dyDescent="0.2">
      <c r="A458" s="159" t="s">
        <v>84</v>
      </c>
      <c r="B458" s="65"/>
      <c r="C458" s="66"/>
      <c r="D458" s="65"/>
      <c r="E458" s="66"/>
      <c r="F458" s="67"/>
      <c r="G458" s="65"/>
      <c r="H458" s="66"/>
      <c r="I458" s="20"/>
      <c r="J458" s="21"/>
    </row>
    <row r="459" spans="1:10" x14ac:dyDescent="0.2">
      <c r="A459" s="158" t="s">
        <v>366</v>
      </c>
      <c r="B459" s="65">
        <v>16</v>
      </c>
      <c r="C459" s="66">
        <v>8</v>
      </c>
      <c r="D459" s="65">
        <v>94</v>
      </c>
      <c r="E459" s="66">
        <v>150</v>
      </c>
      <c r="F459" s="67"/>
      <c r="G459" s="65">
        <f t="shared" ref="G459:G466" si="84">B459-C459</f>
        <v>8</v>
      </c>
      <c r="H459" s="66">
        <f t="shared" ref="H459:H466" si="85">D459-E459</f>
        <v>-56</v>
      </c>
      <c r="I459" s="20">
        <f t="shared" ref="I459:I466" si="86">IF(C459=0, "-", IF(G459/C459&lt;10, G459/C459, "&gt;999%"))</f>
        <v>1</v>
      </c>
      <c r="J459" s="21">
        <f t="shared" ref="J459:J466" si="87">IF(E459=0, "-", IF(H459/E459&lt;10, H459/E459, "&gt;999%"))</f>
        <v>-0.37333333333333335</v>
      </c>
    </row>
    <row r="460" spans="1:10" x14ac:dyDescent="0.2">
      <c r="A460" s="158" t="s">
        <v>348</v>
      </c>
      <c r="B460" s="65">
        <v>2</v>
      </c>
      <c r="C460" s="66">
        <v>1</v>
      </c>
      <c r="D460" s="65">
        <v>18</v>
      </c>
      <c r="E460" s="66">
        <v>28</v>
      </c>
      <c r="F460" s="67"/>
      <c r="G460" s="65">
        <f t="shared" si="84"/>
        <v>1</v>
      </c>
      <c r="H460" s="66">
        <f t="shared" si="85"/>
        <v>-10</v>
      </c>
      <c r="I460" s="20">
        <f t="shared" si="86"/>
        <v>1</v>
      </c>
      <c r="J460" s="21">
        <f t="shared" si="87"/>
        <v>-0.35714285714285715</v>
      </c>
    </row>
    <row r="461" spans="1:10" x14ac:dyDescent="0.2">
      <c r="A461" s="158" t="s">
        <v>489</v>
      </c>
      <c r="B461" s="65">
        <v>7</v>
      </c>
      <c r="C461" s="66">
        <v>0</v>
      </c>
      <c r="D461" s="65">
        <v>106</v>
      </c>
      <c r="E461" s="66">
        <v>0</v>
      </c>
      <c r="F461" s="67"/>
      <c r="G461" s="65">
        <f t="shared" si="84"/>
        <v>7</v>
      </c>
      <c r="H461" s="66">
        <f t="shared" si="85"/>
        <v>106</v>
      </c>
      <c r="I461" s="20" t="str">
        <f t="shared" si="86"/>
        <v>-</v>
      </c>
      <c r="J461" s="21" t="str">
        <f t="shared" si="87"/>
        <v>-</v>
      </c>
    </row>
    <row r="462" spans="1:10" x14ac:dyDescent="0.2">
      <c r="A462" s="158" t="s">
        <v>490</v>
      </c>
      <c r="B462" s="65">
        <v>10</v>
      </c>
      <c r="C462" s="66">
        <v>47</v>
      </c>
      <c r="D462" s="65">
        <v>174</v>
      </c>
      <c r="E462" s="66">
        <v>382</v>
      </c>
      <c r="F462" s="67"/>
      <c r="G462" s="65">
        <f t="shared" si="84"/>
        <v>-37</v>
      </c>
      <c r="H462" s="66">
        <f t="shared" si="85"/>
        <v>-208</v>
      </c>
      <c r="I462" s="20">
        <f t="shared" si="86"/>
        <v>-0.78723404255319152</v>
      </c>
      <c r="J462" s="21">
        <f t="shared" si="87"/>
        <v>-0.54450261780104714</v>
      </c>
    </row>
    <row r="463" spans="1:10" x14ac:dyDescent="0.2">
      <c r="A463" s="158" t="s">
        <v>349</v>
      </c>
      <c r="B463" s="65">
        <v>2</v>
      </c>
      <c r="C463" s="66">
        <v>7</v>
      </c>
      <c r="D463" s="65">
        <v>35</v>
      </c>
      <c r="E463" s="66">
        <v>40</v>
      </c>
      <c r="F463" s="67"/>
      <c r="G463" s="65">
        <f t="shared" si="84"/>
        <v>-5</v>
      </c>
      <c r="H463" s="66">
        <f t="shared" si="85"/>
        <v>-5</v>
      </c>
      <c r="I463" s="20">
        <f t="shared" si="86"/>
        <v>-0.7142857142857143</v>
      </c>
      <c r="J463" s="21">
        <f t="shared" si="87"/>
        <v>-0.125</v>
      </c>
    </row>
    <row r="464" spans="1:10" x14ac:dyDescent="0.2">
      <c r="A464" s="158" t="s">
        <v>447</v>
      </c>
      <c r="B464" s="65">
        <v>49</v>
      </c>
      <c r="C464" s="66">
        <v>66</v>
      </c>
      <c r="D464" s="65">
        <v>484</v>
      </c>
      <c r="E464" s="66">
        <v>565</v>
      </c>
      <c r="F464" s="67"/>
      <c r="G464" s="65">
        <f t="shared" si="84"/>
        <v>-17</v>
      </c>
      <c r="H464" s="66">
        <f t="shared" si="85"/>
        <v>-81</v>
      </c>
      <c r="I464" s="20">
        <f t="shared" si="86"/>
        <v>-0.25757575757575757</v>
      </c>
      <c r="J464" s="21">
        <f t="shared" si="87"/>
        <v>-0.14336283185840709</v>
      </c>
    </row>
    <row r="465" spans="1:10" x14ac:dyDescent="0.2">
      <c r="A465" s="158" t="s">
        <v>305</v>
      </c>
      <c r="B465" s="65">
        <v>0</v>
      </c>
      <c r="C465" s="66">
        <v>1</v>
      </c>
      <c r="D465" s="65">
        <v>6</v>
      </c>
      <c r="E465" s="66">
        <v>22</v>
      </c>
      <c r="F465" s="67"/>
      <c r="G465" s="65">
        <f t="shared" si="84"/>
        <v>-1</v>
      </c>
      <c r="H465" s="66">
        <f t="shared" si="85"/>
        <v>-16</v>
      </c>
      <c r="I465" s="20">
        <f t="shared" si="86"/>
        <v>-1</v>
      </c>
      <c r="J465" s="21">
        <f t="shared" si="87"/>
        <v>-0.72727272727272729</v>
      </c>
    </row>
    <row r="466" spans="1:10" s="160" customFormat="1" x14ac:dyDescent="0.2">
      <c r="A466" s="178" t="s">
        <v>706</v>
      </c>
      <c r="B466" s="71">
        <v>86</v>
      </c>
      <c r="C466" s="72">
        <v>130</v>
      </c>
      <c r="D466" s="71">
        <v>917</v>
      </c>
      <c r="E466" s="72">
        <v>1187</v>
      </c>
      <c r="F466" s="73"/>
      <c r="G466" s="71">
        <f t="shared" si="84"/>
        <v>-44</v>
      </c>
      <c r="H466" s="72">
        <f t="shared" si="85"/>
        <v>-270</v>
      </c>
      <c r="I466" s="37">
        <f t="shared" si="86"/>
        <v>-0.33846153846153848</v>
      </c>
      <c r="J466" s="38">
        <f t="shared" si="87"/>
        <v>-0.22746419545071608</v>
      </c>
    </row>
    <row r="467" spans="1:10" x14ac:dyDescent="0.2">
      <c r="A467" s="177"/>
      <c r="B467" s="143"/>
      <c r="C467" s="144"/>
      <c r="D467" s="143"/>
      <c r="E467" s="144"/>
      <c r="F467" s="145"/>
      <c r="G467" s="143"/>
      <c r="H467" s="144"/>
      <c r="I467" s="151"/>
      <c r="J467" s="152"/>
    </row>
    <row r="468" spans="1:10" s="139" customFormat="1" x14ac:dyDescent="0.2">
      <c r="A468" s="159" t="s">
        <v>85</v>
      </c>
      <c r="B468" s="65"/>
      <c r="C468" s="66"/>
      <c r="D468" s="65"/>
      <c r="E468" s="66"/>
      <c r="F468" s="67"/>
      <c r="G468" s="65"/>
      <c r="H468" s="66"/>
      <c r="I468" s="20"/>
      <c r="J468" s="21"/>
    </row>
    <row r="469" spans="1:10" x14ac:dyDescent="0.2">
      <c r="A469" s="158" t="s">
        <v>551</v>
      </c>
      <c r="B469" s="65">
        <v>28</v>
      </c>
      <c r="C469" s="66">
        <v>19</v>
      </c>
      <c r="D469" s="65">
        <v>303</v>
      </c>
      <c r="E469" s="66">
        <v>152</v>
      </c>
      <c r="F469" s="67"/>
      <c r="G469" s="65">
        <f>B469-C469</f>
        <v>9</v>
      </c>
      <c r="H469" s="66">
        <f>D469-E469</f>
        <v>151</v>
      </c>
      <c r="I469" s="20">
        <f>IF(C469=0, "-", IF(G469/C469&lt;10, G469/C469, "&gt;999%"))</f>
        <v>0.47368421052631576</v>
      </c>
      <c r="J469" s="21">
        <f>IF(E469=0, "-", IF(H469/E469&lt;10, H469/E469, "&gt;999%"))</f>
        <v>0.99342105263157898</v>
      </c>
    </row>
    <row r="470" spans="1:10" x14ac:dyDescent="0.2">
      <c r="A470" s="158" t="s">
        <v>552</v>
      </c>
      <c r="B470" s="65">
        <v>19</v>
      </c>
      <c r="C470" s="66">
        <v>42</v>
      </c>
      <c r="D470" s="65">
        <v>256</v>
      </c>
      <c r="E470" s="66">
        <v>245</v>
      </c>
      <c r="F470" s="67"/>
      <c r="G470" s="65">
        <f>B470-C470</f>
        <v>-23</v>
      </c>
      <c r="H470" s="66">
        <f>D470-E470</f>
        <v>11</v>
      </c>
      <c r="I470" s="20">
        <f>IF(C470=0, "-", IF(G470/C470&lt;10, G470/C470, "&gt;999%"))</f>
        <v>-0.54761904761904767</v>
      </c>
      <c r="J470" s="21">
        <f>IF(E470=0, "-", IF(H470/E470&lt;10, H470/E470, "&gt;999%"))</f>
        <v>4.4897959183673466E-2</v>
      </c>
    </row>
    <row r="471" spans="1:10" x14ac:dyDescent="0.2">
      <c r="A471" s="158" t="s">
        <v>553</v>
      </c>
      <c r="B471" s="65">
        <v>11</v>
      </c>
      <c r="C471" s="66">
        <v>0</v>
      </c>
      <c r="D471" s="65">
        <v>22</v>
      </c>
      <c r="E471" s="66">
        <v>0</v>
      </c>
      <c r="F471" s="67"/>
      <c r="G471" s="65">
        <f>B471-C471</f>
        <v>11</v>
      </c>
      <c r="H471" s="66">
        <f>D471-E471</f>
        <v>22</v>
      </c>
      <c r="I471" s="20" t="str">
        <f>IF(C471=0, "-", IF(G471/C471&lt;10, G471/C471, "&gt;999%"))</f>
        <v>-</v>
      </c>
      <c r="J471" s="21" t="str">
        <f>IF(E471=0, "-", IF(H471/E471&lt;10, H471/E471, "&gt;999%"))</f>
        <v>-</v>
      </c>
    </row>
    <row r="472" spans="1:10" x14ac:dyDescent="0.2">
      <c r="A472" s="158" t="s">
        <v>554</v>
      </c>
      <c r="B472" s="65">
        <v>0</v>
      </c>
      <c r="C472" s="66">
        <v>3</v>
      </c>
      <c r="D472" s="65">
        <v>3</v>
      </c>
      <c r="E472" s="66">
        <v>29</v>
      </c>
      <c r="F472" s="67"/>
      <c r="G472" s="65">
        <f>B472-C472</f>
        <v>-3</v>
      </c>
      <c r="H472" s="66">
        <f>D472-E472</f>
        <v>-26</v>
      </c>
      <c r="I472" s="20">
        <f>IF(C472=0, "-", IF(G472/C472&lt;10, G472/C472, "&gt;999%"))</f>
        <v>-1</v>
      </c>
      <c r="J472" s="21">
        <f>IF(E472=0, "-", IF(H472/E472&lt;10, H472/E472, "&gt;999%"))</f>
        <v>-0.89655172413793105</v>
      </c>
    </row>
    <row r="473" spans="1:10" s="160" customFormat="1" x14ac:dyDescent="0.2">
      <c r="A473" s="178" t="s">
        <v>707</v>
      </c>
      <c r="B473" s="71">
        <v>58</v>
      </c>
      <c r="C473" s="72">
        <v>64</v>
      </c>
      <c r="D473" s="71">
        <v>584</v>
      </c>
      <c r="E473" s="72">
        <v>426</v>
      </c>
      <c r="F473" s="73"/>
      <c r="G473" s="71">
        <f>B473-C473</f>
        <v>-6</v>
      </c>
      <c r="H473" s="72">
        <f>D473-E473</f>
        <v>158</v>
      </c>
      <c r="I473" s="37">
        <f>IF(C473=0, "-", IF(G473/C473&lt;10, G473/C473, "&gt;999%"))</f>
        <v>-9.375E-2</v>
      </c>
      <c r="J473" s="38">
        <f>IF(E473=0, "-", IF(H473/E473&lt;10, H473/E473, "&gt;999%"))</f>
        <v>0.37089201877934275</v>
      </c>
    </row>
    <row r="474" spans="1:10" x14ac:dyDescent="0.2">
      <c r="A474" s="177"/>
      <c r="B474" s="143"/>
      <c r="C474" s="144"/>
      <c r="D474" s="143"/>
      <c r="E474" s="144"/>
      <c r="F474" s="145"/>
      <c r="G474" s="143"/>
      <c r="H474" s="144"/>
      <c r="I474" s="151"/>
      <c r="J474" s="152"/>
    </row>
    <row r="475" spans="1:10" s="139" customFormat="1" x14ac:dyDescent="0.2">
      <c r="A475" s="159" t="s">
        <v>86</v>
      </c>
      <c r="B475" s="65"/>
      <c r="C475" s="66"/>
      <c r="D475" s="65"/>
      <c r="E475" s="66"/>
      <c r="F475" s="67"/>
      <c r="G475" s="65"/>
      <c r="H475" s="66"/>
      <c r="I475" s="20"/>
      <c r="J475" s="21"/>
    </row>
    <row r="476" spans="1:10" x14ac:dyDescent="0.2">
      <c r="A476" s="158" t="s">
        <v>376</v>
      </c>
      <c r="B476" s="65">
        <v>0</v>
      </c>
      <c r="C476" s="66">
        <v>17</v>
      </c>
      <c r="D476" s="65">
        <v>7</v>
      </c>
      <c r="E476" s="66">
        <v>111</v>
      </c>
      <c r="F476" s="67"/>
      <c r="G476" s="65">
        <f t="shared" ref="G476:G486" si="88">B476-C476</f>
        <v>-17</v>
      </c>
      <c r="H476" s="66">
        <f t="shared" ref="H476:H486" si="89">D476-E476</f>
        <v>-104</v>
      </c>
      <c r="I476" s="20">
        <f t="shared" ref="I476:I486" si="90">IF(C476=0, "-", IF(G476/C476&lt;10, G476/C476, "&gt;999%"))</f>
        <v>-1</v>
      </c>
      <c r="J476" s="21">
        <f t="shared" ref="J476:J486" si="91">IF(E476=0, "-", IF(H476/E476&lt;10, H476/E476, "&gt;999%"))</f>
        <v>-0.93693693693693691</v>
      </c>
    </row>
    <row r="477" spans="1:10" x14ac:dyDescent="0.2">
      <c r="A477" s="158" t="s">
        <v>209</v>
      </c>
      <c r="B477" s="65">
        <v>0</v>
      </c>
      <c r="C477" s="66">
        <v>24</v>
      </c>
      <c r="D477" s="65">
        <v>7</v>
      </c>
      <c r="E477" s="66">
        <v>202</v>
      </c>
      <c r="F477" s="67"/>
      <c r="G477" s="65">
        <f t="shared" si="88"/>
        <v>-24</v>
      </c>
      <c r="H477" s="66">
        <f t="shared" si="89"/>
        <v>-195</v>
      </c>
      <c r="I477" s="20">
        <f t="shared" si="90"/>
        <v>-1</v>
      </c>
      <c r="J477" s="21">
        <f t="shared" si="91"/>
        <v>-0.96534653465346532</v>
      </c>
    </row>
    <row r="478" spans="1:10" x14ac:dyDescent="0.2">
      <c r="A478" s="158" t="s">
        <v>394</v>
      </c>
      <c r="B478" s="65">
        <v>9</v>
      </c>
      <c r="C478" s="66">
        <v>14</v>
      </c>
      <c r="D478" s="65">
        <v>107</v>
      </c>
      <c r="E478" s="66">
        <v>14</v>
      </c>
      <c r="F478" s="67"/>
      <c r="G478" s="65">
        <f t="shared" si="88"/>
        <v>-5</v>
      </c>
      <c r="H478" s="66">
        <f t="shared" si="89"/>
        <v>93</v>
      </c>
      <c r="I478" s="20">
        <f t="shared" si="90"/>
        <v>-0.35714285714285715</v>
      </c>
      <c r="J478" s="21">
        <f t="shared" si="91"/>
        <v>6.6428571428571432</v>
      </c>
    </row>
    <row r="479" spans="1:10" x14ac:dyDescent="0.2">
      <c r="A479" s="158" t="s">
        <v>516</v>
      </c>
      <c r="B479" s="65">
        <v>8</v>
      </c>
      <c r="C479" s="66">
        <v>17</v>
      </c>
      <c r="D479" s="65">
        <v>120</v>
      </c>
      <c r="E479" s="66">
        <v>204</v>
      </c>
      <c r="F479" s="67"/>
      <c r="G479" s="65">
        <f t="shared" si="88"/>
        <v>-9</v>
      </c>
      <c r="H479" s="66">
        <f t="shared" si="89"/>
        <v>-84</v>
      </c>
      <c r="I479" s="20">
        <f t="shared" si="90"/>
        <v>-0.52941176470588236</v>
      </c>
      <c r="J479" s="21">
        <f t="shared" si="91"/>
        <v>-0.41176470588235292</v>
      </c>
    </row>
    <row r="480" spans="1:10" x14ac:dyDescent="0.2">
      <c r="A480" s="158" t="s">
        <v>428</v>
      </c>
      <c r="B480" s="65">
        <v>42</v>
      </c>
      <c r="C480" s="66">
        <v>101</v>
      </c>
      <c r="D480" s="65">
        <v>430</v>
      </c>
      <c r="E480" s="66">
        <v>732</v>
      </c>
      <c r="F480" s="67"/>
      <c r="G480" s="65">
        <f t="shared" si="88"/>
        <v>-59</v>
      </c>
      <c r="H480" s="66">
        <f t="shared" si="89"/>
        <v>-302</v>
      </c>
      <c r="I480" s="20">
        <f t="shared" si="90"/>
        <v>-0.58415841584158412</v>
      </c>
      <c r="J480" s="21">
        <f t="shared" si="91"/>
        <v>-0.41256830601092898</v>
      </c>
    </row>
    <row r="481" spans="1:10" x14ac:dyDescent="0.2">
      <c r="A481" s="158" t="s">
        <v>571</v>
      </c>
      <c r="B481" s="65">
        <v>60</v>
      </c>
      <c r="C481" s="66">
        <v>62</v>
      </c>
      <c r="D481" s="65">
        <v>475</v>
      </c>
      <c r="E481" s="66">
        <v>558</v>
      </c>
      <c r="F481" s="67"/>
      <c r="G481" s="65">
        <f t="shared" si="88"/>
        <v>-2</v>
      </c>
      <c r="H481" s="66">
        <f t="shared" si="89"/>
        <v>-83</v>
      </c>
      <c r="I481" s="20">
        <f t="shared" si="90"/>
        <v>-3.2258064516129031E-2</v>
      </c>
      <c r="J481" s="21">
        <f t="shared" si="91"/>
        <v>-0.14874551971326164</v>
      </c>
    </row>
    <row r="482" spans="1:10" x14ac:dyDescent="0.2">
      <c r="A482" s="158" t="s">
        <v>509</v>
      </c>
      <c r="B482" s="65">
        <v>0</v>
      </c>
      <c r="C482" s="66">
        <v>3</v>
      </c>
      <c r="D482" s="65">
        <v>19</v>
      </c>
      <c r="E482" s="66">
        <v>48</v>
      </c>
      <c r="F482" s="67"/>
      <c r="G482" s="65">
        <f t="shared" si="88"/>
        <v>-3</v>
      </c>
      <c r="H482" s="66">
        <f t="shared" si="89"/>
        <v>-29</v>
      </c>
      <c r="I482" s="20">
        <f t="shared" si="90"/>
        <v>-1</v>
      </c>
      <c r="J482" s="21">
        <f t="shared" si="91"/>
        <v>-0.60416666666666663</v>
      </c>
    </row>
    <row r="483" spans="1:10" x14ac:dyDescent="0.2">
      <c r="A483" s="158" t="s">
        <v>234</v>
      </c>
      <c r="B483" s="65">
        <v>1</v>
      </c>
      <c r="C483" s="66">
        <v>10</v>
      </c>
      <c r="D483" s="65">
        <v>81</v>
      </c>
      <c r="E483" s="66">
        <v>85</v>
      </c>
      <c r="F483" s="67"/>
      <c r="G483" s="65">
        <f t="shared" si="88"/>
        <v>-9</v>
      </c>
      <c r="H483" s="66">
        <f t="shared" si="89"/>
        <v>-4</v>
      </c>
      <c r="I483" s="20">
        <f t="shared" si="90"/>
        <v>-0.9</v>
      </c>
      <c r="J483" s="21">
        <f t="shared" si="91"/>
        <v>-4.7058823529411764E-2</v>
      </c>
    </row>
    <row r="484" spans="1:10" x14ac:dyDescent="0.2">
      <c r="A484" s="158" t="s">
        <v>526</v>
      </c>
      <c r="B484" s="65">
        <v>19</v>
      </c>
      <c r="C484" s="66">
        <v>48</v>
      </c>
      <c r="D484" s="65">
        <v>408</v>
      </c>
      <c r="E484" s="66">
        <v>495</v>
      </c>
      <c r="F484" s="67"/>
      <c r="G484" s="65">
        <f t="shared" si="88"/>
        <v>-29</v>
      </c>
      <c r="H484" s="66">
        <f t="shared" si="89"/>
        <v>-87</v>
      </c>
      <c r="I484" s="20">
        <f t="shared" si="90"/>
        <v>-0.60416666666666663</v>
      </c>
      <c r="J484" s="21">
        <f t="shared" si="91"/>
        <v>-0.17575757575757575</v>
      </c>
    </row>
    <row r="485" spans="1:10" x14ac:dyDescent="0.2">
      <c r="A485" s="158" t="s">
        <v>220</v>
      </c>
      <c r="B485" s="65">
        <v>2</v>
      </c>
      <c r="C485" s="66">
        <v>0</v>
      </c>
      <c r="D485" s="65">
        <v>66</v>
      </c>
      <c r="E485" s="66">
        <v>1</v>
      </c>
      <c r="F485" s="67"/>
      <c r="G485" s="65">
        <f t="shared" si="88"/>
        <v>2</v>
      </c>
      <c r="H485" s="66">
        <f t="shared" si="89"/>
        <v>65</v>
      </c>
      <c r="I485" s="20" t="str">
        <f t="shared" si="90"/>
        <v>-</v>
      </c>
      <c r="J485" s="21" t="str">
        <f t="shared" si="91"/>
        <v>&gt;999%</v>
      </c>
    </row>
    <row r="486" spans="1:10" s="160" customFormat="1" x14ac:dyDescent="0.2">
      <c r="A486" s="178" t="s">
        <v>708</v>
      </c>
      <c r="B486" s="71">
        <v>141</v>
      </c>
      <c r="C486" s="72">
        <v>296</v>
      </c>
      <c r="D486" s="71">
        <v>1720</v>
      </c>
      <c r="E486" s="72">
        <v>2450</v>
      </c>
      <c r="F486" s="73"/>
      <c r="G486" s="71">
        <f t="shared" si="88"/>
        <v>-155</v>
      </c>
      <c r="H486" s="72">
        <f t="shared" si="89"/>
        <v>-730</v>
      </c>
      <c r="I486" s="37">
        <f t="shared" si="90"/>
        <v>-0.52364864864864868</v>
      </c>
      <c r="J486" s="38">
        <f t="shared" si="91"/>
        <v>-0.29795918367346941</v>
      </c>
    </row>
    <row r="487" spans="1:10" x14ac:dyDescent="0.2">
      <c r="A487" s="177"/>
      <c r="B487" s="143"/>
      <c r="C487" s="144"/>
      <c r="D487" s="143"/>
      <c r="E487" s="144"/>
      <c r="F487" s="145"/>
      <c r="G487" s="143"/>
      <c r="H487" s="144"/>
      <c r="I487" s="151"/>
      <c r="J487" s="152"/>
    </row>
    <row r="488" spans="1:10" s="139" customFormat="1" x14ac:dyDescent="0.2">
      <c r="A488" s="159" t="s">
        <v>87</v>
      </c>
      <c r="B488" s="65"/>
      <c r="C488" s="66"/>
      <c r="D488" s="65"/>
      <c r="E488" s="66"/>
      <c r="F488" s="67"/>
      <c r="G488" s="65"/>
      <c r="H488" s="66"/>
      <c r="I488" s="20"/>
      <c r="J488" s="21"/>
    </row>
    <row r="489" spans="1:10" x14ac:dyDescent="0.2">
      <c r="A489" s="158" t="s">
        <v>367</v>
      </c>
      <c r="B489" s="65">
        <v>0</v>
      </c>
      <c r="C489" s="66">
        <v>1</v>
      </c>
      <c r="D489" s="65">
        <v>3</v>
      </c>
      <c r="E489" s="66">
        <v>6</v>
      </c>
      <c r="F489" s="67"/>
      <c r="G489" s="65">
        <f>B489-C489</f>
        <v>-1</v>
      </c>
      <c r="H489" s="66">
        <f>D489-E489</f>
        <v>-3</v>
      </c>
      <c r="I489" s="20">
        <f>IF(C489=0, "-", IF(G489/C489&lt;10, G489/C489, "&gt;999%"))</f>
        <v>-1</v>
      </c>
      <c r="J489" s="21">
        <f>IF(E489=0, "-", IF(H489/E489&lt;10, H489/E489, "&gt;999%"))</f>
        <v>-0.5</v>
      </c>
    </row>
    <row r="490" spans="1:10" x14ac:dyDescent="0.2">
      <c r="A490" s="158" t="s">
        <v>506</v>
      </c>
      <c r="B490" s="65">
        <v>0</v>
      </c>
      <c r="C490" s="66">
        <v>0</v>
      </c>
      <c r="D490" s="65">
        <v>6</v>
      </c>
      <c r="E490" s="66">
        <v>6</v>
      </c>
      <c r="F490" s="67"/>
      <c r="G490" s="65">
        <f>B490-C490</f>
        <v>0</v>
      </c>
      <c r="H490" s="66">
        <f>D490-E490</f>
        <v>0</v>
      </c>
      <c r="I490" s="20" t="str">
        <f>IF(C490=0, "-", IF(G490/C490&lt;10, G490/C490, "&gt;999%"))</f>
        <v>-</v>
      </c>
      <c r="J490" s="21">
        <f>IF(E490=0, "-", IF(H490/E490&lt;10, H490/E490, "&gt;999%"))</f>
        <v>0</v>
      </c>
    </row>
    <row r="491" spans="1:10" x14ac:dyDescent="0.2">
      <c r="A491" s="158" t="s">
        <v>306</v>
      </c>
      <c r="B491" s="65">
        <v>0</v>
      </c>
      <c r="C491" s="66">
        <v>0</v>
      </c>
      <c r="D491" s="65">
        <v>0</v>
      </c>
      <c r="E491" s="66">
        <v>3</v>
      </c>
      <c r="F491" s="67"/>
      <c r="G491" s="65">
        <f>B491-C491</f>
        <v>0</v>
      </c>
      <c r="H491" s="66">
        <f>D491-E491</f>
        <v>-3</v>
      </c>
      <c r="I491" s="20" t="str">
        <f>IF(C491=0, "-", IF(G491/C491&lt;10, G491/C491, "&gt;999%"))</f>
        <v>-</v>
      </c>
      <c r="J491" s="21">
        <f>IF(E491=0, "-", IF(H491/E491&lt;10, H491/E491, "&gt;999%"))</f>
        <v>-1</v>
      </c>
    </row>
    <row r="492" spans="1:10" s="160" customFormat="1" x14ac:dyDescent="0.2">
      <c r="A492" s="178" t="s">
        <v>709</v>
      </c>
      <c r="B492" s="71">
        <v>0</v>
      </c>
      <c r="C492" s="72">
        <v>1</v>
      </c>
      <c r="D492" s="71">
        <v>9</v>
      </c>
      <c r="E492" s="72">
        <v>15</v>
      </c>
      <c r="F492" s="73"/>
      <c r="G492" s="71">
        <f>B492-C492</f>
        <v>-1</v>
      </c>
      <c r="H492" s="72">
        <f>D492-E492</f>
        <v>-6</v>
      </c>
      <c r="I492" s="37">
        <f>IF(C492=0, "-", IF(G492/C492&lt;10, G492/C492, "&gt;999%"))</f>
        <v>-1</v>
      </c>
      <c r="J492" s="38">
        <f>IF(E492=0, "-", IF(H492/E492&lt;10, H492/E492, "&gt;999%"))</f>
        <v>-0.4</v>
      </c>
    </row>
    <row r="493" spans="1:10" x14ac:dyDescent="0.2">
      <c r="A493" s="177"/>
      <c r="B493" s="143"/>
      <c r="C493" s="144"/>
      <c r="D493" s="143"/>
      <c r="E493" s="144"/>
      <c r="F493" s="145"/>
      <c r="G493" s="143"/>
      <c r="H493" s="144"/>
      <c r="I493" s="151"/>
      <c r="J493" s="152"/>
    </row>
    <row r="494" spans="1:10" s="139" customFormat="1" x14ac:dyDescent="0.2">
      <c r="A494" s="159" t="s">
        <v>88</v>
      </c>
      <c r="B494" s="65"/>
      <c r="C494" s="66"/>
      <c r="D494" s="65"/>
      <c r="E494" s="66"/>
      <c r="F494" s="67"/>
      <c r="G494" s="65"/>
      <c r="H494" s="66"/>
      <c r="I494" s="20"/>
      <c r="J494" s="21"/>
    </row>
    <row r="495" spans="1:10" x14ac:dyDescent="0.2">
      <c r="A495" s="158" t="s">
        <v>592</v>
      </c>
      <c r="B495" s="65">
        <v>16</v>
      </c>
      <c r="C495" s="66">
        <v>26</v>
      </c>
      <c r="D495" s="65">
        <v>163</v>
      </c>
      <c r="E495" s="66">
        <v>213</v>
      </c>
      <c r="F495" s="67"/>
      <c r="G495" s="65">
        <f>B495-C495</f>
        <v>-10</v>
      </c>
      <c r="H495" s="66">
        <f>D495-E495</f>
        <v>-50</v>
      </c>
      <c r="I495" s="20">
        <f>IF(C495=0, "-", IF(G495/C495&lt;10, G495/C495, "&gt;999%"))</f>
        <v>-0.38461538461538464</v>
      </c>
      <c r="J495" s="21">
        <f>IF(E495=0, "-", IF(H495/E495&lt;10, H495/E495, "&gt;999%"))</f>
        <v>-0.23474178403755869</v>
      </c>
    </row>
    <row r="496" spans="1:10" s="160" customFormat="1" x14ac:dyDescent="0.2">
      <c r="A496" s="178" t="s">
        <v>710</v>
      </c>
      <c r="B496" s="71">
        <v>16</v>
      </c>
      <c r="C496" s="72">
        <v>26</v>
      </c>
      <c r="D496" s="71">
        <v>163</v>
      </c>
      <c r="E496" s="72">
        <v>213</v>
      </c>
      <c r="F496" s="73"/>
      <c r="G496" s="71">
        <f>B496-C496</f>
        <v>-10</v>
      </c>
      <c r="H496" s="72">
        <f>D496-E496</f>
        <v>-50</v>
      </c>
      <c r="I496" s="37">
        <f>IF(C496=0, "-", IF(G496/C496&lt;10, G496/C496, "&gt;999%"))</f>
        <v>-0.38461538461538464</v>
      </c>
      <c r="J496" s="38">
        <f>IF(E496=0, "-", IF(H496/E496&lt;10, H496/E496, "&gt;999%"))</f>
        <v>-0.23474178403755869</v>
      </c>
    </row>
    <row r="497" spans="1:10" x14ac:dyDescent="0.2">
      <c r="A497" s="177"/>
      <c r="B497" s="143"/>
      <c r="C497" s="144"/>
      <c r="D497" s="143"/>
      <c r="E497" s="144"/>
      <c r="F497" s="145"/>
      <c r="G497" s="143"/>
      <c r="H497" s="144"/>
      <c r="I497" s="151"/>
      <c r="J497" s="152"/>
    </row>
    <row r="498" spans="1:10" s="139" customFormat="1" x14ac:dyDescent="0.2">
      <c r="A498" s="159" t="s">
        <v>89</v>
      </c>
      <c r="B498" s="65"/>
      <c r="C498" s="66"/>
      <c r="D498" s="65"/>
      <c r="E498" s="66"/>
      <c r="F498" s="67"/>
      <c r="G498" s="65"/>
      <c r="H498" s="66"/>
      <c r="I498" s="20"/>
      <c r="J498" s="21"/>
    </row>
    <row r="499" spans="1:10" x14ac:dyDescent="0.2">
      <c r="A499" s="158" t="s">
        <v>210</v>
      </c>
      <c r="B499" s="65">
        <v>4</v>
      </c>
      <c r="C499" s="66">
        <v>14</v>
      </c>
      <c r="D499" s="65">
        <v>102</v>
      </c>
      <c r="E499" s="66">
        <v>163</v>
      </c>
      <c r="F499" s="67"/>
      <c r="G499" s="65">
        <f t="shared" ref="G499:G507" si="92">B499-C499</f>
        <v>-10</v>
      </c>
      <c r="H499" s="66">
        <f t="shared" ref="H499:H507" si="93">D499-E499</f>
        <v>-61</v>
      </c>
      <c r="I499" s="20">
        <f t="shared" ref="I499:I507" si="94">IF(C499=0, "-", IF(G499/C499&lt;10, G499/C499, "&gt;999%"))</f>
        <v>-0.7142857142857143</v>
      </c>
      <c r="J499" s="21">
        <f t="shared" ref="J499:J507" si="95">IF(E499=0, "-", IF(H499/E499&lt;10, H499/E499, "&gt;999%"))</f>
        <v>-0.37423312883435583</v>
      </c>
    </row>
    <row r="500" spans="1:10" x14ac:dyDescent="0.2">
      <c r="A500" s="158" t="s">
        <v>395</v>
      </c>
      <c r="B500" s="65">
        <v>4</v>
      </c>
      <c r="C500" s="66">
        <v>0</v>
      </c>
      <c r="D500" s="65">
        <v>4</v>
      </c>
      <c r="E500" s="66">
        <v>0</v>
      </c>
      <c r="F500" s="67"/>
      <c r="G500" s="65">
        <f t="shared" si="92"/>
        <v>4</v>
      </c>
      <c r="H500" s="66">
        <f t="shared" si="93"/>
        <v>4</v>
      </c>
      <c r="I500" s="20" t="str">
        <f t="shared" si="94"/>
        <v>-</v>
      </c>
      <c r="J500" s="21" t="str">
        <f t="shared" si="95"/>
        <v>-</v>
      </c>
    </row>
    <row r="501" spans="1:10" x14ac:dyDescent="0.2">
      <c r="A501" s="158" t="s">
        <v>429</v>
      </c>
      <c r="B501" s="65">
        <v>19</v>
      </c>
      <c r="C501" s="66">
        <v>27</v>
      </c>
      <c r="D501" s="65">
        <v>214</v>
      </c>
      <c r="E501" s="66">
        <v>300</v>
      </c>
      <c r="F501" s="67"/>
      <c r="G501" s="65">
        <f t="shared" si="92"/>
        <v>-8</v>
      </c>
      <c r="H501" s="66">
        <f t="shared" si="93"/>
        <v>-86</v>
      </c>
      <c r="I501" s="20">
        <f t="shared" si="94"/>
        <v>-0.29629629629629628</v>
      </c>
      <c r="J501" s="21">
        <f t="shared" si="95"/>
        <v>-0.28666666666666668</v>
      </c>
    </row>
    <row r="502" spans="1:10" x14ac:dyDescent="0.2">
      <c r="A502" s="158" t="s">
        <v>467</v>
      </c>
      <c r="B502" s="65">
        <v>24</v>
      </c>
      <c r="C502" s="66">
        <v>29</v>
      </c>
      <c r="D502" s="65">
        <v>327</v>
      </c>
      <c r="E502" s="66">
        <v>485</v>
      </c>
      <c r="F502" s="67"/>
      <c r="G502" s="65">
        <f t="shared" si="92"/>
        <v>-5</v>
      </c>
      <c r="H502" s="66">
        <f t="shared" si="93"/>
        <v>-158</v>
      </c>
      <c r="I502" s="20">
        <f t="shared" si="94"/>
        <v>-0.17241379310344829</v>
      </c>
      <c r="J502" s="21">
        <f t="shared" si="95"/>
        <v>-0.32577319587628867</v>
      </c>
    </row>
    <row r="503" spans="1:10" x14ac:dyDescent="0.2">
      <c r="A503" s="158" t="s">
        <v>260</v>
      </c>
      <c r="B503" s="65">
        <v>34</v>
      </c>
      <c r="C503" s="66">
        <v>67</v>
      </c>
      <c r="D503" s="65">
        <v>362</v>
      </c>
      <c r="E503" s="66">
        <v>591</v>
      </c>
      <c r="F503" s="67"/>
      <c r="G503" s="65">
        <f t="shared" si="92"/>
        <v>-33</v>
      </c>
      <c r="H503" s="66">
        <f t="shared" si="93"/>
        <v>-229</v>
      </c>
      <c r="I503" s="20">
        <f t="shared" si="94"/>
        <v>-0.4925373134328358</v>
      </c>
      <c r="J503" s="21">
        <f t="shared" si="95"/>
        <v>-0.38747884940778343</v>
      </c>
    </row>
    <row r="504" spans="1:10" x14ac:dyDescent="0.2">
      <c r="A504" s="158" t="s">
        <v>235</v>
      </c>
      <c r="B504" s="65">
        <v>0</v>
      </c>
      <c r="C504" s="66">
        <v>19</v>
      </c>
      <c r="D504" s="65">
        <v>28</v>
      </c>
      <c r="E504" s="66">
        <v>74</v>
      </c>
      <c r="F504" s="67"/>
      <c r="G504" s="65">
        <f t="shared" si="92"/>
        <v>-19</v>
      </c>
      <c r="H504" s="66">
        <f t="shared" si="93"/>
        <v>-46</v>
      </c>
      <c r="I504" s="20">
        <f t="shared" si="94"/>
        <v>-1</v>
      </c>
      <c r="J504" s="21">
        <f t="shared" si="95"/>
        <v>-0.6216216216216216</v>
      </c>
    </row>
    <row r="505" spans="1:10" x14ac:dyDescent="0.2">
      <c r="A505" s="158" t="s">
        <v>236</v>
      </c>
      <c r="B505" s="65">
        <v>0</v>
      </c>
      <c r="C505" s="66">
        <v>0</v>
      </c>
      <c r="D505" s="65">
        <v>3</v>
      </c>
      <c r="E505" s="66">
        <v>0</v>
      </c>
      <c r="F505" s="67"/>
      <c r="G505" s="65">
        <f t="shared" si="92"/>
        <v>0</v>
      </c>
      <c r="H505" s="66">
        <f t="shared" si="93"/>
        <v>3</v>
      </c>
      <c r="I505" s="20" t="str">
        <f t="shared" si="94"/>
        <v>-</v>
      </c>
      <c r="J505" s="21" t="str">
        <f t="shared" si="95"/>
        <v>-</v>
      </c>
    </row>
    <row r="506" spans="1:10" x14ac:dyDescent="0.2">
      <c r="A506" s="158" t="s">
        <v>283</v>
      </c>
      <c r="B506" s="65">
        <v>2</v>
      </c>
      <c r="C506" s="66">
        <v>9</v>
      </c>
      <c r="D506" s="65">
        <v>40</v>
      </c>
      <c r="E506" s="66">
        <v>242</v>
      </c>
      <c r="F506" s="67"/>
      <c r="G506" s="65">
        <f t="shared" si="92"/>
        <v>-7</v>
      </c>
      <c r="H506" s="66">
        <f t="shared" si="93"/>
        <v>-202</v>
      </c>
      <c r="I506" s="20">
        <f t="shared" si="94"/>
        <v>-0.77777777777777779</v>
      </c>
      <c r="J506" s="21">
        <f t="shared" si="95"/>
        <v>-0.83471074380165289</v>
      </c>
    </row>
    <row r="507" spans="1:10" s="160" customFormat="1" x14ac:dyDescent="0.2">
      <c r="A507" s="178" t="s">
        <v>711</v>
      </c>
      <c r="B507" s="71">
        <v>87</v>
      </c>
      <c r="C507" s="72">
        <v>165</v>
      </c>
      <c r="D507" s="71">
        <v>1080</v>
      </c>
      <c r="E507" s="72">
        <v>1855</v>
      </c>
      <c r="F507" s="73"/>
      <c r="G507" s="71">
        <f t="shared" si="92"/>
        <v>-78</v>
      </c>
      <c r="H507" s="72">
        <f t="shared" si="93"/>
        <v>-775</v>
      </c>
      <c r="I507" s="37">
        <f t="shared" si="94"/>
        <v>-0.47272727272727272</v>
      </c>
      <c r="J507" s="38">
        <f t="shared" si="95"/>
        <v>-0.41778975741239893</v>
      </c>
    </row>
    <row r="508" spans="1:10" x14ac:dyDescent="0.2">
      <c r="A508" s="177"/>
      <c r="B508" s="143"/>
      <c r="C508" s="144"/>
      <c r="D508" s="143"/>
      <c r="E508" s="144"/>
      <c r="F508" s="145"/>
      <c r="G508" s="143"/>
      <c r="H508" s="144"/>
      <c r="I508" s="151"/>
      <c r="J508" s="152"/>
    </row>
    <row r="509" spans="1:10" s="139" customFormat="1" x14ac:dyDescent="0.2">
      <c r="A509" s="159" t="s">
        <v>90</v>
      </c>
      <c r="B509" s="65"/>
      <c r="C509" s="66"/>
      <c r="D509" s="65"/>
      <c r="E509" s="66"/>
      <c r="F509" s="67"/>
      <c r="G509" s="65"/>
      <c r="H509" s="66"/>
      <c r="I509" s="20"/>
      <c r="J509" s="21"/>
    </row>
    <row r="510" spans="1:10" x14ac:dyDescent="0.2">
      <c r="A510" s="158" t="s">
        <v>430</v>
      </c>
      <c r="B510" s="65">
        <v>2</v>
      </c>
      <c r="C510" s="66">
        <v>0</v>
      </c>
      <c r="D510" s="65">
        <v>41</v>
      </c>
      <c r="E510" s="66">
        <v>0</v>
      </c>
      <c r="F510" s="67"/>
      <c r="G510" s="65">
        <f t="shared" ref="G510:G517" si="96">B510-C510</f>
        <v>2</v>
      </c>
      <c r="H510" s="66">
        <f t="shared" ref="H510:H517" si="97">D510-E510</f>
        <v>41</v>
      </c>
      <c r="I510" s="20" t="str">
        <f t="shared" ref="I510:I517" si="98">IF(C510=0, "-", IF(G510/C510&lt;10, G510/C510, "&gt;999%"))</f>
        <v>-</v>
      </c>
      <c r="J510" s="21" t="str">
        <f t="shared" ref="J510:J517" si="99">IF(E510=0, "-", IF(H510/E510&lt;10, H510/E510, "&gt;999%"))</f>
        <v>-</v>
      </c>
    </row>
    <row r="511" spans="1:10" x14ac:dyDescent="0.2">
      <c r="A511" s="158" t="s">
        <v>396</v>
      </c>
      <c r="B511" s="65">
        <v>0</v>
      </c>
      <c r="C511" s="66">
        <v>0</v>
      </c>
      <c r="D511" s="65">
        <v>0</v>
      </c>
      <c r="E511" s="66">
        <v>3</v>
      </c>
      <c r="F511" s="67"/>
      <c r="G511" s="65">
        <f t="shared" si="96"/>
        <v>0</v>
      </c>
      <c r="H511" s="66">
        <f t="shared" si="97"/>
        <v>-3</v>
      </c>
      <c r="I511" s="20" t="str">
        <f t="shared" si="98"/>
        <v>-</v>
      </c>
      <c r="J511" s="21">
        <f t="shared" si="99"/>
        <v>-1</v>
      </c>
    </row>
    <row r="512" spans="1:10" x14ac:dyDescent="0.2">
      <c r="A512" s="158" t="s">
        <v>555</v>
      </c>
      <c r="B512" s="65">
        <v>15</v>
      </c>
      <c r="C512" s="66">
        <v>28</v>
      </c>
      <c r="D512" s="65">
        <v>171</v>
      </c>
      <c r="E512" s="66">
        <v>84</v>
      </c>
      <c r="F512" s="67"/>
      <c r="G512" s="65">
        <f t="shared" si="96"/>
        <v>-13</v>
      </c>
      <c r="H512" s="66">
        <f t="shared" si="97"/>
        <v>87</v>
      </c>
      <c r="I512" s="20">
        <f t="shared" si="98"/>
        <v>-0.4642857142857143</v>
      </c>
      <c r="J512" s="21">
        <f t="shared" si="99"/>
        <v>1.0357142857142858</v>
      </c>
    </row>
    <row r="513" spans="1:10" x14ac:dyDescent="0.2">
      <c r="A513" s="158" t="s">
        <v>468</v>
      </c>
      <c r="B513" s="65">
        <v>3</v>
      </c>
      <c r="C513" s="66">
        <v>10</v>
      </c>
      <c r="D513" s="65">
        <v>73</v>
      </c>
      <c r="E513" s="66">
        <v>52</v>
      </c>
      <c r="F513" s="67"/>
      <c r="G513" s="65">
        <f t="shared" si="96"/>
        <v>-7</v>
      </c>
      <c r="H513" s="66">
        <f t="shared" si="97"/>
        <v>21</v>
      </c>
      <c r="I513" s="20">
        <f t="shared" si="98"/>
        <v>-0.7</v>
      </c>
      <c r="J513" s="21">
        <f t="shared" si="99"/>
        <v>0.40384615384615385</v>
      </c>
    </row>
    <row r="514" spans="1:10" x14ac:dyDescent="0.2">
      <c r="A514" s="158" t="s">
        <v>312</v>
      </c>
      <c r="B514" s="65">
        <v>0</v>
      </c>
      <c r="C514" s="66">
        <v>0</v>
      </c>
      <c r="D514" s="65">
        <v>0</v>
      </c>
      <c r="E514" s="66">
        <v>1</v>
      </c>
      <c r="F514" s="67"/>
      <c r="G514" s="65">
        <f t="shared" si="96"/>
        <v>0</v>
      </c>
      <c r="H514" s="66">
        <f t="shared" si="97"/>
        <v>-1</v>
      </c>
      <c r="I514" s="20" t="str">
        <f t="shared" si="98"/>
        <v>-</v>
      </c>
      <c r="J514" s="21">
        <f t="shared" si="99"/>
        <v>-1</v>
      </c>
    </row>
    <row r="515" spans="1:10" x14ac:dyDescent="0.2">
      <c r="A515" s="158" t="s">
        <v>377</v>
      </c>
      <c r="B515" s="65">
        <v>0</v>
      </c>
      <c r="C515" s="66">
        <v>8</v>
      </c>
      <c r="D515" s="65">
        <v>15</v>
      </c>
      <c r="E515" s="66">
        <v>16</v>
      </c>
      <c r="F515" s="67"/>
      <c r="G515" s="65">
        <f t="shared" si="96"/>
        <v>-8</v>
      </c>
      <c r="H515" s="66">
        <f t="shared" si="97"/>
        <v>-1</v>
      </c>
      <c r="I515" s="20">
        <f t="shared" si="98"/>
        <v>-1</v>
      </c>
      <c r="J515" s="21">
        <f t="shared" si="99"/>
        <v>-6.25E-2</v>
      </c>
    </row>
    <row r="516" spans="1:10" x14ac:dyDescent="0.2">
      <c r="A516" s="158" t="s">
        <v>397</v>
      </c>
      <c r="B516" s="65">
        <v>0</v>
      </c>
      <c r="C516" s="66">
        <v>4</v>
      </c>
      <c r="D516" s="65">
        <v>9</v>
      </c>
      <c r="E516" s="66">
        <v>6</v>
      </c>
      <c r="F516" s="67"/>
      <c r="G516" s="65">
        <f t="shared" si="96"/>
        <v>-4</v>
      </c>
      <c r="H516" s="66">
        <f t="shared" si="97"/>
        <v>3</v>
      </c>
      <c r="I516" s="20">
        <f t="shared" si="98"/>
        <v>-1</v>
      </c>
      <c r="J516" s="21">
        <f t="shared" si="99"/>
        <v>0.5</v>
      </c>
    </row>
    <row r="517" spans="1:10" s="160" customFormat="1" x14ac:dyDescent="0.2">
      <c r="A517" s="178" t="s">
        <v>712</v>
      </c>
      <c r="B517" s="71">
        <v>20</v>
      </c>
      <c r="C517" s="72">
        <v>50</v>
      </c>
      <c r="D517" s="71">
        <v>309</v>
      </c>
      <c r="E517" s="72">
        <v>162</v>
      </c>
      <c r="F517" s="73"/>
      <c r="G517" s="71">
        <f t="shared" si="96"/>
        <v>-30</v>
      </c>
      <c r="H517" s="72">
        <f t="shared" si="97"/>
        <v>147</v>
      </c>
      <c r="I517" s="37">
        <f t="shared" si="98"/>
        <v>-0.6</v>
      </c>
      <c r="J517" s="38">
        <f t="shared" si="99"/>
        <v>0.90740740740740744</v>
      </c>
    </row>
    <row r="518" spans="1:10" x14ac:dyDescent="0.2">
      <c r="A518" s="177"/>
      <c r="B518" s="143"/>
      <c r="C518" s="144"/>
      <c r="D518" s="143"/>
      <c r="E518" s="144"/>
      <c r="F518" s="145"/>
      <c r="G518" s="143"/>
      <c r="H518" s="144"/>
      <c r="I518" s="151"/>
      <c r="J518" s="152"/>
    </row>
    <row r="519" spans="1:10" s="139" customFormat="1" x14ac:dyDescent="0.2">
      <c r="A519" s="159" t="s">
        <v>91</v>
      </c>
      <c r="B519" s="65"/>
      <c r="C519" s="66"/>
      <c r="D519" s="65"/>
      <c r="E519" s="66"/>
      <c r="F519" s="67"/>
      <c r="G519" s="65"/>
      <c r="H519" s="66"/>
      <c r="I519" s="20"/>
      <c r="J519" s="21"/>
    </row>
    <row r="520" spans="1:10" x14ac:dyDescent="0.2">
      <c r="A520" s="158" t="s">
        <v>329</v>
      </c>
      <c r="B520" s="65">
        <v>0</v>
      </c>
      <c r="C520" s="66">
        <v>9</v>
      </c>
      <c r="D520" s="65">
        <v>27</v>
      </c>
      <c r="E520" s="66">
        <v>48</v>
      </c>
      <c r="F520" s="67"/>
      <c r="G520" s="65">
        <f t="shared" ref="G520:G528" si="100">B520-C520</f>
        <v>-9</v>
      </c>
      <c r="H520" s="66">
        <f t="shared" ref="H520:H528" si="101">D520-E520</f>
        <v>-21</v>
      </c>
      <c r="I520" s="20">
        <f t="shared" ref="I520:I528" si="102">IF(C520=0, "-", IF(G520/C520&lt;10, G520/C520, "&gt;999%"))</f>
        <v>-1</v>
      </c>
      <c r="J520" s="21">
        <f t="shared" ref="J520:J528" si="103">IF(E520=0, "-", IF(H520/E520&lt;10, H520/E520, "&gt;999%"))</f>
        <v>-0.4375</v>
      </c>
    </row>
    <row r="521" spans="1:10" x14ac:dyDescent="0.2">
      <c r="A521" s="158" t="s">
        <v>431</v>
      </c>
      <c r="B521" s="65">
        <v>65</v>
      </c>
      <c r="C521" s="66">
        <v>266</v>
      </c>
      <c r="D521" s="65">
        <v>1604</v>
      </c>
      <c r="E521" s="66">
        <v>2747</v>
      </c>
      <c r="F521" s="67"/>
      <c r="G521" s="65">
        <f t="shared" si="100"/>
        <v>-201</v>
      </c>
      <c r="H521" s="66">
        <f t="shared" si="101"/>
        <v>-1143</v>
      </c>
      <c r="I521" s="20">
        <f t="shared" si="102"/>
        <v>-0.75563909774436089</v>
      </c>
      <c r="J521" s="21">
        <f t="shared" si="103"/>
        <v>-0.41609028030578815</v>
      </c>
    </row>
    <row r="522" spans="1:10" x14ac:dyDescent="0.2">
      <c r="A522" s="158" t="s">
        <v>237</v>
      </c>
      <c r="B522" s="65">
        <v>18</v>
      </c>
      <c r="C522" s="66">
        <v>49</v>
      </c>
      <c r="D522" s="65">
        <v>384</v>
      </c>
      <c r="E522" s="66">
        <v>742</v>
      </c>
      <c r="F522" s="67"/>
      <c r="G522" s="65">
        <f t="shared" si="100"/>
        <v>-31</v>
      </c>
      <c r="H522" s="66">
        <f t="shared" si="101"/>
        <v>-358</v>
      </c>
      <c r="I522" s="20">
        <f t="shared" si="102"/>
        <v>-0.63265306122448983</v>
      </c>
      <c r="J522" s="21">
        <f t="shared" si="103"/>
        <v>-0.48247978436657685</v>
      </c>
    </row>
    <row r="523" spans="1:10" x14ac:dyDescent="0.2">
      <c r="A523" s="158" t="s">
        <v>261</v>
      </c>
      <c r="B523" s="65">
        <v>3</v>
      </c>
      <c r="C523" s="66">
        <v>3</v>
      </c>
      <c r="D523" s="65">
        <v>54</v>
      </c>
      <c r="E523" s="66">
        <v>29</v>
      </c>
      <c r="F523" s="67"/>
      <c r="G523" s="65">
        <f t="shared" si="100"/>
        <v>0</v>
      </c>
      <c r="H523" s="66">
        <f t="shared" si="101"/>
        <v>25</v>
      </c>
      <c r="I523" s="20">
        <f t="shared" si="102"/>
        <v>0</v>
      </c>
      <c r="J523" s="21">
        <f t="shared" si="103"/>
        <v>0.86206896551724133</v>
      </c>
    </row>
    <row r="524" spans="1:10" x14ac:dyDescent="0.2">
      <c r="A524" s="158" t="s">
        <v>262</v>
      </c>
      <c r="B524" s="65">
        <v>6</v>
      </c>
      <c r="C524" s="66">
        <v>5</v>
      </c>
      <c r="D524" s="65">
        <v>98</v>
      </c>
      <c r="E524" s="66">
        <v>226</v>
      </c>
      <c r="F524" s="67"/>
      <c r="G524" s="65">
        <f t="shared" si="100"/>
        <v>1</v>
      </c>
      <c r="H524" s="66">
        <f t="shared" si="101"/>
        <v>-128</v>
      </c>
      <c r="I524" s="20">
        <f t="shared" si="102"/>
        <v>0.2</v>
      </c>
      <c r="J524" s="21">
        <f t="shared" si="103"/>
        <v>-0.5663716814159292</v>
      </c>
    </row>
    <row r="525" spans="1:10" x14ac:dyDescent="0.2">
      <c r="A525" s="158" t="s">
        <v>469</v>
      </c>
      <c r="B525" s="65">
        <v>36</v>
      </c>
      <c r="C525" s="66">
        <v>124</v>
      </c>
      <c r="D525" s="65">
        <v>774</v>
      </c>
      <c r="E525" s="66">
        <v>1651</v>
      </c>
      <c r="F525" s="67"/>
      <c r="G525" s="65">
        <f t="shared" si="100"/>
        <v>-88</v>
      </c>
      <c r="H525" s="66">
        <f t="shared" si="101"/>
        <v>-877</v>
      </c>
      <c r="I525" s="20">
        <f t="shared" si="102"/>
        <v>-0.70967741935483875</v>
      </c>
      <c r="J525" s="21">
        <f t="shared" si="103"/>
        <v>-0.53119321623258631</v>
      </c>
    </row>
    <row r="526" spans="1:10" x14ac:dyDescent="0.2">
      <c r="A526" s="158" t="s">
        <v>238</v>
      </c>
      <c r="B526" s="65">
        <v>2</v>
      </c>
      <c r="C526" s="66">
        <v>23</v>
      </c>
      <c r="D526" s="65">
        <v>140</v>
      </c>
      <c r="E526" s="66">
        <v>141</v>
      </c>
      <c r="F526" s="67"/>
      <c r="G526" s="65">
        <f t="shared" si="100"/>
        <v>-21</v>
      </c>
      <c r="H526" s="66">
        <f t="shared" si="101"/>
        <v>-1</v>
      </c>
      <c r="I526" s="20">
        <f t="shared" si="102"/>
        <v>-0.91304347826086951</v>
      </c>
      <c r="J526" s="21">
        <f t="shared" si="103"/>
        <v>-7.0921985815602835E-3</v>
      </c>
    </row>
    <row r="527" spans="1:10" x14ac:dyDescent="0.2">
      <c r="A527" s="158" t="s">
        <v>398</v>
      </c>
      <c r="B527" s="65">
        <v>50</v>
      </c>
      <c r="C527" s="66">
        <v>228</v>
      </c>
      <c r="D527" s="65">
        <v>957</v>
      </c>
      <c r="E527" s="66">
        <v>1738</v>
      </c>
      <c r="F527" s="67"/>
      <c r="G527" s="65">
        <f t="shared" si="100"/>
        <v>-178</v>
      </c>
      <c r="H527" s="66">
        <f t="shared" si="101"/>
        <v>-781</v>
      </c>
      <c r="I527" s="20">
        <f t="shared" si="102"/>
        <v>-0.7807017543859649</v>
      </c>
      <c r="J527" s="21">
        <f t="shared" si="103"/>
        <v>-0.44936708860759494</v>
      </c>
    </row>
    <row r="528" spans="1:10" s="160" customFormat="1" x14ac:dyDescent="0.2">
      <c r="A528" s="178" t="s">
        <v>713</v>
      </c>
      <c r="B528" s="71">
        <v>180</v>
      </c>
      <c r="C528" s="72">
        <v>707</v>
      </c>
      <c r="D528" s="71">
        <v>4038</v>
      </c>
      <c r="E528" s="72">
        <v>7322</v>
      </c>
      <c r="F528" s="73"/>
      <c r="G528" s="71">
        <f t="shared" si="100"/>
        <v>-527</v>
      </c>
      <c r="H528" s="72">
        <f t="shared" si="101"/>
        <v>-3284</v>
      </c>
      <c r="I528" s="37">
        <f t="shared" si="102"/>
        <v>-0.74540311173974538</v>
      </c>
      <c r="J528" s="38">
        <f t="shared" si="103"/>
        <v>-0.44851133570062823</v>
      </c>
    </row>
    <row r="529" spans="1:10" x14ac:dyDescent="0.2">
      <c r="A529" s="177"/>
      <c r="B529" s="143"/>
      <c r="C529" s="144"/>
      <c r="D529" s="143"/>
      <c r="E529" s="144"/>
      <c r="F529" s="145"/>
      <c r="G529" s="143"/>
      <c r="H529" s="144"/>
      <c r="I529" s="151"/>
      <c r="J529" s="152"/>
    </row>
    <row r="530" spans="1:10" s="139" customFormat="1" x14ac:dyDescent="0.2">
      <c r="A530" s="159" t="s">
        <v>92</v>
      </c>
      <c r="B530" s="65"/>
      <c r="C530" s="66"/>
      <c r="D530" s="65"/>
      <c r="E530" s="66"/>
      <c r="F530" s="67"/>
      <c r="G530" s="65"/>
      <c r="H530" s="66"/>
      <c r="I530" s="20"/>
      <c r="J530" s="21"/>
    </row>
    <row r="531" spans="1:10" x14ac:dyDescent="0.2">
      <c r="A531" s="158" t="s">
        <v>211</v>
      </c>
      <c r="B531" s="65">
        <v>30</v>
      </c>
      <c r="C531" s="66">
        <v>41</v>
      </c>
      <c r="D531" s="65">
        <v>644</v>
      </c>
      <c r="E531" s="66">
        <v>361</v>
      </c>
      <c r="F531" s="67"/>
      <c r="G531" s="65">
        <f t="shared" ref="G531:G538" si="104">B531-C531</f>
        <v>-11</v>
      </c>
      <c r="H531" s="66">
        <f t="shared" ref="H531:H538" si="105">D531-E531</f>
        <v>283</v>
      </c>
      <c r="I531" s="20">
        <f t="shared" ref="I531:I538" si="106">IF(C531=0, "-", IF(G531/C531&lt;10, G531/C531, "&gt;999%"))</f>
        <v>-0.26829268292682928</v>
      </c>
      <c r="J531" s="21">
        <f t="shared" ref="J531:J538" si="107">IF(E531=0, "-", IF(H531/E531&lt;10, H531/E531, "&gt;999%"))</f>
        <v>0.78393351800554012</v>
      </c>
    </row>
    <row r="532" spans="1:10" x14ac:dyDescent="0.2">
      <c r="A532" s="158" t="s">
        <v>432</v>
      </c>
      <c r="B532" s="65">
        <v>0</v>
      </c>
      <c r="C532" s="66">
        <v>0</v>
      </c>
      <c r="D532" s="65">
        <v>0</v>
      </c>
      <c r="E532" s="66">
        <v>23</v>
      </c>
      <c r="F532" s="67"/>
      <c r="G532" s="65">
        <f t="shared" si="104"/>
        <v>0</v>
      </c>
      <c r="H532" s="66">
        <f t="shared" si="105"/>
        <v>-23</v>
      </c>
      <c r="I532" s="20" t="str">
        <f t="shared" si="106"/>
        <v>-</v>
      </c>
      <c r="J532" s="21">
        <f t="shared" si="107"/>
        <v>-1</v>
      </c>
    </row>
    <row r="533" spans="1:10" x14ac:dyDescent="0.2">
      <c r="A533" s="158" t="s">
        <v>378</v>
      </c>
      <c r="B533" s="65">
        <v>5</v>
      </c>
      <c r="C533" s="66">
        <v>11</v>
      </c>
      <c r="D533" s="65">
        <v>53</v>
      </c>
      <c r="E533" s="66">
        <v>208</v>
      </c>
      <c r="F533" s="67"/>
      <c r="G533" s="65">
        <f t="shared" si="104"/>
        <v>-6</v>
      </c>
      <c r="H533" s="66">
        <f t="shared" si="105"/>
        <v>-155</v>
      </c>
      <c r="I533" s="20">
        <f t="shared" si="106"/>
        <v>-0.54545454545454541</v>
      </c>
      <c r="J533" s="21">
        <f t="shared" si="107"/>
        <v>-0.74519230769230771</v>
      </c>
    </row>
    <row r="534" spans="1:10" x14ac:dyDescent="0.2">
      <c r="A534" s="158" t="s">
        <v>379</v>
      </c>
      <c r="B534" s="65">
        <v>41</v>
      </c>
      <c r="C534" s="66">
        <v>26</v>
      </c>
      <c r="D534" s="65">
        <v>240</v>
      </c>
      <c r="E534" s="66">
        <v>209</v>
      </c>
      <c r="F534" s="67"/>
      <c r="G534" s="65">
        <f t="shared" si="104"/>
        <v>15</v>
      </c>
      <c r="H534" s="66">
        <f t="shared" si="105"/>
        <v>31</v>
      </c>
      <c r="I534" s="20">
        <f t="shared" si="106"/>
        <v>0.57692307692307687</v>
      </c>
      <c r="J534" s="21">
        <f t="shared" si="107"/>
        <v>0.14832535885167464</v>
      </c>
    </row>
    <row r="535" spans="1:10" x14ac:dyDescent="0.2">
      <c r="A535" s="158" t="s">
        <v>399</v>
      </c>
      <c r="B535" s="65">
        <v>2</v>
      </c>
      <c r="C535" s="66">
        <v>8</v>
      </c>
      <c r="D535" s="65">
        <v>79</v>
      </c>
      <c r="E535" s="66">
        <v>150</v>
      </c>
      <c r="F535" s="67"/>
      <c r="G535" s="65">
        <f t="shared" si="104"/>
        <v>-6</v>
      </c>
      <c r="H535" s="66">
        <f t="shared" si="105"/>
        <v>-71</v>
      </c>
      <c r="I535" s="20">
        <f t="shared" si="106"/>
        <v>-0.75</v>
      </c>
      <c r="J535" s="21">
        <f t="shared" si="107"/>
        <v>-0.47333333333333333</v>
      </c>
    </row>
    <row r="536" spans="1:10" x14ac:dyDescent="0.2">
      <c r="A536" s="158" t="s">
        <v>212</v>
      </c>
      <c r="B536" s="65">
        <v>27</v>
      </c>
      <c r="C536" s="66">
        <v>145</v>
      </c>
      <c r="D536" s="65">
        <v>603</v>
      </c>
      <c r="E536" s="66">
        <v>1702</v>
      </c>
      <c r="F536" s="67"/>
      <c r="G536" s="65">
        <f t="shared" si="104"/>
        <v>-118</v>
      </c>
      <c r="H536" s="66">
        <f t="shared" si="105"/>
        <v>-1099</v>
      </c>
      <c r="I536" s="20">
        <f t="shared" si="106"/>
        <v>-0.81379310344827582</v>
      </c>
      <c r="J536" s="21">
        <f t="shared" si="107"/>
        <v>-0.64571092831962396</v>
      </c>
    </row>
    <row r="537" spans="1:10" x14ac:dyDescent="0.2">
      <c r="A537" s="158" t="s">
        <v>400</v>
      </c>
      <c r="B537" s="65">
        <v>42</v>
      </c>
      <c r="C537" s="66">
        <v>208</v>
      </c>
      <c r="D537" s="65">
        <v>545</v>
      </c>
      <c r="E537" s="66">
        <v>1006</v>
      </c>
      <c r="F537" s="67"/>
      <c r="G537" s="65">
        <f t="shared" si="104"/>
        <v>-166</v>
      </c>
      <c r="H537" s="66">
        <f t="shared" si="105"/>
        <v>-461</v>
      </c>
      <c r="I537" s="20">
        <f t="shared" si="106"/>
        <v>-0.79807692307692313</v>
      </c>
      <c r="J537" s="21">
        <f t="shared" si="107"/>
        <v>-0.45825049701789267</v>
      </c>
    </row>
    <row r="538" spans="1:10" s="160" customFormat="1" x14ac:dyDescent="0.2">
      <c r="A538" s="178" t="s">
        <v>714</v>
      </c>
      <c r="B538" s="71">
        <v>147</v>
      </c>
      <c r="C538" s="72">
        <v>439</v>
      </c>
      <c r="D538" s="71">
        <v>2164</v>
      </c>
      <c r="E538" s="72">
        <v>3659</v>
      </c>
      <c r="F538" s="73"/>
      <c r="G538" s="71">
        <f t="shared" si="104"/>
        <v>-292</v>
      </c>
      <c r="H538" s="72">
        <f t="shared" si="105"/>
        <v>-1495</v>
      </c>
      <c r="I538" s="37">
        <f t="shared" si="106"/>
        <v>-0.66514806378132119</v>
      </c>
      <c r="J538" s="38">
        <f t="shared" si="107"/>
        <v>-0.40858157966657555</v>
      </c>
    </row>
    <row r="539" spans="1:10" x14ac:dyDescent="0.2">
      <c r="A539" s="177"/>
      <c r="B539" s="143"/>
      <c r="C539" s="144"/>
      <c r="D539" s="143"/>
      <c r="E539" s="144"/>
      <c r="F539" s="145"/>
      <c r="G539" s="143"/>
      <c r="H539" s="144"/>
      <c r="I539" s="151"/>
      <c r="J539" s="152"/>
    </row>
    <row r="540" spans="1:10" s="139" customFormat="1" x14ac:dyDescent="0.2">
      <c r="A540" s="159" t="s">
        <v>93</v>
      </c>
      <c r="B540" s="65"/>
      <c r="C540" s="66"/>
      <c r="D540" s="65"/>
      <c r="E540" s="66"/>
      <c r="F540" s="67"/>
      <c r="G540" s="65"/>
      <c r="H540" s="66"/>
      <c r="I540" s="20"/>
      <c r="J540" s="21"/>
    </row>
    <row r="541" spans="1:10" x14ac:dyDescent="0.2">
      <c r="A541" s="158" t="s">
        <v>330</v>
      </c>
      <c r="B541" s="65">
        <v>3</v>
      </c>
      <c r="C541" s="66">
        <v>15</v>
      </c>
      <c r="D541" s="65">
        <v>68</v>
      </c>
      <c r="E541" s="66">
        <v>112</v>
      </c>
      <c r="F541" s="67"/>
      <c r="G541" s="65">
        <f t="shared" ref="G541:G564" si="108">B541-C541</f>
        <v>-12</v>
      </c>
      <c r="H541" s="66">
        <f t="shared" ref="H541:H564" si="109">D541-E541</f>
        <v>-44</v>
      </c>
      <c r="I541" s="20">
        <f t="shared" ref="I541:I564" si="110">IF(C541=0, "-", IF(G541/C541&lt;10, G541/C541, "&gt;999%"))</f>
        <v>-0.8</v>
      </c>
      <c r="J541" s="21">
        <f t="shared" ref="J541:J564" si="111">IF(E541=0, "-", IF(H541/E541&lt;10, H541/E541, "&gt;999%"))</f>
        <v>-0.39285714285714285</v>
      </c>
    </row>
    <row r="542" spans="1:10" x14ac:dyDescent="0.2">
      <c r="A542" s="158" t="s">
        <v>263</v>
      </c>
      <c r="B542" s="65">
        <v>121</v>
      </c>
      <c r="C542" s="66">
        <v>264</v>
      </c>
      <c r="D542" s="65">
        <v>2165</v>
      </c>
      <c r="E542" s="66">
        <v>3156</v>
      </c>
      <c r="F542" s="67"/>
      <c r="G542" s="65">
        <f t="shared" si="108"/>
        <v>-143</v>
      </c>
      <c r="H542" s="66">
        <f t="shared" si="109"/>
        <v>-991</v>
      </c>
      <c r="I542" s="20">
        <f t="shared" si="110"/>
        <v>-0.54166666666666663</v>
      </c>
      <c r="J542" s="21">
        <f t="shared" si="111"/>
        <v>-0.31400506970849174</v>
      </c>
    </row>
    <row r="543" spans="1:10" x14ac:dyDescent="0.2">
      <c r="A543" s="158" t="s">
        <v>401</v>
      </c>
      <c r="B543" s="65">
        <v>26</v>
      </c>
      <c r="C543" s="66">
        <v>196</v>
      </c>
      <c r="D543" s="65">
        <v>1334</v>
      </c>
      <c r="E543" s="66">
        <v>1747</v>
      </c>
      <c r="F543" s="67"/>
      <c r="G543" s="65">
        <f t="shared" si="108"/>
        <v>-170</v>
      </c>
      <c r="H543" s="66">
        <f t="shared" si="109"/>
        <v>-413</v>
      </c>
      <c r="I543" s="20">
        <f t="shared" si="110"/>
        <v>-0.86734693877551017</v>
      </c>
      <c r="J543" s="21">
        <f t="shared" si="111"/>
        <v>-0.23640526617057814</v>
      </c>
    </row>
    <row r="544" spans="1:10" x14ac:dyDescent="0.2">
      <c r="A544" s="158" t="s">
        <v>512</v>
      </c>
      <c r="B544" s="65">
        <v>1</v>
      </c>
      <c r="C544" s="66">
        <v>7</v>
      </c>
      <c r="D544" s="65">
        <v>24</v>
      </c>
      <c r="E544" s="66">
        <v>20</v>
      </c>
      <c r="F544" s="67"/>
      <c r="G544" s="65">
        <f t="shared" si="108"/>
        <v>-6</v>
      </c>
      <c r="H544" s="66">
        <f t="shared" si="109"/>
        <v>4</v>
      </c>
      <c r="I544" s="20">
        <f t="shared" si="110"/>
        <v>-0.8571428571428571</v>
      </c>
      <c r="J544" s="21">
        <f t="shared" si="111"/>
        <v>0.2</v>
      </c>
    </row>
    <row r="545" spans="1:10" x14ac:dyDescent="0.2">
      <c r="A545" s="158" t="s">
        <v>239</v>
      </c>
      <c r="B545" s="65">
        <v>126</v>
      </c>
      <c r="C545" s="66">
        <v>524</v>
      </c>
      <c r="D545" s="65">
        <v>3532</v>
      </c>
      <c r="E545" s="66">
        <v>5621</v>
      </c>
      <c r="F545" s="67"/>
      <c r="G545" s="65">
        <f t="shared" si="108"/>
        <v>-398</v>
      </c>
      <c r="H545" s="66">
        <f t="shared" si="109"/>
        <v>-2089</v>
      </c>
      <c r="I545" s="20">
        <f t="shared" si="110"/>
        <v>-0.75954198473282442</v>
      </c>
      <c r="J545" s="21">
        <f t="shared" si="111"/>
        <v>-0.37164205657356342</v>
      </c>
    </row>
    <row r="546" spans="1:10" x14ac:dyDescent="0.2">
      <c r="A546" s="158" t="s">
        <v>470</v>
      </c>
      <c r="B546" s="65">
        <v>0</v>
      </c>
      <c r="C546" s="66">
        <v>0</v>
      </c>
      <c r="D546" s="65">
        <v>0</v>
      </c>
      <c r="E546" s="66">
        <v>1</v>
      </c>
      <c r="F546" s="67"/>
      <c r="G546" s="65">
        <f t="shared" si="108"/>
        <v>0</v>
      </c>
      <c r="H546" s="66">
        <f t="shared" si="109"/>
        <v>-1</v>
      </c>
      <c r="I546" s="20" t="str">
        <f t="shared" si="110"/>
        <v>-</v>
      </c>
      <c r="J546" s="21">
        <f t="shared" si="111"/>
        <v>-1</v>
      </c>
    </row>
    <row r="547" spans="1:10" x14ac:dyDescent="0.2">
      <c r="A547" s="158" t="s">
        <v>471</v>
      </c>
      <c r="B547" s="65">
        <v>17</v>
      </c>
      <c r="C547" s="66">
        <v>22</v>
      </c>
      <c r="D547" s="65">
        <v>273</v>
      </c>
      <c r="E547" s="66">
        <v>384</v>
      </c>
      <c r="F547" s="67"/>
      <c r="G547" s="65">
        <f t="shared" si="108"/>
        <v>-5</v>
      </c>
      <c r="H547" s="66">
        <f t="shared" si="109"/>
        <v>-111</v>
      </c>
      <c r="I547" s="20">
        <f t="shared" si="110"/>
        <v>-0.22727272727272727</v>
      </c>
      <c r="J547" s="21">
        <f t="shared" si="111"/>
        <v>-0.2890625</v>
      </c>
    </row>
    <row r="548" spans="1:10" x14ac:dyDescent="0.2">
      <c r="A548" s="158" t="s">
        <v>320</v>
      </c>
      <c r="B548" s="65">
        <v>1</v>
      </c>
      <c r="C548" s="66">
        <v>0</v>
      </c>
      <c r="D548" s="65">
        <v>42</v>
      </c>
      <c r="E548" s="66">
        <v>0</v>
      </c>
      <c r="F548" s="67"/>
      <c r="G548" s="65">
        <f t="shared" si="108"/>
        <v>1</v>
      </c>
      <c r="H548" s="66">
        <f t="shared" si="109"/>
        <v>42</v>
      </c>
      <c r="I548" s="20" t="str">
        <f t="shared" si="110"/>
        <v>-</v>
      </c>
      <c r="J548" s="21" t="str">
        <f t="shared" si="111"/>
        <v>-</v>
      </c>
    </row>
    <row r="549" spans="1:10" x14ac:dyDescent="0.2">
      <c r="A549" s="158" t="s">
        <v>510</v>
      </c>
      <c r="B549" s="65">
        <v>11</v>
      </c>
      <c r="C549" s="66">
        <v>56</v>
      </c>
      <c r="D549" s="65">
        <v>217</v>
      </c>
      <c r="E549" s="66">
        <v>424</v>
      </c>
      <c r="F549" s="67"/>
      <c r="G549" s="65">
        <f t="shared" si="108"/>
        <v>-45</v>
      </c>
      <c r="H549" s="66">
        <f t="shared" si="109"/>
        <v>-207</v>
      </c>
      <c r="I549" s="20">
        <f t="shared" si="110"/>
        <v>-0.8035714285714286</v>
      </c>
      <c r="J549" s="21">
        <f t="shared" si="111"/>
        <v>-0.4882075471698113</v>
      </c>
    </row>
    <row r="550" spans="1:10" x14ac:dyDescent="0.2">
      <c r="A550" s="158" t="s">
        <v>527</v>
      </c>
      <c r="B550" s="65">
        <v>265</v>
      </c>
      <c r="C550" s="66">
        <v>185</v>
      </c>
      <c r="D550" s="65">
        <v>1409</v>
      </c>
      <c r="E550" s="66">
        <v>1274</v>
      </c>
      <c r="F550" s="67"/>
      <c r="G550" s="65">
        <f t="shared" si="108"/>
        <v>80</v>
      </c>
      <c r="H550" s="66">
        <f t="shared" si="109"/>
        <v>135</v>
      </c>
      <c r="I550" s="20">
        <f t="shared" si="110"/>
        <v>0.43243243243243246</v>
      </c>
      <c r="J550" s="21">
        <f t="shared" si="111"/>
        <v>0.10596546310832025</v>
      </c>
    </row>
    <row r="551" spans="1:10" x14ac:dyDescent="0.2">
      <c r="A551" s="158" t="s">
        <v>538</v>
      </c>
      <c r="B551" s="65">
        <v>89</v>
      </c>
      <c r="C551" s="66">
        <v>138</v>
      </c>
      <c r="D551" s="65">
        <v>1207</v>
      </c>
      <c r="E551" s="66">
        <v>1748</v>
      </c>
      <c r="F551" s="67"/>
      <c r="G551" s="65">
        <f t="shared" si="108"/>
        <v>-49</v>
      </c>
      <c r="H551" s="66">
        <f t="shared" si="109"/>
        <v>-541</v>
      </c>
      <c r="I551" s="20">
        <f t="shared" si="110"/>
        <v>-0.35507246376811596</v>
      </c>
      <c r="J551" s="21">
        <f t="shared" si="111"/>
        <v>-0.3094965675057208</v>
      </c>
    </row>
    <row r="552" spans="1:10" x14ac:dyDescent="0.2">
      <c r="A552" s="158" t="s">
        <v>556</v>
      </c>
      <c r="B552" s="65">
        <v>290</v>
      </c>
      <c r="C552" s="66">
        <v>503</v>
      </c>
      <c r="D552" s="65">
        <v>4058</v>
      </c>
      <c r="E552" s="66">
        <v>5098</v>
      </c>
      <c r="F552" s="67"/>
      <c r="G552" s="65">
        <f t="shared" si="108"/>
        <v>-213</v>
      </c>
      <c r="H552" s="66">
        <f t="shared" si="109"/>
        <v>-1040</v>
      </c>
      <c r="I552" s="20">
        <f t="shared" si="110"/>
        <v>-0.4234592445328032</v>
      </c>
      <c r="J552" s="21">
        <f t="shared" si="111"/>
        <v>-0.20400156924284032</v>
      </c>
    </row>
    <row r="553" spans="1:10" x14ac:dyDescent="0.2">
      <c r="A553" s="158" t="s">
        <v>472</v>
      </c>
      <c r="B553" s="65">
        <v>102</v>
      </c>
      <c r="C553" s="66">
        <v>237</v>
      </c>
      <c r="D553" s="65">
        <v>2089</v>
      </c>
      <c r="E553" s="66">
        <v>2705</v>
      </c>
      <c r="F553" s="67"/>
      <c r="G553" s="65">
        <f t="shared" si="108"/>
        <v>-135</v>
      </c>
      <c r="H553" s="66">
        <f t="shared" si="109"/>
        <v>-616</v>
      </c>
      <c r="I553" s="20">
        <f t="shared" si="110"/>
        <v>-0.569620253164557</v>
      </c>
      <c r="J553" s="21">
        <f t="shared" si="111"/>
        <v>-0.22772643253234751</v>
      </c>
    </row>
    <row r="554" spans="1:10" x14ac:dyDescent="0.2">
      <c r="A554" s="158" t="s">
        <v>557</v>
      </c>
      <c r="B554" s="65">
        <v>88</v>
      </c>
      <c r="C554" s="66">
        <v>85</v>
      </c>
      <c r="D554" s="65">
        <v>1043</v>
      </c>
      <c r="E554" s="66">
        <v>1055</v>
      </c>
      <c r="F554" s="67"/>
      <c r="G554" s="65">
        <f t="shared" si="108"/>
        <v>3</v>
      </c>
      <c r="H554" s="66">
        <f t="shared" si="109"/>
        <v>-12</v>
      </c>
      <c r="I554" s="20">
        <f t="shared" si="110"/>
        <v>3.5294117647058823E-2</v>
      </c>
      <c r="J554" s="21">
        <f t="shared" si="111"/>
        <v>-1.1374407582938388E-2</v>
      </c>
    </row>
    <row r="555" spans="1:10" x14ac:dyDescent="0.2">
      <c r="A555" s="158" t="s">
        <v>494</v>
      </c>
      <c r="B555" s="65">
        <v>145</v>
      </c>
      <c r="C555" s="66">
        <v>223</v>
      </c>
      <c r="D555" s="65">
        <v>1731</v>
      </c>
      <c r="E555" s="66">
        <v>2414</v>
      </c>
      <c r="F555" s="67"/>
      <c r="G555" s="65">
        <f t="shared" si="108"/>
        <v>-78</v>
      </c>
      <c r="H555" s="66">
        <f t="shared" si="109"/>
        <v>-683</v>
      </c>
      <c r="I555" s="20">
        <f t="shared" si="110"/>
        <v>-0.34977578475336324</v>
      </c>
      <c r="J555" s="21">
        <f t="shared" si="111"/>
        <v>-0.28293289146644574</v>
      </c>
    </row>
    <row r="556" spans="1:10" x14ac:dyDescent="0.2">
      <c r="A556" s="158" t="s">
        <v>473</v>
      </c>
      <c r="B556" s="65">
        <v>70</v>
      </c>
      <c r="C556" s="66">
        <v>256</v>
      </c>
      <c r="D556" s="65">
        <v>1992</v>
      </c>
      <c r="E556" s="66">
        <v>2815</v>
      </c>
      <c r="F556" s="67"/>
      <c r="G556" s="65">
        <f t="shared" si="108"/>
        <v>-186</v>
      </c>
      <c r="H556" s="66">
        <f t="shared" si="109"/>
        <v>-823</v>
      </c>
      <c r="I556" s="20">
        <f t="shared" si="110"/>
        <v>-0.7265625</v>
      </c>
      <c r="J556" s="21">
        <f t="shared" si="111"/>
        <v>-0.29236234458259325</v>
      </c>
    </row>
    <row r="557" spans="1:10" x14ac:dyDescent="0.2">
      <c r="A557" s="158" t="s">
        <v>240</v>
      </c>
      <c r="B557" s="65">
        <v>0</v>
      </c>
      <c r="C557" s="66">
        <v>1</v>
      </c>
      <c r="D557" s="65">
        <v>16</v>
      </c>
      <c r="E557" s="66">
        <v>39</v>
      </c>
      <c r="F557" s="67"/>
      <c r="G557" s="65">
        <f t="shared" si="108"/>
        <v>-1</v>
      </c>
      <c r="H557" s="66">
        <f t="shared" si="109"/>
        <v>-23</v>
      </c>
      <c r="I557" s="20">
        <f t="shared" si="110"/>
        <v>-1</v>
      </c>
      <c r="J557" s="21">
        <f t="shared" si="111"/>
        <v>-0.58974358974358976</v>
      </c>
    </row>
    <row r="558" spans="1:10" x14ac:dyDescent="0.2">
      <c r="A558" s="158" t="s">
        <v>213</v>
      </c>
      <c r="B558" s="65">
        <v>2</v>
      </c>
      <c r="C558" s="66">
        <v>8</v>
      </c>
      <c r="D558" s="65">
        <v>17</v>
      </c>
      <c r="E558" s="66">
        <v>69</v>
      </c>
      <c r="F558" s="67"/>
      <c r="G558" s="65">
        <f t="shared" si="108"/>
        <v>-6</v>
      </c>
      <c r="H558" s="66">
        <f t="shared" si="109"/>
        <v>-52</v>
      </c>
      <c r="I558" s="20">
        <f t="shared" si="110"/>
        <v>-0.75</v>
      </c>
      <c r="J558" s="21">
        <f t="shared" si="111"/>
        <v>-0.75362318840579712</v>
      </c>
    </row>
    <row r="559" spans="1:10" x14ac:dyDescent="0.2">
      <c r="A559" s="158" t="s">
        <v>241</v>
      </c>
      <c r="B559" s="65">
        <v>1</v>
      </c>
      <c r="C559" s="66">
        <v>3</v>
      </c>
      <c r="D559" s="65">
        <v>32</v>
      </c>
      <c r="E559" s="66">
        <v>94</v>
      </c>
      <c r="F559" s="67"/>
      <c r="G559" s="65">
        <f t="shared" si="108"/>
        <v>-2</v>
      </c>
      <c r="H559" s="66">
        <f t="shared" si="109"/>
        <v>-62</v>
      </c>
      <c r="I559" s="20">
        <f t="shared" si="110"/>
        <v>-0.66666666666666663</v>
      </c>
      <c r="J559" s="21">
        <f t="shared" si="111"/>
        <v>-0.65957446808510634</v>
      </c>
    </row>
    <row r="560" spans="1:10" x14ac:dyDescent="0.2">
      <c r="A560" s="158" t="s">
        <v>433</v>
      </c>
      <c r="B560" s="65">
        <v>528</v>
      </c>
      <c r="C560" s="66">
        <v>464</v>
      </c>
      <c r="D560" s="65">
        <v>6094</v>
      </c>
      <c r="E560" s="66">
        <v>4307</v>
      </c>
      <c r="F560" s="67"/>
      <c r="G560" s="65">
        <f t="shared" si="108"/>
        <v>64</v>
      </c>
      <c r="H560" s="66">
        <f t="shared" si="109"/>
        <v>1787</v>
      </c>
      <c r="I560" s="20">
        <f t="shared" si="110"/>
        <v>0.13793103448275862</v>
      </c>
      <c r="J560" s="21">
        <f t="shared" si="111"/>
        <v>0.4149059670304156</v>
      </c>
    </row>
    <row r="561" spans="1:10" x14ac:dyDescent="0.2">
      <c r="A561" s="158" t="s">
        <v>350</v>
      </c>
      <c r="B561" s="65">
        <v>2</v>
      </c>
      <c r="C561" s="66">
        <v>69</v>
      </c>
      <c r="D561" s="65">
        <v>39</v>
      </c>
      <c r="E561" s="66">
        <v>69</v>
      </c>
      <c r="F561" s="67"/>
      <c r="G561" s="65">
        <f t="shared" si="108"/>
        <v>-67</v>
      </c>
      <c r="H561" s="66">
        <f t="shared" si="109"/>
        <v>-30</v>
      </c>
      <c r="I561" s="20">
        <f t="shared" si="110"/>
        <v>-0.97101449275362317</v>
      </c>
      <c r="J561" s="21">
        <f t="shared" si="111"/>
        <v>-0.43478260869565216</v>
      </c>
    </row>
    <row r="562" spans="1:10" x14ac:dyDescent="0.2">
      <c r="A562" s="158" t="s">
        <v>313</v>
      </c>
      <c r="B562" s="65">
        <v>0</v>
      </c>
      <c r="C562" s="66">
        <v>11</v>
      </c>
      <c r="D562" s="65">
        <v>15</v>
      </c>
      <c r="E562" s="66">
        <v>103</v>
      </c>
      <c r="F562" s="67"/>
      <c r="G562" s="65">
        <f t="shared" si="108"/>
        <v>-11</v>
      </c>
      <c r="H562" s="66">
        <f t="shared" si="109"/>
        <v>-88</v>
      </c>
      <c r="I562" s="20">
        <f t="shared" si="110"/>
        <v>-1</v>
      </c>
      <c r="J562" s="21">
        <f t="shared" si="111"/>
        <v>-0.85436893203883491</v>
      </c>
    </row>
    <row r="563" spans="1:10" x14ac:dyDescent="0.2">
      <c r="A563" s="158" t="s">
        <v>214</v>
      </c>
      <c r="B563" s="65">
        <v>20</v>
      </c>
      <c r="C563" s="66">
        <v>157</v>
      </c>
      <c r="D563" s="65">
        <v>882</v>
      </c>
      <c r="E563" s="66">
        <v>1724</v>
      </c>
      <c r="F563" s="67"/>
      <c r="G563" s="65">
        <f t="shared" si="108"/>
        <v>-137</v>
      </c>
      <c r="H563" s="66">
        <f t="shared" si="109"/>
        <v>-842</v>
      </c>
      <c r="I563" s="20">
        <f t="shared" si="110"/>
        <v>-0.87261146496815289</v>
      </c>
      <c r="J563" s="21">
        <f t="shared" si="111"/>
        <v>-0.48839907192575405</v>
      </c>
    </row>
    <row r="564" spans="1:10" s="160" customFormat="1" x14ac:dyDescent="0.2">
      <c r="A564" s="178" t="s">
        <v>715</v>
      </c>
      <c r="B564" s="71">
        <v>1908</v>
      </c>
      <c r="C564" s="72">
        <v>3424</v>
      </c>
      <c r="D564" s="71">
        <v>28279</v>
      </c>
      <c r="E564" s="72">
        <v>34979</v>
      </c>
      <c r="F564" s="73"/>
      <c r="G564" s="71">
        <f t="shared" si="108"/>
        <v>-1516</v>
      </c>
      <c r="H564" s="72">
        <f t="shared" si="109"/>
        <v>-6700</v>
      </c>
      <c r="I564" s="37">
        <f t="shared" si="110"/>
        <v>-0.44275700934579437</v>
      </c>
      <c r="J564" s="38">
        <f t="shared" si="111"/>
        <v>-0.19154349752708769</v>
      </c>
    </row>
    <row r="565" spans="1:10" x14ac:dyDescent="0.2">
      <c r="A565" s="177"/>
      <c r="B565" s="143"/>
      <c r="C565" s="144"/>
      <c r="D565" s="143"/>
      <c r="E565" s="144"/>
      <c r="F565" s="145"/>
      <c r="G565" s="143"/>
      <c r="H565" s="144"/>
      <c r="I565" s="151"/>
      <c r="J565" s="152"/>
    </row>
    <row r="566" spans="1:10" s="139" customFormat="1" x14ac:dyDescent="0.2">
      <c r="A566" s="159" t="s">
        <v>94</v>
      </c>
      <c r="B566" s="65"/>
      <c r="C566" s="66"/>
      <c r="D566" s="65"/>
      <c r="E566" s="66"/>
      <c r="F566" s="67"/>
      <c r="G566" s="65"/>
      <c r="H566" s="66"/>
      <c r="I566" s="20"/>
      <c r="J566" s="21"/>
    </row>
    <row r="567" spans="1:10" x14ac:dyDescent="0.2">
      <c r="A567" s="158" t="s">
        <v>593</v>
      </c>
      <c r="B567" s="65">
        <v>15</v>
      </c>
      <c r="C567" s="66">
        <v>17</v>
      </c>
      <c r="D567" s="65">
        <v>108</v>
      </c>
      <c r="E567" s="66">
        <v>116</v>
      </c>
      <c r="F567" s="67"/>
      <c r="G567" s="65">
        <f>B567-C567</f>
        <v>-2</v>
      </c>
      <c r="H567" s="66">
        <f>D567-E567</f>
        <v>-8</v>
      </c>
      <c r="I567" s="20">
        <f>IF(C567=0, "-", IF(G567/C567&lt;10, G567/C567, "&gt;999%"))</f>
        <v>-0.11764705882352941</v>
      </c>
      <c r="J567" s="21">
        <f>IF(E567=0, "-", IF(H567/E567&lt;10, H567/E567, "&gt;999%"))</f>
        <v>-6.8965517241379309E-2</v>
      </c>
    </row>
    <row r="568" spans="1:10" x14ac:dyDescent="0.2">
      <c r="A568" s="158" t="s">
        <v>580</v>
      </c>
      <c r="B568" s="65">
        <v>10</v>
      </c>
      <c r="C568" s="66">
        <v>7</v>
      </c>
      <c r="D568" s="65">
        <v>43</v>
      </c>
      <c r="E568" s="66">
        <v>62</v>
      </c>
      <c r="F568" s="67"/>
      <c r="G568" s="65">
        <f>B568-C568</f>
        <v>3</v>
      </c>
      <c r="H568" s="66">
        <f>D568-E568</f>
        <v>-19</v>
      </c>
      <c r="I568" s="20">
        <f>IF(C568=0, "-", IF(G568/C568&lt;10, G568/C568, "&gt;999%"))</f>
        <v>0.42857142857142855</v>
      </c>
      <c r="J568" s="21">
        <f>IF(E568=0, "-", IF(H568/E568&lt;10, H568/E568, "&gt;999%"))</f>
        <v>-0.30645161290322581</v>
      </c>
    </row>
    <row r="569" spans="1:10" s="160" customFormat="1" x14ac:dyDescent="0.2">
      <c r="A569" s="178" t="s">
        <v>716</v>
      </c>
      <c r="B569" s="71">
        <v>25</v>
      </c>
      <c r="C569" s="72">
        <v>24</v>
      </c>
      <c r="D569" s="71">
        <v>151</v>
      </c>
      <c r="E569" s="72">
        <v>178</v>
      </c>
      <c r="F569" s="73"/>
      <c r="G569" s="71">
        <f>B569-C569</f>
        <v>1</v>
      </c>
      <c r="H569" s="72">
        <f>D569-E569</f>
        <v>-27</v>
      </c>
      <c r="I569" s="37">
        <f>IF(C569=0, "-", IF(G569/C569&lt;10, G569/C569, "&gt;999%"))</f>
        <v>4.1666666666666664E-2</v>
      </c>
      <c r="J569" s="38">
        <f>IF(E569=0, "-", IF(H569/E569&lt;10, H569/E569, "&gt;999%"))</f>
        <v>-0.15168539325842698</v>
      </c>
    </row>
    <row r="570" spans="1:10" x14ac:dyDescent="0.2">
      <c r="A570" s="177"/>
      <c r="B570" s="143"/>
      <c r="C570" s="144"/>
      <c r="D570" s="143"/>
      <c r="E570" s="144"/>
      <c r="F570" s="145"/>
      <c r="G570" s="143"/>
      <c r="H570" s="144"/>
      <c r="I570" s="151"/>
      <c r="J570" s="152"/>
    </row>
    <row r="571" spans="1:10" s="139" customFormat="1" x14ac:dyDescent="0.2">
      <c r="A571" s="159" t="s">
        <v>95</v>
      </c>
      <c r="B571" s="65"/>
      <c r="C571" s="66"/>
      <c r="D571" s="65"/>
      <c r="E571" s="66"/>
      <c r="F571" s="67"/>
      <c r="G571" s="65"/>
      <c r="H571" s="66"/>
      <c r="I571" s="20"/>
      <c r="J571" s="21"/>
    </row>
    <row r="572" spans="1:10" x14ac:dyDescent="0.2">
      <c r="A572" s="158" t="s">
        <v>539</v>
      </c>
      <c r="B572" s="65">
        <v>3</v>
      </c>
      <c r="C572" s="66">
        <v>0</v>
      </c>
      <c r="D572" s="65">
        <v>10</v>
      </c>
      <c r="E572" s="66">
        <v>22</v>
      </c>
      <c r="F572" s="67"/>
      <c r="G572" s="65">
        <f t="shared" ref="G572:G592" si="112">B572-C572</f>
        <v>3</v>
      </c>
      <c r="H572" s="66">
        <f t="shared" ref="H572:H592" si="113">D572-E572</f>
        <v>-12</v>
      </c>
      <c r="I572" s="20" t="str">
        <f t="shared" ref="I572:I592" si="114">IF(C572=0, "-", IF(G572/C572&lt;10, G572/C572, "&gt;999%"))</f>
        <v>-</v>
      </c>
      <c r="J572" s="21">
        <f t="shared" ref="J572:J592" si="115">IF(E572=0, "-", IF(H572/E572&lt;10, H572/E572, "&gt;999%"))</f>
        <v>-0.54545454545454541</v>
      </c>
    </row>
    <row r="573" spans="1:10" x14ac:dyDescent="0.2">
      <c r="A573" s="158" t="s">
        <v>558</v>
      </c>
      <c r="B573" s="65">
        <v>49</v>
      </c>
      <c r="C573" s="66">
        <v>98</v>
      </c>
      <c r="D573" s="65">
        <v>1023</v>
      </c>
      <c r="E573" s="66">
        <v>1381</v>
      </c>
      <c r="F573" s="67"/>
      <c r="G573" s="65">
        <f t="shared" si="112"/>
        <v>-49</v>
      </c>
      <c r="H573" s="66">
        <f t="shared" si="113"/>
        <v>-358</v>
      </c>
      <c r="I573" s="20">
        <f t="shared" si="114"/>
        <v>-0.5</v>
      </c>
      <c r="J573" s="21">
        <f t="shared" si="115"/>
        <v>-0.25923244026068065</v>
      </c>
    </row>
    <row r="574" spans="1:10" x14ac:dyDescent="0.2">
      <c r="A574" s="158" t="s">
        <v>278</v>
      </c>
      <c r="B574" s="65">
        <v>0</v>
      </c>
      <c r="C574" s="66">
        <v>6</v>
      </c>
      <c r="D574" s="65">
        <v>15</v>
      </c>
      <c r="E574" s="66">
        <v>75</v>
      </c>
      <c r="F574" s="67"/>
      <c r="G574" s="65">
        <f t="shared" si="112"/>
        <v>-6</v>
      </c>
      <c r="H574" s="66">
        <f t="shared" si="113"/>
        <v>-60</v>
      </c>
      <c r="I574" s="20">
        <f t="shared" si="114"/>
        <v>-1</v>
      </c>
      <c r="J574" s="21">
        <f t="shared" si="115"/>
        <v>-0.8</v>
      </c>
    </row>
    <row r="575" spans="1:10" x14ac:dyDescent="0.2">
      <c r="A575" s="158" t="s">
        <v>314</v>
      </c>
      <c r="B575" s="65">
        <v>1</v>
      </c>
      <c r="C575" s="66">
        <v>4</v>
      </c>
      <c r="D575" s="65">
        <v>35</v>
      </c>
      <c r="E575" s="66">
        <v>57</v>
      </c>
      <c r="F575" s="67"/>
      <c r="G575" s="65">
        <f t="shared" si="112"/>
        <v>-3</v>
      </c>
      <c r="H575" s="66">
        <f t="shared" si="113"/>
        <v>-22</v>
      </c>
      <c r="I575" s="20">
        <f t="shared" si="114"/>
        <v>-0.75</v>
      </c>
      <c r="J575" s="21">
        <f t="shared" si="115"/>
        <v>-0.38596491228070173</v>
      </c>
    </row>
    <row r="576" spans="1:10" x14ac:dyDescent="0.2">
      <c r="A576" s="158" t="s">
        <v>517</v>
      </c>
      <c r="B576" s="65">
        <v>23</v>
      </c>
      <c r="C576" s="66">
        <v>43</v>
      </c>
      <c r="D576" s="65">
        <v>338</v>
      </c>
      <c r="E576" s="66">
        <v>384</v>
      </c>
      <c r="F576" s="67"/>
      <c r="G576" s="65">
        <f t="shared" si="112"/>
        <v>-20</v>
      </c>
      <c r="H576" s="66">
        <f t="shared" si="113"/>
        <v>-46</v>
      </c>
      <c r="I576" s="20">
        <f t="shared" si="114"/>
        <v>-0.46511627906976744</v>
      </c>
      <c r="J576" s="21">
        <f t="shared" si="115"/>
        <v>-0.11979166666666667</v>
      </c>
    </row>
    <row r="577" spans="1:10" x14ac:dyDescent="0.2">
      <c r="A577" s="158" t="s">
        <v>315</v>
      </c>
      <c r="B577" s="65">
        <v>0</v>
      </c>
      <c r="C577" s="66">
        <v>0</v>
      </c>
      <c r="D577" s="65">
        <v>1</v>
      </c>
      <c r="E577" s="66">
        <v>13</v>
      </c>
      <c r="F577" s="67"/>
      <c r="G577" s="65">
        <f t="shared" si="112"/>
        <v>0</v>
      </c>
      <c r="H577" s="66">
        <f t="shared" si="113"/>
        <v>-12</v>
      </c>
      <c r="I577" s="20" t="str">
        <f t="shared" si="114"/>
        <v>-</v>
      </c>
      <c r="J577" s="21">
        <f t="shared" si="115"/>
        <v>-0.92307692307692313</v>
      </c>
    </row>
    <row r="578" spans="1:10" x14ac:dyDescent="0.2">
      <c r="A578" s="158" t="s">
        <v>572</v>
      </c>
      <c r="B578" s="65">
        <v>10</v>
      </c>
      <c r="C578" s="66">
        <v>17</v>
      </c>
      <c r="D578" s="65">
        <v>216</v>
      </c>
      <c r="E578" s="66">
        <v>181</v>
      </c>
      <c r="F578" s="67"/>
      <c r="G578" s="65">
        <f t="shared" si="112"/>
        <v>-7</v>
      </c>
      <c r="H578" s="66">
        <f t="shared" si="113"/>
        <v>35</v>
      </c>
      <c r="I578" s="20">
        <f t="shared" si="114"/>
        <v>-0.41176470588235292</v>
      </c>
      <c r="J578" s="21">
        <f t="shared" si="115"/>
        <v>0.19337016574585636</v>
      </c>
    </row>
    <row r="579" spans="1:10" x14ac:dyDescent="0.2">
      <c r="A579" s="158" t="s">
        <v>511</v>
      </c>
      <c r="B579" s="65">
        <v>0</v>
      </c>
      <c r="C579" s="66">
        <v>0</v>
      </c>
      <c r="D579" s="65">
        <v>1</v>
      </c>
      <c r="E579" s="66">
        <v>0</v>
      </c>
      <c r="F579" s="67"/>
      <c r="G579" s="65">
        <f t="shared" si="112"/>
        <v>0</v>
      </c>
      <c r="H579" s="66">
        <f t="shared" si="113"/>
        <v>1</v>
      </c>
      <c r="I579" s="20" t="str">
        <f t="shared" si="114"/>
        <v>-</v>
      </c>
      <c r="J579" s="21" t="str">
        <f t="shared" si="115"/>
        <v>-</v>
      </c>
    </row>
    <row r="580" spans="1:10" x14ac:dyDescent="0.2">
      <c r="A580" s="158" t="s">
        <v>242</v>
      </c>
      <c r="B580" s="65">
        <v>65</v>
      </c>
      <c r="C580" s="66">
        <v>349</v>
      </c>
      <c r="D580" s="65">
        <v>2015</v>
      </c>
      <c r="E580" s="66">
        <v>3092</v>
      </c>
      <c r="F580" s="67"/>
      <c r="G580" s="65">
        <f t="shared" si="112"/>
        <v>-284</v>
      </c>
      <c r="H580" s="66">
        <f t="shared" si="113"/>
        <v>-1077</v>
      </c>
      <c r="I580" s="20">
        <f t="shared" si="114"/>
        <v>-0.81375358166189116</v>
      </c>
      <c r="J580" s="21">
        <f t="shared" si="115"/>
        <v>-0.34831824062095729</v>
      </c>
    </row>
    <row r="581" spans="1:10" x14ac:dyDescent="0.2">
      <c r="A581" s="158" t="s">
        <v>434</v>
      </c>
      <c r="B581" s="65">
        <v>2</v>
      </c>
      <c r="C581" s="66">
        <v>17</v>
      </c>
      <c r="D581" s="65">
        <v>88</v>
      </c>
      <c r="E581" s="66">
        <v>161</v>
      </c>
      <c r="F581" s="67"/>
      <c r="G581" s="65">
        <f t="shared" si="112"/>
        <v>-15</v>
      </c>
      <c r="H581" s="66">
        <f t="shared" si="113"/>
        <v>-73</v>
      </c>
      <c r="I581" s="20">
        <f t="shared" si="114"/>
        <v>-0.88235294117647056</v>
      </c>
      <c r="J581" s="21">
        <f t="shared" si="115"/>
        <v>-0.453416149068323</v>
      </c>
    </row>
    <row r="582" spans="1:10" x14ac:dyDescent="0.2">
      <c r="A582" s="158" t="s">
        <v>316</v>
      </c>
      <c r="B582" s="65">
        <v>2</v>
      </c>
      <c r="C582" s="66">
        <v>10</v>
      </c>
      <c r="D582" s="65">
        <v>77</v>
      </c>
      <c r="E582" s="66">
        <v>136</v>
      </c>
      <c r="F582" s="67"/>
      <c r="G582" s="65">
        <f t="shared" si="112"/>
        <v>-8</v>
      </c>
      <c r="H582" s="66">
        <f t="shared" si="113"/>
        <v>-59</v>
      </c>
      <c r="I582" s="20">
        <f t="shared" si="114"/>
        <v>-0.8</v>
      </c>
      <c r="J582" s="21">
        <f t="shared" si="115"/>
        <v>-0.43382352941176472</v>
      </c>
    </row>
    <row r="583" spans="1:10" x14ac:dyDescent="0.2">
      <c r="A583" s="158" t="s">
        <v>264</v>
      </c>
      <c r="B583" s="65">
        <v>2</v>
      </c>
      <c r="C583" s="66">
        <v>45</v>
      </c>
      <c r="D583" s="65">
        <v>217</v>
      </c>
      <c r="E583" s="66">
        <v>424</v>
      </c>
      <c r="F583" s="67"/>
      <c r="G583" s="65">
        <f t="shared" si="112"/>
        <v>-43</v>
      </c>
      <c r="H583" s="66">
        <f t="shared" si="113"/>
        <v>-207</v>
      </c>
      <c r="I583" s="20">
        <f t="shared" si="114"/>
        <v>-0.9555555555555556</v>
      </c>
      <c r="J583" s="21">
        <f t="shared" si="115"/>
        <v>-0.4882075471698113</v>
      </c>
    </row>
    <row r="584" spans="1:10" x14ac:dyDescent="0.2">
      <c r="A584" s="158" t="s">
        <v>474</v>
      </c>
      <c r="B584" s="65">
        <v>0</v>
      </c>
      <c r="C584" s="66">
        <v>6</v>
      </c>
      <c r="D584" s="65">
        <v>0</v>
      </c>
      <c r="E584" s="66">
        <v>74</v>
      </c>
      <c r="F584" s="67"/>
      <c r="G584" s="65">
        <f t="shared" si="112"/>
        <v>-6</v>
      </c>
      <c r="H584" s="66">
        <f t="shared" si="113"/>
        <v>-74</v>
      </c>
      <c r="I584" s="20">
        <f t="shared" si="114"/>
        <v>-1</v>
      </c>
      <c r="J584" s="21">
        <f t="shared" si="115"/>
        <v>-1</v>
      </c>
    </row>
    <row r="585" spans="1:10" x14ac:dyDescent="0.2">
      <c r="A585" s="158" t="s">
        <v>215</v>
      </c>
      <c r="B585" s="65">
        <v>19</v>
      </c>
      <c r="C585" s="66">
        <v>95</v>
      </c>
      <c r="D585" s="65">
        <v>458</v>
      </c>
      <c r="E585" s="66">
        <v>1135</v>
      </c>
      <c r="F585" s="67"/>
      <c r="G585" s="65">
        <f t="shared" si="112"/>
        <v>-76</v>
      </c>
      <c r="H585" s="66">
        <f t="shared" si="113"/>
        <v>-677</v>
      </c>
      <c r="I585" s="20">
        <f t="shared" si="114"/>
        <v>-0.8</v>
      </c>
      <c r="J585" s="21">
        <f t="shared" si="115"/>
        <v>-0.59647577092511017</v>
      </c>
    </row>
    <row r="586" spans="1:10" x14ac:dyDescent="0.2">
      <c r="A586" s="158" t="s">
        <v>380</v>
      </c>
      <c r="B586" s="65">
        <v>45</v>
      </c>
      <c r="C586" s="66">
        <v>0</v>
      </c>
      <c r="D586" s="65">
        <v>351</v>
      </c>
      <c r="E586" s="66">
        <v>0</v>
      </c>
      <c r="F586" s="67"/>
      <c r="G586" s="65">
        <f t="shared" si="112"/>
        <v>45</v>
      </c>
      <c r="H586" s="66">
        <f t="shared" si="113"/>
        <v>351</v>
      </c>
      <c r="I586" s="20" t="str">
        <f t="shared" si="114"/>
        <v>-</v>
      </c>
      <c r="J586" s="21" t="str">
        <f t="shared" si="115"/>
        <v>-</v>
      </c>
    </row>
    <row r="587" spans="1:10" x14ac:dyDescent="0.2">
      <c r="A587" s="158" t="s">
        <v>435</v>
      </c>
      <c r="B587" s="65">
        <v>60</v>
      </c>
      <c r="C587" s="66">
        <v>185</v>
      </c>
      <c r="D587" s="65">
        <v>1104</v>
      </c>
      <c r="E587" s="66">
        <v>1680</v>
      </c>
      <c r="F587" s="67"/>
      <c r="G587" s="65">
        <f t="shared" si="112"/>
        <v>-125</v>
      </c>
      <c r="H587" s="66">
        <f t="shared" si="113"/>
        <v>-576</v>
      </c>
      <c r="I587" s="20">
        <f t="shared" si="114"/>
        <v>-0.67567567567567566</v>
      </c>
      <c r="J587" s="21">
        <f t="shared" si="115"/>
        <v>-0.34285714285714286</v>
      </c>
    </row>
    <row r="588" spans="1:10" x14ac:dyDescent="0.2">
      <c r="A588" s="158" t="s">
        <v>475</v>
      </c>
      <c r="B588" s="65">
        <v>24</v>
      </c>
      <c r="C588" s="66">
        <v>96</v>
      </c>
      <c r="D588" s="65">
        <v>695</v>
      </c>
      <c r="E588" s="66">
        <v>1059</v>
      </c>
      <c r="F588" s="67"/>
      <c r="G588" s="65">
        <f t="shared" si="112"/>
        <v>-72</v>
      </c>
      <c r="H588" s="66">
        <f t="shared" si="113"/>
        <v>-364</v>
      </c>
      <c r="I588" s="20">
        <f t="shared" si="114"/>
        <v>-0.75</v>
      </c>
      <c r="J588" s="21">
        <f t="shared" si="115"/>
        <v>-0.34372049102927288</v>
      </c>
    </row>
    <row r="589" spans="1:10" x14ac:dyDescent="0.2">
      <c r="A589" s="158" t="s">
        <v>491</v>
      </c>
      <c r="B589" s="65">
        <v>19</v>
      </c>
      <c r="C589" s="66">
        <v>39</v>
      </c>
      <c r="D589" s="65">
        <v>258</v>
      </c>
      <c r="E589" s="66">
        <v>265</v>
      </c>
      <c r="F589" s="67"/>
      <c r="G589" s="65">
        <f t="shared" si="112"/>
        <v>-20</v>
      </c>
      <c r="H589" s="66">
        <f t="shared" si="113"/>
        <v>-7</v>
      </c>
      <c r="I589" s="20">
        <f t="shared" si="114"/>
        <v>-0.51282051282051277</v>
      </c>
      <c r="J589" s="21">
        <f t="shared" si="115"/>
        <v>-2.6415094339622643E-2</v>
      </c>
    </row>
    <row r="590" spans="1:10" x14ac:dyDescent="0.2">
      <c r="A590" s="158" t="s">
        <v>528</v>
      </c>
      <c r="B590" s="65">
        <v>1</v>
      </c>
      <c r="C590" s="66">
        <v>26</v>
      </c>
      <c r="D590" s="65">
        <v>154</v>
      </c>
      <c r="E590" s="66">
        <v>401</v>
      </c>
      <c r="F590" s="67"/>
      <c r="G590" s="65">
        <f t="shared" si="112"/>
        <v>-25</v>
      </c>
      <c r="H590" s="66">
        <f t="shared" si="113"/>
        <v>-247</v>
      </c>
      <c r="I590" s="20">
        <f t="shared" si="114"/>
        <v>-0.96153846153846156</v>
      </c>
      <c r="J590" s="21">
        <f t="shared" si="115"/>
        <v>-0.61596009975062349</v>
      </c>
    </row>
    <row r="591" spans="1:10" x14ac:dyDescent="0.2">
      <c r="A591" s="158" t="s">
        <v>402</v>
      </c>
      <c r="B591" s="65">
        <v>37</v>
      </c>
      <c r="C591" s="66">
        <v>0</v>
      </c>
      <c r="D591" s="65">
        <v>37</v>
      </c>
      <c r="E591" s="66">
        <v>0</v>
      </c>
      <c r="F591" s="67"/>
      <c r="G591" s="65">
        <f t="shared" si="112"/>
        <v>37</v>
      </c>
      <c r="H591" s="66">
        <f t="shared" si="113"/>
        <v>37</v>
      </c>
      <c r="I591" s="20" t="str">
        <f t="shared" si="114"/>
        <v>-</v>
      </c>
      <c r="J591" s="21" t="str">
        <f t="shared" si="115"/>
        <v>-</v>
      </c>
    </row>
    <row r="592" spans="1:10" s="160" customFormat="1" x14ac:dyDescent="0.2">
      <c r="A592" s="178" t="s">
        <v>717</v>
      </c>
      <c r="B592" s="71">
        <v>362</v>
      </c>
      <c r="C592" s="72">
        <v>1036</v>
      </c>
      <c r="D592" s="71">
        <v>7093</v>
      </c>
      <c r="E592" s="72">
        <v>10540</v>
      </c>
      <c r="F592" s="73"/>
      <c r="G592" s="71">
        <f t="shared" si="112"/>
        <v>-674</v>
      </c>
      <c r="H592" s="72">
        <f t="shared" si="113"/>
        <v>-3447</v>
      </c>
      <c r="I592" s="37">
        <f t="shared" si="114"/>
        <v>-0.65057915057915061</v>
      </c>
      <c r="J592" s="38">
        <f t="shared" si="115"/>
        <v>-0.32703984819734344</v>
      </c>
    </row>
    <row r="593" spans="1:10" x14ac:dyDescent="0.2">
      <c r="A593" s="177"/>
      <c r="B593" s="143"/>
      <c r="C593" s="144"/>
      <c r="D593" s="143"/>
      <c r="E593" s="144"/>
      <c r="F593" s="145"/>
      <c r="G593" s="143"/>
      <c r="H593" s="144"/>
      <c r="I593" s="151"/>
      <c r="J593" s="152"/>
    </row>
    <row r="594" spans="1:10" s="139" customFormat="1" x14ac:dyDescent="0.2">
      <c r="A594" s="159" t="s">
        <v>96</v>
      </c>
      <c r="B594" s="65"/>
      <c r="C594" s="66"/>
      <c r="D594" s="65"/>
      <c r="E594" s="66"/>
      <c r="F594" s="67"/>
      <c r="G594" s="65"/>
      <c r="H594" s="66"/>
      <c r="I594" s="20"/>
      <c r="J594" s="21"/>
    </row>
    <row r="595" spans="1:10" x14ac:dyDescent="0.2">
      <c r="A595" s="158" t="s">
        <v>279</v>
      </c>
      <c r="B595" s="65">
        <v>2</v>
      </c>
      <c r="C595" s="66">
        <v>10</v>
      </c>
      <c r="D595" s="65">
        <v>40</v>
      </c>
      <c r="E595" s="66">
        <v>17</v>
      </c>
      <c r="F595" s="67"/>
      <c r="G595" s="65">
        <f t="shared" ref="G595:G601" si="116">B595-C595</f>
        <v>-8</v>
      </c>
      <c r="H595" s="66">
        <f t="shared" ref="H595:H601" si="117">D595-E595</f>
        <v>23</v>
      </c>
      <c r="I595" s="20">
        <f t="shared" ref="I595:I601" si="118">IF(C595=0, "-", IF(G595/C595&lt;10, G595/C595, "&gt;999%"))</f>
        <v>-0.8</v>
      </c>
      <c r="J595" s="21">
        <f t="shared" ref="J595:J601" si="119">IF(E595=0, "-", IF(H595/E595&lt;10, H595/E595, "&gt;999%"))</f>
        <v>1.3529411764705883</v>
      </c>
    </row>
    <row r="596" spans="1:10" x14ac:dyDescent="0.2">
      <c r="A596" s="158" t="s">
        <v>280</v>
      </c>
      <c r="B596" s="65">
        <v>3</v>
      </c>
      <c r="C596" s="66">
        <v>4</v>
      </c>
      <c r="D596" s="65">
        <v>29</v>
      </c>
      <c r="E596" s="66">
        <v>10</v>
      </c>
      <c r="F596" s="67"/>
      <c r="G596" s="65">
        <f t="shared" si="116"/>
        <v>-1</v>
      </c>
      <c r="H596" s="66">
        <f t="shared" si="117"/>
        <v>19</v>
      </c>
      <c r="I596" s="20">
        <f t="shared" si="118"/>
        <v>-0.25</v>
      </c>
      <c r="J596" s="21">
        <f t="shared" si="119"/>
        <v>1.9</v>
      </c>
    </row>
    <row r="597" spans="1:10" x14ac:dyDescent="0.2">
      <c r="A597" s="158" t="s">
        <v>293</v>
      </c>
      <c r="B597" s="65">
        <v>0</v>
      </c>
      <c r="C597" s="66">
        <v>3</v>
      </c>
      <c r="D597" s="65">
        <v>12</v>
      </c>
      <c r="E597" s="66">
        <v>8</v>
      </c>
      <c r="F597" s="67"/>
      <c r="G597" s="65">
        <f t="shared" si="116"/>
        <v>-3</v>
      </c>
      <c r="H597" s="66">
        <f t="shared" si="117"/>
        <v>4</v>
      </c>
      <c r="I597" s="20">
        <f t="shared" si="118"/>
        <v>-1</v>
      </c>
      <c r="J597" s="21">
        <f t="shared" si="119"/>
        <v>0.5</v>
      </c>
    </row>
    <row r="598" spans="1:10" x14ac:dyDescent="0.2">
      <c r="A598" s="158" t="s">
        <v>412</v>
      </c>
      <c r="B598" s="65">
        <v>25</v>
      </c>
      <c r="C598" s="66">
        <v>65</v>
      </c>
      <c r="D598" s="65">
        <v>533</v>
      </c>
      <c r="E598" s="66">
        <v>664</v>
      </c>
      <c r="F598" s="67"/>
      <c r="G598" s="65">
        <f t="shared" si="116"/>
        <v>-40</v>
      </c>
      <c r="H598" s="66">
        <f t="shared" si="117"/>
        <v>-131</v>
      </c>
      <c r="I598" s="20">
        <f t="shared" si="118"/>
        <v>-0.61538461538461542</v>
      </c>
      <c r="J598" s="21">
        <f t="shared" si="119"/>
        <v>-0.19728915662650603</v>
      </c>
    </row>
    <row r="599" spans="1:10" x14ac:dyDescent="0.2">
      <c r="A599" s="158" t="s">
        <v>448</v>
      </c>
      <c r="B599" s="65">
        <v>7</v>
      </c>
      <c r="C599" s="66">
        <v>98</v>
      </c>
      <c r="D599" s="65">
        <v>466</v>
      </c>
      <c r="E599" s="66">
        <v>719</v>
      </c>
      <c r="F599" s="67"/>
      <c r="G599" s="65">
        <f t="shared" si="116"/>
        <v>-91</v>
      </c>
      <c r="H599" s="66">
        <f t="shared" si="117"/>
        <v>-253</v>
      </c>
      <c r="I599" s="20">
        <f t="shared" si="118"/>
        <v>-0.9285714285714286</v>
      </c>
      <c r="J599" s="21">
        <f t="shared" si="119"/>
        <v>-0.35187760778859528</v>
      </c>
    </row>
    <row r="600" spans="1:10" x14ac:dyDescent="0.2">
      <c r="A600" s="158" t="s">
        <v>492</v>
      </c>
      <c r="B600" s="65">
        <v>4</v>
      </c>
      <c r="C600" s="66">
        <v>21</v>
      </c>
      <c r="D600" s="65">
        <v>155</v>
      </c>
      <c r="E600" s="66">
        <v>278</v>
      </c>
      <c r="F600" s="67"/>
      <c r="G600" s="65">
        <f t="shared" si="116"/>
        <v>-17</v>
      </c>
      <c r="H600" s="66">
        <f t="shared" si="117"/>
        <v>-123</v>
      </c>
      <c r="I600" s="20">
        <f t="shared" si="118"/>
        <v>-0.80952380952380953</v>
      </c>
      <c r="J600" s="21">
        <f t="shared" si="119"/>
        <v>-0.44244604316546765</v>
      </c>
    </row>
    <row r="601" spans="1:10" s="160" customFormat="1" x14ac:dyDescent="0.2">
      <c r="A601" s="178" t="s">
        <v>718</v>
      </c>
      <c r="B601" s="71">
        <v>41</v>
      </c>
      <c r="C601" s="72">
        <v>201</v>
      </c>
      <c r="D601" s="71">
        <v>1235</v>
      </c>
      <c r="E601" s="72">
        <v>1696</v>
      </c>
      <c r="F601" s="73"/>
      <c r="G601" s="71">
        <f t="shared" si="116"/>
        <v>-160</v>
      </c>
      <c r="H601" s="72">
        <f t="shared" si="117"/>
        <v>-461</v>
      </c>
      <c r="I601" s="37">
        <f t="shared" si="118"/>
        <v>-0.79601990049751248</v>
      </c>
      <c r="J601" s="38">
        <f t="shared" si="119"/>
        <v>-0.27181603773584906</v>
      </c>
    </row>
    <row r="602" spans="1:10" x14ac:dyDescent="0.2">
      <c r="A602" s="177"/>
      <c r="B602" s="143"/>
      <c r="C602" s="144"/>
      <c r="D602" s="143"/>
      <c r="E602" s="144"/>
      <c r="F602" s="145"/>
      <c r="G602" s="143"/>
      <c r="H602" s="144"/>
      <c r="I602" s="151"/>
      <c r="J602" s="152"/>
    </row>
    <row r="603" spans="1:10" s="139" customFormat="1" x14ac:dyDescent="0.2">
      <c r="A603" s="159" t="s">
        <v>97</v>
      </c>
      <c r="B603" s="65"/>
      <c r="C603" s="66"/>
      <c r="D603" s="65"/>
      <c r="E603" s="66"/>
      <c r="F603" s="67"/>
      <c r="G603" s="65"/>
      <c r="H603" s="66"/>
      <c r="I603" s="20"/>
      <c r="J603" s="21"/>
    </row>
    <row r="604" spans="1:10" x14ac:dyDescent="0.2">
      <c r="A604" s="158" t="s">
        <v>594</v>
      </c>
      <c r="B604" s="65">
        <v>84</v>
      </c>
      <c r="C604" s="66">
        <v>83</v>
      </c>
      <c r="D604" s="65">
        <v>513</v>
      </c>
      <c r="E604" s="66">
        <v>562</v>
      </c>
      <c r="F604" s="67"/>
      <c r="G604" s="65">
        <f>B604-C604</f>
        <v>1</v>
      </c>
      <c r="H604" s="66">
        <f>D604-E604</f>
        <v>-49</v>
      </c>
      <c r="I604" s="20">
        <f>IF(C604=0, "-", IF(G604/C604&lt;10, G604/C604, "&gt;999%"))</f>
        <v>1.2048192771084338E-2</v>
      </c>
      <c r="J604" s="21">
        <f>IF(E604=0, "-", IF(H604/E604&lt;10, H604/E604, "&gt;999%"))</f>
        <v>-8.7188612099644125E-2</v>
      </c>
    </row>
    <row r="605" spans="1:10" x14ac:dyDescent="0.2">
      <c r="A605" s="158" t="s">
        <v>581</v>
      </c>
      <c r="B605" s="65">
        <v>1</v>
      </c>
      <c r="C605" s="66">
        <v>0</v>
      </c>
      <c r="D605" s="65">
        <v>11</v>
      </c>
      <c r="E605" s="66">
        <v>3</v>
      </c>
      <c r="F605" s="67"/>
      <c r="G605" s="65">
        <f>B605-C605</f>
        <v>1</v>
      </c>
      <c r="H605" s="66">
        <f>D605-E605</f>
        <v>8</v>
      </c>
      <c r="I605" s="20" t="str">
        <f>IF(C605=0, "-", IF(G605/C605&lt;10, G605/C605, "&gt;999%"))</f>
        <v>-</v>
      </c>
      <c r="J605" s="21">
        <f>IF(E605=0, "-", IF(H605/E605&lt;10, H605/E605, "&gt;999%"))</f>
        <v>2.6666666666666665</v>
      </c>
    </row>
    <row r="606" spans="1:10" s="160" customFormat="1" x14ac:dyDescent="0.2">
      <c r="A606" s="178" t="s">
        <v>719</v>
      </c>
      <c r="B606" s="71">
        <v>85</v>
      </c>
      <c r="C606" s="72">
        <v>83</v>
      </c>
      <c r="D606" s="71">
        <v>524</v>
      </c>
      <c r="E606" s="72">
        <v>565</v>
      </c>
      <c r="F606" s="73"/>
      <c r="G606" s="71">
        <f>B606-C606</f>
        <v>2</v>
      </c>
      <c r="H606" s="72">
        <f>D606-E606</f>
        <v>-41</v>
      </c>
      <c r="I606" s="37">
        <f>IF(C606=0, "-", IF(G606/C606&lt;10, G606/C606, "&gt;999%"))</f>
        <v>2.4096385542168676E-2</v>
      </c>
      <c r="J606" s="38">
        <f>IF(E606=0, "-", IF(H606/E606&lt;10, H606/E606, "&gt;999%"))</f>
        <v>-7.2566371681415928E-2</v>
      </c>
    </row>
    <row r="607" spans="1:10" x14ac:dyDescent="0.2">
      <c r="A607" s="177"/>
      <c r="B607" s="143"/>
      <c r="C607" s="144"/>
      <c r="D607" s="143"/>
      <c r="E607" s="144"/>
      <c r="F607" s="145"/>
      <c r="G607" s="143"/>
      <c r="H607" s="144"/>
      <c r="I607" s="151"/>
      <c r="J607" s="152"/>
    </row>
    <row r="608" spans="1:10" s="139" customFormat="1" x14ac:dyDescent="0.2">
      <c r="A608" s="159" t="s">
        <v>98</v>
      </c>
      <c r="B608" s="65"/>
      <c r="C608" s="66"/>
      <c r="D608" s="65"/>
      <c r="E608" s="66"/>
      <c r="F608" s="67"/>
      <c r="G608" s="65"/>
      <c r="H608" s="66"/>
      <c r="I608" s="20"/>
      <c r="J608" s="21"/>
    </row>
    <row r="609" spans="1:10" x14ac:dyDescent="0.2">
      <c r="A609" s="158" t="s">
        <v>595</v>
      </c>
      <c r="B609" s="65">
        <v>4</v>
      </c>
      <c r="C609" s="66">
        <v>3</v>
      </c>
      <c r="D609" s="65">
        <v>33</v>
      </c>
      <c r="E609" s="66">
        <v>26</v>
      </c>
      <c r="F609" s="67"/>
      <c r="G609" s="65">
        <f>B609-C609</f>
        <v>1</v>
      </c>
      <c r="H609" s="66">
        <f>D609-E609</f>
        <v>7</v>
      </c>
      <c r="I609" s="20">
        <f>IF(C609=0, "-", IF(G609/C609&lt;10, G609/C609, "&gt;999%"))</f>
        <v>0.33333333333333331</v>
      </c>
      <c r="J609" s="21">
        <f>IF(E609=0, "-", IF(H609/E609&lt;10, H609/E609, "&gt;999%"))</f>
        <v>0.26923076923076922</v>
      </c>
    </row>
    <row r="610" spans="1:10" s="160" customFormat="1" x14ac:dyDescent="0.2">
      <c r="A610" s="165" t="s">
        <v>720</v>
      </c>
      <c r="B610" s="166">
        <v>4</v>
      </c>
      <c r="C610" s="167">
        <v>3</v>
      </c>
      <c r="D610" s="166">
        <v>33</v>
      </c>
      <c r="E610" s="167">
        <v>26</v>
      </c>
      <c r="F610" s="168"/>
      <c r="G610" s="166">
        <f>B610-C610</f>
        <v>1</v>
      </c>
      <c r="H610" s="167">
        <f>D610-E610</f>
        <v>7</v>
      </c>
      <c r="I610" s="169">
        <f>IF(C610=0, "-", IF(G610/C610&lt;10, G610/C610, "&gt;999%"))</f>
        <v>0.33333333333333331</v>
      </c>
      <c r="J610" s="170">
        <f>IF(E610=0, "-", IF(H610/E610&lt;10, H610/E610, "&gt;999%"))</f>
        <v>0.26923076923076922</v>
      </c>
    </row>
    <row r="611" spans="1:10" x14ac:dyDescent="0.2">
      <c r="A611" s="171"/>
      <c r="B611" s="172"/>
      <c r="C611" s="173"/>
      <c r="D611" s="172"/>
      <c r="E611" s="173"/>
      <c r="F611" s="174"/>
      <c r="G611" s="172"/>
      <c r="H611" s="173"/>
      <c r="I611" s="175"/>
      <c r="J611" s="176"/>
    </row>
    <row r="612" spans="1:10" x14ac:dyDescent="0.2">
      <c r="A612" s="27" t="s">
        <v>16</v>
      </c>
      <c r="B612" s="71">
        <f>SUM(B7:B611)/2</f>
        <v>10447</v>
      </c>
      <c r="C612" s="77">
        <f>SUM(C7:C611)/2</f>
        <v>24686</v>
      </c>
      <c r="D612" s="71">
        <f>SUM(D7:D611)/2</f>
        <v>155887</v>
      </c>
      <c r="E612" s="77">
        <f>SUM(E7:E611)/2</f>
        <v>231192</v>
      </c>
      <c r="F612" s="73"/>
      <c r="G612" s="71">
        <f>B612-C612</f>
        <v>-14239</v>
      </c>
      <c r="H612" s="72">
        <f>D612-E612</f>
        <v>-75305</v>
      </c>
      <c r="I612" s="37">
        <f>IF(C612=0, 0, G612/C612)</f>
        <v>-0.57680466661265495</v>
      </c>
      <c r="J612" s="38">
        <f>IF(E612=0, 0, H612/E612)</f>
        <v>-0.3257249385791896</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5" max="16383" man="1"/>
    <brk id="104" max="16383" man="1"/>
    <brk id="158" max="16383" man="1"/>
    <brk id="217" max="16383" man="1"/>
    <brk id="277" max="16383" man="1"/>
    <brk id="337" max="16383" man="1"/>
    <brk id="399" max="16383" man="1"/>
    <brk id="456" max="16383" man="1"/>
    <brk id="517" max="16383" man="1"/>
    <brk id="56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2020</v>
      </c>
      <c r="C6" s="58">
        <f>B6-1</f>
        <v>2019</v>
      </c>
      <c r="D6" s="57">
        <f>B6</f>
        <v>2020</v>
      </c>
      <c r="E6" s="58">
        <f>C6</f>
        <v>2019</v>
      </c>
      <c r="F6" s="64"/>
      <c r="G6" s="57" t="s">
        <v>4</v>
      </c>
      <c r="H6" s="58" t="s">
        <v>2</v>
      </c>
      <c r="I6" s="57" t="s">
        <v>4</v>
      </c>
      <c r="J6" s="58" t="s">
        <v>2</v>
      </c>
    </row>
    <row r="7" spans="1:10" x14ac:dyDescent="0.2">
      <c r="A7" s="7" t="s">
        <v>111</v>
      </c>
      <c r="B7" s="65">
        <v>2212</v>
      </c>
      <c r="C7" s="66">
        <v>7294</v>
      </c>
      <c r="D7" s="65">
        <v>39907</v>
      </c>
      <c r="E7" s="66">
        <v>73337</v>
      </c>
      <c r="F7" s="67"/>
      <c r="G7" s="65">
        <f>B7-C7</f>
        <v>-5082</v>
      </c>
      <c r="H7" s="66">
        <f>D7-E7</f>
        <v>-33430</v>
      </c>
      <c r="I7" s="28">
        <f>IF(C7=0, "-", IF(G7/C7&lt;10, G7/C7*100, "&gt;999"))</f>
        <v>-69.673704414587334</v>
      </c>
      <c r="J7" s="29">
        <f>IF(E7=0, "-", IF(H7/E7&lt;10, H7/E7*100, "&gt;999"))</f>
        <v>-45.584084432142028</v>
      </c>
    </row>
    <row r="8" spans="1:10" x14ac:dyDescent="0.2">
      <c r="A8" s="7" t="s">
        <v>120</v>
      </c>
      <c r="B8" s="65">
        <v>4775</v>
      </c>
      <c r="C8" s="66">
        <v>12189</v>
      </c>
      <c r="D8" s="65">
        <v>76513</v>
      </c>
      <c r="E8" s="66">
        <v>107324</v>
      </c>
      <c r="F8" s="67"/>
      <c r="G8" s="65">
        <f>B8-C8</f>
        <v>-7414</v>
      </c>
      <c r="H8" s="66">
        <f>D8-E8</f>
        <v>-30811</v>
      </c>
      <c r="I8" s="28">
        <f>IF(C8=0, "-", IF(G8/C8&lt;10, G8/C8*100, "&gt;999"))</f>
        <v>-60.825334317827554</v>
      </c>
      <c r="J8" s="29">
        <f>IF(E8=0, "-", IF(H8/E8&lt;10, H8/E8*100, "&gt;999"))</f>
        <v>-28.708397003466139</v>
      </c>
    </row>
    <row r="9" spans="1:10" x14ac:dyDescent="0.2">
      <c r="A9" s="7" t="s">
        <v>126</v>
      </c>
      <c r="B9" s="65">
        <v>2738</v>
      </c>
      <c r="C9" s="66">
        <v>4227</v>
      </c>
      <c r="D9" s="65">
        <v>32921</v>
      </c>
      <c r="E9" s="66">
        <v>42060</v>
      </c>
      <c r="F9" s="67"/>
      <c r="G9" s="65">
        <f>B9-C9</f>
        <v>-1489</v>
      </c>
      <c r="H9" s="66">
        <f>D9-E9</f>
        <v>-9139</v>
      </c>
      <c r="I9" s="28">
        <f>IF(C9=0, "-", IF(G9/C9&lt;10, G9/C9*100, "&gt;999"))</f>
        <v>-35.225928554530398</v>
      </c>
      <c r="J9" s="29">
        <f>IF(E9=0, "-", IF(H9/E9&lt;10, H9/E9*100, "&gt;999"))</f>
        <v>-21.728483119353303</v>
      </c>
    </row>
    <row r="10" spans="1:10" x14ac:dyDescent="0.2">
      <c r="A10" s="7" t="s">
        <v>127</v>
      </c>
      <c r="B10" s="65">
        <v>722</v>
      </c>
      <c r="C10" s="66">
        <v>976</v>
      </c>
      <c r="D10" s="65">
        <v>6546</v>
      </c>
      <c r="E10" s="66">
        <v>8471</v>
      </c>
      <c r="F10" s="67"/>
      <c r="G10" s="65">
        <f>B10-C10</f>
        <v>-254</v>
      </c>
      <c r="H10" s="66">
        <f>D10-E10</f>
        <v>-1925</v>
      </c>
      <c r="I10" s="28">
        <f>IF(C10=0, "-", IF(G10/C10&lt;10, G10/C10*100, "&gt;999"))</f>
        <v>-26.024590163934423</v>
      </c>
      <c r="J10" s="29">
        <f>IF(E10=0, "-", IF(H10/E10&lt;10, H10/E10*100, "&gt;999"))</f>
        <v>-22.724589776885846</v>
      </c>
    </row>
    <row r="11" spans="1:10" s="43" customFormat="1" x14ac:dyDescent="0.2">
      <c r="A11" s="27" t="s">
        <v>0</v>
      </c>
      <c r="B11" s="71">
        <f>SUM(B7:B10)</f>
        <v>10447</v>
      </c>
      <c r="C11" s="72">
        <f>SUM(C7:C10)</f>
        <v>24686</v>
      </c>
      <c r="D11" s="71">
        <f>SUM(D7:D10)</f>
        <v>155887</v>
      </c>
      <c r="E11" s="72">
        <f>SUM(E7:E10)</f>
        <v>231192</v>
      </c>
      <c r="F11" s="73"/>
      <c r="G11" s="71">
        <f>B11-C11</f>
        <v>-14239</v>
      </c>
      <c r="H11" s="72">
        <f>D11-E11</f>
        <v>-75305</v>
      </c>
      <c r="I11" s="44">
        <f>IF(C11=0, 0, G11/C11*100)</f>
        <v>-57.680466661265498</v>
      </c>
      <c r="J11" s="45">
        <f>IF(E11=0, 0, H11/E11*100)</f>
        <v>-32.572493857918957</v>
      </c>
    </row>
    <row r="13" spans="1:10" x14ac:dyDescent="0.2">
      <c r="A13" s="3"/>
      <c r="B13" s="196" t="s">
        <v>1</v>
      </c>
      <c r="C13" s="197"/>
      <c r="D13" s="196" t="s">
        <v>2</v>
      </c>
      <c r="E13" s="197"/>
      <c r="F13" s="59"/>
      <c r="G13" s="196" t="s">
        <v>3</v>
      </c>
      <c r="H13" s="200"/>
      <c r="I13" s="200"/>
      <c r="J13" s="197"/>
    </row>
    <row r="14" spans="1:10" x14ac:dyDescent="0.2">
      <c r="A14" s="7" t="s">
        <v>112</v>
      </c>
      <c r="B14" s="65">
        <v>49</v>
      </c>
      <c r="C14" s="66">
        <v>147</v>
      </c>
      <c r="D14" s="65">
        <v>746</v>
      </c>
      <c r="E14" s="66">
        <v>1266</v>
      </c>
      <c r="F14" s="67"/>
      <c r="G14" s="65">
        <f t="shared" ref="G14:G34" si="0">B14-C14</f>
        <v>-98</v>
      </c>
      <c r="H14" s="66">
        <f t="shared" ref="H14:H34" si="1">D14-E14</f>
        <v>-520</v>
      </c>
      <c r="I14" s="28">
        <f t="shared" ref="I14:I33" si="2">IF(C14=0, "-", IF(G14/C14&lt;10, G14/C14*100, "&gt;999"))</f>
        <v>-66.666666666666657</v>
      </c>
      <c r="J14" s="29">
        <f t="shared" ref="J14:J33" si="3">IF(E14=0, "-", IF(H14/E14&lt;10, H14/E14*100, "&gt;999"))</f>
        <v>-41.074249605055293</v>
      </c>
    </row>
    <row r="15" spans="1:10" x14ac:dyDescent="0.2">
      <c r="A15" s="7" t="s">
        <v>113</v>
      </c>
      <c r="B15" s="65">
        <v>370</v>
      </c>
      <c r="C15" s="66">
        <v>1268</v>
      </c>
      <c r="D15" s="65">
        <v>5936</v>
      </c>
      <c r="E15" s="66">
        <v>13668</v>
      </c>
      <c r="F15" s="67"/>
      <c r="G15" s="65">
        <f t="shared" si="0"/>
        <v>-898</v>
      </c>
      <c r="H15" s="66">
        <f t="shared" si="1"/>
        <v>-7732</v>
      </c>
      <c r="I15" s="28">
        <f t="shared" si="2"/>
        <v>-70.820189274447955</v>
      </c>
      <c r="J15" s="29">
        <f t="shared" si="3"/>
        <v>-56.570090722856307</v>
      </c>
    </row>
    <row r="16" spans="1:10" x14ac:dyDescent="0.2">
      <c r="A16" s="7" t="s">
        <v>114</v>
      </c>
      <c r="B16" s="65">
        <v>1059</v>
      </c>
      <c r="C16" s="66">
        <v>3496</v>
      </c>
      <c r="D16" s="65">
        <v>21387</v>
      </c>
      <c r="E16" s="66">
        <v>36519</v>
      </c>
      <c r="F16" s="67"/>
      <c r="G16" s="65">
        <f t="shared" si="0"/>
        <v>-2437</v>
      </c>
      <c r="H16" s="66">
        <f t="shared" si="1"/>
        <v>-15132</v>
      </c>
      <c r="I16" s="28">
        <f t="shared" si="2"/>
        <v>-69.708237986270021</v>
      </c>
      <c r="J16" s="29">
        <f t="shared" si="3"/>
        <v>-41.435964840220159</v>
      </c>
    </row>
    <row r="17" spans="1:10" x14ac:dyDescent="0.2">
      <c r="A17" s="7" t="s">
        <v>115</v>
      </c>
      <c r="B17" s="65">
        <v>395</v>
      </c>
      <c r="C17" s="66">
        <v>1095</v>
      </c>
      <c r="D17" s="65">
        <v>6294</v>
      </c>
      <c r="E17" s="66">
        <v>10663</v>
      </c>
      <c r="F17" s="67"/>
      <c r="G17" s="65">
        <f t="shared" si="0"/>
        <v>-700</v>
      </c>
      <c r="H17" s="66">
        <f t="shared" si="1"/>
        <v>-4369</v>
      </c>
      <c r="I17" s="28">
        <f t="shared" si="2"/>
        <v>-63.926940639269404</v>
      </c>
      <c r="J17" s="29">
        <f t="shared" si="3"/>
        <v>-40.973459626746696</v>
      </c>
    </row>
    <row r="18" spans="1:10" x14ac:dyDescent="0.2">
      <c r="A18" s="7" t="s">
        <v>116</v>
      </c>
      <c r="B18" s="65">
        <v>115</v>
      </c>
      <c r="C18" s="66">
        <v>288</v>
      </c>
      <c r="D18" s="65">
        <v>1318</v>
      </c>
      <c r="E18" s="66">
        <v>3824</v>
      </c>
      <c r="F18" s="67"/>
      <c r="G18" s="65">
        <f t="shared" si="0"/>
        <v>-173</v>
      </c>
      <c r="H18" s="66">
        <f t="shared" si="1"/>
        <v>-2506</v>
      </c>
      <c r="I18" s="28">
        <f t="shared" si="2"/>
        <v>-60.069444444444443</v>
      </c>
      <c r="J18" s="29">
        <f t="shared" si="3"/>
        <v>-65.53347280334728</v>
      </c>
    </row>
    <row r="19" spans="1:10" x14ac:dyDescent="0.2">
      <c r="A19" s="7" t="s">
        <v>117</v>
      </c>
      <c r="B19" s="65">
        <v>12</v>
      </c>
      <c r="C19" s="66">
        <v>24</v>
      </c>
      <c r="D19" s="65">
        <v>272</v>
      </c>
      <c r="E19" s="66">
        <v>245</v>
      </c>
      <c r="F19" s="67"/>
      <c r="G19" s="65">
        <f t="shared" si="0"/>
        <v>-12</v>
      </c>
      <c r="H19" s="66">
        <f t="shared" si="1"/>
        <v>27</v>
      </c>
      <c r="I19" s="28">
        <f t="shared" si="2"/>
        <v>-50</v>
      </c>
      <c r="J19" s="29">
        <f t="shared" si="3"/>
        <v>11.020408163265307</v>
      </c>
    </row>
    <row r="20" spans="1:10" x14ac:dyDescent="0.2">
      <c r="A20" s="7" t="s">
        <v>118</v>
      </c>
      <c r="B20" s="65">
        <v>68</v>
      </c>
      <c r="C20" s="66">
        <v>262</v>
      </c>
      <c r="D20" s="65">
        <v>1553</v>
      </c>
      <c r="E20" s="66">
        <v>2608</v>
      </c>
      <c r="F20" s="67"/>
      <c r="G20" s="65">
        <f t="shared" si="0"/>
        <v>-194</v>
      </c>
      <c r="H20" s="66">
        <f t="shared" si="1"/>
        <v>-1055</v>
      </c>
      <c r="I20" s="28">
        <f t="shared" si="2"/>
        <v>-74.045801526717554</v>
      </c>
      <c r="J20" s="29">
        <f t="shared" si="3"/>
        <v>-40.452453987730067</v>
      </c>
    </row>
    <row r="21" spans="1:10" x14ac:dyDescent="0.2">
      <c r="A21" s="7" t="s">
        <v>119</v>
      </c>
      <c r="B21" s="65">
        <v>144</v>
      </c>
      <c r="C21" s="66">
        <v>714</v>
      </c>
      <c r="D21" s="65">
        <v>2401</v>
      </c>
      <c r="E21" s="66">
        <v>4544</v>
      </c>
      <c r="F21" s="67"/>
      <c r="G21" s="65">
        <f t="shared" si="0"/>
        <v>-570</v>
      </c>
      <c r="H21" s="66">
        <f t="shared" si="1"/>
        <v>-2143</v>
      </c>
      <c r="I21" s="28">
        <f t="shared" si="2"/>
        <v>-79.831932773109244</v>
      </c>
      <c r="J21" s="29">
        <f t="shared" si="3"/>
        <v>-47.161091549295776</v>
      </c>
    </row>
    <row r="22" spans="1:10" x14ac:dyDescent="0.2">
      <c r="A22" s="142" t="s">
        <v>121</v>
      </c>
      <c r="B22" s="143">
        <v>312</v>
      </c>
      <c r="C22" s="144">
        <v>660</v>
      </c>
      <c r="D22" s="143">
        <v>4414</v>
      </c>
      <c r="E22" s="144">
        <v>5726</v>
      </c>
      <c r="F22" s="145"/>
      <c r="G22" s="143">
        <f t="shared" si="0"/>
        <v>-348</v>
      </c>
      <c r="H22" s="144">
        <f t="shared" si="1"/>
        <v>-1312</v>
      </c>
      <c r="I22" s="146">
        <f t="shared" si="2"/>
        <v>-52.72727272727272</v>
      </c>
      <c r="J22" s="147">
        <f t="shared" si="3"/>
        <v>-22.913028292001396</v>
      </c>
    </row>
    <row r="23" spans="1:10" x14ac:dyDescent="0.2">
      <c r="A23" s="7" t="s">
        <v>122</v>
      </c>
      <c r="B23" s="65">
        <v>1048</v>
      </c>
      <c r="C23" s="66">
        <v>3062</v>
      </c>
      <c r="D23" s="65">
        <v>17581</v>
      </c>
      <c r="E23" s="66">
        <v>23662</v>
      </c>
      <c r="F23" s="67"/>
      <c r="G23" s="65">
        <f t="shared" si="0"/>
        <v>-2014</v>
      </c>
      <c r="H23" s="66">
        <f t="shared" si="1"/>
        <v>-6081</v>
      </c>
      <c r="I23" s="28">
        <f t="shared" si="2"/>
        <v>-65.774003919007185</v>
      </c>
      <c r="J23" s="29">
        <f t="shared" si="3"/>
        <v>-25.699433691150368</v>
      </c>
    </row>
    <row r="24" spans="1:10" x14ac:dyDescent="0.2">
      <c r="A24" s="7" t="s">
        <v>123</v>
      </c>
      <c r="B24" s="65">
        <v>1994</v>
      </c>
      <c r="C24" s="66">
        <v>5148</v>
      </c>
      <c r="D24" s="65">
        <v>32329</v>
      </c>
      <c r="E24" s="66">
        <v>47228</v>
      </c>
      <c r="F24" s="67"/>
      <c r="G24" s="65">
        <f t="shared" si="0"/>
        <v>-3154</v>
      </c>
      <c r="H24" s="66">
        <f t="shared" si="1"/>
        <v>-14899</v>
      </c>
      <c r="I24" s="28">
        <f t="shared" si="2"/>
        <v>-61.266511266511273</v>
      </c>
      <c r="J24" s="29">
        <f t="shared" si="3"/>
        <v>-31.546963665622091</v>
      </c>
    </row>
    <row r="25" spans="1:10" x14ac:dyDescent="0.2">
      <c r="A25" s="7" t="s">
        <v>124</v>
      </c>
      <c r="B25" s="65">
        <v>1179</v>
      </c>
      <c r="C25" s="66">
        <v>2976</v>
      </c>
      <c r="D25" s="65">
        <v>19250</v>
      </c>
      <c r="E25" s="66">
        <v>26827</v>
      </c>
      <c r="F25" s="67"/>
      <c r="G25" s="65">
        <f t="shared" si="0"/>
        <v>-1797</v>
      </c>
      <c r="H25" s="66">
        <f t="shared" si="1"/>
        <v>-7577</v>
      </c>
      <c r="I25" s="28">
        <f t="shared" si="2"/>
        <v>-60.383064516129039</v>
      </c>
      <c r="J25" s="29">
        <f t="shared" si="3"/>
        <v>-28.243933350728746</v>
      </c>
    </row>
    <row r="26" spans="1:10" x14ac:dyDescent="0.2">
      <c r="A26" s="7" t="s">
        <v>125</v>
      </c>
      <c r="B26" s="65">
        <v>242</v>
      </c>
      <c r="C26" s="66">
        <v>343</v>
      </c>
      <c r="D26" s="65">
        <v>2939</v>
      </c>
      <c r="E26" s="66">
        <v>3881</v>
      </c>
      <c r="F26" s="67"/>
      <c r="G26" s="65">
        <f t="shared" si="0"/>
        <v>-101</v>
      </c>
      <c r="H26" s="66">
        <f t="shared" si="1"/>
        <v>-942</v>
      </c>
      <c r="I26" s="28">
        <f t="shared" si="2"/>
        <v>-29.44606413994169</v>
      </c>
      <c r="J26" s="29">
        <f t="shared" si="3"/>
        <v>-24.272094820922444</v>
      </c>
    </row>
    <row r="27" spans="1:10" x14ac:dyDescent="0.2">
      <c r="A27" s="142" t="s">
        <v>128</v>
      </c>
      <c r="B27" s="143">
        <v>14</v>
      </c>
      <c r="C27" s="144">
        <v>59</v>
      </c>
      <c r="D27" s="143">
        <v>273</v>
      </c>
      <c r="E27" s="144">
        <v>516</v>
      </c>
      <c r="F27" s="145"/>
      <c r="G27" s="143">
        <f t="shared" si="0"/>
        <v>-45</v>
      </c>
      <c r="H27" s="144">
        <f t="shared" si="1"/>
        <v>-243</v>
      </c>
      <c r="I27" s="146">
        <f t="shared" si="2"/>
        <v>-76.271186440677965</v>
      </c>
      <c r="J27" s="147">
        <f t="shared" si="3"/>
        <v>-47.093023255813954</v>
      </c>
    </row>
    <row r="28" spans="1:10" x14ac:dyDescent="0.2">
      <c r="A28" s="7" t="s">
        <v>129</v>
      </c>
      <c r="B28" s="65">
        <v>1</v>
      </c>
      <c r="C28" s="66">
        <v>7</v>
      </c>
      <c r="D28" s="65">
        <v>24</v>
      </c>
      <c r="E28" s="66">
        <v>20</v>
      </c>
      <c r="F28" s="67"/>
      <c r="G28" s="65">
        <f t="shared" si="0"/>
        <v>-6</v>
      </c>
      <c r="H28" s="66">
        <f t="shared" si="1"/>
        <v>4</v>
      </c>
      <c r="I28" s="28">
        <f t="shared" si="2"/>
        <v>-85.714285714285708</v>
      </c>
      <c r="J28" s="29">
        <f t="shared" si="3"/>
        <v>20</v>
      </c>
    </row>
    <row r="29" spans="1:10" x14ac:dyDescent="0.2">
      <c r="A29" s="7" t="s">
        <v>130</v>
      </c>
      <c r="B29" s="65">
        <v>33</v>
      </c>
      <c r="C29" s="66">
        <v>63</v>
      </c>
      <c r="D29" s="65">
        <v>480</v>
      </c>
      <c r="E29" s="66">
        <v>625</v>
      </c>
      <c r="F29" s="67"/>
      <c r="G29" s="65">
        <f t="shared" si="0"/>
        <v>-30</v>
      </c>
      <c r="H29" s="66">
        <f t="shared" si="1"/>
        <v>-145</v>
      </c>
      <c r="I29" s="28">
        <f t="shared" si="2"/>
        <v>-47.619047619047613</v>
      </c>
      <c r="J29" s="29">
        <f t="shared" si="3"/>
        <v>-23.200000000000003</v>
      </c>
    </row>
    <row r="30" spans="1:10" x14ac:dyDescent="0.2">
      <c r="A30" s="7" t="s">
        <v>131</v>
      </c>
      <c r="B30" s="65">
        <v>421</v>
      </c>
      <c r="C30" s="66">
        <v>458</v>
      </c>
      <c r="D30" s="65">
        <v>3925</v>
      </c>
      <c r="E30" s="66">
        <v>4201</v>
      </c>
      <c r="F30" s="67"/>
      <c r="G30" s="65">
        <f t="shared" si="0"/>
        <v>-37</v>
      </c>
      <c r="H30" s="66">
        <f t="shared" si="1"/>
        <v>-276</v>
      </c>
      <c r="I30" s="28">
        <f t="shared" si="2"/>
        <v>-8.0786026200873362</v>
      </c>
      <c r="J30" s="29">
        <f t="shared" si="3"/>
        <v>-6.5698643180195191</v>
      </c>
    </row>
    <row r="31" spans="1:10" x14ac:dyDescent="0.2">
      <c r="A31" s="7" t="s">
        <v>132</v>
      </c>
      <c r="B31" s="65">
        <v>334</v>
      </c>
      <c r="C31" s="66">
        <v>643</v>
      </c>
      <c r="D31" s="65">
        <v>4386</v>
      </c>
      <c r="E31" s="66">
        <v>7206</v>
      </c>
      <c r="F31" s="67"/>
      <c r="G31" s="65">
        <f t="shared" si="0"/>
        <v>-309</v>
      </c>
      <c r="H31" s="66">
        <f t="shared" si="1"/>
        <v>-2820</v>
      </c>
      <c r="I31" s="28">
        <f t="shared" si="2"/>
        <v>-48.055987558320375</v>
      </c>
      <c r="J31" s="29">
        <f t="shared" si="3"/>
        <v>-39.134054954204828</v>
      </c>
    </row>
    <row r="32" spans="1:10" x14ac:dyDescent="0.2">
      <c r="A32" s="7" t="s">
        <v>133</v>
      </c>
      <c r="B32" s="65">
        <v>1935</v>
      </c>
      <c r="C32" s="66">
        <v>2997</v>
      </c>
      <c r="D32" s="65">
        <v>23833</v>
      </c>
      <c r="E32" s="66">
        <v>29492</v>
      </c>
      <c r="F32" s="67"/>
      <c r="G32" s="65">
        <f t="shared" si="0"/>
        <v>-1062</v>
      </c>
      <c r="H32" s="66">
        <f t="shared" si="1"/>
        <v>-5659</v>
      </c>
      <c r="I32" s="28">
        <f t="shared" si="2"/>
        <v>-35.435435435435437</v>
      </c>
      <c r="J32" s="29">
        <f t="shared" si="3"/>
        <v>-19.188254441882542</v>
      </c>
    </row>
    <row r="33" spans="1:10" x14ac:dyDescent="0.2">
      <c r="A33" s="142" t="s">
        <v>127</v>
      </c>
      <c r="B33" s="143">
        <v>722</v>
      </c>
      <c r="C33" s="144">
        <v>976</v>
      </c>
      <c r="D33" s="143">
        <v>6546</v>
      </c>
      <c r="E33" s="144">
        <v>8471</v>
      </c>
      <c r="F33" s="145"/>
      <c r="G33" s="143">
        <f t="shared" si="0"/>
        <v>-254</v>
      </c>
      <c r="H33" s="144">
        <f t="shared" si="1"/>
        <v>-1925</v>
      </c>
      <c r="I33" s="146">
        <f t="shared" si="2"/>
        <v>-26.024590163934423</v>
      </c>
      <c r="J33" s="147">
        <f t="shared" si="3"/>
        <v>-22.724589776885846</v>
      </c>
    </row>
    <row r="34" spans="1:10" s="43" customFormat="1" x14ac:dyDescent="0.2">
      <c r="A34" s="27" t="s">
        <v>0</v>
      </c>
      <c r="B34" s="71">
        <f>SUM(B14:B33)</f>
        <v>10447</v>
      </c>
      <c r="C34" s="72">
        <f>SUM(C14:C33)</f>
        <v>24686</v>
      </c>
      <c r="D34" s="71">
        <f>SUM(D14:D33)</f>
        <v>155887</v>
      </c>
      <c r="E34" s="72">
        <f>SUM(E14:E33)</f>
        <v>231192</v>
      </c>
      <c r="F34" s="73"/>
      <c r="G34" s="71">
        <f t="shared" si="0"/>
        <v>-14239</v>
      </c>
      <c r="H34" s="72">
        <f t="shared" si="1"/>
        <v>-75305</v>
      </c>
      <c r="I34" s="44">
        <f>IF(C34=0, 0, G34/C34*100)</f>
        <v>-57.680466661265498</v>
      </c>
      <c r="J34" s="45">
        <f>IF(E34=0, 0, H34/E34*100)</f>
        <v>-32.572493857918957</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2020</v>
      </c>
      <c r="C38" s="58">
        <f>C6</f>
        <v>2019</v>
      </c>
      <c r="D38" s="57">
        <f>D6</f>
        <v>2020</v>
      </c>
      <c r="E38" s="58">
        <f>E6</f>
        <v>2019</v>
      </c>
      <c r="F38" s="64"/>
      <c r="G38" s="57" t="s">
        <v>4</v>
      </c>
      <c r="H38" s="58" t="s">
        <v>2</v>
      </c>
    </row>
    <row r="39" spans="1:10" x14ac:dyDescent="0.2">
      <c r="A39" s="7" t="s">
        <v>111</v>
      </c>
      <c r="B39" s="30">
        <f>$B$7/$B$11*100</f>
        <v>21.173542643821193</v>
      </c>
      <c r="C39" s="31">
        <f>$C$7/$C$11*100</f>
        <v>29.547111723243948</v>
      </c>
      <c r="D39" s="30">
        <f>$D$7/$D$11*100</f>
        <v>25.599953812697656</v>
      </c>
      <c r="E39" s="31">
        <f>$E$7/$E$11*100</f>
        <v>31.721253330565069</v>
      </c>
      <c r="F39" s="32"/>
      <c r="G39" s="30">
        <f>B39-C39</f>
        <v>-8.3735690794227544</v>
      </c>
      <c r="H39" s="31">
        <f>D39-E39</f>
        <v>-6.1212995178674134</v>
      </c>
    </row>
    <row r="40" spans="1:10" x14ac:dyDescent="0.2">
      <c r="A40" s="7" t="s">
        <v>120</v>
      </c>
      <c r="B40" s="30">
        <f>$B$8/$B$11*100</f>
        <v>45.706901502823776</v>
      </c>
      <c r="C40" s="31">
        <f>$C$8/$C$11*100</f>
        <v>49.376164627724215</v>
      </c>
      <c r="D40" s="30">
        <f>$D$8/$D$11*100</f>
        <v>49.082348111131779</v>
      </c>
      <c r="E40" s="31">
        <f>$E$8/$E$11*100</f>
        <v>46.422021523236097</v>
      </c>
      <c r="F40" s="32"/>
      <c r="G40" s="30">
        <f>B40-C40</f>
        <v>-3.6692631249004393</v>
      </c>
      <c r="H40" s="31">
        <f>D40-E40</f>
        <v>2.6603265878956819</v>
      </c>
    </row>
    <row r="41" spans="1:10" x14ac:dyDescent="0.2">
      <c r="A41" s="7" t="s">
        <v>126</v>
      </c>
      <c r="B41" s="30">
        <f>$B$9/$B$11*100</f>
        <v>26.208480903608695</v>
      </c>
      <c r="C41" s="31">
        <f>$C$9/$C$11*100</f>
        <v>17.123065705258043</v>
      </c>
      <c r="D41" s="30">
        <f>$D$9/$D$11*100</f>
        <v>21.118502505019663</v>
      </c>
      <c r="E41" s="31">
        <f>$E$9/$E$11*100</f>
        <v>18.192671026679125</v>
      </c>
      <c r="F41" s="32"/>
      <c r="G41" s="30">
        <f>B41-C41</f>
        <v>9.0854151983506526</v>
      </c>
      <c r="H41" s="31">
        <f>D41-E41</f>
        <v>2.9258314783405375</v>
      </c>
    </row>
    <row r="42" spans="1:10" x14ac:dyDescent="0.2">
      <c r="A42" s="7" t="s">
        <v>127</v>
      </c>
      <c r="B42" s="30">
        <f>$B$10/$B$11*100</f>
        <v>6.9110749497463386</v>
      </c>
      <c r="C42" s="31">
        <f>$C$10/$C$11*100</f>
        <v>3.9536579437737989</v>
      </c>
      <c r="D42" s="30">
        <f>$D$10/$D$11*100</f>
        <v>4.1991955711508977</v>
      </c>
      <c r="E42" s="31">
        <f>$E$10/$E$11*100</f>
        <v>3.6640541195197067</v>
      </c>
      <c r="F42" s="32"/>
      <c r="G42" s="30">
        <f>B42-C42</f>
        <v>2.9574170059725398</v>
      </c>
      <c r="H42" s="31">
        <f>D42-E42</f>
        <v>0.53514145163119098</v>
      </c>
    </row>
    <row r="43" spans="1:10" s="43" customFormat="1" x14ac:dyDescent="0.2">
      <c r="A43" s="27" t="s">
        <v>0</v>
      </c>
      <c r="B43" s="46">
        <f>SUM(B39:B42)</f>
        <v>100</v>
      </c>
      <c r="C43" s="47">
        <f>SUM(C39:C42)</f>
        <v>100.00000000000001</v>
      </c>
      <c r="D43" s="46">
        <f>SUM(D39:D42)</f>
        <v>100</v>
      </c>
      <c r="E43" s="47">
        <f>SUM(E39:E42)</f>
        <v>99.999999999999986</v>
      </c>
      <c r="F43" s="48"/>
      <c r="G43" s="46">
        <f>B43-C43</f>
        <v>0</v>
      </c>
      <c r="H43" s="47">
        <f>D43-E43</f>
        <v>0</v>
      </c>
    </row>
    <row r="45" spans="1:10" x14ac:dyDescent="0.2">
      <c r="A45" s="3"/>
      <c r="B45" s="196" t="s">
        <v>1</v>
      </c>
      <c r="C45" s="197"/>
      <c r="D45" s="196" t="s">
        <v>2</v>
      </c>
      <c r="E45" s="197"/>
      <c r="F45" s="59"/>
      <c r="G45" s="196" t="s">
        <v>9</v>
      </c>
      <c r="H45" s="197"/>
    </row>
    <row r="46" spans="1:10" x14ac:dyDescent="0.2">
      <c r="A46" s="7" t="s">
        <v>112</v>
      </c>
      <c r="B46" s="30">
        <f>$B$14/$B$34*100</f>
        <v>0.46903417248970997</v>
      </c>
      <c r="C46" s="31">
        <f>$C$14/$C$34*100</f>
        <v>0.59547921899052092</v>
      </c>
      <c r="D46" s="30">
        <f>$D$14/$D$34*100</f>
        <v>0.47855177147549188</v>
      </c>
      <c r="E46" s="31">
        <f>$E$14/$E$34*100</f>
        <v>0.54759680265753141</v>
      </c>
      <c r="F46" s="32"/>
      <c r="G46" s="30">
        <f t="shared" ref="G46:G66" si="4">B46-C46</f>
        <v>-0.12644504650081095</v>
      </c>
      <c r="H46" s="31">
        <f t="shared" ref="H46:H66" si="5">D46-E46</f>
        <v>-6.9045031182039529E-2</v>
      </c>
    </row>
    <row r="47" spans="1:10" x14ac:dyDescent="0.2">
      <c r="A47" s="7" t="s">
        <v>113</v>
      </c>
      <c r="B47" s="30">
        <f>$B$15/$B$34*100</f>
        <v>3.5416866085957692</v>
      </c>
      <c r="C47" s="31">
        <f>$C$15/$C$34*100</f>
        <v>5.136514623673337</v>
      </c>
      <c r="D47" s="30">
        <f>$D$15/$D$34*100</f>
        <v>3.8078864818746916</v>
      </c>
      <c r="E47" s="31">
        <f>$E$15/$E$34*100</f>
        <v>5.9119692722931587</v>
      </c>
      <c r="F47" s="32"/>
      <c r="G47" s="30">
        <f t="shared" si="4"/>
        <v>-1.5948280150775678</v>
      </c>
      <c r="H47" s="31">
        <f t="shared" si="5"/>
        <v>-2.1040827904184671</v>
      </c>
    </row>
    <row r="48" spans="1:10" x14ac:dyDescent="0.2">
      <c r="A48" s="7" t="s">
        <v>114</v>
      </c>
      <c r="B48" s="30">
        <f>$B$16/$B$34*100</f>
        <v>10.136881401359242</v>
      </c>
      <c r="C48" s="31">
        <f>$C$16/$C$34*100</f>
        <v>14.161873126468445</v>
      </c>
      <c r="D48" s="30">
        <f>$D$16/$D$34*100</f>
        <v>13.719553266147916</v>
      </c>
      <c r="E48" s="31">
        <f>$E$16/$E$34*100</f>
        <v>15.795961797986088</v>
      </c>
      <c r="F48" s="32"/>
      <c r="G48" s="30">
        <f t="shared" si="4"/>
        <v>-4.0249917251092029</v>
      </c>
      <c r="H48" s="31">
        <f t="shared" si="5"/>
        <v>-2.0764085318381724</v>
      </c>
    </row>
    <row r="49" spans="1:8" x14ac:dyDescent="0.2">
      <c r="A49" s="7" t="s">
        <v>115</v>
      </c>
      <c r="B49" s="30">
        <f>$B$17/$B$34*100</f>
        <v>3.7809897578252127</v>
      </c>
      <c r="C49" s="31">
        <f>$C$17/$C$34*100</f>
        <v>4.4357125496232683</v>
      </c>
      <c r="D49" s="30">
        <f>$D$17/$D$34*100</f>
        <v>4.0375400129581047</v>
      </c>
      <c r="E49" s="31">
        <f>$E$17/$E$34*100</f>
        <v>4.6121838125886709</v>
      </c>
      <c r="F49" s="32"/>
      <c r="G49" s="30">
        <f t="shared" si="4"/>
        <v>-0.65472279179805559</v>
      </c>
      <c r="H49" s="31">
        <f t="shared" si="5"/>
        <v>-0.57464379963056622</v>
      </c>
    </row>
    <row r="50" spans="1:8" x14ac:dyDescent="0.2">
      <c r="A50" s="7" t="s">
        <v>116</v>
      </c>
      <c r="B50" s="30">
        <f>$B$18/$B$34*100</f>
        <v>1.1007944864554418</v>
      </c>
      <c r="C50" s="31">
        <f>$C$18/$C$34*100</f>
        <v>1.1666531637365309</v>
      </c>
      <c r="D50" s="30">
        <f>$D$18/$D$34*100</f>
        <v>0.84548422896072151</v>
      </c>
      <c r="E50" s="31">
        <f>$E$18/$E$34*100</f>
        <v>1.6540364718502372</v>
      </c>
      <c r="F50" s="32"/>
      <c r="G50" s="30">
        <f t="shared" si="4"/>
        <v>-6.5858677281089184E-2</v>
      </c>
      <c r="H50" s="31">
        <f t="shared" si="5"/>
        <v>-0.80855224288951566</v>
      </c>
    </row>
    <row r="51" spans="1:8" x14ac:dyDescent="0.2">
      <c r="A51" s="7" t="s">
        <v>117</v>
      </c>
      <c r="B51" s="30">
        <f>$B$19/$B$34*100</f>
        <v>0.11486551163013305</v>
      </c>
      <c r="C51" s="31">
        <f>$C$19/$C$34*100</f>
        <v>9.7221096978044236E-2</v>
      </c>
      <c r="D51" s="30">
        <f>$D$19/$D$34*100</f>
        <v>0.17448536439857076</v>
      </c>
      <c r="E51" s="31">
        <f>$E$19/$E$34*100</f>
        <v>0.10597252500086508</v>
      </c>
      <c r="F51" s="32"/>
      <c r="G51" s="30">
        <f t="shared" si="4"/>
        <v>1.7644414652088811E-2</v>
      </c>
      <c r="H51" s="31">
        <f t="shared" si="5"/>
        <v>6.851283939770568E-2</v>
      </c>
    </row>
    <row r="52" spans="1:8" x14ac:dyDescent="0.2">
      <c r="A52" s="7" t="s">
        <v>118</v>
      </c>
      <c r="B52" s="30">
        <f>$B$20/$B$34*100</f>
        <v>0.6509045659040873</v>
      </c>
      <c r="C52" s="31">
        <f>$C$20/$C$34*100</f>
        <v>1.0613303086769827</v>
      </c>
      <c r="D52" s="30">
        <f>$D$20/$D$34*100</f>
        <v>0.99623445187860438</v>
      </c>
      <c r="E52" s="31">
        <f>$E$20/$E$34*100</f>
        <v>1.1280667151112496</v>
      </c>
      <c r="F52" s="32"/>
      <c r="G52" s="30">
        <f t="shared" si="4"/>
        <v>-0.41042574277289545</v>
      </c>
      <c r="H52" s="31">
        <f t="shared" si="5"/>
        <v>-0.13183226323264519</v>
      </c>
    </row>
    <row r="53" spans="1:8" x14ac:dyDescent="0.2">
      <c r="A53" s="7" t="s">
        <v>119</v>
      </c>
      <c r="B53" s="30">
        <f>$B$21/$B$34*100</f>
        <v>1.3783861395615966</v>
      </c>
      <c r="C53" s="31">
        <f>$C$21/$C$34*100</f>
        <v>2.8923276350968159</v>
      </c>
      <c r="D53" s="30">
        <f>$D$21/$D$34*100</f>
        <v>1.5402182350035603</v>
      </c>
      <c r="E53" s="31">
        <f>$E$21/$E$34*100</f>
        <v>1.9654659330772692</v>
      </c>
      <c r="F53" s="32"/>
      <c r="G53" s="30">
        <f t="shared" si="4"/>
        <v>-1.5139414955352193</v>
      </c>
      <c r="H53" s="31">
        <f t="shared" si="5"/>
        <v>-0.42524769807370899</v>
      </c>
    </row>
    <row r="54" spans="1:8" x14ac:dyDescent="0.2">
      <c r="A54" s="142" t="s">
        <v>121</v>
      </c>
      <c r="B54" s="148">
        <f>$B$22/$B$34*100</f>
        <v>2.9865033023834595</v>
      </c>
      <c r="C54" s="149">
        <f>$C$22/$C$34*100</f>
        <v>2.6735801668962162</v>
      </c>
      <c r="D54" s="148">
        <f>$D$22/$D$34*100</f>
        <v>2.8315382296150418</v>
      </c>
      <c r="E54" s="149">
        <f>$E$22/$E$34*100</f>
        <v>2.4767292985916467</v>
      </c>
      <c r="F54" s="150"/>
      <c r="G54" s="148">
        <f t="shared" si="4"/>
        <v>0.31292313548724326</v>
      </c>
      <c r="H54" s="149">
        <f t="shared" si="5"/>
        <v>0.35480893102339506</v>
      </c>
    </row>
    <row r="55" spans="1:8" x14ac:dyDescent="0.2">
      <c r="A55" s="7" t="s">
        <v>122</v>
      </c>
      <c r="B55" s="30">
        <f>$B$23/$B$34*100</f>
        <v>10.031588015698286</v>
      </c>
      <c r="C55" s="31">
        <f>$C$23/$C$34*100</f>
        <v>12.403791622782144</v>
      </c>
      <c r="D55" s="30">
        <f>$D$23/$D$34*100</f>
        <v>11.278041145188501</v>
      </c>
      <c r="E55" s="31">
        <f>$E$23/$E$34*100</f>
        <v>10.234783210491713</v>
      </c>
      <c r="F55" s="32"/>
      <c r="G55" s="30">
        <f t="shared" si="4"/>
        <v>-2.3722036070838577</v>
      </c>
      <c r="H55" s="31">
        <f t="shared" si="5"/>
        <v>1.0432579346967881</v>
      </c>
    </row>
    <row r="56" spans="1:8" x14ac:dyDescent="0.2">
      <c r="A56" s="7" t="s">
        <v>123</v>
      </c>
      <c r="B56" s="30">
        <f>$B$24/$B$34*100</f>
        <v>19.086819182540442</v>
      </c>
      <c r="C56" s="31">
        <f>$C$24/$C$34*100</f>
        <v>20.85392530179049</v>
      </c>
      <c r="D56" s="30">
        <f>$D$24/$D$34*100</f>
        <v>20.738740241328653</v>
      </c>
      <c r="E56" s="31">
        <f>$E$24/$E$34*100</f>
        <v>20.42804249281982</v>
      </c>
      <c r="F56" s="32"/>
      <c r="G56" s="30">
        <f t="shared" si="4"/>
        <v>-1.7671061192500481</v>
      </c>
      <c r="H56" s="31">
        <f t="shared" si="5"/>
        <v>0.31069774850883292</v>
      </c>
    </row>
    <row r="57" spans="1:8" x14ac:dyDescent="0.2">
      <c r="A57" s="7" t="s">
        <v>124</v>
      </c>
      <c r="B57" s="30">
        <f>$B$25/$B$34*100</f>
        <v>11.285536517660573</v>
      </c>
      <c r="C57" s="31">
        <f>$C$25/$C$34*100</f>
        <v>12.055416025277484</v>
      </c>
      <c r="D57" s="30">
        <f>$D$25/$D$34*100</f>
        <v>12.348688473060616</v>
      </c>
      <c r="E57" s="31">
        <f>$E$25/$E$34*100</f>
        <v>11.60377521713554</v>
      </c>
      <c r="F57" s="32"/>
      <c r="G57" s="30">
        <f t="shared" si="4"/>
        <v>-0.7698795076169116</v>
      </c>
      <c r="H57" s="31">
        <f t="shared" si="5"/>
        <v>0.74491325592507529</v>
      </c>
    </row>
    <row r="58" spans="1:8" x14ac:dyDescent="0.2">
      <c r="A58" s="7" t="s">
        <v>125</v>
      </c>
      <c r="B58" s="30">
        <f>$B$26/$B$34*100</f>
        <v>2.3164544845410164</v>
      </c>
      <c r="C58" s="31">
        <f>$C$26/$C$34*100</f>
        <v>1.3894515109778822</v>
      </c>
      <c r="D58" s="30">
        <f>$D$26/$D$34*100</f>
        <v>1.8853400219389687</v>
      </c>
      <c r="E58" s="31">
        <f>$E$26/$E$34*100</f>
        <v>1.6786913041973772</v>
      </c>
      <c r="F58" s="32"/>
      <c r="G58" s="30">
        <f t="shared" si="4"/>
        <v>0.92700297356313421</v>
      </c>
      <c r="H58" s="31">
        <f t="shared" si="5"/>
        <v>0.20664871774159144</v>
      </c>
    </row>
    <row r="59" spans="1:8" x14ac:dyDescent="0.2">
      <c r="A59" s="142" t="s">
        <v>128</v>
      </c>
      <c r="B59" s="148">
        <f>$B$27/$B$34*100</f>
        <v>0.13400976356848857</v>
      </c>
      <c r="C59" s="149">
        <f>$C$27/$C$34*100</f>
        <v>0.23900186340435875</v>
      </c>
      <c r="D59" s="148">
        <f>$D$27/$D$34*100</f>
        <v>0.17512685470885964</v>
      </c>
      <c r="E59" s="149">
        <f>$E$27/$E$34*100</f>
        <v>0.22319111387937302</v>
      </c>
      <c r="F59" s="150"/>
      <c r="G59" s="148">
        <f t="shared" si="4"/>
        <v>-0.10499209983587018</v>
      </c>
      <c r="H59" s="149">
        <f t="shared" si="5"/>
        <v>-4.8064259170513379E-2</v>
      </c>
    </row>
    <row r="60" spans="1:8" x14ac:dyDescent="0.2">
      <c r="A60" s="7" t="s">
        <v>129</v>
      </c>
      <c r="B60" s="30">
        <f>$B$28/$B$34*100</f>
        <v>9.5721259691777544E-3</v>
      </c>
      <c r="C60" s="31">
        <f>$C$28/$C$34*100</f>
        <v>2.8356153285262902E-2</v>
      </c>
      <c r="D60" s="30">
        <f>$D$28/$D$34*100</f>
        <v>1.5395767446932716E-2</v>
      </c>
      <c r="E60" s="31">
        <f>$E$28/$E$34*100</f>
        <v>8.6508183674175575E-3</v>
      </c>
      <c r="F60" s="32"/>
      <c r="G60" s="30">
        <f t="shared" si="4"/>
        <v>-1.8784027316085146E-2</v>
      </c>
      <c r="H60" s="31">
        <f t="shared" si="5"/>
        <v>6.7449490795151584E-3</v>
      </c>
    </row>
    <row r="61" spans="1:8" x14ac:dyDescent="0.2">
      <c r="A61" s="7" t="s">
        <v>130</v>
      </c>
      <c r="B61" s="30">
        <f>$B$29/$B$34*100</f>
        <v>0.31588015698286587</v>
      </c>
      <c r="C61" s="31">
        <f>$C$29/$C$34*100</f>
        <v>0.25520537956736616</v>
      </c>
      <c r="D61" s="30">
        <f>$D$29/$D$34*100</f>
        <v>0.3079153489386543</v>
      </c>
      <c r="E61" s="31">
        <f>$E$29/$E$34*100</f>
        <v>0.27033807398179871</v>
      </c>
      <c r="F61" s="32"/>
      <c r="G61" s="30">
        <f t="shared" si="4"/>
        <v>6.0674777415499703E-2</v>
      </c>
      <c r="H61" s="31">
        <f t="shared" si="5"/>
        <v>3.7577274956855589E-2</v>
      </c>
    </row>
    <row r="62" spans="1:8" x14ac:dyDescent="0.2">
      <c r="A62" s="7" t="s">
        <v>131</v>
      </c>
      <c r="B62" s="30">
        <f>$B$30/$B$34*100</f>
        <v>4.0298650330238353</v>
      </c>
      <c r="C62" s="31">
        <f>$C$30/$C$34*100</f>
        <v>1.8553026006643443</v>
      </c>
      <c r="D62" s="30">
        <f>$D$30/$D$34*100</f>
        <v>2.5178494678837877</v>
      </c>
      <c r="E62" s="31">
        <f>$E$30/$E$34*100</f>
        <v>1.8171043980760577</v>
      </c>
      <c r="F62" s="32"/>
      <c r="G62" s="30">
        <f t="shared" si="4"/>
        <v>2.1745624323594912</v>
      </c>
      <c r="H62" s="31">
        <f t="shared" si="5"/>
        <v>0.70074506980772999</v>
      </c>
    </row>
    <row r="63" spans="1:8" x14ac:dyDescent="0.2">
      <c r="A63" s="7" t="s">
        <v>132</v>
      </c>
      <c r="B63" s="30">
        <f>$B$31/$B$34*100</f>
        <v>3.19709007370537</v>
      </c>
      <c r="C63" s="31">
        <f>$C$31/$C$34*100</f>
        <v>2.604715223203435</v>
      </c>
      <c r="D63" s="30">
        <f>$D$31/$D$34*100</f>
        <v>2.8135765009269535</v>
      </c>
      <c r="E63" s="31">
        <f>$E$31/$E$34*100</f>
        <v>3.1168898577805462</v>
      </c>
      <c r="F63" s="32"/>
      <c r="G63" s="30">
        <f t="shared" si="4"/>
        <v>0.59237485050193506</v>
      </c>
      <c r="H63" s="31">
        <f t="shared" si="5"/>
        <v>-0.30331335685359262</v>
      </c>
    </row>
    <row r="64" spans="1:8" x14ac:dyDescent="0.2">
      <c r="A64" s="7" t="s">
        <v>133</v>
      </c>
      <c r="B64" s="30">
        <f>$B$32/$B$34*100</f>
        <v>18.522063750358956</v>
      </c>
      <c r="C64" s="31">
        <f>$C$32/$C$34*100</f>
        <v>12.140484485133275</v>
      </c>
      <c r="D64" s="30">
        <f>$D$32/$D$34*100</f>
        <v>15.288638565114473</v>
      </c>
      <c r="E64" s="31">
        <f>$E$32/$E$34*100</f>
        <v>12.75649676459393</v>
      </c>
      <c r="F64" s="32"/>
      <c r="G64" s="30">
        <f t="shared" si="4"/>
        <v>6.3815792652256818</v>
      </c>
      <c r="H64" s="31">
        <f t="shared" si="5"/>
        <v>2.5321418005205434</v>
      </c>
    </row>
    <row r="65" spans="1:8" x14ac:dyDescent="0.2">
      <c r="A65" s="142" t="s">
        <v>127</v>
      </c>
      <c r="B65" s="148">
        <f>$B$33/$B$34*100</f>
        <v>6.9110749497463386</v>
      </c>
      <c r="C65" s="149">
        <f>$C$33/$C$34*100</f>
        <v>3.9536579437737989</v>
      </c>
      <c r="D65" s="148">
        <f>$D$33/$D$34*100</f>
        <v>4.1991955711508977</v>
      </c>
      <c r="E65" s="149">
        <f>$E$33/$E$34*100</f>
        <v>3.6640541195197067</v>
      </c>
      <c r="F65" s="150"/>
      <c r="G65" s="148">
        <f t="shared" si="4"/>
        <v>2.9574170059725398</v>
      </c>
      <c r="H65" s="149">
        <f t="shared" si="5"/>
        <v>0.53514145163119098</v>
      </c>
    </row>
    <row r="66" spans="1:8" s="43" customFormat="1" x14ac:dyDescent="0.2">
      <c r="A66" s="27" t="s">
        <v>0</v>
      </c>
      <c r="B66" s="46">
        <f>SUM(B46:B65)</f>
        <v>99.999999999999986</v>
      </c>
      <c r="C66" s="47">
        <f>SUM(C46:C65)</f>
        <v>100</v>
      </c>
      <c r="D66" s="46">
        <f>SUM(D46:D65)</f>
        <v>100</v>
      </c>
      <c r="E66" s="47">
        <f>SUM(E46:E65)</f>
        <v>99.999999999999986</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5"/>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7" t="s">
        <v>31</v>
      </c>
      <c r="B6" s="65">
        <v>17</v>
      </c>
      <c r="C6" s="66">
        <v>28</v>
      </c>
      <c r="D6" s="65">
        <v>201</v>
      </c>
      <c r="E6" s="66">
        <v>352</v>
      </c>
      <c r="F6" s="67"/>
      <c r="G6" s="65">
        <f t="shared" ref="G6:G37" si="0">B6-C6</f>
        <v>-11</v>
      </c>
      <c r="H6" s="66">
        <f t="shared" ref="H6:H37" si="1">D6-E6</f>
        <v>-151</v>
      </c>
      <c r="I6" s="20">
        <f t="shared" ref="I6:I37" si="2">IF(C6=0, "-", IF(G6/C6&lt;10, G6/C6, "&gt;999%"))</f>
        <v>-0.39285714285714285</v>
      </c>
      <c r="J6" s="21">
        <f t="shared" ref="J6:J37" si="3">IF(E6=0, "-", IF(H6/E6&lt;10, H6/E6, "&gt;999%"))</f>
        <v>-0.42897727272727271</v>
      </c>
    </row>
    <row r="7" spans="1:10" x14ac:dyDescent="0.2">
      <c r="A7" s="7" t="s">
        <v>32</v>
      </c>
      <c r="B7" s="65">
        <v>1</v>
      </c>
      <c r="C7" s="66">
        <v>0</v>
      </c>
      <c r="D7" s="65">
        <v>3</v>
      </c>
      <c r="E7" s="66">
        <v>8</v>
      </c>
      <c r="F7" s="67"/>
      <c r="G7" s="65">
        <f t="shared" si="0"/>
        <v>1</v>
      </c>
      <c r="H7" s="66">
        <f t="shared" si="1"/>
        <v>-5</v>
      </c>
      <c r="I7" s="20" t="str">
        <f t="shared" si="2"/>
        <v>-</v>
      </c>
      <c r="J7" s="21">
        <f t="shared" si="3"/>
        <v>-0.625</v>
      </c>
    </row>
    <row r="8" spans="1:10" x14ac:dyDescent="0.2">
      <c r="A8" s="7" t="s">
        <v>33</v>
      </c>
      <c r="B8" s="65">
        <v>2</v>
      </c>
      <c r="C8" s="66">
        <v>3</v>
      </c>
      <c r="D8" s="65">
        <v>14</v>
      </c>
      <c r="E8" s="66">
        <v>23</v>
      </c>
      <c r="F8" s="67"/>
      <c r="G8" s="65">
        <f t="shared" si="0"/>
        <v>-1</v>
      </c>
      <c r="H8" s="66">
        <f t="shared" si="1"/>
        <v>-9</v>
      </c>
      <c r="I8" s="20">
        <f t="shared" si="2"/>
        <v>-0.33333333333333331</v>
      </c>
      <c r="J8" s="21">
        <f t="shared" si="3"/>
        <v>-0.39130434782608697</v>
      </c>
    </row>
    <row r="9" spans="1:10" x14ac:dyDescent="0.2">
      <c r="A9" s="7" t="s">
        <v>34</v>
      </c>
      <c r="B9" s="65">
        <v>119</v>
      </c>
      <c r="C9" s="66">
        <v>370</v>
      </c>
      <c r="D9" s="65">
        <v>2383</v>
      </c>
      <c r="E9" s="66">
        <v>2945</v>
      </c>
      <c r="F9" s="67"/>
      <c r="G9" s="65">
        <f t="shared" si="0"/>
        <v>-251</v>
      </c>
      <c r="H9" s="66">
        <f t="shared" si="1"/>
        <v>-562</v>
      </c>
      <c r="I9" s="20">
        <f t="shared" si="2"/>
        <v>-0.67837837837837833</v>
      </c>
      <c r="J9" s="21">
        <f t="shared" si="3"/>
        <v>-0.19083191850594228</v>
      </c>
    </row>
    <row r="10" spans="1:10" x14ac:dyDescent="0.2">
      <c r="A10" s="7" t="s">
        <v>35</v>
      </c>
      <c r="B10" s="65">
        <v>1</v>
      </c>
      <c r="C10" s="66">
        <v>6</v>
      </c>
      <c r="D10" s="65">
        <v>26</v>
      </c>
      <c r="E10" s="66">
        <v>41</v>
      </c>
      <c r="F10" s="67"/>
      <c r="G10" s="65">
        <f t="shared" si="0"/>
        <v>-5</v>
      </c>
      <c r="H10" s="66">
        <f t="shared" si="1"/>
        <v>-15</v>
      </c>
      <c r="I10" s="20">
        <f t="shared" si="2"/>
        <v>-0.83333333333333337</v>
      </c>
      <c r="J10" s="21">
        <f t="shared" si="3"/>
        <v>-0.36585365853658536</v>
      </c>
    </row>
    <row r="11" spans="1:10" x14ac:dyDescent="0.2">
      <c r="A11" s="7" t="s">
        <v>36</v>
      </c>
      <c r="B11" s="65">
        <v>408</v>
      </c>
      <c r="C11" s="66">
        <v>981</v>
      </c>
      <c r="D11" s="65">
        <v>6060</v>
      </c>
      <c r="E11" s="66">
        <v>8381</v>
      </c>
      <c r="F11" s="67"/>
      <c r="G11" s="65">
        <f t="shared" si="0"/>
        <v>-573</v>
      </c>
      <c r="H11" s="66">
        <f t="shared" si="1"/>
        <v>-2321</v>
      </c>
      <c r="I11" s="20">
        <f t="shared" si="2"/>
        <v>-0.58409785932721714</v>
      </c>
      <c r="J11" s="21">
        <f t="shared" si="3"/>
        <v>-0.2769359265004176</v>
      </c>
    </row>
    <row r="12" spans="1:10" x14ac:dyDescent="0.2">
      <c r="A12" s="7" t="s">
        <v>37</v>
      </c>
      <c r="B12" s="65">
        <v>3</v>
      </c>
      <c r="C12" s="66">
        <v>1</v>
      </c>
      <c r="D12" s="65">
        <v>39</v>
      </c>
      <c r="E12" s="66">
        <v>50</v>
      </c>
      <c r="F12" s="67"/>
      <c r="G12" s="65">
        <f t="shared" si="0"/>
        <v>2</v>
      </c>
      <c r="H12" s="66">
        <f t="shared" si="1"/>
        <v>-11</v>
      </c>
      <c r="I12" s="20">
        <f t="shared" si="2"/>
        <v>2</v>
      </c>
      <c r="J12" s="21">
        <f t="shared" si="3"/>
        <v>-0.22</v>
      </c>
    </row>
    <row r="13" spans="1:10" x14ac:dyDescent="0.2">
      <c r="A13" s="7" t="s">
        <v>38</v>
      </c>
      <c r="B13" s="65">
        <v>2</v>
      </c>
      <c r="C13" s="66">
        <v>4</v>
      </c>
      <c r="D13" s="65">
        <v>25</v>
      </c>
      <c r="E13" s="66">
        <v>89</v>
      </c>
      <c r="F13" s="67"/>
      <c r="G13" s="65">
        <f t="shared" si="0"/>
        <v>-2</v>
      </c>
      <c r="H13" s="66">
        <f t="shared" si="1"/>
        <v>-64</v>
      </c>
      <c r="I13" s="20">
        <f t="shared" si="2"/>
        <v>-0.5</v>
      </c>
      <c r="J13" s="21">
        <f t="shared" si="3"/>
        <v>-0.7191011235955056</v>
      </c>
    </row>
    <row r="14" spans="1:10" x14ac:dyDescent="0.2">
      <c r="A14" s="7" t="s">
        <v>41</v>
      </c>
      <c r="B14" s="65">
        <v>6</v>
      </c>
      <c r="C14" s="66">
        <v>6</v>
      </c>
      <c r="D14" s="65">
        <v>39</v>
      </c>
      <c r="E14" s="66">
        <v>59</v>
      </c>
      <c r="F14" s="67"/>
      <c r="G14" s="65">
        <f t="shared" si="0"/>
        <v>0</v>
      </c>
      <c r="H14" s="66">
        <f t="shared" si="1"/>
        <v>-20</v>
      </c>
      <c r="I14" s="20">
        <f t="shared" si="2"/>
        <v>0</v>
      </c>
      <c r="J14" s="21">
        <f t="shared" si="3"/>
        <v>-0.33898305084745761</v>
      </c>
    </row>
    <row r="15" spans="1:10" x14ac:dyDescent="0.2">
      <c r="A15" s="7" t="s">
        <v>42</v>
      </c>
      <c r="B15" s="65">
        <v>7</v>
      </c>
      <c r="C15" s="66">
        <v>20</v>
      </c>
      <c r="D15" s="65">
        <v>140</v>
      </c>
      <c r="E15" s="66">
        <v>277</v>
      </c>
      <c r="F15" s="67"/>
      <c r="G15" s="65">
        <f t="shared" si="0"/>
        <v>-13</v>
      </c>
      <c r="H15" s="66">
        <f t="shared" si="1"/>
        <v>-137</v>
      </c>
      <c r="I15" s="20">
        <f t="shared" si="2"/>
        <v>-0.65</v>
      </c>
      <c r="J15" s="21">
        <f t="shared" si="3"/>
        <v>-0.49458483754512633</v>
      </c>
    </row>
    <row r="16" spans="1:10" x14ac:dyDescent="0.2">
      <c r="A16" s="7" t="s">
        <v>43</v>
      </c>
      <c r="B16" s="65">
        <v>12</v>
      </c>
      <c r="C16" s="66">
        <v>11</v>
      </c>
      <c r="D16" s="65">
        <v>130</v>
      </c>
      <c r="E16" s="66">
        <v>183</v>
      </c>
      <c r="F16" s="67"/>
      <c r="G16" s="65">
        <f t="shared" si="0"/>
        <v>1</v>
      </c>
      <c r="H16" s="66">
        <f t="shared" si="1"/>
        <v>-53</v>
      </c>
      <c r="I16" s="20">
        <f t="shared" si="2"/>
        <v>9.0909090909090912E-2</v>
      </c>
      <c r="J16" s="21">
        <f t="shared" si="3"/>
        <v>-0.2896174863387978</v>
      </c>
    </row>
    <row r="17" spans="1:10" x14ac:dyDescent="0.2">
      <c r="A17" s="7" t="s">
        <v>44</v>
      </c>
      <c r="B17" s="65">
        <v>990</v>
      </c>
      <c r="C17" s="66">
        <v>1849</v>
      </c>
      <c r="D17" s="65">
        <v>13228</v>
      </c>
      <c r="E17" s="66">
        <v>17611</v>
      </c>
      <c r="F17" s="67"/>
      <c r="G17" s="65">
        <f t="shared" si="0"/>
        <v>-859</v>
      </c>
      <c r="H17" s="66">
        <f t="shared" si="1"/>
        <v>-4383</v>
      </c>
      <c r="I17" s="20">
        <f t="shared" si="2"/>
        <v>-0.4645754461871282</v>
      </c>
      <c r="J17" s="21">
        <f t="shared" si="3"/>
        <v>-0.24887854182045313</v>
      </c>
    </row>
    <row r="18" spans="1:10" x14ac:dyDescent="0.2">
      <c r="A18" s="7" t="s">
        <v>47</v>
      </c>
      <c r="B18" s="65">
        <v>3</v>
      </c>
      <c r="C18" s="66">
        <v>0</v>
      </c>
      <c r="D18" s="65">
        <v>11</v>
      </c>
      <c r="E18" s="66">
        <v>6</v>
      </c>
      <c r="F18" s="67"/>
      <c r="G18" s="65">
        <f t="shared" si="0"/>
        <v>3</v>
      </c>
      <c r="H18" s="66">
        <f t="shared" si="1"/>
        <v>5</v>
      </c>
      <c r="I18" s="20" t="str">
        <f t="shared" si="2"/>
        <v>-</v>
      </c>
      <c r="J18" s="21">
        <f t="shared" si="3"/>
        <v>0.83333333333333337</v>
      </c>
    </row>
    <row r="19" spans="1:10" x14ac:dyDescent="0.2">
      <c r="A19" s="7" t="s">
        <v>48</v>
      </c>
      <c r="B19" s="65">
        <v>22</v>
      </c>
      <c r="C19" s="66">
        <v>21</v>
      </c>
      <c r="D19" s="65">
        <v>186</v>
      </c>
      <c r="E19" s="66">
        <v>195</v>
      </c>
      <c r="F19" s="67"/>
      <c r="G19" s="65">
        <f t="shared" si="0"/>
        <v>1</v>
      </c>
      <c r="H19" s="66">
        <f t="shared" si="1"/>
        <v>-9</v>
      </c>
      <c r="I19" s="20">
        <f t="shared" si="2"/>
        <v>4.7619047619047616E-2</v>
      </c>
      <c r="J19" s="21">
        <f t="shared" si="3"/>
        <v>-4.6153846153846156E-2</v>
      </c>
    </row>
    <row r="20" spans="1:10" x14ac:dyDescent="0.2">
      <c r="A20" s="7" t="s">
        <v>49</v>
      </c>
      <c r="B20" s="65">
        <v>27</v>
      </c>
      <c r="C20" s="66">
        <v>51</v>
      </c>
      <c r="D20" s="65">
        <v>358</v>
      </c>
      <c r="E20" s="66">
        <v>328</v>
      </c>
      <c r="F20" s="67"/>
      <c r="G20" s="65">
        <f t="shared" si="0"/>
        <v>-24</v>
      </c>
      <c r="H20" s="66">
        <f t="shared" si="1"/>
        <v>30</v>
      </c>
      <c r="I20" s="20">
        <f t="shared" si="2"/>
        <v>-0.47058823529411764</v>
      </c>
      <c r="J20" s="21">
        <f t="shared" si="3"/>
        <v>9.1463414634146339E-2</v>
      </c>
    </row>
    <row r="21" spans="1:10" x14ac:dyDescent="0.2">
      <c r="A21" s="7" t="s">
        <v>51</v>
      </c>
      <c r="B21" s="65">
        <v>166</v>
      </c>
      <c r="C21" s="66">
        <v>1020</v>
      </c>
      <c r="D21" s="65">
        <v>5339</v>
      </c>
      <c r="E21" s="66">
        <v>13090</v>
      </c>
      <c r="F21" s="67"/>
      <c r="G21" s="65">
        <f t="shared" si="0"/>
        <v>-854</v>
      </c>
      <c r="H21" s="66">
        <f t="shared" si="1"/>
        <v>-7751</v>
      </c>
      <c r="I21" s="20">
        <f t="shared" si="2"/>
        <v>-0.83725490196078434</v>
      </c>
      <c r="J21" s="21">
        <f t="shared" si="3"/>
        <v>-0.59213139801375092</v>
      </c>
    </row>
    <row r="22" spans="1:10" x14ac:dyDescent="0.2">
      <c r="A22" s="7" t="s">
        <v>52</v>
      </c>
      <c r="B22" s="65">
        <v>183</v>
      </c>
      <c r="C22" s="66">
        <v>1170</v>
      </c>
      <c r="D22" s="65">
        <v>5678</v>
      </c>
      <c r="E22" s="66">
        <v>10859</v>
      </c>
      <c r="F22" s="67"/>
      <c r="G22" s="65">
        <f t="shared" si="0"/>
        <v>-987</v>
      </c>
      <c r="H22" s="66">
        <f t="shared" si="1"/>
        <v>-5181</v>
      </c>
      <c r="I22" s="20">
        <f t="shared" si="2"/>
        <v>-0.84358974358974359</v>
      </c>
      <c r="J22" s="21">
        <f t="shared" si="3"/>
        <v>-0.47711575651533289</v>
      </c>
    </row>
    <row r="23" spans="1:10" x14ac:dyDescent="0.2">
      <c r="A23" s="7" t="s">
        <v>53</v>
      </c>
      <c r="B23" s="65">
        <v>637</v>
      </c>
      <c r="C23" s="66">
        <v>1858</v>
      </c>
      <c r="D23" s="65">
        <v>10122</v>
      </c>
      <c r="E23" s="66">
        <v>17094</v>
      </c>
      <c r="F23" s="67"/>
      <c r="G23" s="65">
        <f t="shared" si="0"/>
        <v>-1221</v>
      </c>
      <c r="H23" s="66">
        <f t="shared" si="1"/>
        <v>-6972</v>
      </c>
      <c r="I23" s="20">
        <f t="shared" si="2"/>
        <v>-0.65715823466092571</v>
      </c>
      <c r="J23" s="21">
        <f t="shared" si="3"/>
        <v>-0.40786240786240785</v>
      </c>
    </row>
    <row r="24" spans="1:10" x14ac:dyDescent="0.2">
      <c r="A24" s="7" t="s">
        <v>55</v>
      </c>
      <c r="B24" s="65">
        <v>0</v>
      </c>
      <c r="C24" s="66">
        <v>27</v>
      </c>
      <c r="D24" s="65">
        <v>156</v>
      </c>
      <c r="E24" s="66">
        <v>222</v>
      </c>
      <c r="F24" s="67"/>
      <c r="G24" s="65">
        <f t="shared" si="0"/>
        <v>-27</v>
      </c>
      <c r="H24" s="66">
        <f t="shared" si="1"/>
        <v>-66</v>
      </c>
      <c r="I24" s="20">
        <f t="shared" si="2"/>
        <v>-1</v>
      </c>
      <c r="J24" s="21">
        <f t="shared" si="3"/>
        <v>-0.29729729729729731</v>
      </c>
    </row>
    <row r="25" spans="1:10" x14ac:dyDescent="0.2">
      <c r="A25" s="7" t="s">
        <v>58</v>
      </c>
      <c r="B25" s="65">
        <v>219</v>
      </c>
      <c r="C25" s="66">
        <v>398</v>
      </c>
      <c r="D25" s="65">
        <v>2432</v>
      </c>
      <c r="E25" s="66">
        <v>3739</v>
      </c>
      <c r="F25" s="67"/>
      <c r="G25" s="65">
        <f t="shared" si="0"/>
        <v>-179</v>
      </c>
      <c r="H25" s="66">
        <f t="shared" si="1"/>
        <v>-1307</v>
      </c>
      <c r="I25" s="20">
        <f t="shared" si="2"/>
        <v>-0.44974874371859297</v>
      </c>
      <c r="J25" s="21">
        <f t="shared" si="3"/>
        <v>-0.34955870553623963</v>
      </c>
    </row>
    <row r="26" spans="1:10" x14ac:dyDescent="0.2">
      <c r="A26" s="7" t="s">
        <v>59</v>
      </c>
      <c r="B26" s="65">
        <v>2</v>
      </c>
      <c r="C26" s="66">
        <v>0</v>
      </c>
      <c r="D26" s="65">
        <v>10</v>
      </c>
      <c r="E26" s="66">
        <v>0</v>
      </c>
      <c r="F26" s="67"/>
      <c r="G26" s="65">
        <f t="shared" si="0"/>
        <v>2</v>
      </c>
      <c r="H26" s="66">
        <f t="shared" si="1"/>
        <v>10</v>
      </c>
      <c r="I26" s="20" t="str">
        <f t="shared" si="2"/>
        <v>-</v>
      </c>
      <c r="J26" s="21" t="str">
        <f t="shared" si="3"/>
        <v>-</v>
      </c>
    </row>
    <row r="27" spans="1:10" x14ac:dyDescent="0.2">
      <c r="A27" s="7" t="s">
        <v>61</v>
      </c>
      <c r="B27" s="65">
        <v>9</v>
      </c>
      <c r="C27" s="66">
        <v>43</v>
      </c>
      <c r="D27" s="65">
        <v>238</v>
      </c>
      <c r="E27" s="66">
        <v>413</v>
      </c>
      <c r="F27" s="67"/>
      <c r="G27" s="65">
        <f t="shared" si="0"/>
        <v>-34</v>
      </c>
      <c r="H27" s="66">
        <f t="shared" si="1"/>
        <v>-175</v>
      </c>
      <c r="I27" s="20">
        <f t="shared" si="2"/>
        <v>-0.79069767441860461</v>
      </c>
      <c r="J27" s="21">
        <f t="shared" si="3"/>
        <v>-0.42372881355932202</v>
      </c>
    </row>
    <row r="28" spans="1:10" x14ac:dyDescent="0.2">
      <c r="A28" s="7" t="s">
        <v>62</v>
      </c>
      <c r="B28" s="65">
        <v>99</v>
      </c>
      <c r="C28" s="66">
        <v>181</v>
      </c>
      <c r="D28" s="65">
        <v>1160</v>
      </c>
      <c r="E28" s="66">
        <v>1635</v>
      </c>
      <c r="F28" s="67"/>
      <c r="G28" s="65">
        <f t="shared" si="0"/>
        <v>-82</v>
      </c>
      <c r="H28" s="66">
        <f t="shared" si="1"/>
        <v>-475</v>
      </c>
      <c r="I28" s="20">
        <f t="shared" si="2"/>
        <v>-0.45303867403314918</v>
      </c>
      <c r="J28" s="21">
        <f t="shared" si="3"/>
        <v>-0.29051987767584098</v>
      </c>
    </row>
    <row r="29" spans="1:10" x14ac:dyDescent="0.2">
      <c r="A29" s="7" t="s">
        <v>64</v>
      </c>
      <c r="B29" s="65">
        <v>772</v>
      </c>
      <c r="C29" s="66">
        <v>1578</v>
      </c>
      <c r="D29" s="65">
        <v>10816</v>
      </c>
      <c r="E29" s="66">
        <v>14633</v>
      </c>
      <c r="F29" s="67"/>
      <c r="G29" s="65">
        <f t="shared" si="0"/>
        <v>-806</v>
      </c>
      <c r="H29" s="66">
        <f t="shared" si="1"/>
        <v>-3817</v>
      </c>
      <c r="I29" s="20">
        <f t="shared" si="2"/>
        <v>-0.51077313054499363</v>
      </c>
      <c r="J29" s="21">
        <f t="shared" si="3"/>
        <v>-0.26084876648670813</v>
      </c>
    </row>
    <row r="30" spans="1:10" x14ac:dyDescent="0.2">
      <c r="A30" s="7" t="s">
        <v>65</v>
      </c>
      <c r="B30" s="65">
        <v>3</v>
      </c>
      <c r="C30" s="66">
        <v>1</v>
      </c>
      <c r="D30" s="65">
        <v>28</v>
      </c>
      <c r="E30" s="66">
        <v>47</v>
      </c>
      <c r="F30" s="67"/>
      <c r="G30" s="65">
        <f t="shared" si="0"/>
        <v>2</v>
      </c>
      <c r="H30" s="66">
        <f t="shared" si="1"/>
        <v>-19</v>
      </c>
      <c r="I30" s="20">
        <f t="shared" si="2"/>
        <v>2</v>
      </c>
      <c r="J30" s="21">
        <f t="shared" si="3"/>
        <v>-0.40425531914893614</v>
      </c>
    </row>
    <row r="31" spans="1:10" x14ac:dyDescent="0.2">
      <c r="A31" s="7" t="s">
        <v>66</v>
      </c>
      <c r="B31" s="65">
        <v>41</v>
      </c>
      <c r="C31" s="66">
        <v>182</v>
      </c>
      <c r="D31" s="65">
        <v>1219</v>
      </c>
      <c r="E31" s="66">
        <v>1987</v>
      </c>
      <c r="F31" s="67"/>
      <c r="G31" s="65">
        <f t="shared" si="0"/>
        <v>-141</v>
      </c>
      <c r="H31" s="66">
        <f t="shared" si="1"/>
        <v>-768</v>
      </c>
      <c r="I31" s="20">
        <f t="shared" si="2"/>
        <v>-0.77472527472527475</v>
      </c>
      <c r="J31" s="21">
        <f t="shared" si="3"/>
        <v>-0.38651233014594866</v>
      </c>
    </row>
    <row r="32" spans="1:10" x14ac:dyDescent="0.2">
      <c r="A32" s="7" t="s">
        <v>67</v>
      </c>
      <c r="B32" s="65">
        <v>139</v>
      </c>
      <c r="C32" s="66">
        <v>160</v>
      </c>
      <c r="D32" s="65">
        <v>1103</v>
      </c>
      <c r="E32" s="66">
        <v>1126</v>
      </c>
      <c r="F32" s="67"/>
      <c r="G32" s="65">
        <f t="shared" si="0"/>
        <v>-21</v>
      </c>
      <c r="H32" s="66">
        <f t="shared" si="1"/>
        <v>-23</v>
      </c>
      <c r="I32" s="20">
        <f t="shared" si="2"/>
        <v>-0.13125000000000001</v>
      </c>
      <c r="J32" s="21">
        <f t="shared" si="3"/>
        <v>-2.0426287744227355E-2</v>
      </c>
    </row>
    <row r="33" spans="1:10" x14ac:dyDescent="0.2">
      <c r="A33" s="7" t="s">
        <v>68</v>
      </c>
      <c r="B33" s="65">
        <v>37</v>
      </c>
      <c r="C33" s="66">
        <v>212</v>
      </c>
      <c r="D33" s="65">
        <v>1514</v>
      </c>
      <c r="E33" s="66">
        <v>2143</v>
      </c>
      <c r="F33" s="67"/>
      <c r="G33" s="65">
        <f t="shared" si="0"/>
        <v>-175</v>
      </c>
      <c r="H33" s="66">
        <f t="shared" si="1"/>
        <v>-629</v>
      </c>
      <c r="I33" s="20">
        <f t="shared" si="2"/>
        <v>-0.82547169811320753</v>
      </c>
      <c r="J33" s="21">
        <f t="shared" si="3"/>
        <v>-0.29351376574895005</v>
      </c>
    </row>
    <row r="34" spans="1:10" x14ac:dyDescent="0.2">
      <c r="A34" s="7" t="s">
        <v>69</v>
      </c>
      <c r="B34" s="65">
        <v>1</v>
      </c>
      <c r="C34" s="66">
        <v>0</v>
      </c>
      <c r="D34" s="65">
        <v>6</v>
      </c>
      <c r="E34" s="66">
        <v>7</v>
      </c>
      <c r="F34" s="67"/>
      <c r="G34" s="65">
        <f t="shared" si="0"/>
        <v>1</v>
      </c>
      <c r="H34" s="66">
        <f t="shared" si="1"/>
        <v>-1</v>
      </c>
      <c r="I34" s="20" t="str">
        <f t="shared" si="2"/>
        <v>-</v>
      </c>
      <c r="J34" s="21">
        <f t="shared" si="3"/>
        <v>-0.14285714285714285</v>
      </c>
    </row>
    <row r="35" spans="1:10" x14ac:dyDescent="0.2">
      <c r="A35" s="7" t="s">
        <v>72</v>
      </c>
      <c r="B35" s="65">
        <v>13</v>
      </c>
      <c r="C35" s="66">
        <v>8</v>
      </c>
      <c r="D35" s="65">
        <v>101</v>
      </c>
      <c r="E35" s="66">
        <v>110</v>
      </c>
      <c r="F35" s="67"/>
      <c r="G35" s="65">
        <f t="shared" si="0"/>
        <v>5</v>
      </c>
      <c r="H35" s="66">
        <f t="shared" si="1"/>
        <v>-9</v>
      </c>
      <c r="I35" s="20">
        <f t="shared" si="2"/>
        <v>0.625</v>
      </c>
      <c r="J35" s="21">
        <f t="shared" si="3"/>
        <v>-8.1818181818181818E-2</v>
      </c>
    </row>
    <row r="36" spans="1:10" x14ac:dyDescent="0.2">
      <c r="A36" s="7" t="s">
        <v>73</v>
      </c>
      <c r="B36" s="65">
        <v>1053</v>
      </c>
      <c r="C36" s="66">
        <v>2313</v>
      </c>
      <c r="D36" s="65">
        <v>14219</v>
      </c>
      <c r="E36" s="66">
        <v>22258</v>
      </c>
      <c r="F36" s="67"/>
      <c r="G36" s="65">
        <f t="shared" si="0"/>
        <v>-1260</v>
      </c>
      <c r="H36" s="66">
        <f t="shared" si="1"/>
        <v>-8039</v>
      </c>
      <c r="I36" s="20">
        <f t="shared" si="2"/>
        <v>-0.54474708171206221</v>
      </c>
      <c r="J36" s="21">
        <f t="shared" si="3"/>
        <v>-0.36117351064785697</v>
      </c>
    </row>
    <row r="37" spans="1:10" x14ac:dyDescent="0.2">
      <c r="A37" s="7" t="s">
        <v>74</v>
      </c>
      <c r="B37" s="65">
        <v>1</v>
      </c>
      <c r="C37" s="66">
        <v>5</v>
      </c>
      <c r="D37" s="65">
        <v>9</v>
      </c>
      <c r="E37" s="66">
        <v>21</v>
      </c>
      <c r="F37" s="67"/>
      <c r="G37" s="65">
        <f t="shared" si="0"/>
        <v>-4</v>
      </c>
      <c r="H37" s="66">
        <f t="shared" si="1"/>
        <v>-12</v>
      </c>
      <c r="I37" s="20">
        <f t="shared" si="2"/>
        <v>-0.8</v>
      </c>
      <c r="J37" s="21">
        <f t="shared" si="3"/>
        <v>-0.5714285714285714</v>
      </c>
    </row>
    <row r="38" spans="1:10" x14ac:dyDescent="0.2">
      <c r="A38" s="7" t="s">
        <v>75</v>
      </c>
      <c r="B38" s="65">
        <v>547</v>
      </c>
      <c r="C38" s="66">
        <v>1134</v>
      </c>
      <c r="D38" s="65">
        <v>7802</v>
      </c>
      <c r="E38" s="66">
        <v>9764</v>
      </c>
      <c r="F38" s="67"/>
      <c r="G38" s="65">
        <f t="shared" ref="G38:G73" si="4">B38-C38</f>
        <v>-587</v>
      </c>
      <c r="H38" s="66">
        <f t="shared" ref="H38:H73" si="5">D38-E38</f>
        <v>-1962</v>
      </c>
      <c r="I38" s="20">
        <f t="shared" ref="I38:I73" si="6">IF(C38=0, "-", IF(G38/C38&lt;10, G38/C38, "&gt;999%"))</f>
        <v>-0.51763668430335097</v>
      </c>
      <c r="J38" s="21">
        <f t="shared" ref="J38:J73" si="7">IF(E38=0, "-", IF(H38/E38&lt;10, H38/E38, "&gt;999%"))</f>
        <v>-0.20094223678820156</v>
      </c>
    </row>
    <row r="39" spans="1:10" x14ac:dyDescent="0.2">
      <c r="A39" s="7" t="s">
        <v>77</v>
      </c>
      <c r="B39" s="65">
        <v>124</v>
      </c>
      <c r="C39" s="66">
        <v>234</v>
      </c>
      <c r="D39" s="65">
        <v>1662</v>
      </c>
      <c r="E39" s="66">
        <v>1902</v>
      </c>
      <c r="F39" s="67"/>
      <c r="G39" s="65">
        <f t="shared" si="4"/>
        <v>-110</v>
      </c>
      <c r="H39" s="66">
        <f t="shared" si="5"/>
        <v>-240</v>
      </c>
      <c r="I39" s="20">
        <f t="shared" si="6"/>
        <v>-0.47008547008547008</v>
      </c>
      <c r="J39" s="21">
        <f t="shared" si="7"/>
        <v>-0.12618296529968454</v>
      </c>
    </row>
    <row r="40" spans="1:10" x14ac:dyDescent="0.2">
      <c r="A40" s="7" t="s">
        <v>78</v>
      </c>
      <c r="B40" s="65">
        <v>144</v>
      </c>
      <c r="C40" s="66">
        <v>181</v>
      </c>
      <c r="D40" s="65">
        <v>1768</v>
      </c>
      <c r="E40" s="66">
        <v>1494</v>
      </c>
      <c r="F40" s="67"/>
      <c r="G40" s="65">
        <f t="shared" si="4"/>
        <v>-37</v>
      </c>
      <c r="H40" s="66">
        <f t="shared" si="5"/>
        <v>274</v>
      </c>
      <c r="I40" s="20">
        <f t="shared" si="6"/>
        <v>-0.20441988950276244</v>
      </c>
      <c r="J40" s="21">
        <f t="shared" si="7"/>
        <v>0.18340026773761714</v>
      </c>
    </row>
    <row r="41" spans="1:10" x14ac:dyDescent="0.2">
      <c r="A41" s="7" t="s">
        <v>79</v>
      </c>
      <c r="B41" s="65">
        <v>31</v>
      </c>
      <c r="C41" s="66">
        <v>68</v>
      </c>
      <c r="D41" s="65">
        <v>499</v>
      </c>
      <c r="E41" s="66">
        <v>796</v>
      </c>
      <c r="F41" s="67"/>
      <c r="G41" s="65">
        <f t="shared" si="4"/>
        <v>-37</v>
      </c>
      <c r="H41" s="66">
        <f t="shared" si="5"/>
        <v>-297</v>
      </c>
      <c r="I41" s="20">
        <f t="shared" si="6"/>
        <v>-0.54411764705882348</v>
      </c>
      <c r="J41" s="21">
        <f t="shared" si="7"/>
        <v>-0.37311557788944721</v>
      </c>
    </row>
    <row r="42" spans="1:10" x14ac:dyDescent="0.2">
      <c r="A42" s="7" t="s">
        <v>80</v>
      </c>
      <c r="B42" s="65">
        <v>461</v>
      </c>
      <c r="C42" s="66">
        <v>1485</v>
      </c>
      <c r="D42" s="65">
        <v>7043</v>
      </c>
      <c r="E42" s="66">
        <v>12736</v>
      </c>
      <c r="F42" s="67"/>
      <c r="G42" s="65">
        <f t="shared" si="4"/>
        <v>-1024</v>
      </c>
      <c r="H42" s="66">
        <f t="shared" si="5"/>
        <v>-5693</v>
      </c>
      <c r="I42" s="20">
        <f t="shared" si="6"/>
        <v>-0.6895622895622896</v>
      </c>
      <c r="J42" s="21">
        <f t="shared" si="7"/>
        <v>-0.44700062814070352</v>
      </c>
    </row>
    <row r="43" spans="1:10" x14ac:dyDescent="0.2">
      <c r="A43" s="7" t="s">
        <v>81</v>
      </c>
      <c r="B43" s="65">
        <v>0</v>
      </c>
      <c r="C43" s="66">
        <v>1</v>
      </c>
      <c r="D43" s="65">
        <v>0</v>
      </c>
      <c r="E43" s="66">
        <v>5</v>
      </c>
      <c r="F43" s="67"/>
      <c r="G43" s="65">
        <f t="shared" si="4"/>
        <v>-1</v>
      </c>
      <c r="H43" s="66">
        <f t="shared" si="5"/>
        <v>-5</v>
      </c>
      <c r="I43" s="20">
        <f t="shared" si="6"/>
        <v>-1</v>
      </c>
      <c r="J43" s="21">
        <f t="shared" si="7"/>
        <v>-1</v>
      </c>
    </row>
    <row r="44" spans="1:10" x14ac:dyDescent="0.2">
      <c r="A44" s="7" t="s">
        <v>82</v>
      </c>
      <c r="B44" s="65">
        <v>509</v>
      </c>
      <c r="C44" s="66">
        <v>1798</v>
      </c>
      <c r="D44" s="65">
        <v>7454</v>
      </c>
      <c r="E44" s="66">
        <v>13466</v>
      </c>
      <c r="F44" s="67"/>
      <c r="G44" s="65">
        <f t="shared" si="4"/>
        <v>-1289</v>
      </c>
      <c r="H44" s="66">
        <f t="shared" si="5"/>
        <v>-6012</v>
      </c>
      <c r="I44" s="20">
        <f t="shared" si="6"/>
        <v>-0.7169076751946607</v>
      </c>
      <c r="J44" s="21">
        <f t="shared" si="7"/>
        <v>-0.4464577454329422</v>
      </c>
    </row>
    <row r="45" spans="1:10" x14ac:dyDescent="0.2">
      <c r="A45" s="7" t="s">
        <v>83</v>
      </c>
      <c r="B45" s="65">
        <v>18</v>
      </c>
      <c r="C45" s="66">
        <v>65</v>
      </c>
      <c r="D45" s="65">
        <v>409</v>
      </c>
      <c r="E45" s="66">
        <v>714</v>
      </c>
      <c r="F45" s="67"/>
      <c r="G45" s="65">
        <f t="shared" si="4"/>
        <v>-47</v>
      </c>
      <c r="H45" s="66">
        <f t="shared" si="5"/>
        <v>-305</v>
      </c>
      <c r="I45" s="20">
        <f t="shared" si="6"/>
        <v>-0.72307692307692306</v>
      </c>
      <c r="J45" s="21">
        <f t="shared" si="7"/>
        <v>-0.42717086834733892</v>
      </c>
    </row>
    <row r="46" spans="1:10" x14ac:dyDescent="0.2">
      <c r="A46" s="7" t="s">
        <v>84</v>
      </c>
      <c r="B46" s="65">
        <v>86</v>
      </c>
      <c r="C46" s="66">
        <v>130</v>
      </c>
      <c r="D46" s="65">
        <v>917</v>
      </c>
      <c r="E46" s="66">
        <v>1187</v>
      </c>
      <c r="F46" s="67"/>
      <c r="G46" s="65">
        <f t="shared" si="4"/>
        <v>-44</v>
      </c>
      <c r="H46" s="66">
        <f t="shared" si="5"/>
        <v>-270</v>
      </c>
      <c r="I46" s="20">
        <f t="shared" si="6"/>
        <v>-0.33846153846153848</v>
      </c>
      <c r="J46" s="21">
        <f t="shared" si="7"/>
        <v>-0.22746419545071608</v>
      </c>
    </row>
    <row r="47" spans="1:10" x14ac:dyDescent="0.2">
      <c r="A47" s="7" t="s">
        <v>85</v>
      </c>
      <c r="B47" s="65">
        <v>58</v>
      </c>
      <c r="C47" s="66">
        <v>64</v>
      </c>
      <c r="D47" s="65">
        <v>584</v>
      </c>
      <c r="E47" s="66">
        <v>426</v>
      </c>
      <c r="F47" s="67"/>
      <c r="G47" s="65">
        <f t="shared" si="4"/>
        <v>-6</v>
      </c>
      <c r="H47" s="66">
        <f t="shared" si="5"/>
        <v>158</v>
      </c>
      <c r="I47" s="20">
        <f t="shared" si="6"/>
        <v>-9.375E-2</v>
      </c>
      <c r="J47" s="21">
        <f t="shared" si="7"/>
        <v>0.37089201877934275</v>
      </c>
    </row>
    <row r="48" spans="1:10" x14ac:dyDescent="0.2">
      <c r="A48" s="7" t="s">
        <v>86</v>
      </c>
      <c r="B48" s="65">
        <v>141</v>
      </c>
      <c r="C48" s="66">
        <v>296</v>
      </c>
      <c r="D48" s="65">
        <v>1720</v>
      </c>
      <c r="E48" s="66">
        <v>2450</v>
      </c>
      <c r="F48" s="67"/>
      <c r="G48" s="65">
        <f t="shared" si="4"/>
        <v>-155</v>
      </c>
      <c r="H48" s="66">
        <f t="shared" si="5"/>
        <v>-730</v>
      </c>
      <c r="I48" s="20">
        <f t="shared" si="6"/>
        <v>-0.52364864864864868</v>
      </c>
      <c r="J48" s="21">
        <f t="shared" si="7"/>
        <v>-0.29795918367346941</v>
      </c>
    </row>
    <row r="49" spans="1:10" x14ac:dyDescent="0.2">
      <c r="A49" s="7" t="s">
        <v>87</v>
      </c>
      <c r="B49" s="65">
        <v>0</v>
      </c>
      <c r="C49" s="66">
        <v>1</v>
      </c>
      <c r="D49" s="65">
        <v>9</v>
      </c>
      <c r="E49" s="66">
        <v>15</v>
      </c>
      <c r="F49" s="67"/>
      <c r="G49" s="65">
        <f t="shared" si="4"/>
        <v>-1</v>
      </c>
      <c r="H49" s="66">
        <f t="shared" si="5"/>
        <v>-6</v>
      </c>
      <c r="I49" s="20">
        <f t="shared" si="6"/>
        <v>-1</v>
      </c>
      <c r="J49" s="21">
        <f t="shared" si="7"/>
        <v>-0.4</v>
      </c>
    </row>
    <row r="50" spans="1:10" x14ac:dyDescent="0.2">
      <c r="A50" s="7" t="s">
        <v>89</v>
      </c>
      <c r="B50" s="65">
        <v>87</v>
      </c>
      <c r="C50" s="66">
        <v>165</v>
      </c>
      <c r="D50" s="65">
        <v>1080</v>
      </c>
      <c r="E50" s="66">
        <v>1855</v>
      </c>
      <c r="F50" s="67"/>
      <c r="G50" s="65">
        <f t="shared" si="4"/>
        <v>-78</v>
      </c>
      <c r="H50" s="66">
        <f t="shared" si="5"/>
        <v>-775</v>
      </c>
      <c r="I50" s="20">
        <f t="shared" si="6"/>
        <v>-0.47272727272727272</v>
      </c>
      <c r="J50" s="21">
        <f t="shared" si="7"/>
        <v>-0.41778975741239893</v>
      </c>
    </row>
    <row r="51" spans="1:10" x14ac:dyDescent="0.2">
      <c r="A51" s="7" t="s">
        <v>90</v>
      </c>
      <c r="B51" s="65">
        <v>20</v>
      </c>
      <c r="C51" s="66">
        <v>50</v>
      </c>
      <c r="D51" s="65">
        <v>309</v>
      </c>
      <c r="E51" s="66">
        <v>162</v>
      </c>
      <c r="F51" s="67"/>
      <c r="G51" s="65">
        <f t="shared" si="4"/>
        <v>-30</v>
      </c>
      <c r="H51" s="66">
        <f t="shared" si="5"/>
        <v>147</v>
      </c>
      <c r="I51" s="20">
        <f t="shared" si="6"/>
        <v>-0.6</v>
      </c>
      <c r="J51" s="21">
        <f t="shared" si="7"/>
        <v>0.90740740740740744</v>
      </c>
    </row>
    <row r="52" spans="1:10" x14ac:dyDescent="0.2">
      <c r="A52" s="7" t="s">
        <v>91</v>
      </c>
      <c r="B52" s="65">
        <v>180</v>
      </c>
      <c r="C52" s="66">
        <v>707</v>
      </c>
      <c r="D52" s="65">
        <v>4038</v>
      </c>
      <c r="E52" s="66">
        <v>7322</v>
      </c>
      <c r="F52" s="67"/>
      <c r="G52" s="65">
        <f t="shared" si="4"/>
        <v>-527</v>
      </c>
      <c r="H52" s="66">
        <f t="shared" si="5"/>
        <v>-3284</v>
      </c>
      <c r="I52" s="20">
        <f t="shared" si="6"/>
        <v>-0.74540311173974538</v>
      </c>
      <c r="J52" s="21">
        <f t="shared" si="7"/>
        <v>-0.44851133570062823</v>
      </c>
    </row>
    <row r="53" spans="1:10" x14ac:dyDescent="0.2">
      <c r="A53" s="7" t="s">
        <v>92</v>
      </c>
      <c r="B53" s="65">
        <v>147</v>
      </c>
      <c r="C53" s="66">
        <v>439</v>
      </c>
      <c r="D53" s="65">
        <v>2164</v>
      </c>
      <c r="E53" s="66">
        <v>3659</v>
      </c>
      <c r="F53" s="67"/>
      <c r="G53" s="65">
        <f t="shared" si="4"/>
        <v>-292</v>
      </c>
      <c r="H53" s="66">
        <f t="shared" si="5"/>
        <v>-1495</v>
      </c>
      <c r="I53" s="20">
        <f t="shared" si="6"/>
        <v>-0.66514806378132119</v>
      </c>
      <c r="J53" s="21">
        <f t="shared" si="7"/>
        <v>-0.40858157966657555</v>
      </c>
    </row>
    <row r="54" spans="1:10" x14ac:dyDescent="0.2">
      <c r="A54" s="7" t="s">
        <v>93</v>
      </c>
      <c r="B54" s="65">
        <v>1908</v>
      </c>
      <c r="C54" s="66">
        <v>3424</v>
      </c>
      <c r="D54" s="65">
        <v>28279</v>
      </c>
      <c r="E54" s="66">
        <v>34979</v>
      </c>
      <c r="F54" s="67"/>
      <c r="G54" s="65">
        <f t="shared" si="4"/>
        <v>-1516</v>
      </c>
      <c r="H54" s="66">
        <f t="shared" si="5"/>
        <v>-6700</v>
      </c>
      <c r="I54" s="20">
        <f t="shared" si="6"/>
        <v>-0.44275700934579437</v>
      </c>
      <c r="J54" s="21">
        <f t="shared" si="7"/>
        <v>-0.19154349752708769</v>
      </c>
    </row>
    <row r="55" spans="1:10" x14ac:dyDescent="0.2">
      <c r="A55" s="7" t="s">
        <v>95</v>
      </c>
      <c r="B55" s="65">
        <v>362</v>
      </c>
      <c r="C55" s="66">
        <v>1036</v>
      </c>
      <c r="D55" s="65">
        <v>7093</v>
      </c>
      <c r="E55" s="66">
        <v>10540</v>
      </c>
      <c r="F55" s="67"/>
      <c r="G55" s="65">
        <f t="shared" si="4"/>
        <v>-674</v>
      </c>
      <c r="H55" s="66">
        <f t="shared" si="5"/>
        <v>-3447</v>
      </c>
      <c r="I55" s="20">
        <f t="shared" si="6"/>
        <v>-0.65057915057915061</v>
      </c>
      <c r="J55" s="21">
        <f t="shared" si="7"/>
        <v>-0.32703984819734344</v>
      </c>
    </row>
    <row r="56" spans="1:10" x14ac:dyDescent="0.2">
      <c r="A56" s="7" t="s">
        <v>96</v>
      </c>
      <c r="B56" s="65">
        <v>41</v>
      </c>
      <c r="C56" s="66">
        <v>201</v>
      </c>
      <c r="D56" s="65">
        <v>1235</v>
      </c>
      <c r="E56" s="66">
        <v>1696</v>
      </c>
      <c r="F56" s="67"/>
      <c r="G56" s="65">
        <f t="shared" si="4"/>
        <v>-160</v>
      </c>
      <c r="H56" s="66">
        <f t="shared" si="5"/>
        <v>-461</v>
      </c>
      <c r="I56" s="20">
        <f t="shared" si="6"/>
        <v>-0.79601990049751248</v>
      </c>
      <c r="J56" s="21">
        <f t="shared" si="7"/>
        <v>-0.27181603773584906</v>
      </c>
    </row>
    <row r="57" spans="1:10" x14ac:dyDescent="0.2">
      <c r="A57" s="142" t="s">
        <v>39</v>
      </c>
      <c r="B57" s="143">
        <v>17</v>
      </c>
      <c r="C57" s="144">
        <v>9</v>
      </c>
      <c r="D57" s="143">
        <v>136</v>
      </c>
      <c r="E57" s="144">
        <v>117</v>
      </c>
      <c r="F57" s="145"/>
      <c r="G57" s="143">
        <f t="shared" si="4"/>
        <v>8</v>
      </c>
      <c r="H57" s="144">
        <f t="shared" si="5"/>
        <v>19</v>
      </c>
      <c r="I57" s="151">
        <f t="shared" si="6"/>
        <v>0.88888888888888884</v>
      </c>
      <c r="J57" s="152">
        <f t="shared" si="7"/>
        <v>0.1623931623931624</v>
      </c>
    </row>
    <row r="58" spans="1:10" x14ac:dyDescent="0.2">
      <c r="A58" s="7" t="s">
        <v>40</v>
      </c>
      <c r="B58" s="65">
        <v>0</v>
      </c>
      <c r="C58" s="66">
        <v>1</v>
      </c>
      <c r="D58" s="65">
        <v>9</v>
      </c>
      <c r="E58" s="66">
        <v>20</v>
      </c>
      <c r="F58" s="67"/>
      <c r="G58" s="65">
        <f t="shared" si="4"/>
        <v>-1</v>
      </c>
      <c r="H58" s="66">
        <f t="shared" si="5"/>
        <v>-11</v>
      </c>
      <c r="I58" s="20">
        <f t="shared" si="6"/>
        <v>-1</v>
      </c>
      <c r="J58" s="21">
        <f t="shared" si="7"/>
        <v>-0.55000000000000004</v>
      </c>
    </row>
    <row r="59" spans="1:10" x14ac:dyDescent="0.2">
      <c r="A59" s="7" t="s">
        <v>45</v>
      </c>
      <c r="B59" s="65">
        <v>6</v>
      </c>
      <c r="C59" s="66">
        <v>4</v>
      </c>
      <c r="D59" s="65">
        <v>48</v>
      </c>
      <c r="E59" s="66">
        <v>83</v>
      </c>
      <c r="F59" s="67"/>
      <c r="G59" s="65">
        <f t="shared" si="4"/>
        <v>2</v>
      </c>
      <c r="H59" s="66">
        <f t="shared" si="5"/>
        <v>-35</v>
      </c>
      <c r="I59" s="20">
        <f t="shared" si="6"/>
        <v>0.5</v>
      </c>
      <c r="J59" s="21">
        <f t="shared" si="7"/>
        <v>-0.42168674698795183</v>
      </c>
    </row>
    <row r="60" spans="1:10" x14ac:dyDescent="0.2">
      <c r="A60" s="7" t="s">
        <v>46</v>
      </c>
      <c r="B60" s="65">
        <v>63</v>
      </c>
      <c r="C60" s="66">
        <v>85</v>
      </c>
      <c r="D60" s="65">
        <v>544</v>
      </c>
      <c r="E60" s="66">
        <v>757</v>
      </c>
      <c r="F60" s="67"/>
      <c r="G60" s="65">
        <f t="shared" si="4"/>
        <v>-22</v>
      </c>
      <c r="H60" s="66">
        <f t="shared" si="5"/>
        <v>-213</v>
      </c>
      <c r="I60" s="20">
        <f t="shared" si="6"/>
        <v>-0.25882352941176473</v>
      </c>
      <c r="J60" s="21">
        <f t="shared" si="7"/>
        <v>-0.28137384412153238</v>
      </c>
    </row>
    <row r="61" spans="1:10" x14ac:dyDescent="0.2">
      <c r="A61" s="7" t="s">
        <v>50</v>
      </c>
      <c r="B61" s="65">
        <v>93</v>
      </c>
      <c r="C61" s="66">
        <v>124</v>
      </c>
      <c r="D61" s="65">
        <v>884</v>
      </c>
      <c r="E61" s="66">
        <v>1002</v>
      </c>
      <c r="F61" s="67"/>
      <c r="G61" s="65">
        <f t="shared" si="4"/>
        <v>-31</v>
      </c>
      <c r="H61" s="66">
        <f t="shared" si="5"/>
        <v>-118</v>
      </c>
      <c r="I61" s="20">
        <f t="shared" si="6"/>
        <v>-0.25</v>
      </c>
      <c r="J61" s="21">
        <f t="shared" si="7"/>
        <v>-0.11776447105788423</v>
      </c>
    </row>
    <row r="62" spans="1:10" x14ac:dyDescent="0.2">
      <c r="A62" s="7" t="s">
        <v>54</v>
      </c>
      <c r="B62" s="65">
        <v>1</v>
      </c>
      <c r="C62" s="66">
        <v>2</v>
      </c>
      <c r="D62" s="65">
        <v>5</v>
      </c>
      <c r="E62" s="66">
        <v>5</v>
      </c>
      <c r="F62" s="67"/>
      <c r="G62" s="65">
        <f t="shared" si="4"/>
        <v>-1</v>
      </c>
      <c r="H62" s="66">
        <f t="shared" si="5"/>
        <v>0</v>
      </c>
      <c r="I62" s="20">
        <f t="shared" si="6"/>
        <v>-0.5</v>
      </c>
      <c r="J62" s="21">
        <f t="shared" si="7"/>
        <v>0</v>
      </c>
    </row>
    <row r="63" spans="1:10" x14ac:dyDescent="0.2">
      <c r="A63" s="7" t="s">
        <v>56</v>
      </c>
      <c r="B63" s="65">
        <v>2</v>
      </c>
      <c r="C63" s="66">
        <v>0</v>
      </c>
      <c r="D63" s="65">
        <v>17</v>
      </c>
      <c r="E63" s="66">
        <v>18</v>
      </c>
      <c r="F63" s="67"/>
      <c r="G63" s="65">
        <f t="shared" si="4"/>
        <v>2</v>
      </c>
      <c r="H63" s="66">
        <f t="shared" si="5"/>
        <v>-1</v>
      </c>
      <c r="I63" s="20" t="str">
        <f t="shared" si="6"/>
        <v>-</v>
      </c>
      <c r="J63" s="21">
        <f t="shared" si="7"/>
        <v>-5.5555555555555552E-2</v>
      </c>
    </row>
    <row r="64" spans="1:10" x14ac:dyDescent="0.2">
      <c r="A64" s="7" t="s">
        <v>57</v>
      </c>
      <c r="B64" s="65">
        <v>130</v>
      </c>
      <c r="C64" s="66">
        <v>156</v>
      </c>
      <c r="D64" s="65">
        <v>1163</v>
      </c>
      <c r="E64" s="66">
        <v>1431</v>
      </c>
      <c r="F64" s="67"/>
      <c r="G64" s="65">
        <f t="shared" si="4"/>
        <v>-26</v>
      </c>
      <c r="H64" s="66">
        <f t="shared" si="5"/>
        <v>-268</v>
      </c>
      <c r="I64" s="20">
        <f t="shared" si="6"/>
        <v>-0.16666666666666666</v>
      </c>
      <c r="J64" s="21">
        <f t="shared" si="7"/>
        <v>-0.18728162124388539</v>
      </c>
    </row>
    <row r="65" spans="1:10" x14ac:dyDescent="0.2">
      <c r="A65" s="7" t="s">
        <v>60</v>
      </c>
      <c r="B65" s="65">
        <v>51</v>
      </c>
      <c r="C65" s="66">
        <v>79</v>
      </c>
      <c r="D65" s="65">
        <v>395</v>
      </c>
      <c r="E65" s="66">
        <v>544</v>
      </c>
      <c r="F65" s="67"/>
      <c r="G65" s="65">
        <f t="shared" si="4"/>
        <v>-28</v>
      </c>
      <c r="H65" s="66">
        <f t="shared" si="5"/>
        <v>-149</v>
      </c>
      <c r="I65" s="20">
        <f t="shared" si="6"/>
        <v>-0.35443037974683544</v>
      </c>
      <c r="J65" s="21">
        <f t="shared" si="7"/>
        <v>-0.27389705882352944</v>
      </c>
    </row>
    <row r="66" spans="1:10" x14ac:dyDescent="0.2">
      <c r="A66" s="7" t="s">
        <v>63</v>
      </c>
      <c r="B66" s="65">
        <v>51</v>
      </c>
      <c r="C66" s="66">
        <v>46</v>
      </c>
      <c r="D66" s="65">
        <v>392</v>
      </c>
      <c r="E66" s="66">
        <v>458</v>
      </c>
      <c r="F66" s="67"/>
      <c r="G66" s="65">
        <f t="shared" si="4"/>
        <v>5</v>
      </c>
      <c r="H66" s="66">
        <f t="shared" si="5"/>
        <v>-66</v>
      </c>
      <c r="I66" s="20">
        <f t="shared" si="6"/>
        <v>0.10869565217391304</v>
      </c>
      <c r="J66" s="21">
        <f t="shared" si="7"/>
        <v>-0.14410480349344978</v>
      </c>
    </row>
    <row r="67" spans="1:10" x14ac:dyDescent="0.2">
      <c r="A67" s="7" t="s">
        <v>70</v>
      </c>
      <c r="B67" s="65">
        <v>17</v>
      </c>
      <c r="C67" s="66">
        <v>20</v>
      </c>
      <c r="D67" s="65">
        <v>144</v>
      </c>
      <c r="E67" s="66">
        <v>268</v>
      </c>
      <c r="F67" s="67"/>
      <c r="G67" s="65">
        <f t="shared" si="4"/>
        <v>-3</v>
      </c>
      <c r="H67" s="66">
        <f t="shared" si="5"/>
        <v>-124</v>
      </c>
      <c r="I67" s="20">
        <f t="shared" si="6"/>
        <v>-0.15</v>
      </c>
      <c r="J67" s="21">
        <f t="shared" si="7"/>
        <v>-0.46268656716417911</v>
      </c>
    </row>
    <row r="68" spans="1:10" x14ac:dyDescent="0.2">
      <c r="A68" s="7" t="s">
        <v>71</v>
      </c>
      <c r="B68" s="65">
        <v>5</v>
      </c>
      <c r="C68" s="66">
        <v>2</v>
      </c>
      <c r="D68" s="65">
        <v>33</v>
      </c>
      <c r="E68" s="66">
        <v>50</v>
      </c>
      <c r="F68" s="67"/>
      <c r="G68" s="65">
        <f t="shared" si="4"/>
        <v>3</v>
      </c>
      <c r="H68" s="66">
        <f t="shared" si="5"/>
        <v>-17</v>
      </c>
      <c r="I68" s="20">
        <f t="shared" si="6"/>
        <v>1.5</v>
      </c>
      <c r="J68" s="21">
        <f t="shared" si="7"/>
        <v>-0.34</v>
      </c>
    </row>
    <row r="69" spans="1:10" x14ac:dyDescent="0.2">
      <c r="A69" s="7" t="s">
        <v>76</v>
      </c>
      <c r="B69" s="65">
        <v>22</v>
      </c>
      <c r="C69" s="66">
        <v>36</v>
      </c>
      <c r="D69" s="65">
        <v>188</v>
      </c>
      <c r="E69" s="66">
        <v>357</v>
      </c>
      <c r="F69" s="67"/>
      <c r="G69" s="65">
        <f t="shared" si="4"/>
        <v>-14</v>
      </c>
      <c r="H69" s="66">
        <f t="shared" si="5"/>
        <v>-169</v>
      </c>
      <c r="I69" s="20">
        <f t="shared" si="6"/>
        <v>-0.3888888888888889</v>
      </c>
      <c r="J69" s="21">
        <f t="shared" si="7"/>
        <v>-0.4733893557422969</v>
      </c>
    </row>
    <row r="70" spans="1:10" x14ac:dyDescent="0.2">
      <c r="A70" s="7" t="s">
        <v>88</v>
      </c>
      <c r="B70" s="65">
        <v>16</v>
      </c>
      <c r="C70" s="66">
        <v>26</v>
      </c>
      <c r="D70" s="65">
        <v>163</v>
      </c>
      <c r="E70" s="66">
        <v>213</v>
      </c>
      <c r="F70" s="67"/>
      <c r="G70" s="65">
        <f t="shared" si="4"/>
        <v>-10</v>
      </c>
      <c r="H70" s="66">
        <f t="shared" si="5"/>
        <v>-50</v>
      </c>
      <c r="I70" s="20">
        <f t="shared" si="6"/>
        <v>-0.38461538461538464</v>
      </c>
      <c r="J70" s="21">
        <f t="shared" si="7"/>
        <v>-0.23474178403755869</v>
      </c>
    </row>
    <row r="71" spans="1:10" x14ac:dyDescent="0.2">
      <c r="A71" s="7" t="s">
        <v>94</v>
      </c>
      <c r="B71" s="65">
        <v>25</v>
      </c>
      <c r="C71" s="66">
        <v>24</v>
      </c>
      <c r="D71" s="65">
        <v>151</v>
      </c>
      <c r="E71" s="66">
        <v>178</v>
      </c>
      <c r="F71" s="67"/>
      <c r="G71" s="65">
        <f t="shared" si="4"/>
        <v>1</v>
      </c>
      <c r="H71" s="66">
        <f t="shared" si="5"/>
        <v>-27</v>
      </c>
      <c r="I71" s="20">
        <f t="shared" si="6"/>
        <v>4.1666666666666664E-2</v>
      </c>
      <c r="J71" s="21">
        <f t="shared" si="7"/>
        <v>-0.15168539325842698</v>
      </c>
    </row>
    <row r="72" spans="1:10" x14ac:dyDescent="0.2">
      <c r="A72" s="7" t="s">
        <v>97</v>
      </c>
      <c r="B72" s="65">
        <v>85</v>
      </c>
      <c r="C72" s="66">
        <v>83</v>
      </c>
      <c r="D72" s="65">
        <v>524</v>
      </c>
      <c r="E72" s="66">
        <v>565</v>
      </c>
      <c r="F72" s="67"/>
      <c r="G72" s="65">
        <f t="shared" si="4"/>
        <v>2</v>
      </c>
      <c r="H72" s="66">
        <f t="shared" si="5"/>
        <v>-41</v>
      </c>
      <c r="I72" s="20">
        <f t="shared" si="6"/>
        <v>2.4096385542168676E-2</v>
      </c>
      <c r="J72" s="21">
        <f t="shared" si="7"/>
        <v>-7.2566371681415928E-2</v>
      </c>
    </row>
    <row r="73" spans="1:10" x14ac:dyDescent="0.2">
      <c r="A73" s="7" t="s">
        <v>98</v>
      </c>
      <c r="B73" s="65">
        <v>4</v>
      </c>
      <c r="C73" s="66">
        <v>3</v>
      </c>
      <c r="D73" s="65">
        <v>33</v>
      </c>
      <c r="E73" s="66">
        <v>26</v>
      </c>
      <c r="F73" s="67"/>
      <c r="G73" s="65">
        <f t="shared" si="4"/>
        <v>1</v>
      </c>
      <c r="H73" s="66">
        <f t="shared" si="5"/>
        <v>7</v>
      </c>
      <c r="I73" s="20">
        <f t="shared" si="6"/>
        <v>0.33333333333333331</v>
      </c>
      <c r="J73" s="21">
        <f t="shared" si="7"/>
        <v>0.26923076923076922</v>
      </c>
    </row>
    <row r="74" spans="1:10" x14ac:dyDescent="0.2">
      <c r="A74" s="1"/>
      <c r="B74" s="68"/>
      <c r="C74" s="69"/>
      <c r="D74" s="68"/>
      <c r="E74" s="69"/>
      <c r="F74" s="70"/>
      <c r="G74" s="68"/>
      <c r="H74" s="69"/>
      <c r="I74" s="5"/>
      <c r="J74" s="6"/>
    </row>
    <row r="75" spans="1:10" s="43" customFormat="1" x14ac:dyDescent="0.2">
      <c r="A75" s="27" t="s">
        <v>5</v>
      </c>
      <c r="B75" s="71">
        <f>SUM(B6:B74)</f>
        <v>10447</v>
      </c>
      <c r="C75" s="72">
        <f>SUM(C6:C74)</f>
        <v>24686</v>
      </c>
      <c r="D75" s="71">
        <f>SUM(D6:D74)</f>
        <v>155887</v>
      </c>
      <c r="E75" s="72">
        <f>SUM(E6:E74)</f>
        <v>231192</v>
      </c>
      <c r="F75" s="73"/>
      <c r="G75" s="71">
        <f>SUM(G6:G74)</f>
        <v>-14239</v>
      </c>
      <c r="H75" s="72">
        <f>SUM(H6:H74)</f>
        <v>-75305</v>
      </c>
      <c r="I75" s="37">
        <f>IF(C75=0, 0, G75/C75)</f>
        <v>-0.57680466661265495</v>
      </c>
      <c r="J75" s="38">
        <f>IF(E75=0, 0, H75/E75)</f>
        <v>-0.3257249385791896</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5"/>
  <sheetViews>
    <sheetView tabSelected="1" zoomScaleNormal="100"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110</v>
      </c>
      <c r="B2" s="202" t="s">
        <v>100</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2020</v>
      </c>
      <c r="C5" s="58">
        <f>B5-1</f>
        <v>2019</v>
      </c>
      <c r="D5" s="57">
        <f>B5</f>
        <v>2020</v>
      </c>
      <c r="E5" s="58">
        <f>C5</f>
        <v>2019</v>
      </c>
      <c r="F5" s="64"/>
      <c r="G5" s="57" t="s">
        <v>4</v>
      </c>
      <c r="H5" s="58" t="s">
        <v>2</v>
      </c>
    </row>
    <row r="6" spans="1:8" x14ac:dyDescent="0.2">
      <c r="A6" s="7" t="s">
        <v>31</v>
      </c>
      <c r="B6" s="16">
        <v>0.16272614147602199</v>
      </c>
      <c r="C6" s="17">
        <v>0.11342461314105201</v>
      </c>
      <c r="D6" s="16">
        <v>0.12893955236806101</v>
      </c>
      <c r="E6" s="17">
        <v>0.15225440326654899</v>
      </c>
      <c r="F6" s="12"/>
      <c r="G6" s="10">
        <f t="shared" ref="G6:G37" si="0">B6-C6</f>
        <v>4.930152833496998E-2</v>
      </c>
      <c r="H6" s="11">
        <f t="shared" ref="H6:H37" si="1">D6-E6</f>
        <v>-2.3314850898487977E-2</v>
      </c>
    </row>
    <row r="7" spans="1:8" x14ac:dyDescent="0.2">
      <c r="A7" s="7" t="s">
        <v>32</v>
      </c>
      <c r="B7" s="16">
        <v>9.5721259691777492E-3</v>
      </c>
      <c r="C7" s="17">
        <v>0</v>
      </c>
      <c r="D7" s="16">
        <v>1.9244709308665901E-3</v>
      </c>
      <c r="E7" s="17">
        <v>3.4603273469670202E-3</v>
      </c>
      <c r="F7" s="12"/>
      <c r="G7" s="10">
        <f t="shared" si="0"/>
        <v>9.5721259691777492E-3</v>
      </c>
      <c r="H7" s="11">
        <f t="shared" si="1"/>
        <v>-1.5358564161004301E-3</v>
      </c>
    </row>
    <row r="8" spans="1:8" x14ac:dyDescent="0.2">
      <c r="A8" s="7" t="s">
        <v>33</v>
      </c>
      <c r="B8" s="16">
        <v>1.9144251938355498E-2</v>
      </c>
      <c r="C8" s="17">
        <v>1.21526371222555E-2</v>
      </c>
      <c r="D8" s="16">
        <v>8.9808643440440795E-3</v>
      </c>
      <c r="E8" s="17">
        <v>9.9484411225301897E-3</v>
      </c>
      <c r="F8" s="12"/>
      <c r="G8" s="10">
        <f t="shared" si="0"/>
        <v>6.9916148160999985E-3</v>
      </c>
      <c r="H8" s="11">
        <f t="shared" si="1"/>
        <v>-9.6757677848611015E-4</v>
      </c>
    </row>
    <row r="9" spans="1:8" x14ac:dyDescent="0.2">
      <c r="A9" s="7" t="s">
        <v>34</v>
      </c>
      <c r="B9" s="16">
        <v>1.13908299033215</v>
      </c>
      <c r="C9" s="17">
        <v>1.49882524507818</v>
      </c>
      <c r="D9" s="16">
        <v>1.52867140941836</v>
      </c>
      <c r="E9" s="17">
        <v>1.2738330046022401</v>
      </c>
      <c r="F9" s="12"/>
      <c r="G9" s="10">
        <f t="shared" si="0"/>
        <v>-0.35974225474603005</v>
      </c>
      <c r="H9" s="11">
        <f t="shared" si="1"/>
        <v>0.25483840481611986</v>
      </c>
    </row>
    <row r="10" spans="1:8" x14ac:dyDescent="0.2">
      <c r="A10" s="7" t="s">
        <v>35</v>
      </c>
      <c r="B10" s="16">
        <v>9.5721259691777492E-3</v>
      </c>
      <c r="C10" s="17">
        <v>2.4305274244511101E-2</v>
      </c>
      <c r="D10" s="16">
        <v>1.66787480675104E-2</v>
      </c>
      <c r="E10" s="17">
        <v>1.7734177653206E-2</v>
      </c>
      <c r="F10" s="12"/>
      <c r="G10" s="10">
        <f t="shared" si="0"/>
        <v>-1.4733148275333351E-2</v>
      </c>
      <c r="H10" s="11">
        <f t="shared" si="1"/>
        <v>-1.0554295856955997E-3</v>
      </c>
    </row>
    <row r="11" spans="1:8" x14ac:dyDescent="0.2">
      <c r="A11" s="7" t="s">
        <v>36</v>
      </c>
      <c r="B11" s="16">
        <v>3.9054273954245198</v>
      </c>
      <c r="C11" s="17">
        <v>3.9739123389775601</v>
      </c>
      <c r="D11" s="16">
        <v>3.8874312803505098</v>
      </c>
      <c r="E11" s="17">
        <v>3.6251254368663299</v>
      </c>
      <c r="F11" s="12"/>
      <c r="G11" s="10">
        <f t="shared" si="0"/>
        <v>-6.8484943553040356E-2</v>
      </c>
      <c r="H11" s="11">
        <f t="shared" si="1"/>
        <v>0.26230584348417985</v>
      </c>
    </row>
    <row r="12" spans="1:8" x14ac:dyDescent="0.2">
      <c r="A12" s="7" t="s">
        <v>37</v>
      </c>
      <c r="B12" s="16">
        <v>2.87163779075333E-2</v>
      </c>
      <c r="C12" s="17">
        <v>4.0508790407518397E-3</v>
      </c>
      <c r="D12" s="16">
        <v>2.5018122101265701E-2</v>
      </c>
      <c r="E12" s="17">
        <v>2.1627045918543902E-2</v>
      </c>
      <c r="F12" s="12"/>
      <c r="G12" s="10">
        <f t="shared" si="0"/>
        <v>2.466549886678146E-2</v>
      </c>
      <c r="H12" s="11">
        <f t="shared" si="1"/>
        <v>3.3910761827217993E-3</v>
      </c>
    </row>
    <row r="13" spans="1:8" x14ac:dyDescent="0.2">
      <c r="A13" s="7" t="s">
        <v>38</v>
      </c>
      <c r="B13" s="16">
        <v>1.9144251938355498E-2</v>
      </c>
      <c r="C13" s="17">
        <v>1.62035161630074E-2</v>
      </c>
      <c r="D13" s="16">
        <v>1.6037257757221601E-2</v>
      </c>
      <c r="E13" s="17">
        <v>3.8496141735008101E-2</v>
      </c>
      <c r="F13" s="12"/>
      <c r="G13" s="10">
        <f t="shared" si="0"/>
        <v>2.9407357753480981E-3</v>
      </c>
      <c r="H13" s="11">
        <f t="shared" si="1"/>
        <v>-2.24588839777865E-2</v>
      </c>
    </row>
    <row r="14" spans="1:8" x14ac:dyDescent="0.2">
      <c r="A14" s="7" t="s">
        <v>41</v>
      </c>
      <c r="B14" s="16">
        <v>5.7432755815066502E-2</v>
      </c>
      <c r="C14" s="17">
        <v>2.4305274244511101E-2</v>
      </c>
      <c r="D14" s="16">
        <v>2.5018122101265701E-2</v>
      </c>
      <c r="E14" s="17">
        <v>2.55199141838818E-2</v>
      </c>
      <c r="F14" s="12"/>
      <c r="G14" s="10">
        <f t="shared" si="0"/>
        <v>3.3127481570555402E-2</v>
      </c>
      <c r="H14" s="11">
        <f t="shared" si="1"/>
        <v>-5.0179208261609889E-4</v>
      </c>
    </row>
    <row r="15" spans="1:8" x14ac:dyDescent="0.2">
      <c r="A15" s="7" t="s">
        <v>42</v>
      </c>
      <c r="B15" s="16">
        <v>6.7004881784244297E-2</v>
      </c>
      <c r="C15" s="17">
        <v>8.1017580815036905E-2</v>
      </c>
      <c r="D15" s="16">
        <v>8.9808643440440802E-2</v>
      </c>
      <c r="E15" s="17">
        <v>0.119813834388733</v>
      </c>
      <c r="F15" s="12"/>
      <c r="G15" s="10">
        <f t="shared" si="0"/>
        <v>-1.4012699030792608E-2</v>
      </c>
      <c r="H15" s="11">
        <f t="shared" si="1"/>
        <v>-3.0005190948292196E-2</v>
      </c>
    </row>
    <row r="16" spans="1:8" x14ac:dyDescent="0.2">
      <c r="A16" s="7" t="s">
        <v>43</v>
      </c>
      <c r="B16" s="16">
        <v>0.114865511630133</v>
      </c>
      <c r="C16" s="17">
        <v>4.4559669448270299E-2</v>
      </c>
      <c r="D16" s="16">
        <v>8.3393740337552202E-2</v>
      </c>
      <c r="E16" s="17">
        <v>7.9154988061870699E-2</v>
      </c>
      <c r="F16" s="12"/>
      <c r="G16" s="10">
        <f t="shared" si="0"/>
        <v>7.0305842181862699E-2</v>
      </c>
      <c r="H16" s="11">
        <f t="shared" si="1"/>
        <v>4.2387522756815038E-3</v>
      </c>
    </row>
    <row r="17" spans="1:8" x14ac:dyDescent="0.2">
      <c r="A17" s="7" t="s">
        <v>44</v>
      </c>
      <c r="B17" s="16">
        <v>9.4764047094859798</v>
      </c>
      <c r="C17" s="17">
        <v>7.4900753463501601</v>
      </c>
      <c r="D17" s="16">
        <v>8.4856338245010807</v>
      </c>
      <c r="E17" s="17">
        <v>7.6174781134295291</v>
      </c>
      <c r="F17" s="12"/>
      <c r="G17" s="10">
        <f t="shared" si="0"/>
        <v>1.9863293631358196</v>
      </c>
      <c r="H17" s="11">
        <f t="shared" si="1"/>
        <v>0.86815571107155165</v>
      </c>
    </row>
    <row r="18" spans="1:8" x14ac:dyDescent="0.2">
      <c r="A18" s="7" t="s">
        <v>47</v>
      </c>
      <c r="B18" s="16">
        <v>2.87163779075333E-2</v>
      </c>
      <c r="C18" s="17">
        <v>0</v>
      </c>
      <c r="D18" s="16">
        <v>7.0563934131774898E-3</v>
      </c>
      <c r="E18" s="17">
        <v>2.59524551022527E-3</v>
      </c>
      <c r="F18" s="12"/>
      <c r="G18" s="10">
        <f t="shared" si="0"/>
        <v>2.87163779075333E-2</v>
      </c>
      <c r="H18" s="11">
        <f t="shared" si="1"/>
        <v>4.4611479029522203E-3</v>
      </c>
    </row>
    <row r="19" spans="1:8" x14ac:dyDescent="0.2">
      <c r="A19" s="7" t="s">
        <v>48</v>
      </c>
      <c r="B19" s="16">
        <v>0.210586771321911</v>
      </c>
      <c r="C19" s="17">
        <v>8.5068459855788689E-2</v>
      </c>
      <c r="D19" s="16">
        <v>0.11931719771372899</v>
      </c>
      <c r="E19" s="17">
        <v>8.4345479082321206E-2</v>
      </c>
      <c r="F19" s="12"/>
      <c r="G19" s="10">
        <f t="shared" si="0"/>
        <v>0.1255183114661223</v>
      </c>
      <c r="H19" s="11">
        <f t="shared" si="1"/>
        <v>3.4971718631407786E-2</v>
      </c>
    </row>
    <row r="20" spans="1:8" x14ac:dyDescent="0.2">
      <c r="A20" s="7" t="s">
        <v>49</v>
      </c>
      <c r="B20" s="16">
        <v>0.25844740116779902</v>
      </c>
      <c r="C20" s="17">
        <v>0.206594831078344</v>
      </c>
      <c r="D20" s="16">
        <v>0.22965353108341299</v>
      </c>
      <c r="E20" s="17">
        <v>0.141873421225648</v>
      </c>
      <c r="F20" s="12"/>
      <c r="G20" s="10">
        <f t="shared" si="0"/>
        <v>5.1852570089455013E-2</v>
      </c>
      <c r="H20" s="11">
        <f t="shared" si="1"/>
        <v>8.7780109857764993E-2</v>
      </c>
    </row>
    <row r="21" spans="1:8" x14ac:dyDescent="0.2">
      <c r="A21" s="7" t="s">
        <v>51</v>
      </c>
      <c r="B21" s="16">
        <v>1.58897291088351</v>
      </c>
      <c r="C21" s="17">
        <v>4.13189662156688</v>
      </c>
      <c r="D21" s="16">
        <v>3.4249167666322395</v>
      </c>
      <c r="E21" s="17">
        <v>5.6619606214747904</v>
      </c>
      <c r="F21" s="12"/>
      <c r="G21" s="10">
        <f t="shared" si="0"/>
        <v>-2.54292371068337</v>
      </c>
      <c r="H21" s="11">
        <f t="shared" si="1"/>
        <v>-2.2370438548425509</v>
      </c>
    </row>
    <row r="22" spans="1:8" x14ac:dyDescent="0.2">
      <c r="A22" s="7" t="s">
        <v>52</v>
      </c>
      <c r="B22" s="16">
        <v>1.7516990523595299</v>
      </c>
      <c r="C22" s="17">
        <v>4.7395284776796602</v>
      </c>
      <c r="D22" s="16">
        <v>3.6423819818201602</v>
      </c>
      <c r="E22" s="17">
        <v>4.6969618325893601</v>
      </c>
      <c r="F22" s="12"/>
      <c r="G22" s="10">
        <f t="shared" si="0"/>
        <v>-2.9878294253201303</v>
      </c>
      <c r="H22" s="11">
        <f t="shared" si="1"/>
        <v>-1.0545798507691999</v>
      </c>
    </row>
    <row r="23" spans="1:8" x14ac:dyDescent="0.2">
      <c r="A23" s="7" t="s">
        <v>53</v>
      </c>
      <c r="B23" s="16">
        <v>6.0974442423662305</v>
      </c>
      <c r="C23" s="17">
        <v>7.5265332577169204</v>
      </c>
      <c r="D23" s="16">
        <v>6.4931649207438698</v>
      </c>
      <c r="E23" s="17">
        <v>7.3938544586317905</v>
      </c>
      <c r="F23" s="12"/>
      <c r="G23" s="10">
        <f t="shared" si="0"/>
        <v>-1.4290890153506899</v>
      </c>
      <c r="H23" s="11">
        <f t="shared" si="1"/>
        <v>-0.90068953788792072</v>
      </c>
    </row>
    <row r="24" spans="1:8" x14ac:dyDescent="0.2">
      <c r="A24" s="7" t="s">
        <v>55</v>
      </c>
      <c r="B24" s="16">
        <v>0</v>
      </c>
      <c r="C24" s="17">
        <v>0.10937373410029999</v>
      </c>
      <c r="D24" s="16">
        <v>0.100072488405063</v>
      </c>
      <c r="E24" s="17">
        <v>9.6024083878334901E-2</v>
      </c>
      <c r="F24" s="12"/>
      <c r="G24" s="10">
        <f t="shared" si="0"/>
        <v>-0.10937373410029999</v>
      </c>
      <c r="H24" s="11">
        <f t="shared" si="1"/>
        <v>4.0484045267280971E-3</v>
      </c>
    </row>
    <row r="25" spans="1:8" x14ac:dyDescent="0.2">
      <c r="A25" s="7" t="s">
        <v>58</v>
      </c>
      <c r="B25" s="16">
        <v>2.09629558724993</v>
      </c>
      <c r="C25" s="17">
        <v>1.6122498582192299</v>
      </c>
      <c r="D25" s="16">
        <v>1.5601044346225199</v>
      </c>
      <c r="E25" s="17">
        <v>1.6172704937887101</v>
      </c>
      <c r="F25" s="12"/>
      <c r="G25" s="10">
        <f t="shared" si="0"/>
        <v>0.48404572903070009</v>
      </c>
      <c r="H25" s="11">
        <f t="shared" si="1"/>
        <v>-5.716605916619022E-2</v>
      </c>
    </row>
    <row r="26" spans="1:8" x14ac:dyDescent="0.2">
      <c r="A26" s="7" t="s">
        <v>59</v>
      </c>
      <c r="B26" s="16">
        <v>1.9144251938355498E-2</v>
      </c>
      <c r="C26" s="17">
        <v>0</v>
      </c>
      <c r="D26" s="16">
        <v>6.4149031028886304E-3</v>
      </c>
      <c r="E26" s="17">
        <v>0</v>
      </c>
      <c r="F26" s="12"/>
      <c r="G26" s="10">
        <f t="shared" si="0"/>
        <v>1.9144251938355498E-2</v>
      </c>
      <c r="H26" s="11">
        <f t="shared" si="1"/>
        <v>6.4149031028886304E-3</v>
      </c>
    </row>
    <row r="27" spans="1:8" x14ac:dyDescent="0.2">
      <c r="A27" s="7" t="s">
        <v>61</v>
      </c>
      <c r="B27" s="16">
        <v>8.6149133722599802E-2</v>
      </c>
      <c r="C27" s="17">
        <v>0.17418779875232901</v>
      </c>
      <c r="D27" s="16">
        <v>0.15267469384874902</v>
      </c>
      <c r="E27" s="17">
        <v>0.17863939928717298</v>
      </c>
      <c r="F27" s="12"/>
      <c r="G27" s="10">
        <f t="shared" si="0"/>
        <v>-8.8038665029729207E-2</v>
      </c>
      <c r="H27" s="11">
        <f t="shared" si="1"/>
        <v>-2.5964705438423968E-2</v>
      </c>
    </row>
    <row r="28" spans="1:8" x14ac:dyDescent="0.2">
      <c r="A28" s="7" t="s">
        <v>62</v>
      </c>
      <c r="B28" s="16">
        <v>0.94764047094859793</v>
      </c>
      <c r="C28" s="17">
        <v>0.73320910637608405</v>
      </c>
      <c r="D28" s="16">
        <v>0.74412875993508099</v>
      </c>
      <c r="E28" s="17">
        <v>0.70720440153638509</v>
      </c>
      <c r="F28" s="12"/>
      <c r="G28" s="10">
        <f t="shared" si="0"/>
        <v>0.21443136457251388</v>
      </c>
      <c r="H28" s="11">
        <f t="shared" si="1"/>
        <v>3.69243583986959E-2</v>
      </c>
    </row>
    <row r="29" spans="1:8" x14ac:dyDescent="0.2">
      <c r="A29" s="7" t="s">
        <v>64</v>
      </c>
      <c r="B29" s="16">
        <v>7.3896812482052292</v>
      </c>
      <c r="C29" s="17">
        <v>6.3922871263064103</v>
      </c>
      <c r="D29" s="16">
        <v>6.93835919608434</v>
      </c>
      <c r="E29" s="17">
        <v>6.3293712585210606</v>
      </c>
      <c r="F29" s="12"/>
      <c r="G29" s="10">
        <f t="shared" si="0"/>
        <v>0.99739412189881893</v>
      </c>
      <c r="H29" s="11">
        <f t="shared" si="1"/>
        <v>0.6089879375632794</v>
      </c>
    </row>
    <row r="30" spans="1:8" x14ac:dyDescent="0.2">
      <c r="A30" s="7" t="s">
        <v>65</v>
      </c>
      <c r="B30" s="16">
        <v>2.87163779075333E-2</v>
      </c>
      <c r="C30" s="17">
        <v>4.0508790407518397E-3</v>
      </c>
      <c r="D30" s="16">
        <v>1.7961728688088201E-2</v>
      </c>
      <c r="E30" s="17">
        <v>2.0329423163431299E-2</v>
      </c>
      <c r="F30" s="12"/>
      <c r="G30" s="10">
        <f t="shared" si="0"/>
        <v>2.466549886678146E-2</v>
      </c>
      <c r="H30" s="11">
        <f t="shared" si="1"/>
        <v>-2.3676944753430983E-3</v>
      </c>
    </row>
    <row r="31" spans="1:8" x14ac:dyDescent="0.2">
      <c r="A31" s="7" t="s">
        <v>66</v>
      </c>
      <c r="B31" s="16">
        <v>0.392457164736288</v>
      </c>
      <c r="C31" s="17">
        <v>0.73725998541683502</v>
      </c>
      <c r="D31" s="16">
        <v>0.78197668824212407</v>
      </c>
      <c r="E31" s="17">
        <v>0.85945880480293391</v>
      </c>
      <c r="F31" s="12"/>
      <c r="G31" s="10">
        <f t="shared" si="0"/>
        <v>-0.34480282068054702</v>
      </c>
      <c r="H31" s="11">
        <f t="shared" si="1"/>
        <v>-7.7482116560809833E-2</v>
      </c>
    </row>
    <row r="32" spans="1:8" x14ac:dyDescent="0.2">
      <c r="A32" s="7" t="s">
        <v>67</v>
      </c>
      <c r="B32" s="16">
        <v>1.33052550971571</v>
      </c>
      <c r="C32" s="17">
        <v>0.64814064652029502</v>
      </c>
      <c r="D32" s="16">
        <v>0.70756381224861598</v>
      </c>
      <c r="E32" s="17">
        <v>0.48704107408560904</v>
      </c>
      <c r="F32" s="12"/>
      <c r="G32" s="10">
        <f t="shared" si="0"/>
        <v>0.68238486319541503</v>
      </c>
      <c r="H32" s="11">
        <f t="shared" si="1"/>
        <v>0.22052273816300694</v>
      </c>
    </row>
    <row r="33" spans="1:8" x14ac:dyDescent="0.2">
      <c r="A33" s="7" t="s">
        <v>68</v>
      </c>
      <c r="B33" s="16">
        <v>0.35416866085957704</v>
      </c>
      <c r="C33" s="17">
        <v>0.85878635663939107</v>
      </c>
      <c r="D33" s="16">
        <v>0.97121632977733907</v>
      </c>
      <c r="E33" s="17">
        <v>0.92693518806879105</v>
      </c>
      <c r="F33" s="12"/>
      <c r="G33" s="10">
        <f t="shared" si="0"/>
        <v>-0.50461769577981408</v>
      </c>
      <c r="H33" s="11">
        <f t="shared" si="1"/>
        <v>4.4281141708548022E-2</v>
      </c>
    </row>
    <row r="34" spans="1:8" x14ac:dyDescent="0.2">
      <c r="A34" s="7" t="s">
        <v>69</v>
      </c>
      <c r="B34" s="16">
        <v>9.5721259691777492E-3</v>
      </c>
      <c r="C34" s="17">
        <v>0</v>
      </c>
      <c r="D34" s="16">
        <v>3.8489418617331803E-3</v>
      </c>
      <c r="E34" s="17">
        <v>3.0277864285961501E-3</v>
      </c>
      <c r="F34" s="12"/>
      <c r="G34" s="10">
        <f t="shared" si="0"/>
        <v>9.5721259691777492E-3</v>
      </c>
      <c r="H34" s="11">
        <f t="shared" si="1"/>
        <v>8.2115543313703021E-4</v>
      </c>
    </row>
    <row r="35" spans="1:8" x14ac:dyDescent="0.2">
      <c r="A35" s="7" t="s">
        <v>72</v>
      </c>
      <c r="B35" s="16">
        <v>0.12443763759931101</v>
      </c>
      <c r="C35" s="17">
        <v>3.2407032326014697E-2</v>
      </c>
      <c r="D35" s="16">
        <v>6.4790521339175206E-2</v>
      </c>
      <c r="E35" s="17">
        <v>4.7579501020796597E-2</v>
      </c>
      <c r="F35" s="12"/>
      <c r="G35" s="10">
        <f t="shared" si="0"/>
        <v>9.2030605273296318E-2</v>
      </c>
      <c r="H35" s="11">
        <f t="shared" si="1"/>
        <v>1.7211020318378609E-2</v>
      </c>
    </row>
    <row r="36" spans="1:8" x14ac:dyDescent="0.2">
      <c r="A36" s="7" t="s">
        <v>73</v>
      </c>
      <c r="B36" s="16">
        <v>10.079448645544201</v>
      </c>
      <c r="C36" s="17">
        <v>9.3696832212590113</v>
      </c>
      <c r="D36" s="16">
        <v>9.1213507219973398</v>
      </c>
      <c r="E36" s="17">
        <v>9.6274957610990004</v>
      </c>
      <c r="F36" s="12"/>
      <c r="G36" s="10">
        <f t="shared" si="0"/>
        <v>0.70976542428518918</v>
      </c>
      <c r="H36" s="11">
        <f t="shared" si="1"/>
        <v>-0.50614503910166064</v>
      </c>
    </row>
    <row r="37" spans="1:8" x14ac:dyDescent="0.2">
      <c r="A37" s="7" t="s">
        <v>74</v>
      </c>
      <c r="B37" s="16">
        <v>9.5721259691777492E-3</v>
      </c>
      <c r="C37" s="17">
        <v>2.0254395203759202E-2</v>
      </c>
      <c r="D37" s="16">
        <v>5.77341279259977E-3</v>
      </c>
      <c r="E37" s="17">
        <v>9.083359285788439E-3</v>
      </c>
      <c r="F37" s="12"/>
      <c r="G37" s="10">
        <f t="shared" si="0"/>
        <v>-1.0682269234581453E-2</v>
      </c>
      <c r="H37" s="11">
        <f t="shared" si="1"/>
        <v>-3.309946493188669E-3</v>
      </c>
    </row>
    <row r="38" spans="1:8" x14ac:dyDescent="0.2">
      <c r="A38" s="7" t="s">
        <v>75</v>
      </c>
      <c r="B38" s="16">
        <v>5.2359529051402305</v>
      </c>
      <c r="C38" s="17">
        <v>4.59369683221259</v>
      </c>
      <c r="D38" s="16">
        <v>5.0049074008737104</v>
      </c>
      <c r="E38" s="17">
        <v>4.2233295269732496</v>
      </c>
      <c r="F38" s="12"/>
      <c r="G38" s="10">
        <f t="shared" ref="G38:G73" si="2">B38-C38</f>
        <v>0.64225607292764053</v>
      </c>
      <c r="H38" s="11">
        <f t="shared" ref="H38:H73" si="3">D38-E38</f>
        <v>0.78157787390046085</v>
      </c>
    </row>
    <row r="39" spans="1:8" x14ac:dyDescent="0.2">
      <c r="A39" s="7" t="s">
        <v>77</v>
      </c>
      <c r="B39" s="16">
        <v>1.1869436201780401</v>
      </c>
      <c r="C39" s="17">
        <v>0.94790569553593107</v>
      </c>
      <c r="D39" s="16">
        <v>1.06615689570009</v>
      </c>
      <c r="E39" s="17">
        <v>0.82269282674140998</v>
      </c>
      <c r="F39" s="12"/>
      <c r="G39" s="10">
        <f t="shared" si="2"/>
        <v>0.23903792464210905</v>
      </c>
      <c r="H39" s="11">
        <f t="shared" si="3"/>
        <v>0.24346406895868</v>
      </c>
    </row>
    <row r="40" spans="1:8" x14ac:dyDescent="0.2">
      <c r="A40" s="7" t="s">
        <v>78</v>
      </c>
      <c r="B40" s="16">
        <v>1.3783861395615999</v>
      </c>
      <c r="C40" s="17">
        <v>0.73320910637608405</v>
      </c>
      <c r="D40" s="16">
        <v>1.1341548685907099</v>
      </c>
      <c r="E40" s="17">
        <v>0.64621613204609196</v>
      </c>
      <c r="F40" s="12"/>
      <c r="G40" s="10">
        <f t="shared" si="2"/>
        <v>0.64517703318551589</v>
      </c>
      <c r="H40" s="11">
        <f t="shared" si="3"/>
        <v>0.48793873654461795</v>
      </c>
    </row>
    <row r="41" spans="1:8" x14ac:dyDescent="0.2">
      <c r="A41" s="7" t="s">
        <v>79</v>
      </c>
      <c r="B41" s="16">
        <v>0.29673590504451003</v>
      </c>
      <c r="C41" s="17">
        <v>0.27545977477112499</v>
      </c>
      <c r="D41" s="16">
        <v>0.32010366483414299</v>
      </c>
      <c r="E41" s="17">
        <v>0.34430257102321898</v>
      </c>
      <c r="F41" s="12"/>
      <c r="G41" s="10">
        <f t="shared" si="2"/>
        <v>2.1276130273385041E-2</v>
      </c>
      <c r="H41" s="11">
        <f t="shared" si="3"/>
        <v>-2.4198906189075997E-2</v>
      </c>
    </row>
    <row r="42" spans="1:8" x14ac:dyDescent="0.2">
      <c r="A42" s="7" t="s">
        <v>80</v>
      </c>
      <c r="B42" s="16">
        <v>4.4127500717909403</v>
      </c>
      <c r="C42" s="17">
        <v>6.0155553755164899</v>
      </c>
      <c r="D42" s="16">
        <v>4.5180162553644596</v>
      </c>
      <c r="E42" s="17">
        <v>5.5088411363715002</v>
      </c>
      <c r="F42" s="12"/>
      <c r="G42" s="10">
        <f t="shared" si="2"/>
        <v>-1.6028053037255496</v>
      </c>
      <c r="H42" s="11">
        <f t="shared" si="3"/>
        <v>-0.99082488100704058</v>
      </c>
    </row>
    <row r="43" spans="1:8" x14ac:dyDescent="0.2">
      <c r="A43" s="7" t="s">
        <v>81</v>
      </c>
      <c r="B43" s="16">
        <v>0</v>
      </c>
      <c r="C43" s="17">
        <v>4.0508790407518397E-3</v>
      </c>
      <c r="D43" s="16">
        <v>0</v>
      </c>
      <c r="E43" s="17">
        <v>2.1627045918543903E-3</v>
      </c>
      <c r="F43" s="12"/>
      <c r="G43" s="10">
        <f t="shared" si="2"/>
        <v>-4.0508790407518397E-3</v>
      </c>
      <c r="H43" s="11">
        <f t="shared" si="3"/>
        <v>-2.1627045918543903E-3</v>
      </c>
    </row>
    <row r="44" spans="1:8" x14ac:dyDescent="0.2">
      <c r="A44" s="7" t="s">
        <v>82</v>
      </c>
      <c r="B44" s="16">
        <v>4.8722121183114799</v>
      </c>
      <c r="C44" s="17">
        <v>7.2834805152718101</v>
      </c>
      <c r="D44" s="16">
        <v>4.7816687728931901</v>
      </c>
      <c r="E44" s="17">
        <v>5.8245960067822402</v>
      </c>
      <c r="F44" s="12"/>
      <c r="G44" s="10">
        <f t="shared" si="2"/>
        <v>-2.4112683969603301</v>
      </c>
      <c r="H44" s="11">
        <f t="shared" si="3"/>
        <v>-1.0429272338890501</v>
      </c>
    </row>
    <row r="45" spans="1:8" x14ac:dyDescent="0.2">
      <c r="A45" s="7" t="s">
        <v>83</v>
      </c>
      <c r="B45" s="16">
        <v>0.17229826744519999</v>
      </c>
      <c r="C45" s="17">
        <v>0.26330713764886998</v>
      </c>
      <c r="D45" s="16">
        <v>0.26236953690814502</v>
      </c>
      <c r="E45" s="17">
        <v>0.30883421571680697</v>
      </c>
      <c r="F45" s="12"/>
      <c r="G45" s="10">
        <f t="shared" si="2"/>
        <v>-9.1008870203669989E-2</v>
      </c>
      <c r="H45" s="11">
        <f t="shared" si="3"/>
        <v>-4.6464678808661952E-2</v>
      </c>
    </row>
    <row r="46" spans="1:8" x14ac:dyDescent="0.2">
      <c r="A46" s="7" t="s">
        <v>84</v>
      </c>
      <c r="B46" s="16">
        <v>0.8232028333492869</v>
      </c>
      <c r="C46" s="17">
        <v>0.52661427529773996</v>
      </c>
      <c r="D46" s="16">
        <v>0.58824661453488702</v>
      </c>
      <c r="E46" s="17">
        <v>0.51342607010623198</v>
      </c>
      <c r="F46" s="12"/>
      <c r="G46" s="10">
        <f t="shared" si="2"/>
        <v>0.29658855805154694</v>
      </c>
      <c r="H46" s="11">
        <f t="shared" si="3"/>
        <v>7.4820544428655045E-2</v>
      </c>
    </row>
    <row r="47" spans="1:8" x14ac:dyDescent="0.2">
      <c r="A47" s="7" t="s">
        <v>85</v>
      </c>
      <c r="B47" s="16">
        <v>0.55518330621231005</v>
      </c>
      <c r="C47" s="17">
        <v>0.25925625860811802</v>
      </c>
      <c r="D47" s="16">
        <v>0.37463034120869598</v>
      </c>
      <c r="E47" s="17">
        <v>0.18426243122599401</v>
      </c>
      <c r="F47" s="12"/>
      <c r="G47" s="10">
        <f t="shared" si="2"/>
        <v>0.29592704760419203</v>
      </c>
      <c r="H47" s="11">
        <f t="shared" si="3"/>
        <v>0.19036790998270198</v>
      </c>
    </row>
    <row r="48" spans="1:8" x14ac:dyDescent="0.2">
      <c r="A48" s="7" t="s">
        <v>86</v>
      </c>
      <c r="B48" s="16">
        <v>1.3496697616540601</v>
      </c>
      <c r="C48" s="17">
        <v>1.19906019606255</v>
      </c>
      <c r="D48" s="16">
        <v>1.10336333369684</v>
      </c>
      <c r="E48" s="17">
        <v>1.05972525000865</v>
      </c>
      <c r="F48" s="12"/>
      <c r="G48" s="10">
        <f t="shared" si="2"/>
        <v>0.15060956559151006</v>
      </c>
      <c r="H48" s="11">
        <f t="shared" si="3"/>
        <v>4.3638083688189999E-2</v>
      </c>
    </row>
    <row r="49" spans="1:8" x14ac:dyDescent="0.2">
      <c r="A49" s="7" t="s">
        <v>87</v>
      </c>
      <c r="B49" s="16">
        <v>0</v>
      </c>
      <c r="C49" s="17">
        <v>4.0508790407518397E-3</v>
      </c>
      <c r="D49" s="16">
        <v>5.77341279259977E-3</v>
      </c>
      <c r="E49" s="17">
        <v>6.4881137755631695E-3</v>
      </c>
      <c r="F49" s="12"/>
      <c r="G49" s="10">
        <f t="shared" si="2"/>
        <v>-4.0508790407518397E-3</v>
      </c>
      <c r="H49" s="11">
        <f t="shared" si="3"/>
        <v>-7.1470098296339945E-4</v>
      </c>
    </row>
    <row r="50" spans="1:8" x14ac:dyDescent="0.2">
      <c r="A50" s="7" t="s">
        <v>89</v>
      </c>
      <c r="B50" s="16">
        <v>0.83277495931846501</v>
      </c>
      <c r="C50" s="17">
        <v>0.66839504172405395</v>
      </c>
      <c r="D50" s="16">
        <v>0.69280953511197196</v>
      </c>
      <c r="E50" s="17">
        <v>0.80236340357797908</v>
      </c>
      <c r="F50" s="12"/>
      <c r="G50" s="10">
        <f t="shared" si="2"/>
        <v>0.16437991759441106</v>
      </c>
      <c r="H50" s="11">
        <f t="shared" si="3"/>
        <v>-0.10955386846600712</v>
      </c>
    </row>
    <row r="51" spans="1:8" x14ac:dyDescent="0.2">
      <c r="A51" s="7" t="s">
        <v>90</v>
      </c>
      <c r="B51" s="16">
        <v>0.191442519383555</v>
      </c>
      <c r="C51" s="17">
        <v>0.20254395203759198</v>
      </c>
      <c r="D51" s="16">
        <v>0.19822050587925902</v>
      </c>
      <c r="E51" s="17">
        <v>7.0071628776082195E-2</v>
      </c>
      <c r="F51" s="12"/>
      <c r="G51" s="10">
        <f t="shared" si="2"/>
        <v>-1.1101432654036986E-2</v>
      </c>
      <c r="H51" s="11">
        <f t="shared" si="3"/>
        <v>0.12814887710317682</v>
      </c>
    </row>
    <row r="52" spans="1:8" x14ac:dyDescent="0.2">
      <c r="A52" s="7" t="s">
        <v>91</v>
      </c>
      <c r="B52" s="16">
        <v>1.722982674452</v>
      </c>
      <c r="C52" s="17">
        <v>2.86397148181155</v>
      </c>
      <c r="D52" s="16">
        <v>2.5903378729464297</v>
      </c>
      <c r="E52" s="17">
        <v>3.1670646043115704</v>
      </c>
      <c r="F52" s="12"/>
      <c r="G52" s="10">
        <f t="shared" si="2"/>
        <v>-1.14098880735955</v>
      </c>
      <c r="H52" s="11">
        <f t="shared" si="3"/>
        <v>-0.57672673136514074</v>
      </c>
    </row>
    <row r="53" spans="1:8" x14ac:dyDescent="0.2">
      <c r="A53" s="7" t="s">
        <v>92</v>
      </c>
      <c r="B53" s="16">
        <v>1.4071025174691301</v>
      </c>
      <c r="C53" s="17">
        <v>1.7783358988900599</v>
      </c>
      <c r="D53" s="16">
        <v>1.3881850314651001</v>
      </c>
      <c r="E53" s="17">
        <v>1.5826672203190399</v>
      </c>
      <c r="F53" s="12"/>
      <c r="G53" s="10">
        <f t="shared" si="2"/>
        <v>-0.37123338142092988</v>
      </c>
      <c r="H53" s="11">
        <f t="shared" si="3"/>
        <v>-0.19448218885393986</v>
      </c>
    </row>
    <row r="54" spans="1:8" x14ac:dyDescent="0.2">
      <c r="A54" s="7" t="s">
        <v>93</v>
      </c>
      <c r="B54" s="16">
        <v>18.263616349191199</v>
      </c>
      <c r="C54" s="17">
        <v>13.8702098355343</v>
      </c>
      <c r="D54" s="16">
        <v>18.140704484658801</v>
      </c>
      <c r="E54" s="17">
        <v>15.1298487836949</v>
      </c>
      <c r="F54" s="12"/>
      <c r="G54" s="10">
        <f t="shared" si="2"/>
        <v>4.3934065136568989</v>
      </c>
      <c r="H54" s="11">
        <f t="shared" si="3"/>
        <v>3.0108557009639014</v>
      </c>
    </row>
    <row r="55" spans="1:8" x14ac:dyDescent="0.2">
      <c r="A55" s="7" t="s">
        <v>95</v>
      </c>
      <c r="B55" s="16">
        <v>3.4651096008423496</v>
      </c>
      <c r="C55" s="17">
        <v>4.1967106862189105</v>
      </c>
      <c r="D55" s="16">
        <v>4.55009077087891</v>
      </c>
      <c r="E55" s="17">
        <v>4.5589812796290499</v>
      </c>
      <c r="F55" s="12"/>
      <c r="G55" s="10">
        <f t="shared" si="2"/>
        <v>-0.73160108537656088</v>
      </c>
      <c r="H55" s="11">
        <f t="shared" si="3"/>
        <v>-8.8905087501398583E-3</v>
      </c>
    </row>
    <row r="56" spans="1:8" x14ac:dyDescent="0.2">
      <c r="A56" s="7" t="s">
        <v>96</v>
      </c>
      <c r="B56" s="16">
        <v>0.392457164736288</v>
      </c>
      <c r="C56" s="17">
        <v>0.81422668719112101</v>
      </c>
      <c r="D56" s="16">
        <v>0.79224053320674603</v>
      </c>
      <c r="E56" s="17">
        <v>0.73358939755700892</v>
      </c>
      <c r="F56" s="12"/>
      <c r="G56" s="10">
        <f t="shared" si="2"/>
        <v>-0.42176952245483301</v>
      </c>
      <c r="H56" s="11">
        <f t="shared" si="3"/>
        <v>5.8651135649737118E-2</v>
      </c>
    </row>
    <row r="57" spans="1:8" x14ac:dyDescent="0.2">
      <c r="A57" s="142" t="s">
        <v>39</v>
      </c>
      <c r="B57" s="153">
        <v>0.16272614147602199</v>
      </c>
      <c r="C57" s="154">
        <v>3.6457911366766599E-2</v>
      </c>
      <c r="D57" s="153">
        <v>8.724268219928541E-2</v>
      </c>
      <c r="E57" s="154">
        <v>5.0607287449392704E-2</v>
      </c>
      <c r="F57" s="155"/>
      <c r="G57" s="156">
        <f t="shared" si="2"/>
        <v>0.12626823010925539</v>
      </c>
      <c r="H57" s="157">
        <f t="shared" si="3"/>
        <v>3.6635394749892705E-2</v>
      </c>
    </row>
    <row r="58" spans="1:8" x14ac:dyDescent="0.2">
      <c r="A58" s="7" t="s">
        <v>40</v>
      </c>
      <c r="B58" s="16">
        <v>0</v>
      </c>
      <c r="C58" s="17">
        <v>4.0508790407518397E-3</v>
      </c>
      <c r="D58" s="16">
        <v>5.77341279259977E-3</v>
      </c>
      <c r="E58" s="17">
        <v>8.650818367417561E-3</v>
      </c>
      <c r="F58" s="12"/>
      <c r="G58" s="10">
        <f t="shared" si="2"/>
        <v>-4.0508790407518397E-3</v>
      </c>
      <c r="H58" s="11">
        <f t="shared" si="3"/>
        <v>-2.877405574817791E-3</v>
      </c>
    </row>
    <row r="59" spans="1:8" x14ac:dyDescent="0.2">
      <c r="A59" s="7" t="s">
        <v>45</v>
      </c>
      <c r="B59" s="16">
        <v>5.7432755815066502E-2</v>
      </c>
      <c r="C59" s="17">
        <v>1.62035161630074E-2</v>
      </c>
      <c r="D59" s="16">
        <v>3.0791534893865397E-2</v>
      </c>
      <c r="E59" s="17">
        <v>3.5900896224782902E-2</v>
      </c>
      <c r="F59" s="12"/>
      <c r="G59" s="10">
        <f t="shared" si="2"/>
        <v>4.1229239652059102E-2</v>
      </c>
      <c r="H59" s="11">
        <f t="shared" si="3"/>
        <v>-5.109361330917505E-3</v>
      </c>
    </row>
    <row r="60" spans="1:8" x14ac:dyDescent="0.2">
      <c r="A60" s="7" t="s">
        <v>46</v>
      </c>
      <c r="B60" s="16">
        <v>0.60304393605819895</v>
      </c>
      <c r="C60" s="17">
        <v>0.344324718463907</v>
      </c>
      <c r="D60" s="16">
        <v>0.34897072879714203</v>
      </c>
      <c r="E60" s="17">
        <v>0.32743347520675498</v>
      </c>
      <c r="F60" s="12"/>
      <c r="G60" s="10">
        <f t="shared" si="2"/>
        <v>0.25871921759429195</v>
      </c>
      <c r="H60" s="11">
        <f t="shared" si="3"/>
        <v>2.1537253590387051E-2</v>
      </c>
    </row>
    <row r="61" spans="1:8" x14ac:dyDescent="0.2">
      <c r="A61" s="7" t="s">
        <v>50</v>
      </c>
      <c r="B61" s="16">
        <v>0.89020771513353103</v>
      </c>
      <c r="C61" s="17">
        <v>0.50230900105322907</v>
      </c>
      <c r="D61" s="16">
        <v>0.56707743429535495</v>
      </c>
      <c r="E61" s="17">
        <v>0.43340600020761999</v>
      </c>
      <c r="F61" s="12"/>
      <c r="G61" s="10">
        <f t="shared" si="2"/>
        <v>0.38789871408030197</v>
      </c>
      <c r="H61" s="11">
        <f t="shared" si="3"/>
        <v>0.13367143408773496</v>
      </c>
    </row>
    <row r="62" spans="1:8" x14ac:dyDescent="0.2">
      <c r="A62" s="7" t="s">
        <v>54</v>
      </c>
      <c r="B62" s="16">
        <v>9.5721259691777492E-3</v>
      </c>
      <c r="C62" s="17">
        <v>8.1017580815036898E-3</v>
      </c>
      <c r="D62" s="16">
        <v>3.2074515514443199E-3</v>
      </c>
      <c r="E62" s="17">
        <v>2.1627045918543903E-3</v>
      </c>
      <c r="F62" s="12"/>
      <c r="G62" s="10">
        <f t="shared" si="2"/>
        <v>1.4703678876740595E-3</v>
      </c>
      <c r="H62" s="11">
        <f t="shared" si="3"/>
        <v>1.0447469595899297E-3</v>
      </c>
    </row>
    <row r="63" spans="1:8" x14ac:dyDescent="0.2">
      <c r="A63" s="7" t="s">
        <v>56</v>
      </c>
      <c r="B63" s="16">
        <v>1.9144251938355498E-2</v>
      </c>
      <c r="C63" s="17">
        <v>0</v>
      </c>
      <c r="D63" s="16">
        <v>1.09053352749107E-2</v>
      </c>
      <c r="E63" s="17">
        <v>7.7857365306757999E-3</v>
      </c>
      <c r="F63" s="12"/>
      <c r="G63" s="10">
        <f t="shared" si="2"/>
        <v>1.9144251938355498E-2</v>
      </c>
      <c r="H63" s="11">
        <f t="shared" si="3"/>
        <v>3.1195987442349006E-3</v>
      </c>
    </row>
    <row r="64" spans="1:8" x14ac:dyDescent="0.2">
      <c r="A64" s="7" t="s">
        <v>57</v>
      </c>
      <c r="B64" s="16">
        <v>1.2443763759931101</v>
      </c>
      <c r="C64" s="17">
        <v>0.63193713035728805</v>
      </c>
      <c r="D64" s="16">
        <v>0.74605323086594799</v>
      </c>
      <c r="E64" s="17">
        <v>0.61896605418872608</v>
      </c>
      <c r="F64" s="12"/>
      <c r="G64" s="10">
        <f t="shared" si="2"/>
        <v>0.61243924563582208</v>
      </c>
      <c r="H64" s="11">
        <f t="shared" si="3"/>
        <v>0.12708717667722191</v>
      </c>
    </row>
    <row r="65" spans="1:8" x14ac:dyDescent="0.2">
      <c r="A65" s="7" t="s">
        <v>60</v>
      </c>
      <c r="B65" s="16">
        <v>0.48817842442806497</v>
      </c>
      <c r="C65" s="17">
        <v>0.32001944421939599</v>
      </c>
      <c r="D65" s="16">
        <v>0.25338867256410097</v>
      </c>
      <c r="E65" s="17">
        <v>0.23530225959375797</v>
      </c>
      <c r="F65" s="12"/>
      <c r="G65" s="10">
        <f t="shared" si="2"/>
        <v>0.16815898020866898</v>
      </c>
      <c r="H65" s="11">
        <f t="shared" si="3"/>
        <v>1.8086412970342997E-2</v>
      </c>
    </row>
    <row r="66" spans="1:8" x14ac:dyDescent="0.2">
      <c r="A66" s="7" t="s">
        <v>63</v>
      </c>
      <c r="B66" s="16">
        <v>0.48817842442806497</v>
      </c>
      <c r="C66" s="17">
        <v>0.18634043587458501</v>
      </c>
      <c r="D66" s="16">
        <v>0.25146420163323402</v>
      </c>
      <c r="E66" s="17">
        <v>0.19810374061386199</v>
      </c>
      <c r="F66" s="12"/>
      <c r="G66" s="10">
        <f t="shared" si="2"/>
        <v>0.30183798855347999</v>
      </c>
      <c r="H66" s="11">
        <f t="shared" si="3"/>
        <v>5.336046101937203E-2</v>
      </c>
    </row>
    <row r="67" spans="1:8" x14ac:dyDescent="0.2">
      <c r="A67" s="7" t="s">
        <v>70</v>
      </c>
      <c r="B67" s="16">
        <v>0.16272614147602199</v>
      </c>
      <c r="C67" s="17">
        <v>8.1017580815036905E-2</v>
      </c>
      <c r="D67" s="16">
        <v>9.2374604681596306E-2</v>
      </c>
      <c r="E67" s="17">
        <v>0.115920966123395</v>
      </c>
      <c r="F67" s="12"/>
      <c r="G67" s="10">
        <f t="shared" si="2"/>
        <v>8.1708560660985086E-2</v>
      </c>
      <c r="H67" s="11">
        <f t="shared" si="3"/>
        <v>-2.3546361441798697E-2</v>
      </c>
    </row>
    <row r="68" spans="1:8" x14ac:dyDescent="0.2">
      <c r="A68" s="7" t="s">
        <v>71</v>
      </c>
      <c r="B68" s="16">
        <v>4.7860629845888798E-2</v>
      </c>
      <c r="C68" s="17">
        <v>8.1017580815036898E-3</v>
      </c>
      <c r="D68" s="16">
        <v>2.1169180239532501E-2</v>
      </c>
      <c r="E68" s="17">
        <v>2.1627045918543902E-2</v>
      </c>
      <c r="F68" s="12"/>
      <c r="G68" s="10">
        <f t="shared" si="2"/>
        <v>3.9758871764385112E-2</v>
      </c>
      <c r="H68" s="11">
        <f t="shared" si="3"/>
        <v>-4.5786567901140093E-4</v>
      </c>
    </row>
    <row r="69" spans="1:8" x14ac:dyDescent="0.2">
      <c r="A69" s="7" t="s">
        <v>76</v>
      </c>
      <c r="B69" s="16">
        <v>0.210586771321911</v>
      </c>
      <c r="C69" s="17">
        <v>0.14583164546706601</v>
      </c>
      <c r="D69" s="16">
        <v>0.120600178334306</v>
      </c>
      <c r="E69" s="17">
        <v>0.15441710785840299</v>
      </c>
      <c r="F69" s="12"/>
      <c r="G69" s="10">
        <f t="shared" si="2"/>
        <v>6.4755125854844997E-2</v>
      </c>
      <c r="H69" s="11">
        <f t="shared" si="3"/>
        <v>-3.3816929524096984E-2</v>
      </c>
    </row>
    <row r="70" spans="1:8" x14ac:dyDescent="0.2">
      <c r="A70" s="7" t="s">
        <v>88</v>
      </c>
      <c r="B70" s="16">
        <v>0.15315401550684399</v>
      </c>
      <c r="C70" s="17">
        <v>0.105322855059548</v>
      </c>
      <c r="D70" s="16">
        <v>0.10456292057708499</v>
      </c>
      <c r="E70" s="17">
        <v>9.2131215612997003E-2</v>
      </c>
      <c r="F70" s="12"/>
      <c r="G70" s="10">
        <f t="shared" si="2"/>
        <v>4.7831160447295989E-2</v>
      </c>
      <c r="H70" s="11">
        <f t="shared" si="3"/>
        <v>1.2431704964087992E-2</v>
      </c>
    </row>
    <row r="71" spans="1:8" x14ac:dyDescent="0.2">
      <c r="A71" s="7" t="s">
        <v>94</v>
      </c>
      <c r="B71" s="16">
        <v>0.23930314922944398</v>
      </c>
      <c r="C71" s="17">
        <v>9.7221096978044194E-2</v>
      </c>
      <c r="D71" s="16">
        <v>9.6865036853618289E-2</v>
      </c>
      <c r="E71" s="17">
        <v>7.6992283470016298E-2</v>
      </c>
      <c r="F71" s="12"/>
      <c r="G71" s="10">
        <f t="shared" si="2"/>
        <v>0.1420820522513998</v>
      </c>
      <c r="H71" s="11">
        <f t="shared" si="3"/>
        <v>1.987275338360199E-2</v>
      </c>
    </row>
    <row r="72" spans="1:8" x14ac:dyDescent="0.2">
      <c r="A72" s="7" t="s">
        <v>97</v>
      </c>
      <c r="B72" s="16">
        <v>0.81363070738010912</v>
      </c>
      <c r="C72" s="17">
        <v>0.33622296038240296</v>
      </c>
      <c r="D72" s="16">
        <v>0.33614092259136397</v>
      </c>
      <c r="E72" s="17">
        <v>0.24438561887954602</v>
      </c>
      <c r="F72" s="12"/>
      <c r="G72" s="10">
        <f t="shared" si="2"/>
        <v>0.47740774699770616</v>
      </c>
      <c r="H72" s="11">
        <f t="shared" si="3"/>
        <v>9.1755303711817948E-2</v>
      </c>
    </row>
    <row r="73" spans="1:8" x14ac:dyDescent="0.2">
      <c r="A73" s="7" t="s">
        <v>98</v>
      </c>
      <c r="B73" s="16">
        <v>3.8288503876710997E-2</v>
      </c>
      <c r="C73" s="17">
        <v>1.21526371222555E-2</v>
      </c>
      <c r="D73" s="16">
        <v>2.1169180239532501E-2</v>
      </c>
      <c r="E73" s="17">
        <v>1.1246063877642799E-2</v>
      </c>
      <c r="F73" s="12"/>
      <c r="G73" s="10">
        <f t="shared" si="2"/>
        <v>2.6135866754455499E-2</v>
      </c>
      <c r="H73" s="11">
        <f t="shared" si="3"/>
        <v>9.9231163618897014E-3</v>
      </c>
    </row>
    <row r="74" spans="1:8" x14ac:dyDescent="0.2">
      <c r="A74" s="1"/>
      <c r="B74" s="18"/>
      <c r="C74" s="19"/>
      <c r="D74" s="18"/>
      <c r="E74" s="19"/>
      <c r="F74" s="15"/>
      <c r="G74" s="13"/>
      <c r="H74" s="14"/>
    </row>
    <row r="75" spans="1:8" s="43" customFormat="1" x14ac:dyDescent="0.2">
      <c r="A75" s="27" t="s">
        <v>5</v>
      </c>
      <c r="B75" s="44">
        <f>SUM(B6:B74)</f>
        <v>100.00000000000011</v>
      </c>
      <c r="C75" s="45">
        <f>SUM(C6:C74)</f>
        <v>99.999999999999986</v>
      </c>
      <c r="D75" s="44">
        <f>SUM(D6:D74)</f>
        <v>100.00000000000007</v>
      </c>
      <c r="E75" s="45">
        <f>SUM(E6:E74)</f>
        <v>100</v>
      </c>
      <c r="F75" s="49"/>
      <c r="G75" s="50">
        <f>SUM(G6:G74)</f>
        <v>9.0420726461815093E-14</v>
      </c>
      <c r="H75" s="51">
        <f>SUM(H6:H74)</f>
        <v>6.8799133057240169E-14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zoomScaleNormal="100"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111</v>
      </c>
      <c r="B7" s="78">
        <f>SUM($B8:$B11)</f>
        <v>2212</v>
      </c>
      <c r="C7" s="79">
        <f>SUM($C8:$C11)</f>
        <v>7294</v>
      </c>
      <c r="D7" s="78">
        <f>SUM($D8:$D11)</f>
        <v>39907</v>
      </c>
      <c r="E7" s="79">
        <f>SUM($E8:$E11)</f>
        <v>73337</v>
      </c>
      <c r="F7" s="80"/>
      <c r="G7" s="78">
        <f>B7-C7</f>
        <v>-5082</v>
      </c>
      <c r="H7" s="79">
        <f>D7-E7</f>
        <v>-33430</v>
      </c>
      <c r="I7" s="54">
        <f>IF(C7=0, "-", IF(G7/C7&lt;10, G7/C7, "&gt;999%"))</f>
        <v>-0.69673704414587334</v>
      </c>
      <c r="J7" s="55">
        <f>IF(E7=0, "-", IF(H7/E7&lt;10, H7/E7, "&gt;999%"))</f>
        <v>-0.4558408443214203</v>
      </c>
    </row>
    <row r="8" spans="1:10" x14ac:dyDescent="0.2">
      <c r="A8" s="158" t="s">
        <v>160</v>
      </c>
      <c r="B8" s="65">
        <v>986</v>
      </c>
      <c r="C8" s="66">
        <v>3331</v>
      </c>
      <c r="D8" s="65">
        <v>20771</v>
      </c>
      <c r="E8" s="66">
        <v>35661</v>
      </c>
      <c r="F8" s="67"/>
      <c r="G8" s="65">
        <f>B8-C8</f>
        <v>-2345</v>
      </c>
      <c r="H8" s="66">
        <f>D8-E8</f>
        <v>-14890</v>
      </c>
      <c r="I8" s="8">
        <f>IF(C8=0, "-", IF(G8/C8&lt;10, G8/C8, "&gt;999%"))</f>
        <v>-0.70399279495646949</v>
      </c>
      <c r="J8" s="9">
        <f>IF(E8=0, "-", IF(H8/E8&lt;10, H8/E8, "&gt;999%"))</f>
        <v>-0.41754297411738311</v>
      </c>
    </row>
    <row r="9" spans="1:10" x14ac:dyDescent="0.2">
      <c r="A9" s="158" t="s">
        <v>161</v>
      </c>
      <c r="B9" s="65">
        <v>1023</v>
      </c>
      <c r="C9" s="66">
        <v>3121</v>
      </c>
      <c r="D9" s="65">
        <v>15494</v>
      </c>
      <c r="E9" s="66">
        <v>28802</v>
      </c>
      <c r="F9" s="67"/>
      <c r="G9" s="65">
        <f>B9-C9</f>
        <v>-2098</v>
      </c>
      <c r="H9" s="66">
        <f>D9-E9</f>
        <v>-13308</v>
      </c>
      <c r="I9" s="8">
        <f>IF(C9=0, "-", IF(G9/C9&lt;10, G9/C9, "&gt;999%"))</f>
        <v>-0.67222044216597243</v>
      </c>
      <c r="J9" s="9">
        <f>IF(E9=0, "-", IF(H9/E9&lt;10, H9/E9, "&gt;999%"))</f>
        <v>-0.46205124644121937</v>
      </c>
    </row>
    <row r="10" spans="1:10" x14ac:dyDescent="0.2">
      <c r="A10" s="158" t="s">
        <v>162</v>
      </c>
      <c r="B10" s="65">
        <v>97</v>
      </c>
      <c r="C10" s="66">
        <v>181</v>
      </c>
      <c r="D10" s="65">
        <v>1180</v>
      </c>
      <c r="E10" s="66">
        <v>2084</v>
      </c>
      <c r="F10" s="67"/>
      <c r="G10" s="65">
        <f>B10-C10</f>
        <v>-84</v>
      </c>
      <c r="H10" s="66">
        <f>D10-E10</f>
        <v>-904</v>
      </c>
      <c r="I10" s="8">
        <f>IF(C10=0, "-", IF(G10/C10&lt;10, G10/C10, "&gt;999%"))</f>
        <v>-0.46408839779005523</v>
      </c>
      <c r="J10" s="9">
        <f>IF(E10=0, "-", IF(H10/E10&lt;10, H10/E10, "&gt;999%"))</f>
        <v>-0.43378119001919385</v>
      </c>
    </row>
    <row r="11" spans="1:10" x14ac:dyDescent="0.2">
      <c r="A11" s="158" t="s">
        <v>163</v>
      </c>
      <c r="B11" s="65">
        <v>106</v>
      </c>
      <c r="C11" s="66">
        <v>661</v>
      </c>
      <c r="D11" s="65">
        <v>2462</v>
      </c>
      <c r="E11" s="66">
        <v>6790</v>
      </c>
      <c r="F11" s="67"/>
      <c r="G11" s="65">
        <f>B11-C11</f>
        <v>-555</v>
      </c>
      <c r="H11" s="66">
        <f>D11-E11</f>
        <v>-4328</v>
      </c>
      <c r="I11" s="8">
        <f>IF(C11=0, "-", IF(G11/C11&lt;10, G11/C11, "&gt;999%"))</f>
        <v>-0.83963691376701965</v>
      </c>
      <c r="J11" s="9">
        <f>IF(E11=0, "-", IF(H11/E11&lt;10, H11/E11, "&gt;999%"))</f>
        <v>-0.63740795287187035</v>
      </c>
    </row>
    <row r="12" spans="1:10" x14ac:dyDescent="0.2">
      <c r="A12" s="7"/>
      <c r="B12" s="65"/>
      <c r="C12" s="66"/>
      <c r="D12" s="65"/>
      <c r="E12" s="66"/>
      <c r="F12" s="67"/>
      <c r="G12" s="65"/>
      <c r="H12" s="66"/>
      <c r="I12" s="8"/>
      <c r="J12" s="9"/>
    </row>
    <row r="13" spans="1:10" s="160" customFormat="1" x14ac:dyDescent="0.2">
      <c r="A13" s="159" t="s">
        <v>120</v>
      </c>
      <c r="B13" s="78">
        <f>SUM($B14:$B17)</f>
        <v>4775</v>
      </c>
      <c r="C13" s="79">
        <f>SUM($C14:$C17)</f>
        <v>12189</v>
      </c>
      <c r="D13" s="78">
        <f>SUM($D14:$D17)</f>
        <v>76513</v>
      </c>
      <c r="E13" s="79">
        <f>SUM($E14:$E17)</f>
        <v>107324</v>
      </c>
      <c r="F13" s="80"/>
      <c r="G13" s="78">
        <f>B13-C13</f>
        <v>-7414</v>
      </c>
      <c r="H13" s="79">
        <f>D13-E13</f>
        <v>-30811</v>
      </c>
      <c r="I13" s="54">
        <f>IF(C13=0, "-", IF(G13/C13&lt;10, G13/C13, "&gt;999%"))</f>
        <v>-0.60825334317827551</v>
      </c>
      <c r="J13" s="55">
        <f>IF(E13=0, "-", IF(H13/E13&lt;10, H13/E13, "&gt;999%"))</f>
        <v>-0.28708397003466141</v>
      </c>
    </row>
    <row r="14" spans="1:10" x14ac:dyDescent="0.2">
      <c r="A14" s="158" t="s">
        <v>160</v>
      </c>
      <c r="B14" s="65">
        <v>2563</v>
      </c>
      <c r="C14" s="66">
        <v>5667</v>
      </c>
      <c r="D14" s="65">
        <v>42047</v>
      </c>
      <c r="E14" s="66">
        <v>53605</v>
      </c>
      <c r="F14" s="67"/>
      <c r="G14" s="65">
        <f>B14-C14</f>
        <v>-3104</v>
      </c>
      <c r="H14" s="66">
        <f>D14-E14</f>
        <v>-11558</v>
      </c>
      <c r="I14" s="8">
        <f>IF(C14=0, "-", IF(G14/C14&lt;10, G14/C14, "&gt;999%"))</f>
        <v>-0.54773248632433391</v>
      </c>
      <c r="J14" s="9">
        <f>IF(E14=0, "-", IF(H14/E14&lt;10, H14/E14, "&gt;999%"))</f>
        <v>-0.21561421509187575</v>
      </c>
    </row>
    <row r="15" spans="1:10" x14ac:dyDescent="0.2">
      <c r="A15" s="158" t="s">
        <v>161</v>
      </c>
      <c r="B15" s="65">
        <v>1951</v>
      </c>
      <c r="C15" s="66">
        <v>4562</v>
      </c>
      <c r="D15" s="65">
        <v>29454</v>
      </c>
      <c r="E15" s="66">
        <v>42681</v>
      </c>
      <c r="F15" s="67"/>
      <c r="G15" s="65">
        <f>B15-C15</f>
        <v>-2611</v>
      </c>
      <c r="H15" s="66">
        <f>D15-E15</f>
        <v>-13227</v>
      </c>
      <c r="I15" s="8">
        <f>IF(C15=0, "-", IF(G15/C15&lt;10, G15/C15, "&gt;999%"))</f>
        <v>-0.57233669443226654</v>
      </c>
      <c r="J15" s="9">
        <f>IF(E15=0, "-", IF(H15/E15&lt;10, H15/E15, "&gt;999%"))</f>
        <v>-0.30990370422436214</v>
      </c>
    </row>
    <row r="16" spans="1:10" x14ac:dyDescent="0.2">
      <c r="A16" s="158" t="s">
        <v>162</v>
      </c>
      <c r="B16" s="65">
        <v>146</v>
      </c>
      <c r="C16" s="66">
        <v>287</v>
      </c>
      <c r="D16" s="65">
        <v>2180</v>
      </c>
      <c r="E16" s="66">
        <v>2044</v>
      </c>
      <c r="F16" s="67"/>
      <c r="G16" s="65">
        <f>B16-C16</f>
        <v>-141</v>
      </c>
      <c r="H16" s="66">
        <f>D16-E16</f>
        <v>136</v>
      </c>
      <c r="I16" s="8">
        <f>IF(C16=0, "-", IF(G16/C16&lt;10, G16/C16, "&gt;999%"))</f>
        <v>-0.49128919860627179</v>
      </c>
      <c r="J16" s="9">
        <f>IF(E16=0, "-", IF(H16/E16&lt;10, H16/E16, "&gt;999%"))</f>
        <v>6.6536203522504889E-2</v>
      </c>
    </row>
    <row r="17" spans="1:10" x14ac:dyDescent="0.2">
      <c r="A17" s="158" t="s">
        <v>163</v>
      </c>
      <c r="B17" s="65">
        <v>115</v>
      </c>
      <c r="C17" s="66">
        <v>1673</v>
      </c>
      <c r="D17" s="65">
        <v>2832</v>
      </c>
      <c r="E17" s="66">
        <v>8994</v>
      </c>
      <c r="F17" s="67"/>
      <c r="G17" s="65">
        <f>B17-C17</f>
        <v>-1558</v>
      </c>
      <c r="H17" s="66">
        <f>D17-E17</f>
        <v>-6162</v>
      </c>
      <c r="I17" s="8">
        <f>IF(C17=0, "-", IF(G17/C17&lt;10, G17/C17, "&gt;999%"))</f>
        <v>-0.93126120741183505</v>
      </c>
      <c r="J17" s="9">
        <f>IF(E17=0, "-", IF(H17/E17&lt;10, H17/E17, "&gt;999%"))</f>
        <v>-0.68512341561040691</v>
      </c>
    </row>
    <row r="18" spans="1:10" x14ac:dyDescent="0.2">
      <c r="A18" s="22"/>
      <c r="B18" s="74"/>
      <c r="C18" s="75"/>
      <c r="D18" s="74"/>
      <c r="E18" s="75"/>
      <c r="F18" s="76"/>
      <c r="G18" s="74"/>
      <c r="H18" s="75"/>
      <c r="I18" s="23"/>
      <c r="J18" s="24"/>
    </row>
    <row r="19" spans="1:10" s="160" customFormat="1" x14ac:dyDescent="0.2">
      <c r="A19" s="159" t="s">
        <v>126</v>
      </c>
      <c r="B19" s="78">
        <f>SUM($B20:$B23)</f>
        <v>2738</v>
      </c>
      <c r="C19" s="79">
        <f>SUM($C20:$C23)</f>
        <v>4227</v>
      </c>
      <c r="D19" s="78">
        <f>SUM($D20:$D23)</f>
        <v>32921</v>
      </c>
      <c r="E19" s="79">
        <f>SUM($E20:$E23)</f>
        <v>42060</v>
      </c>
      <c r="F19" s="80"/>
      <c r="G19" s="78">
        <f>B19-C19</f>
        <v>-1489</v>
      </c>
      <c r="H19" s="79">
        <f>D19-E19</f>
        <v>-9139</v>
      </c>
      <c r="I19" s="54">
        <f>IF(C19=0, "-", IF(G19/C19&lt;10, G19/C19, "&gt;999%"))</f>
        <v>-0.352259285545304</v>
      </c>
      <c r="J19" s="55">
        <f>IF(E19=0, "-", IF(H19/E19&lt;10, H19/E19, "&gt;999%"))</f>
        <v>-0.21728483119353303</v>
      </c>
    </row>
    <row r="20" spans="1:10" x14ac:dyDescent="0.2">
      <c r="A20" s="158" t="s">
        <v>160</v>
      </c>
      <c r="B20" s="65">
        <v>570</v>
      </c>
      <c r="C20" s="66">
        <v>906</v>
      </c>
      <c r="D20" s="65">
        <v>7988</v>
      </c>
      <c r="E20" s="66">
        <v>10679</v>
      </c>
      <c r="F20" s="67"/>
      <c r="G20" s="65">
        <f>B20-C20</f>
        <v>-336</v>
      </c>
      <c r="H20" s="66">
        <f>D20-E20</f>
        <v>-2691</v>
      </c>
      <c r="I20" s="8">
        <f>IF(C20=0, "-", IF(G20/C20&lt;10, G20/C20, "&gt;999%"))</f>
        <v>-0.37086092715231789</v>
      </c>
      <c r="J20" s="9">
        <f>IF(E20=0, "-", IF(H20/E20&lt;10, H20/E20, "&gt;999%"))</f>
        <v>-0.25198988669351063</v>
      </c>
    </row>
    <row r="21" spans="1:10" x14ac:dyDescent="0.2">
      <c r="A21" s="158" t="s">
        <v>161</v>
      </c>
      <c r="B21" s="65">
        <v>2000</v>
      </c>
      <c r="C21" s="66">
        <v>2959</v>
      </c>
      <c r="D21" s="65">
        <v>22874</v>
      </c>
      <c r="E21" s="66">
        <v>28355</v>
      </c>
      <c r="F21" s="67"/>
      <c r="G21" s="65">
        <f>B21-C21</f>
        <v>-959</v>
      </c>
      <c r="H21" s="66">
        <f>D21-E21</f>
        <v>-5481</v>
      </c>
      <c r="I21" s="8">
        <f>IF(C21=0, "-", IF(G21/C21&lt;10, G21/C21, "&gt;999%"))</f>
        <v>-0.32409597837107129</v>
      </c>
      <c r="J21" s="9">
        <f>IF(E21=0, "-", IF(H21/E21&lt;10, H21/E21, "&gt;999%"))</f>
        <v>-0.193299241756304</v>
      </c>
    </row>
    <row r="22" spans="1:10" x14ac:dyDescent="0.2">
      <c r="A22" s="158" t="s">
        <v>162</v>
      </c>
      <c r="B22" s="65">
        <v>129</v>
      </c>
      <c r="C22" s="66">
        <v>241</v>
      </c>
      <c r="D22" s="65">
        <v>1550</v>
      </c>
      <c r="E22" s="66">
        <v>2145</v>
      </c>
      <c r="F22" s="67"/>
      <c r="G22" s="65">
        <f>B22-C22</f>
        <v>-112</v>
      </c>
      <c r="H22" s="66">
        <f>D22-E22</f>
        <v>-595</v>
      </c>
      <c r="I22" s="8">
        <f>IF(C22=0, "-", IF(G22/C22&lt;10, G22/C22, "&gt;999%"))</f>
        <v>-0.46473029045643155</v>
      </c>
      <c r="J22" s="9">
        <f>IF(E22=0, "-", IF(H22/E22&lt;10, H22/E22, "&gt;999%"))</f>
        <v>-0.27738927738927738</v>
      </c>
    </row>
    <row r="23" spans="1:10" x14ac:dyDescent="0.2">
      <c r="A23" s="158" t="s">
        <v>163</v>
      </c>
      <c r="B23" s="65">
        <v>39</v>
      </c>
      <c r="C23" s="66">
        <v>121</v>
      </c>
      <c r="D23" s="65">
        <v>509</v>
      </c>
      <c r="E23" s="66">
        <v>881</v>
      </c>
      <c r="F23" s="67"/>
      <c r="G23" s="65">
        <f>B23-C23</f>
        <v>-82</v>
      </c>
      <c r="H23" s="66">
        <f>D23-E23</f>
        <v>-372</v>
      </c>
      <c r="I23" s="8">
        <f>IF(C23=0, "-", IF(G23/C23&lt;10, G23/C23, "&gt;999%"))</f>
        <v>-0.6776859504132231</v>
      </c>
      <c r="J23" s="9">
        <f>IF(E23=0, "-", IF(H23/E23&lt;10, H23/E23, "&gt;999%"))</f>
        <v>-0.42224744608399545</v>
      </c>
    </row>
    <row r="24" spans="1:10" x14ac:dyDescent="0.2">
      <c r="A24" s="7"/>
      <c r="B24" s="65"/>
      <c r="C24" s="66"/>
      <c r="D24" s="65"/>
      <c r="E24" s="66"/>
      <c r="F24" s="67"/>
      <c r="G24" s="65"/>
      <c r="H24" s="66"/>
      <c r="I24" s="8"/>
      <c r="J24" s="9"/>
    </row>
    <row r="25" spans="1:10" s="43" customFormat="1" x14ac:dyDescent="0.2">
      <c r="A25" s="53" t="s">
        <v>29</v>
      </c>
      <c r="B25" s="78">
        <f>SUM($B26:$B29)</f>
        <v>9725</v>
      </c>
      <c r="C25" s="79">
        <f>SUM($C26:$C29)</f>
        <v>23710</v>
      </c>
      <c r="D25" s="78">
        <f>SUM($D26:$D29)</f>
        <v>149341</v>
      </c>
      <c r="E25" s="79">
        <f>SUM($E26:$E29)</f>
        <v>222721</v>
      </c>
      <c r="F25" s="80"/>
      <c r="G25" s="78">
        <f>B25-C25</f>
        <v>-13985</v>
      </c>
      <c r="H25" s="79">
        <f>D25-E25</f>
        <v>-73380</v>
      </c>
      <c r="I25" s="54">
        <f>IF(C25=0, "-", IF(G25/C25&lt;10, G25/C25, "&gt;999%"))</f>
        <v>-0.5898355124420076</v>
      </c>
      <c r="J25" s="55">
        <f>IF(E25=0, "-", IF(H25/E25&lt;10, H25/E25, "&gt;999%"))</f>
        <v>-0.32947050345499529</v>
      </c>
    </row>
    <row r="26" spans="1:10" x14ac:dyDescent="0.2">
      <c r="A26" s="158" t="s">
        <v>160</v>
      </c>
      <c r="B26" s="65">
        <v>4119</v>
      </c>
      <c r="C26" s="66">
        <v>9904</v>
      </c>
      <c r="D26" s="65">
        <v>70806</v>
      </c>
      <c r="E26" s="66">
        <v>99945</v>
      </c>
      <c r="F26" s="67"/>
      <c r="G26" s="65">
        <f>B26-C26</f>
        <v>-5785</v>
      </c>
      <c r="H26" s="66">
        <f>D26-E26</f>
        <v>-29139</v>
      </c>
      <c r="I26" s="8">
        <f>IF(C26=0, "-", IF(G26/C26&lt;10, G26/C26, "&gt;999%"))</f>
        <v>-0.5841074313408724</v>
      </c>
      <c r="J26" s="9">
        <f>IF(E26=0, "-", IF(H26/E26&lt;10, H26/E26, "&gt;999%"))</f>
        <v>-0.29155035269398166</v>
      </c>
    </row>
    <row r="27" spans="1:10" x14ac:dyDescent="0.2">
      <c r="A27" s="158" t="s">
        <v>161</v>
      </c>
      <c r="B27" s="65">
        <v>4974</v>
      </c>
      <c r="C27" s="66">
        <v>10642</v>
      </c>
      <c r="D27" s="65">
        <v>67822</v>
      </c>
      <c r="E27" s="66">
        <v>99838</v>
      </c>
      <c r="F27" s="67"/>
      <c r="G27" s="65">
        <f>B27-C27</f>
        <v>-5668</v>
      </c>
      <c r="H27" s="66">
        <f>D27-E27</f>
        <v>-32016</v>
      </c>
      <c r="I27" s="8">
        <f>IF(C27=0, "-", IF(G27/C27&lt;10, G27/C27, "&gt;999%"))</f>
        <v>-0.53260665288479614</v>
      </c>
      <c r="J27" s="9">
        <f>IF(E27=0, "-", IF(H27/E27&lt;10, H27/E27, "&gt;999%"))</f>
        <v>-0.32067950079128188</v>
      </c>
    </row>
    <row r="28" spans="1:10" x14ac:dyDescent="0.2">
      <c r="A28" s="158" t="s">
        <v>162</v>
      </c>
      <c r="B28" s="65">
        <v>372</v>
      </c>
      <c r="C28" s="66">
        <v>709</v>
      </c>
      <c r="D28" s="65">
        <v>4910</v>
      </c>
      <c r="E28" s="66">
        <v>6273</v>
      </c>
      <c r="F28" s="67"/>
      <c r="G28" s="65">
        <f>B28-C28</f>
        <v>-337</v>
      </c>
      <c r="H28" s="66">
        <f>D28-E28</f>
        <v>-1363</v>
      </c>
      <c r="I28" s="8">
        <f>IF(C28=0, "-", IF(G28/C28&lt;10, G28/C28, "&gt;999%"))</f>
        <v>-0.47531734837799716</v>
      </c>
      <c r="J28" s="9">
        <f>IF(E28=0, "-", IF(H28/E28&lt;10, H28/E28, "&gt;999%"))</f>
        <v>-0.21728040809819862</v>
      </c>
    </row>
    <row r="29" spans="1:10" x14ac:dyDescent="0.2">
      <c r="A29" s="158" t="s">
        <v>163</v>
      </c>
      <c r="B29" s="65">
        <v>260</v>
      </c>
      <c r="C29" s="66">
        <v>2455</v>
      </c>
      <c r="D29" s="65">
        <v>5803</v>
      </c>
      <c r="E29" s="66">
        <v>16665</v>
      </c>
      <c r="F29" s="67"/>
      <c r="G29" s="65">
        <f>B29-C29</f>
        <v>-2195</v>
      </c>
      <c r="H29" s="66">
        <f>D29-E29</f>
        <v>-10862</v>
      </c>
      <c r="I29" s="8">
        <f>IF(C29=0, "-", IF(G29/C29&lt;10, G29/C29, "&gt;999%"))</f>
        <v>-0.8940936863543788</v>
      </c>
      <c r="J29" s="9">
        <f>IF(E29=0, "-", IF(H29/E29&lt;10, H29/E29, "&gt;999%"))</f>
        <v>-0.65178517851785178</v>
      </c>
    </row>
    <row r="30" spans="1:10" x14ac:dyDescent="0.2">
      <c r="A30" s="7"/>
      <c r="B30" s="65"/>
      <c r="C30" s="66"/>
      <c r="D30" s="65"/>
      <c r="E30" s="66"/>
      <c r="F30" s="67"/>
      <c r="G30" s="65"/>
      <c r="H30" s="66"/>
      <c r="I30" s="8"/>
      <c r="J30" s="9"/>
    </row>
    <row r="31" spans="1:10" s="43" customFormat="1" x14ac:dyDescent="0.2">
      <c r="A31" s="22" t="s">
        <v>127</v>
      </c>
      <c r="B31" s="78">
        <v>722</v>
      </c>
      <c r="C31" s="79">
        <v>976</v>
      </c>
      <c r="D31" s="78">
        <v>6546</v>
      </c>
      <c r="E31" s="79">
        <v>8471</v>
      </c>
      <c r="F31" s="80"/>
      <c r="G31" s="78">
        <f>B31-C31</f>
        <v>-254</v>
      </c>
      <c r="H31" s="79">
        <f>D31-E31</f>
        <v>-1925</v>
      </c>
      <c r="I31" s="54">
        <f>IF(C31=0, "-", IF(G31/C31&lt;10, G31/C31, "&gt;999%"))</f>
        <v>-0.26024590163934425</v>
      </c>
      <c r="J31" s="55">
        <f>IF(E31=0, "-", IF(H31/E31&lt;10, H31/E31, "&gt;999%"))</f>
        <v>-0.22724589776885845</v>
      </c>
    </row>
    <row r="32" spans="1:10" x14ac:dyDescent="0.2">
      <c r="A32" s="1"/>
      <c r="B32" s="68"/>
      <c r="C32" s="69"/>
      <c r="D32" s="68"/>
      <c r="E32" s="69"/>
      <c r="F32" s="70"/>
      <c r="G32" s="68"/>
      <c r="H32" s="69"/>
      <c r="I32" s="5"/>
      <c r="J32" s="6"/>
    </row>
    <row r="33" spans="1:10" s="43" customFormat="1" x14ac:dyDescent="0.2">
      <c r="A33" s="27" t="s">
        <v>5</v>
      </c>
      <c r="B33" s="71">
        <f>SUM(B26:B32)</f>
        <v>10447</v>
      </c>
      <c r="C33" s="77">
        <f>SUM(C26:C32)</f>
        <v>24686</v>
      </c>
      <c r="D33" s="71">
        <f>SUM(D26:D32)</f>
        <v>155887</v>
      </c>
      <c r="E33" s="77">
        <f>SUM(E26:E32)</f>
        <v>231192</v>
      </c>
      <c r="F33" s="73"/>
      <c r="G33" s="71">
        <f>B33-C33</f>
        <v>-14239</v>
      </c>
      <c r="H33" s="72">
        <f>D33-E33</f>
        <v>-75305</v>
      </c>
      <c r="I33" s="37">
        <f>IF(C33=0, 0, G33/C33)</f>
        <v>-0.57680466661265495</v>
      </c>
      <c r="J33" s="38">
        <f>IF(E33=0, 0, H33/E33)</f>
        <v>-0.3257249385791896</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zoomScaleNormal="100"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111</v>
      </c>
      <c r="B7" s="65"/>
      <c r="C7" s="66"/>
      <c r="D7" s="65"/>
      <c r="E7" s="66"/>
      <c r="F7" s="67"/>
      <c r="G7" s="65"/>
      <c r="H7" s="66"/>
      <c r="I7" s="20"/>
      <c r="J7" s="21"/>
    </row>
    <row r="8" spans="1:10" x14ac:dyDescent="0.2">
      <c r="A8" s="158" t="s">
        <v>164</v>
      </c>
      <c r="B8" s="65">
        <v>76</v>
      </c>
      <c r="C8" s="66">
        <v>217</v>
      </c>
      <c r="D8" s="65">
        <v>1374</v>
      </c>
      <c r="E8" s="66">
        <v>2556</v>
      </c>
      <c r="F8" s="67"/>
      <c r="G8" s="65">
        <f>B8-C8</f>
        <v>-141</v>
      </c>
      <c r="H8" s="66">
        <f>D8-E8</f>
        <v>-1182</v>
      </c>
      <c r="I8" s="20">
        <f>IF(C8=0, "-", IF(G8/C8&lt;10, G8/C8, "&gt;999%"))</f>
        <v>-0.64976958525345618</v>
      </c>
      <c r="J8" s="21">
        <f>IF(E8=0, "-", IF(H8/E8&lt;10, H8/E8, "&gt;999%"))</f>
        <v>-0.46244131455399062</v>
      </c>
    </row>
    <row r="9" spans="1:10" x14ac:dyDescent="0.2">
      <c r="A9" s="158" t="s">
        <v>165</v>
      </c>
      <c r="B9" s="65">
        <v>31</v>
      </c>
      <c r="C9" s="66">
        <v>20</v>
      </c>
      <c r="D9" s="65">
        <v>227</v>
      </c>
      <c r="E9" s="66">
        <v>166</v>
      </c>
      <c r="F9" s="67"/>
      <c r="G9" s="65">
        <f>B9-C9</f>
        <v>11</v>
      </c>
      <c r="H9" s="66">
        <f>D9-E9</f>
        <v>61</v>
      </c>
      <c r="I9" s="20">
        <f>IF(C9=0, "-", IF(G9/C9&lt;10, G9/C9, "&gt;999%"))</f>
        <v>0.55000000000000004</v>
      </c>
      <c r="J9" s="21">
        <f>IF(E9=0, "-", IF(H9/E9&lt;10, H9/E9, "&gt;999%"))</f>
        <v>0.36746987951807231</v>
      </c>
    </row>
    <row r="10" spans="1:10" x14ac:dyDescent="0.2">
      <c r="A10" s="158" t="s">
        <v>166</v>
      </c>
      <c r="B10" s="65">
        <v>179</v>
      </c>
      <c r="C10" s="66">
        <v>306</v>
      </c>
      <c r="D10" s="65">
        <v>3814</v>
      </c>
      <c r="E10" s="66">
        <v>3799</v>
      </c>
      <c r="F10" s="67"/>
      <c r="G10" s="65">
        <f>B10-C10</f>
        <v>-127</v>
      </c>
      <c r="H10" s="66">
        <f>D10-E10</f>
        <v>15</v>
      </c>
      <c r="I10" s="20">
        <f>IF(C10=0, "-", IF(G10/C10&lt;10, G10/C10, "&gt;999%"))</f>
        <v>-0.41503267973856212</v>
      </c>
      <c r="J10" s="21">
        <f>IF(E10=0, "-", IF(H10/E10&lt;10, H10/E10, "&gt;999%"))</f>
        <v>3.9484074756514871E-3</v>
      </c>
    </row>
    <row r="11" spans="1:10" x14ac:dyDescent="0.2">
      <c r="A11" s="158" t="s">
        <v>167</v>
      </c>
      <c r="B11" s="65">
        <v>1917</v>
      </c>
      <c r="C11" s="66">
        <v>6748</v>
      </c>
      <c r="D11" s="65">
        <v>34406</v>
      </c>
      <c r="E11" s="66">
        <v>66760</v>
      </c>
      <c r="F11" s="67"/>
      <c r="G11" s="65">
        <f>B11-C11</f>
        <v>-4831</v>
      </c>
      <c r="H11" s="66">
        <f>D11-E11</f>
        <v>-32354</v>
      </c>
      <c r="I11" s="20">
        <f>IF(C11=0, "-", IF(G11/C11&lt;10, G11/C11, "&gt;999%"))</f>
        <v>-0.71591582691167754</v>
      </c>
      <c r="J11" s="21">
        <f>IF(E11=0, "-", IF(H11/E11&lt;10, H11/E11, "&gt;999%"))</f>
        <v>-0.48463151587777115</v>
      </c>
    </row>
    <row r="12" spans="1:10" x14ac:dyDescent="0.2">
      <c r="A12" s="158" t="s">
        <v>168</v>
      </c>
      <c r="B12" s="65">
        <v>9</v>
      </c>
      <c r="C12" s="66">
        <v>3</v>
      </c>
      <c r="D12" s="65">
        <v>86</v>
      </c>
      <c r="E12" s="66">
        <v>56</v>
      </c>
      <c r="F12" s="67"/>
      <c r="G12" s="65">
        <f>B12-C12</f>
        <v>6</v>
      </c>
      <c r="H12" s="66">
        <f>D12-E12</f>
        <v>30</v>
      </c>
      <c r="I12" s="20">
        <f>IF(C12=0, "-", IF(G12/C12&lt;10, G12/C12, "&gt;999%"))</f>
        <v>2</v>
      </c>
      <c r="J12" s="21">
        <f>IF(E12=0, "-", IF(H12/E12&lt;10, H12/E12, "&gt;999%"))</f>
        <v>0.5357142857142857</v>
      </c>
    </row>
    <row r="13" spans="1:10" x14ac:dyDescent="0.2">
      <c r="A13" s="7"/>
      <c r="B13" s="65"/>
      <c r="C13" s="66"/>
      <c r="D13" s="65"/>
      <c r="E13" s="66"/>
      <c r="F13" s="67"/>
      <c r="G13" s="65"/>
      <c r="H13" s="66"/>
      <c r="I13" s="20"/>
      <c r="J13" s="21"/>
    </row>
    <row r="14" spans="1:10" s="139" customFormat="1" x14ac:dyDescent="0.2">
      <c r="A14" s="159" t="s">
        <v>120</v>
      </c>
      <c r="B14" s="65"/>
      <c r="C14" s="66"/>
      <c r="D14" s="65"/>
      <c r="E14" s="66"/>
      <c r="F14" s="67"/>
      <c r="G14" s="65"/>
      <c r="H14" s="66"/>
      <c r="I14" s="20"/>
      <c r="J14" s="21"/>
    </row>
    <row r="15" spans="1:10" x14ac:dyDescent="0.2">
      <c r="A15" s="158" t="s">
        <v>164</v>
      </c>
      <c r="B15" s="65">
        <v>968</v>
      </c>
      <c r="C15" s="66">
        <v>2645</v>
      </c>
      <c r="D15" s="65">
        <v>15028</v>
      </c>
      <c r="E15" s="66">
        <v>23831</v>
      </c>
      <c r="F15" s="67"/>
      <c r="G15" s="65">
        <f>B15-C15</f>
        <v>-1677</v>
      </c>
      <c r="H15" s="66">
        <f>D15-E15</f>
        <v>-8803</v>
      </c>
      <c r="I15" s="20">
        <f>IF(C15=0, "-", IF(G15/C15&lt;10, G15/C15, "&gt;999%"))</f>
        <v>-0.63402646502835536</v>
      </c>
      <c r="J15" s="21">
        <f>IF(E15=0, "-", IF(H15/E15&lt;10, H15/E15, "&gt;999%"))</f>
        <v>-0.36939280768746591</v>
      </c>
    </row>
    <row r="16" spans="1:10" x14ac:dyDescent="0.2">
      <c r="A16" s="158" t="s">
        <v>165</v>
      </c>
      <c r="B16" s="65">
        <v>6</v>
      </c>
      <c r="C16" s="66">
        <v>21</v>
      </c>
      <c r="D16" s="65">
        <v>117</v>
      </c>
      <c r="E16" s="66">
        <v>124</v>
      </c>
      <c r="F16" s="67"/>
      <c r="G16" s="65">
        <f>B16-C16</f>
        <v>-15</v>
      </c>
      <c r="H16" s="66">
        <f>D16-E16</f>
        <v>-7</v>
      </c>
      <c r="I16" s="20">
        <f>IF(C16=0, "-", IF(G16/C16&lt;10, G16/C16, "&gt;999%"))</f>
        <v>-0.7142857142857143</v>
      </c>
      <c r="J16" s="21">
        <f>IF(E16=0, "-", IF(H16/E16&lt;10, H16/E16, "&gt;999%"))</f>
        <v>-5.6451612903225805E-2</v>
      </c>
    </row>
    <row r="17" spans="1:10" x14ac:dyDescent="0.2">
      <c r="A17" s="158" t="s">
        <v>166</v>
      </c>
      <c r="B17" s="65">
        <v>519</v>
      </c>
      <c r="C17" s="66">
        <v>191</v>
      </c>
      <c r="D17" s="65">
        <v>5016</v>
      </c>
      <c r="E17" s="66">
        <v>1524</v>
      </c>
      <c r="F17" s="67"/>
      <c r="G17" s="65">
        <f>B17-C17</f>
        <v>328</v>
      </c>
      <c r="H17" s="66">
        <f>D17-E17</f>
        <v>3492</v>
      </c>
      <c r="I17" s="20">
        <f>IF(C17=0, "-", IF(G17/C17&lt;10, G17/C17, "&gt;999%"))</f>
        <v>1.7172774869109948</v>
      </c>
      <c r="J17" s="21">
        <f>IF(E17=0, "-", IF(H17/E17&lt;10, H17/E17, "&gt;999%"))</f>
        <v>2.2913385826771653</v>
      </c>
    </row>
    <row r="18" spans="1:10" x14ac:dyDescent="0.2">
      <c r="A18" s="158" t="s">
        <v>167</v>
      </c>
      <c r="B18" s="65">
        <v>3273</v>
      </c>
      <c r="C18" s="66">
        <v>9308</v>
      </c>
      <c r="D18" s="65">
        <v>56148</v>
      </c>
      <c r="E18" s="66">
        <v>81590</v>
      </c>
      <c r="F18" s="67"/>
      <c r="G18" s="65">
        <f>B18-C18</f>
        <v>-6035</v>
      </c>
      <c r="H18" s="66">
        <f>D18-E18</f>
        <v>-25442</v>
      </c>
      <c r="I18" s="20">
        <f>IF(C18=0, "-", IF(G18/C18&lt;10, G18/C18, "&gt;999%"))</f>
        <v>-0.64836699613235926</v>
      </c>
      <c r="J18" s="21">
        <f>IF(E18=0, "-", IF(H18/E18&lt;10, H18/E18, "&gt;999%"))</f>
        <v>-0.31182742983208728</v>
      </c>
    </row>
    <row r="19" spans="1:10" x14ac:dyDescent="0.2">
      <c r="A19" s="158" t="s">
        <v>168</v>
      </c>
      <c r="B19" s="65">
        <v>9</v>
      </c>
      <c r="C19" s="66">
        <v>24</v>
      </c>
      <c r="D19" s="65">
        <v>204</v>
      </c>
      <c r="E19" s="66">
        <v>255</v>
      </c>
      <c r="F19" s="67"/>
      <c r="G19" s="65">
        <f>B19-C19</f>
        <v>-15</v>
      </c>
      <c r="H19" s="66">
        <f>D19-E19</f>
        <v>-51</v>
      </c>
      <c r="I19" s="20">
        <f>IF(C19=0, "-", IF(G19/C19&lt;10, G19/C19, "&gt;999%"))</f>
        <v>-0.625</v>
      </c>
      <c r="J19" s="21">
        <f>IF(E19=0, "-", IF(H19/E19&lt;10, H19/E19, "&gt;999%"))</f>
        <v>-0.2</v>
      </c>
    </row>
    <row r="20" spans="1:10" x14ac:dyDescent="0.2">
      <c r="A20" s="7"/>
      <c r="B20" s="65"/>
      <c r="C20" s="66"/>
      <c r="D20" s="65"/>
      <c r="E20" s="66"/>
      <c r="F20" s="67"/>
      <c r="G20" s="65"/>
      <c r="H20" s="66"/>
      <c r="I20" s="20"/>
      <c r="J20" s="21"/>
    </row>
    <row r="21" spans="1:10" s="139" customFormat="1" x14ac:dyDescent="0.2">
      <c r="A21" s="159" t="s">
        <v>126</v>
      </c>
      <c r="B21" s="65"/>
      <c r="C21" s="66"/>
      <c r="D21" s="65"/>
      <c r="E21" s="66"/>
      <c r="F21" s="67"/>
      <c r="G21" s="65"/>
      <c r="H21" s="66"/>
      <c r="I21" s="20"/>
      <c r="J21" s="21"/>
    </row>
    <row r="22" spans="1:10" x14ac:dyDescent="0.2">
      <c r="A22" s="158" t="s">
        <v>164</v>
      </c>
      <c r="B22" s="65">
        <v>2565</v>
      </c>
      <c r="C22" s="66">
        <v>3986</v>
      </c>
      <c r="D22" s="65">
        <v>30635</v>
      </c>
      <c r="E22" s="66">
        <v>39537</v>
      </c>
      <c r="F22" s="67"/>
      <c r="G22" s="65">
        <f>B22-C22</f>
        <v>-1421</v>
      </c>
      <c r="H22" s="66">
        <f>D22-E22</f>
        <v>-8902</v>
      </c>
      <c r="I22" s="20">
        <f>IF(C22=0, "-", IF(G22/C22&lt;10, G22/C22, "&gt;999%"))</f>
        <v>-0.3564977420973407</v>
      </c>
      <c r="J22" s="21">
        <f>IF(E22=0, "-", IF(H22/E22&lt;10, H22/E22, "&gt;999%"))</f>
        <v>-0.22515618281609631</v>
      </c>
    </row>
    <row r="23" spans="1:10" x14ac:dyDescent="0.2">
      <c r="A23" s="158" t="s">
        <v>165</v>
      </c>
      <c r="B23" s="65">
        <v>0</v>
      </c>
      <c r="C23" s="66">
        <v>1</v>
      </c>
      <c r="D23" s="65">
        <v>2</v>
      </c>
      <c r="E23" s="66">
        <v>5</v>
      </c>
      <c r="F23" s="67"/>
      <c r="G23" s="65">
        <f>B23-C23</f>
        <v>-1</v>
      </c>
      <c r="H23" s="66">
        <f>D23-E23</f>
        <v>-3</v>
      </c>
      <c r="I23" s="20">
        <f>IF(C23=0, "-", IF(G23/C23&lt;10, G23/C23, "&gt;999%"))</f>
        <v>-1</v>
      </c>
      <c r="J23" s="21">
        <f>IF(E23=0, "-", IF(H23/E23&lt;10, H23/E23, "&gt;999%"))</f>
        <v>-0.6</v>
      </c>
    </row>
    <row r="24" spans="1:10" x14ac:dyDescent="0.2">
      <c r="A24" s="158" t="s">
        <v>167</v>
      </c>
      <c r="B24" s="65">
        <v>173</v>
      </c>
      <c r="C24" s="66">
        <v>240</v>
      </c>
      <c r="D24" s="65">
        <v>2284</v>
      </c>
      <c r="E24" s="66">
        <v>2518</v>
      </c>
      <c r="F24" s="67"/>
      <c r="G24" s="65">
        <f>B24-C24</f>
        <v>-67</v>
      </c>
      <c r="H24" s="66">
        <f>D24-E24</f>
        <v>-234</v>
      </c>
      <c r="I24" s="20">
        <f>IF(C24=0, "-", IF(G24/C24&lt;10, G24/C24, "&gt;999%"))</f>
        <v>-0.27916666666666667</v>
      </c>
      <c r="J24" s="21">
        <f>IF(E24=0, "-", IF(H24/E24&lt;10, H24/E24, "&gt;999%"))</f>
        <v>-9.293089753772836E-2</v>
      </c>
    </row>
    <row r="25" spans="1:10" x14ac:dyDescent="0.2">
      <c r="A25" s="7"/>
      <c r="B25" s="65"/>
      <c r="C25" s="66"/>
      <c r="D25" s="65"/>
      <c r="E25" s="66"/>
      <c r="F25" s="67"/>
      <c r="G25" s="65"/>
      <c r="H25" s="66"/>
      <c r="I25" s="20"/>
      <c r="J25" s="21"/>
    </row>
    <row r="26" spans="1:10" x14ac:dyDescent="0.2">
      <c r="A26" s="7" t="s">
        <v>127</v>
      </c>
      <c r="B26" s="65">
        <v>722</v>
      </c>
      <c r="C26" s="66">
        <v>976</v>
      </c>
      <c r="D26" s="65">
        <v>6546</v>
      </c>
      <c r="E26" s="66">
        <v>8471</v>
      </c>
      <c r="F26" s="67"/>
      <c r="G26" s="65">
        <f>B26-C26</f>
        <v>-254</v>
      </c>
      <c r="H26" s="66">
        <f>D26-E26</f>
        <v>-1925</v>
      </c>
      <c r="I26" s="20">
        <f>IF(C26=0, "-", IF(G26/C26&lt;10, G26/C26, "&gt;999%"))</f>
        <v>-0.26024590163934425</v>
      </c>
      <c r="J26" s="21">
        <f>IF(E26=0, "-", IF(H26/E26&lt;10, H26/E26, "&gt;999%"))</f>
        <v>-0.22724589776885845</v>
      </c>
    </row>
    <row r="27" spans="1:10" x14ac:dyDescent="0.2">
      <c r="A27" s="1"/>
      <c r="B27" s="68"/>
      <c r="C27" s="69"/>
      <c r="D27" s="68"/>
      <c r="E27" s="69"/>
      <c r="F27" s="70"/>
      <c r="G27" s="68"/>
      <c r="H27" s="69"/>
      <c r="I27" s="5"/>
      <c r="J27" s="6"/>
    </row>
    <row r="28" spans="1:10" s="43" customFormat="1" x14ac:dyDescent="0.2">
      <c r="A28" s="27" t="s">
        <v>5</v>
      </c>
      <c r="B28" s="71">
        <f>SUM(B6:B27)</f>
        <v>10447</v>
      </c>
      <c r="C28" s="77">
        <f>SUM(C6:C27)</f>
        <v>24686</v>
      </c>
      <c r="D28" s="71">
        <f>SUM(D6:D27)</f>
        <v>155887</v>
      </c>
      <c r="E28" s="77">
        <f>SUM(E6:E27)</f>
        <v>231192</v>
      </c>
      <c r="F28" s="73"/>
      <c r="G28" s="71">
        <f>B28-C28</f>
        <v>-14239</v>
      </c>
      <c r="H28" s="72">
        <f>D28-E28</f>
        <v>-75305</v>
      </c>
      <c r="I28" s="37">
        <f>IF(C28=0, 0, G28/C28)</f>
        <v>-0.57680466661265495</v>
      </c>
      <c r="J28" s="38">
        <f>IF(E28=0, 0, H28/E28)</f>
        <v>-0.3257249385791896</v>
      </c>
    </row>
    <row r="29" spans="1:10" s="43" customFormat="1" x14ac:dyDescent="0.2">
      <c r="A29" s="22"/>
      <c r="B29" s="78"/>
      <c r="C29" s="98"/>
      <c r="D29" s="78"/>
      <c r="E29" s="98"/>
      <c r="F29" s="80"/>
      <c r="G29" s="78"/>
      <c r="H29" s="79"/>
      <c r="I29" s="54"/>
      <c r="J29" s="55"/>
    </row>
    <row r="30" spans="1:10" s="139" customFormat="1" x14ac:dyDescent="0.2">
      <c r="A30" s="161" t="s">
        <v>169</v>
      </c>
      <c r="B30" s="74"/>
      <c r="C30" s="75"/>
      <c r="D30" s="74"/>
      <c r="E30" s="75"/>
      <c r="F30" s="76"/>
      <c r="G30" s="74"/>
      <c r="H30" s="75"/>
      <c r="I30" s="23"/>
      <c r="J30" s="24"/>
    </row>
    <row r="31" spans="1:10" x14ac:dyDescent="0.2">
      <c r="A31" s="7" t="s">
        <v>164</v>
      </c>
      <c r="B31" s="65">
        <v>3609</v>
      </c>
      <c r="C31" s="66">
        <v>6848</v>
      </c>
      <c r="D31" s="65">
        <v>47037</v>
      </c>
      <c r="E31" s="66">
        <v>65924</v>
      </c>
      <c r="F31" s="67"/>
      <c r="G31" s="65">
        <f>B31-C31</f>
        <v>-3239</v>
      </c>
      <c r="H31" s="66">
        <f>D31-E31</f>
        <v>-18887</v>
      </c>
      <c r="I31" s="20">
        <f>IF(C31=0, "-", IF(G31/C31&lt;10, G31/C31, "&gt;999%"))</f>
        <v>-0.47298481308411217</v>
      </c>
      <c r="J31" s="21">
        <f>IF(E31=0, "-", IF(H31/E31&lt;10, H31/E31, "&gt;999%"))</f>
        <v>-0.28649657180996296</v>
      </c>
    </row>
    <row r="32" spans="1:10" x14ac:dyDescent="0.2">
      <c r="A32" s="7" t="s">
        <v>165</v>
      </c>
      <c r="B32" s="65">
        <v>37</v>
      </c>
      <c r="C32" s="66">
        <v>42</v>
      </c>
      <c r="D32" s="65">
        <v>346</v>
      </c>
      <c r="E32" s="66">
        <v>295</v>
      </c>
      <c r="F32" s="67"/>
      <c r="G32" s="65">
        <f>B32-C32</f>
        <v>-5</v>
      </c>
      <c r="H32" s="66">
        <f>D32-E32</f>
        <v>51</v>
      </c>
      <c r="I32" s="20">
        <f>IF(C32=0, "-", IF(G32/C32&lt;10, G32/C32, "&gt;999%"))</f>
        <v>-0.11904761904761904</v>
      </c>
      <c r="J32" s="21">
        <f>IF(E32=0, "-", IF(H32/E32&lt;10, H32/E32, "&gt;999%"))</f>
        <v>0.17288135593220338</v>
      </c>
    </row>
    <row r="33" spans="1:10" x14ac:dyDescent="0.2">
      <c r="A33" s="7" t="s">
        <v>166</v>
      </c>
      <c r="B33" s="65">
        <v>698</v>
      </c>
      <c r="C33" s="66">
        <v>497</v>
      </c>
      <c r="D33" s="65">
        <v>8830</v>
      </c>
      <c r="E33" s="66">
        <v>5323</v>
      </c>
      <c r="F33" s="67"/>
      <c r="G33" s="65">
        <f>B33-C33</f>
        <v>201</v>
      </c>
      <c r="H33" s="66">
        <f>D33-E33</f>
        <v>3507</v>
      </c>
      <c r="I33" s="20">
        <f>IF(C33=0, "-", IF(G33/C33&lt;10, G33/C33, "&gt;999%"))</f>
        <v>0.40442655935613681</v>
      </c>
      <c r="J33" s="21">
        <f>IF(E33=0, "-", IF(H33/E33&lt;10, H33/E33, "&gt;999%"))</f>
        <v>0.65883900056359201</v>
      </c>
    </row>
    <row r="34" spans="1:10" x14ac:dyDescent="0.2">
      <c r="A34" s="7" t="s">
        <v>167</v>
      </c>
      <c r="B34" s="65">
        <v>5363</v>
      </c>
      <c r="C34" s="66">
        <v>16296</v>
      </c>
      <c r="D34" s="65">
        <v>92838</v>
      </c>
      <c r="E34" s="66">
        <v>150868</v>
      </c>
      <c r="F34" s="67"/>
      <c r="G34" s="65">
        <f>B34-C34</f>
        <v>-10933</v>
      </c>
      <c r="H34" s="66">
        <f>D34-E34</f>
        <v>-58030</v>
      </c>
      <c r="I34" s="20">
        <f>IF(C34=0, "-", IF(G34/C34&lt;10, G34/C34, "&gt;999%"))</f>
        <v>-0.67090083456062832</v>
      </c>
      <c r="J34" s="21">
        <f>IF(E34=0, "-", IF(H34/E34&lt;10, H34/E34, "&gt;999%"))</f>
        <v>-0.38464087811862024</v>
      </c>
    </row>
    <row r="35" spans="1:10" x14ac:dyDescent="0.2">
      <c r="A35" s="7" t="s">
        <v>168</v>
      </c>
      <c r="B35" s="65">
        <v>18</v>
      </c>
      <c r="C35" s="66">
        <v>27</v>
      </c>
      <c r="D35" s="65">
        <v>290</v>
      </c>
      <c r="E35" s="66">
        <v>311</v>
      </c>
      <c r="F35" s="67"/>
      <c r="G35" s="65">
        <f>B35-C35</f>
        <v>-9</v>
      </c>
      <c r="H35" s="66">
        <f>D35-E35</f>
        <v>-21</v>
      </c>
      <c r="I35" s="20">
        <f>IF(C35=0, "-", IF(G35/C35&lt;10, G35/C35, "&gt;999%"))</f>
        <v>-0.33333333333333331</v>
      </c>
      <c r="J35" s="21">
        <f>IF(E35=0, "-", IF(H35/E35&lt;10, H35/E35, "&gt;999%"))</f>
        <v>-6.7524115755627015E-2</v>
      </c>
    </row>
    <row r="36" spans="1:10" x14ac:dyDescent="0.2">
      <c r="A36" s="7"/>
      <c r="B36" s="65"/>
      <c r="C36" s="66"/>
      <c r="D36" s="65"/>
      <c r="E36" s="66"/>
      <c r="F36" s="67"/>
      <c r="G36" s="65"/>
      <c r="H36" s="66"/>
      <c r="I36" s="20"/>
      <c r="J36" s="21"/>
    </row>
    <row r="37" spans="1:10" x14ac:dyDescent="0.2">
      <c r="A37" s="7" t="s">
        <v>127</v>
      </c>
      <c r="B37" s="65">
        <v>722</v>
      </c>
      <c r="C37" s="66">
        <v>976</v>
      </c>
      <c r="D37" s="65">
        <v>6546</v>
      </c>
      <c r="E37" s="66">
        <v>8471</v>
      </c>
      <c r="F37" s="67"/>
      <c r="G37" s="65">
        <f>B37-C37</f>
        <v>-254</v>
      </c>
      <c r="H37" s="66">
        <f>D37-E37</f>
        <v>-1925</v>
      </c>
      <c r="I37" s="20">
        <f>IF(C37=0, "-", IF(G37/C37&lt;10, G37/C37, "&gt;999%"))</f>
        <v>-0.26024590163934425</v>
      </c>
      <c r="J37" s="21">
        <f>IF(E37=0, "-", IF(H37/E37&lt;10, H37/E37, "&gt;999%"))</f>
        <v>-0.22724589776885845</v>
      </c>
    </row>
    <row r="38" spans="1:10" x14ac:dyDescent="0.2">
      <c r="A38" s="7"/>
      <c r="B38" s="65"/>
      <c r="C38" s="66"/>
      <c r="D38" s="65"/>
      <c r="E38" s="66"/>
      <c r="F38" s="67"/>
      <c r="G38" s="65"/>
      <c r="H38" s="66"/>
      <c r="I38" s="20"/>
      <c r="J38" s="21"/>
    </row>
    <row r="39" spans="1:10" s="43" customFormat="1" x14ac:dyDescent="0.2">
      <c r="A39" s="27" t="s">
        <v>5</v>
      </c>
      <c r="B39" s="71">
        <f>SUM(B29:B38)</f>
        <v>10447</v>
      </c>
      <c r="C39" s="77">
        <f>SUM(C29:C38)</f>
        <v>24686</v>
      </c>
      <c r="D39" s="71">
        <f>SUM(D29:D38)</f>
        <v>155887</v>
      </c>
      <c r="E39" s="77">
        <f>SUM(E29:E38)</f>
        <v>231192</v>
      </c>
      <c r="F39" s="73"/>
      <c r="G39" s="71">
        <f>B39-C39</f>
        <v>-14239</v>
      </c>
      <c r="H39" s="72">
        <f>D39-E39</f>
        <v>-75305</v>
      </c>
      <c r="I39" s="37">
        <f>IF(C39=0, 0, G39/C39)</f>
        <v>-0.57680466661265495</v>
      </c>
      <c r="J39" s="38">
        <f>IF(E39=0, 0, H39/E39)</f>
        <v>-0.3257249385791896</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zoomScaleNormal="100"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t="s">
        <v>51</v>
      </c>
      <c r="B9" s="65">
        <v>0</v>
      </c>
      <c r="C9" s="66">
        <v>0</v>
      </c>
      <c r="D9" s="65">
        <v>0</v>
      </c>
      <c r="E9" s="66">
        <v>16</v>
      </c>
      <c r="F9" s="67"/>
      <c r="G9" s="65">
        <f>B9-C9</f>
        <v>0</v>
      </c>
      <c r="H9" s="66">
        <f>D9-E9</f>
        <v>-16</v>
      </c>
      <c r="I9" s="20" t="str">
        <f>IF(C9=0, "-", IF(G9/C9&lt;10, G9/C9, "&gt;999%"))</f>
        <v>-</v>
      </c>
      <c r="J9" s="21">
        <f>IF(E9=0, "-", IF(H9/E9&lt;10, H9/E9, "&gt;999%"))</f>
        <v>-1</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16</v>
      </c>
      <c r="F11" s="73"/>
      <c r="G11" s="71">
        <f>B11-C11</f>
        <v>0</v>
      </c>
      <c r="H11" s="72">
        <f>D11-E11</f>
        <v>-16</v>
      </c>
      <c r="I11" s="37" t="str">
        <f>IF(C11=0, "-", IF(G11/C11&lt;10, G11/C11, "&gt;999%"))</f>
        <v>-</v>
      </c>
      <c r="J11" s="38">
        <f>IF(E11=0, "-", IF(H11/E11&lt;10, H11/E11, "&gt;999%"))</f>
        <v>-1</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196</v>
      </c>
      <c r="B15" s="65">
        <v>28</v>
      </c>
      <c r="C15" s="66">
        <v>48</v>
      </c>
      <c r="D15" s="65">
        <v>500</v>
      </c>
      <c r="E15" s="66">
        <v>722</v>
      </c>
      <c r="F15" s="67"/>
      <c r="G15" s="65">
        <f t="shared" ref="G15:G41" si="0">B15-C15</f>
        <v>-20</v>
      </c>
      <c r="H15" s="66">
        <f t="shared" ref="H15:H41" si="1">D15-E15</f>
        <v>-222</v>
      </c>
      <c r="I15" s="20">
        <f t="shared" ref="I15:I41" si="2">IF(C15=0, "-", IF(G15/C15&lt;10, G15/C15, "&gt;999%"))</f>
        <v>-0.41666666666666669</v>
      </c>
      <c r="J15" s="21">
        <f t="shared" ref="J15:J41" si="3">IF(E15=0, "-", IF(H15/E15&lt;10, H15/E15, "&gt;999%"))</f>
        <v>-0.30747922437673131</v>
      </c>
    </row>
    <row r="16" spans="1:10" x14ac:dyDescent="0.2">
      <c r="A16" s="7" t="s">
        <v>195</v>
      </c>
      <c r="B16" s="65">
        <v>29</v>
      </c>
      <c r="C16" s="66">
        <v>74</v>
      </c>
      <c r="D16" s="65">
        <v>398</v>
      </c>
      <c r="E16" s="66">
        <v>150</v>
      </c>
      <c r="F16" s="67"/>
      <c r="G16" s="65">
        <f t="shared" si="0"/>
        <v>-45</v>
      </c>
      <c r="H16" s="66">
        <f t="shared" si="1"/>
        <v>248</v>
      </c>
      <c r="I16" s="20">
        <f t="shared" si="2"/>
        <v>-0.60810810810810811</v>
      </c>
      <c r="J16" s="21">
        <f t="shared" si="3"/>
        <v>1.6533333333333333</v>
      </c>
    </row>
    <row r="17" spans="1:10" x14ac:dyDescent="0.2">
      <c r="A17" s="7" t="s">
        <v>194</v>
      </c>
      <c r="B17" s="65">
        <v>22</v>
      </c>
      <c r="C17" s="66">
        <v>65</v>
      </c>
      <c r="D17" s="65">
        <v>531</v>
      </c>
      <c r="E17" s="66">
        <v>700</v>
      </c>
      <c r="F17" s="67"/>
      <c r="G17" s="65">
        <f t="shared" si="0"/>
        <v>-43</v>
      </c>
      <c r="H17" s="66">
        <f t="shared" si="1"/>
        <v>-169</v>
      </c>
      <c r="I17" s="20">
        <f t="shared" si="2"/>
        <v>-0.66153846153846152</v>
      </c>
      <c r="J17" s="21">
        <f t="shared" si="3"/>
        <v>-0.24142857142857144</v>
      </c>
    </row>
    <row r="18" spans="1:10" x14ac:dyDescent="0.2">
      <c r="A18" s="7" t="s">
        <v>193</v>
      </c>
      <c r="B18" s="65">
        <v>50</v>
      </c>
      <c r="C18" s="66">
        <v>39</v>
      </c>
      <c r="D18" s="65">
        <v>514</v>
      </c>
      <c r="E18" s="66">
        <v>608</v>
      </c>
      <c r="F18" s="67"/>
      <c r="G18" s="65">
        <f t="shared" si="0"/>
        <v>11</v>
      </c>
      <c r="H18" s="66">
        <f t="shared" si="1"/>
        <v>-94</v>
      </c>
      <c r="I18" s="20">
        <f t="shared" si="2"/>
        <v>0.28205128205128205</v>
      </c>
      <c r="J18" s="21">
        <f t="shared" si="3"/>
        <v>-0.15460526315789475</v>
      </c>
    </row>
    <row r="19" spans="1:10" x14ac:dyDescent="0.2">
      <c r="A19" s="7" t="s">
        <v>192</v>
      </c>
      <c r="B19" s="65">
        <v>335</v>
      </c>
      <c r="C19" s="66">
        <v>416</v>
      </c>
      <c r="D19" s="65">
        <v>3439</v>
      </c>
      <c r="E19" s="66">
        <v>3146</v>
      </c>
      <c r="F19" s="67"/>
      <c r="G19" s="65">
        <f t="shared" si="0"/>
        <v>-81</v>
      </c>
      <c r="H19" s="66">
        <f t="shared" si="1"/>
        <v>293</v>
      </c>
      <c r="I19" s="20">
        <f t="shared" si="2"/>
        <v>-0.19471153846153846</v>
      </c>
      <c r="J19" s="21">
        <f t="shared" si="3"/>
        <v>9.3134138588684037E-2</v>
      </c>
    </row>
    <row r="20" spans="1:10" x14ac:dyDescent="0.2">
      <c r="A20" s="7" t="s">
        <v>191</v>
      </c>
      <c r="B20" s="65">
        <v>142</v>
      </c>
      <c r="C20" s="66">
        <v>322</v>
      </c>
      <c r="D20" s="65">
        <v>1927</v>
      </c>
      <c r="E20" s="66">
        <v>3318</v>
      </c>
      <c r="F20" s="67"/>
      <c r="G20" s="65">
        <f t="shared" si="0"/>
        <v>-180</v>
      </c>
      <c r="H20" s="66">
        <f t="shared" si="1"/>
        <v>-1391</v>
      </c>
      <c r="I20" s="20">
        <f t="shared" si="2"/>
        <v>-0.55900621118012417</v>
      </c>
      <c r="J20" s="21">
        <f t="shared" si="3"/>
        <v>-0.4192284508740205</v>
      </c>
    </row>
    <row r="21" spans="1:10" x14ac:dyDescent="0.2">
      <c r="A21" s="7" t="s">
        <v>190</v>
      </c>
      <c r="B21" s="65">
        <v>141</v>
      </c>
      <c r="C21" s="66">
        <v>1023</v>
      </c>
      <c r="D21" s="65">
        <v>3789</v>
      </c>
      <c r="E21" s="66">
        <v>7169</v>
      </c>
      <c r="F21" s="67"/>
      <c r="G21" s="65">
        <f t="shared" si="0"/>
        <v>-882</v>
      </c>
      <c r="H21" s="66">
        <f t="shared" si="1"/>
        <v>-3380</v>
      </c>
      <c r="I21" s="20">
        <f t="shared" si="2"/>
        <v>-0.8621700879765396</v>
      </c>
      <c r="J21" s="21">
        <f t="shared" si="3"/>
        <v>-0.47147440368252197</v>
      </c>
    </row>
    <row r="22" spans="1:10" x14ac:dyDescent="0.2">
      <c r="A22" s="7" t="s">
        <v>189</v>
      </c>
      <c r="B22" s="65">
        <v>74</v>
      </c>
      <c r="C22" s="66">
        <v>96</v>
      </c>
      <c r="D22" s="65">
        <v>1189</v>
      </c>
      <c r="E22" s="66">
        <v>1107</v>
      </c>
      <c r="F22" s="67"/>
      <c r="G22" s="65">
        <f t="shared" si="0"/>
        <v>-22</v>
      </c>
      <c r="H22" s="66">
        <f t="shared" si="1"/>
        <v>82</v>
      </c>
      <c r="I22" s="20">
        <f t="shared" si="2"/>
        <v>-0.22916666666666666</v>
      </c>
      <c r="J22" s="21">
        <f t="shared" si="3"/>
        <v>7.407407407407407E-2</v>
      </c>
    </row>
    <row r="23" spans="1:10" x14ac:dyDescent="0.2">
      <c r="A23" s="7" t="s">
        <v>188</v>
      </c>
      <c r="B23" s="65">
        <v>126</v>
      </c>
      <c r="C23" s="66">
        <v>194</v>
      </c>
      <c r="D23" s="65">
        <v>1539</v>
      </c>
      <c r="E23" s="66">
        <v>2055</v>
      </c>
      <c r="F23" s="67"/>
      <c r="G23" s="65">
        <f t="shared" si="0"/>
        <v>-68</v>
      </c>
      <c r="H23" s="66">
        <f t="shared" si="1"/>
        <v>-516</v>
      </c>
      <c r="I23" s="20">
        <f t="shared" si="2"/>
        <v>-0.35051546391752575</v>
      </c>
      <c r="J23" s="21">
        <f t="shared" si="3"/>
        <v>-0.25109489051094891</v>
      </c>
    </row>
    <row r="24" spans="1:10" x14ac:dyDescent="0.2">
      <c r="A24" s="7" t="s">
        <v>187</v>
      </c>
      <c r="B24" s="65">
        <v>750</v>
      </c>
      <c r="C24" s="66">
        <v>2381</v>
      </c>
      <c r="D24" s="65">
        <v>13550</v>
      </c>
      <c r="E24" s="66">
        <v>23670</v>
      </c>
      <c r="F24" s="67"/>
      <c r="G24" s="65">
        <f t="shared" si="0"/>
        <v>-1631</v>
      </c>
      <c r="H24" s="66">
        <f t="shared" si="1"/>
        <v>-10120</v>
      </c>
      <c r="I24" s="20">
        <f t="shared" si="2"/>
        <v>-0.68500629987400252</v>
      </c>
      <c r="J24" s="21">
        <f t="shared" si="3"/>
        <v>-0.42754541613857205</v>
      </c>
    </row>
    <row r="25" spans="1:10" x14ac:dyDescent="0.2">
      <c r="A25" s="7" t="s">
        <v>186</v>
      </c>
      <c r="B25" s="65">
        <v>164</v>
      </c>
      <c r="C25" s="66">
        <v>351</v>
      </c>
      <c r="D25" s="65">
        <v>2157</v>
      </c>
      <c r="E25" s="66">
        <v>2169</v>
      </c>
      <c r="F25" s="67"/>
      <c r="G25" s="65">
        <f t="shared" si="0"/>
        <v>-187</v>
      </c>
      <c r="H25" s="66">
        <f t="shared" si="1"/>
        <v>-12</v>
      </c>
      <c r="I25" s="20">
        <f t="shared" si="2"/>
        <v>-0.53276353276353272</v>
      </c>
      <c r="J25" s="21">
        <f t="shared" si="3"/>
        <v>-5.5325034578146614E-3</v>
      </c>
    </row>
    <row r="26" spans="1:10" x14ac:dyDescent="0.2">
      <c r="A26" s="7" t="s">
        <v>185</v>
      </c>
      <c r="B26" s="65">
        <v>41</v>
      </c>
      <c r="C26" s="66">
        <v>82</v>
      </c>
      <c r="D26" s="65">
        <v>782</v>
      </c>
      <c r="E26" s="66">
        <v>878</v>
      </c>
      <c r="F26" s="67"/>
      <c r="G26" s="65">
        <f t="shared" si="0"/>
        <v>-41</v>
      </c>
      <c r="H26" s="66">
        <f t="shared" si="1"/>
        <v>-96</v>
      </c>
      <c r="I26" s="20">
        <f t="shared" si="2"/>
        <v>-0.5</v>
      </c>
      <c r="J26" s="21">
        <f t="shared" si="3"/>
        <v>-0.10933940774487472</v>
      </c>
    </row>
    <row r="27" spans="1:10" x14ac:dyDescent="0.2">
      <c r="A27" s="7" t="s">
        <v>184</v>
      </c>
      <c r="B27" s="65">
        <v>54</v>
      </c>
      <c r="C27" s="66">
        <v>59</v>
      </c>
      <c r="D27" s="65">
        <v>545</v>
      </c>
      <c r="E27" s="66">
        <v>819</v>
      </c>
      <c r="F27" s="67"/>
      <c r="G27" s="65">
        <f t="shared" si="0"/>
        <v>-5</v>
      </c>
      <c r="H27" s="66">
        <f t="shared" si="1"/>
        <v>-274</v>
      </c>
      <c r="I27" s="20">
        <f t="shared" si="2"/>
        <v>-8.4745762711864403E-2</v>
      </c>
      <c r="J27" s="21">
        <f t="shared" si="3"/>
        <v>-0.33455433455433453</v>
      </c>
    </row>
    <row r="28" spans="1:10" x14ac:dyDescent="0.2">
      <c r="A28" s="7" t="s">
        <v>183</v>
      </c>
      <c r="B28" s="65">
        <v>2883</v>
      </c>
      <c r="C28" s="66">
        <v>6646</v>
      </c>
      <c r="D28" s="65">
        <v>43924</v>
      </c>
      <c r="E28" s="66">
        <v>65097</v>
      </c>
      <c r="F28" s="67"/>
      <c r="G28" s="65">
        <f t="shared" si="0"/>
        <v>-3763</v>
      </c>
      <c r="H28" s="66">
        <f t="shared" si="1"/>
        <v>-21173</v>
      </c>
      <c r="I28" s="20">
        <f t="shared" si="2"/>
        <v>-0.56620523623232022</v>
      </c>
      <c r="J28" s="21">
        <f t="shared" si="3"/>
        <v>-0.32525308385947127</v>
      </c>
    </row>
    <row r="29" spans="1:10" x14ac:dyDescent="0.2">
      <c r="A29" s="7" t="s">
        <v>182</v>
      </c>
      <c r="B29" s="65">
        <v>1429</v>
      </c>
      <c r="C29" s="66">
        <v>3524</v>
      </c>
      <c r="D29" s="65">
        <v>21602</v>
      </c>
      <c r="E29" s="66">
        <v>33305</v>
      </c>
      <c r="F29" s="67"/>
      <c r="G29" s="65">
        <f t="shared" si="0"/>
        <v>-2095</v>
      </c>
      <c r="H29" s="66">
        <f t="shared" si="1"/>
        <v>-11703</v>
      </c>
      <c r="I29" s="20">
        <f t="shared" si="2"/>
        <v>-0.5944948921679909</v>
      </c>
      <c r="J29" s="21">
        <f t="shared" si="3"/>
        <v>-0.35138868037832155</v>
      </c>
    </row>
    <row r="30" spans="1:10" x14ac:dyDescent="0.2">
      <c r="A30" s="7" t="s">
        <v>181</v>
      </c>
      <c r="B30" s="65">
        <v>116</v>
      </c>
      <c r="C30" s="66">
        <v>353</v>
      </c>
      <c r="D30" s="65">
        <v>2535</v>
      </c>
      <c r="E30" s="66">
        <v>4185</v>
      </c>
      <c r="F30" s="67"/>
      <c r="G30" s="65">
        <f t="shared" si="0"/>
        <v>-237</v>
      </c>
      <c r="H30" s="66">
        <f t="shared" si="1"/>
        <v>-1650</v>
      </c>
      <c r="I30" s="20">
        <f t="shared" si="2"/>
        <v>-0.67138810198300281</v>
      </c>
      <c r="J30" s="21">
        <f t="shared" si="3"/>
        <v>-0.3942652329749104</v>
      </c>
    </row>
    <row r="31" spans="1:10" x14ac:dyDescent="0.2">
      <c r="A31" s="7" t="s">
        <v>179</v>
      </c>
      <c r="B31" s="65">
        <v>46</v>
      </c>
      <c r="C31" s="66">
        <v>128</v>
      </c>
      <c r="D31" s="65">
        <v>1194</v>
      </c>
      <c r="E31" s="66">
        <v>1600</v>
      </c>
      <c r="F31" s="67"/>
      <c r="G31" s="65">
        <f t="shared" si="0"/>
        <v>-82</v>
      </c>
      <c r="H31" s="66">
        <f t="shared" si="1"/>
        <v>-406</v>
      </c>
      <c r="I31" s="20">
        <f t="shared" si="2"/>
        <v>-0.640625</v>
      </c>
      <c r="J31" s="21">
        <f t="shared" si="3"/>
        <v>-0.25374999999999998</v>
      </c>
    </row>
    <row r="32" spans="1:10" x14ac:dyDescent="0.2">
      <c r="A32" s="7" t="s">
        <v>178</v>
      </c>
      <c r="B32" s="65">
        <v>37</v>
      </c>
      <c r="C32" s="66">
        <v>0</v>
      </c>
      <c r="D32" s="65">
        <v>37</v>
      </c>
      <c r="E32" s="66">
        <v>0</v>
      </c>
      <c r="F32" s="67"/>
      <c r="G32" s="65">
        <f t="shared" si="0"/>
        <v>37</v>
      </c>
      <c r="H32" s="66">
        <f t="shared" si="1"/>
        <v>37</v>
      </c>
      <c r="I32" s="20" t="str">
        <f t="shared" si="2"/>
        <v>-</v>
      </c>
      <c r="J32" s="21" t="str">
        <f t="shared" si="3"/>
        <v>-</v>
      </c>
    </row>
    <row r="33" spans="1:10" x14ac:dyDescent="0.2">
      <c r="A33" s="7" t="s">
        <v>177</v>
      </c>
      <c r="B33" s="65">
        <v>44</v>
      </c>
      <c r="C33" s="66">
        <v>0</v>
      </c>
      <c r="D33" s="65">
        <v>46</v>
      </c>
      <c r="E33" s="66">
        <v>0</v>
      </c>
      <c r="F33" s="67"/>
      <c r="G33" s="65">
        <f t="shared" si="0"/>
        <v>44</v>
      </c>
      <c r="H33" s="66">
        <f t="shared" si="1"/>
        <v>46</v>
      </c>
      <c r="I33" s="20" t="str">
        <f t="shared" si="2"/>
        <v>-</v>
      </c>
      <c r="J33" s="21" t="str">
        <f t="shared" si="3"/>
        <v>-</v>
      </c>
    </row>
    <row r="34" spans="1:10" x14ac:dyDescent="0.2">
      <c r="A34" s="7" t="s">
        <v>176</v>
      </c>
      <c r="B34" s="65">
        <v>55</v>
      </c>
      <c r="C34" s="66">
        <v>209</v>
      </c>
      <c r="D34" s="65">
        <v>967</v>
      </c>
      <c r="E34" s="66">
        <v>916</v>
      </c>
      <c r="F34" s="67"/>
      <c r="G34" s="65">
        <f t="shared" si="0"/>
        <v>-154</v>
      </c>
      <c r="H34" s="66">
        <f t="shared" si="1"/>
        <v>51</v>
      </c>
      <c r="I34" s="20">
        <f t="shared" si="2"/>
        <v>-0.73684210526315785</v>
      </c>
      <c r="J34" s="21">
        <f t="shared" si="3"/>
        <v>5.5676855895196505E-2</v>
      </c>
    </row>
    <row r="35" spans="1:10" x14ac:dyDescent="0.2">
      <c r="A35" s="7" t="s">
        <v>175</v>
      </c>
      <c r="B35" s="65">
        <v>182</v>
      </c>
      <c r="C35" s="66">
        <v>362</v>
      </c>
      <c r="D35" s="65">
        <v>1808</v>
      </c>
      <c r="E35" s="66">
        <v>3050</v>
      </c>
      <c r="F35" s="67"/>
      <c r="G35" s="65">
        <f t="shared" si="0"/>
        <v>-180</v>
      </c>
      <c r="H35" s="66">
        <f t="shared" si="1"/>
        <v>-1242</v>
      </c>
      <c r="I35" s="20">
        <f t="shared" si="2"/>
        <v>-0.49723756906077349</v>
      </c>
      <c r="J35" s="21">
        <f t="shared" si="3"/>
        <v>-0.40721311475409838</v>
      </c>
    </row>
    <row r="36" spans="1:10" x14ac:dyDescent="0.2">
      <c r="A36" s="7" t="s">
        <v>174</v>
      </c>
      <c r="B36" s="65">
        <v>144</v>
      </c>
      <c r="C36" s="66">
        <v>192</v>
      </c>
      <c r="D36" s="65">
        <v>2189</v>
      </c>
      <c r="E36" s="66">
        <v>2445</v>
      </c>
      <c r="F36" s="67"/>
      <c r="G36" s="65">
        <f t="shared" si="0"/>
        <v>-48</v>
      </c>
      <c r="H36" s="66">
        <f t="shared" si="1"/>
        <v>-256</v>
      </c>
      <c r="I36" s="20">
        <f t="shared" si="2"/>
        <v>-0.25</v>
      </c>
      <c r="J36" s="21">
        <f t="shared" si="3"/>
        <v>-0.10470347648261759</v>
      </c>
    </row>
    <row r="37" spans="1:10" x14ac:dyDescent="0.2">
      <c r="A37" s="7" t="s">
        <v>173</v>
      </c>
      <c r="B37" s="65">
        <v>14</v>
      </c>
      <c r="C37" s="66">
        <v>123</v>
      </c>
      <c r="D37" s="65">
        <v>641</v>
      </c>
      <c r="E37" s="66">
        <v>1012</v>
      </c>
      <c r="F37" s="67"/>
      <c r="G37" s="65">
        <f t="shared" si="0"/>
        <v>-109</v>
      </c>
      <c r="H37" s="66">
        <f t="shared" si="1"/>
        <v>-371</v>
      </c>
      <c r="I37" s="20">
        <f t="shared" si="2"/>
        <v>-0.88617886178861793</v>
      </c>
      <c r="J37" s="21">
        <f t="shared" si="3"/>
        <v>-0.36660079051383399</v>
      </c>
    </row>
    <row r="38" spans="1:10" x14ac:dyDescent="0.2">
      <c r="A38" s="7" t="s">
        <v>172</v>
      </c>
      <c r="B38" s="65">
        <v>2456</v>
      </c>
      <c r="C38" s="66">
        <v>5610</v>
      </c>
      <c r="D38" s="65">
        <v>35868</v>
      </c>
      <c r="E38" s="66">
        <v>53974</v>
      </c>
      <c r="F38" s="67"/>
      <c r="G38" s="65">
        <f t="shared" si="0"/>
        <v>-3154</v>
      </c>
      <c r="H38" s="66">
        <f t="shared" si="1"/>
        <v>-18106</v>
      </c>
      <c r="I38" s="20">
        <f t="shared" si="2"/>
        <v>-0.56221033868092696</v>
      </c>
      <c r="J38" s="21">
        <f t="shared" si="3"/>
        <v>-0.33545781302108424</v>
      </c>
    </row>
    <row r="39" spans="1:10" x14ac:dyDescent="0.2">
      <c r="A39" s="7" t="s">
        <v>171</v>
      </c>
      <c r="B39" s="65">
        <v>22</v>
      </c>
      <c r="C39" s="66">
        <v>109</v>
      </c>
      <c r="D39" s="65">
        <v>863</v>
      </c>
      <c r="E39" s="66">
        <v>1123</v>
      </c>
      <c r="F39" s="67"/>
      <c r="G39" s="65">
        <f t="shared" si="0"/>
        <v>-87</v>
      </c>
      <c r="H39" s="66">
        <f t="shared" si="1"/>
        <v>-260</v>
      </c>
      <c r="I39" s="20">
        <f t="shared" si="2"/>
        <v>-0.79816513761467889</v>
      </c>
      <c r="J39" s="21">
        <f t="shared" si="3"/>
        <v>-0.23152270703472841</v>
      </c>
    </row>
    <row r="40" spans="1:10" x14ac:dyDescent="0.2">
      <c r="A40" s="7" t="s">
        <v>170</v>
      </c>
      <c r="B40" s="65">
        <v>476</v>
      </c>
      <c r="C40" s="66">
        <v>1582</v>
      </c>
      <c r="D40" s="65">
        <v>8529</v>
      </c>
      <c r="E40" s="66">
        <v>11871</v>
      </c>
      <c r="F40" s="67"/>
      <c r="G40" s="65">
        <f t="shared" si="0"/>
        <v>-1106</v>
      </c>
      <c r="H40" s="66">
        <f t="shared" si="1"/>
        <v>-3342</v>
      </c>
      <c r="I40" s="20">
        <f t="shared" si="2"/>
        <v>-0.69911504424778759</v>
      </c>
      <c r="J40" s="21">
        <f t="shared" si="3"/>
        <v>-0.28152640889562802</v>
      </c>
    </row>
    <row r="41" spans="1:10" x14ac:dyDescent="0.2">
      <c r="A41" s="7" t="s">
        <v>180</v>
      </c>
      <c r="B41" s="65">
        <v>587</v>
      </c>
      <c r="C41" s="66">
        <v>698</v>
      </c>
      <c r="D41" s="65">
        <v>4824</v>
      </c>
      <c r="E41" s="66">
        <v>6087</v>
      </c>
      <c r="F41" s="67"/>
      <c r="G41" s="65">
        <f t="shared" si="0"/>
        <v>-111</v>
      </c>
      <c r="H41" s="66">
        <f t="shared" si="1"/>
        <v>-1263</v>
      </c>
      <c r="I41" s="20">
        <f t="shared" si="2"/>
        <v>-0.15902578796561603</v>
      </c>
      <c r="J41" s="21">
        <f t="shared" si="3"/>
        <v>-0.2074913750616067</v>
      </c>
    </row>
    <row r="42" spans="1:10" x14ac:dyDescent="0.2">
      <c r="A42" s="7"/>
      <c r="B42" s="65"/>
      <c r="C42" s="66"/>
      <c r="D42" s="65"/>
      <c r="E42" s="66"/>
      <c r="F42" s="67"/>
      <c r="G42" s="65"/>
      <c r="H42" s="66"/>
      <c r="I42" s="20"/>
      <c r="J42" s="21"/>
    </row>
    <row r="43" spans="1:10" s="43" customFormat="1" x14ac:dyDescent="0.2">
      <c r="A43" s="27" t="s">
        <v>28</v>
      </c>
      <c r="B43" s="71">
        <f>SUM(B15:B42)</f>
        <v>10447</v>
      </c>
      <c r="C43" s="72">
        <f>SUM(C15:C42)</f>
        <v>24686</v>
      </c>
      <c r="D43" s="71">
        <f>SUM(D15:D42)</f>
        <v>155887</v>
      </c>
      <c r="E43" s="72">
        <f>SUM(E15:E42)</f>
        <v>231176</v>
      </c>
      <c r="F43" s="73"/>
      <c r="G43" s="71">
        <f>B43-C43</f>
        <v>-14239</v>
      </c>
      <c r="H43" s="72">
        <f>D43-E43</f>
        <v>-75289</v>
      </c>
      <c r="I43" s="37">
        <f>IF(C43=0, "-", G43/C43)</f>
        <v>-0.57680466661265495</v>
      </c>
      <c r="J43" s="38">
        <f>IF(E43=0, "-", H43/E43)</f>
        <v>-0.32567827110080633</v>
      </c>
    </row>
    <row r="44" spans="1:10" s="43" customFormat="1" x14ac:dyDescent="0.2">
      <c r="A44" s="27" t="s">
        <v>0</v>
      </c>
      <c r="B44" s="71">
        <f>B11+B43</f>
        <v>10447</v>
      </c>
      <c r="C44" s="77">
        <f>C11+C43</f>
        <v>24686</v>
      </c>
      <c r="D44" s="71">
        <f>D11+D43</f>
        <v>155887</v>
      </c>
      <c r="E44" s="77">
        <f>E11+E43</f>
        <v>231192</v>
      </c>
      <c r="F44" s="73"/>
      <c r="G44" s="71">
        <f>B44-C44</f>
        <v>-14239</v>
      </c>
      <c r="H44" s="72">
        <f>D44-E44</f>
        <v>-75305</v>
      </c>
      <c r="I44" s="37">
        <f>IF(C44=0, "-", G44/C44)</f>
        <v>-0.57680466661265495</v>
      </c>
      <c r="J44" s="38">
        <f>IF(E44=0, "-", H44/E44)</f>
        <v>-0.3257249385791896</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75"/>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112</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112</v>
      </c>
      <c r="B6" s="61" t="s">
        <v>12</v>
      </c>
      <c r="C6" s="62" t="s">
        <v>13</v>
      </c>
      <c r="D6" s="61" t="s">
        <v>12</v>
      </c>
      <c r="E6" s="63" t="s">
        <v>13</v>
      </c>
      <c r="F6" s="62" t="s">
        <v>12</v>
      </c>
      <c r="G6" s="62" t="s">
        <v>13</v>
      </c>
      <c r="H6" s="61" t="s">
        <v>12</v>
      </c>
      <c r="I6" s="63" t="s">
        <v>13</v>
      </c>
      <c r="J6" s="61"/>
      <c r="K6" s="63"/>
    </row>
    <row r="7" spans="1:11" x14ac:dyDescent="0.2">
      <c r="A7" s="7" t="s">
        <v>197</v>
      </c>
      <c r="B7" s="65">
        <v>6</v>
      </c>
      <c r="C7" s="34">
        <f>IF(B12=0, "-", B7/B12)</f>
        <v>0.12244897959183673</v>
      </c>
      <c r="D7" s="65">
        <v>14</v>
      </c>
      <c r="E7" s="9">
        <f>IF(D12=0, "-", D7/D12)</f>
        <v>9.5238095238095233E-2</v>
      </c>
      <c r="F7" s="81">
        <v>97</v>
      </c>
      <c r="G7" s="34">
        <f>IF(F12=0, "-", F7/F12)</f>
        <v>0.13002680965147453</v>
      </c>
      <c r="H7" s="65">
        <v>189</v>
      </c>
      <c r="I7" s="9">
        <f>IF(H12=0, "-", H7/H12)</f>
        <v>0.14928909952606634</v>
      </c>
      <c r="J7" s="8">
        <f>IF(D7=0, "-", IF((B7-D7)/D7&lt;10, (B7-D7)/D7, "&gt;999%"))</f>
        <v>-0.5714285714285714</v>
      </c>
      <c r="K7" s="9">
        <f>IF(H7=0, "-", IF((F7-H7)/H7&lt;10, (F7-H7)/H7, "&gt;999%"))</f>
        <v>-0.48677248677248675</v>
      </c>
    </row>
    <row r="8" spans="1:11" x14ac:dyDescent="0.2">
      <c r="A8" s="7" t="s">
        <v>198</v>
      </c>
      <c r="B8" s="65">
        <v>0</v>
      </c>
      <c r="C8" s="34">
        <f>IF(B12=0, "-", B8/B12)</f>
        <v>0</v>
      </c>
      <c r="D8" s="65">
        <v>0</v>
      </c>
      <c r="E8" s="9">
        <f>IF(D12=0, "-", D8/D12)</f>
        <v>0</v>
      </c>
      <c r="F8" s="81">
        <v>0</v>
      </c>
      <c r="G8" s="34">
        <f>IF(F12=0, "-", F8/F12)</f>
        <v>0</v>
      </c>
      <c r="H8" s="65">
        <v>1</v>
      </c>
      <c r="I8" s="9">
        <f>IF(H12=0, "-", H8/H12)</f>
        <v>7.8988941548183253E-4</v>
      </c>
      <c r="J8" s="8" t="str">
        <f>IF(D8=0, "-", IF((B8-D8)/D8&lt;10, (B8-D8)/D8, "&gt;999%"))</f>
        <v>-</v>
      </c>
      <c r="K8" s="9">
        <f>IF(H8=0, "-", IF((F8-H8)/H8&lt;10, (F8-H8)/H8, "&gt;999%"))</f>
        <v>-1</v>
      </c>
    </row>
    <row r="9" spans="1:11" x14ac:dyDescent="0.2">
      <c r="A9" s="7" t="s">
        <v>199</v>
      </c>
      <c r="B9" s="65">
        <v>39</v>
      </c>
      <c r="C9" s="34">
        <f>IF(B12=0, "-", B9/B12)</f>
        <v>0.79591836734693877</v>
      </c>
      <c r="D9" s="65">
        <v>131</v>
      </c>
      <c r="E9" s="9">
        <f>IF(D12=0, "-", D9/D12)</f>
        <v>0.891156462585034</v>
      </c>
      <c r="F9" s="81">
        <v>578</v>
      </c>
      <c r="G9" s="34">
        <f>IF(F12=0, "-", F9/F12)</f>
        <v>0.77479892761394098</v>
      </c>
      <c r="H9" s="65">
        <v>1004</v>
      </c>
      <c r="I9" s="9">
        <f>IF(H12=0, "-", H9/H12)</f>
        <v>0.79304897314375988</v>
      </c>
      <c r="J9" s="8">
        <f>IF(D9=0, "-", IF((B9-D9)/D9&lt;10, (B9-D9)/D9, "&gt;999%"))</f>
        <v>-0.70229007633587781</v>
      </c>
      <c r="K9" s="9">
        <f>IF(H9=0, "-", IF((F9-H9)/H9&lt;10, (F9-H9)/H9, "&gt;999%"))</f>
        <v>-0.42430278884462153</v>
      </c>
    </row>
    <row r="10" spans="1:11" x14ac:dyDescent="0.2">
      <c r="A10" s="7" t="s">
        <v>200</v>
      </c>
      <c r="B10" s="65">
        <v>4</v>
      </c>
      <c r="C10" s="34">
        <f>IF(B12=0, "-", B10/B12)</f>
        <v>8.1632653061224483E-2</v>
      </c>
      <c r="D10" s="65">
        <v>2</v>
      </c>
      <c r="E10" s="9">
        <f>IF(D12=0, "-", D10/D12)</f>
        <v>1.3605442176870748E-2</v>
      </c>
      <c r="F10" s="81">
        <v>71</v>
      </c>
      <c r="G10" s="34">
        <f>IF(F12=0, "-", F10/F12)</f>
        <v>9.5174262734584444E-2</v>
      </c>
      <c r="H10" s="65">
        <v>72</v>
      </c>
      <c r="I10" s="9">
        <f>IF(H12=0, "-", H10/H12)</f>
        <v>5.6872037914691941E-2</v>
      </c>
      <c r="J10" s="8">
        <f>IF(D10=0, "-", IF((B10-D10)/D10&lt;10, (B10-D10)/D10, "&gt;999%"))</f>
        <v>1</v>
      </c>
      <c r="K10" s="9">
        <f>IF(H10=0, "-", IF((F10-H10)/H10&lt;10, (F10-H10)/H10, "&gt;999%"))</f>
        <v>-1.3888888888888888E-2</v>
      </c>
    </row>
    <row r="11" spans="1:11" x14ac:dyDescent="0.2">
      <c r="A11" s="2"/>
      <c r="B11" s="68"/>
      <c r="C11" s="33"/>
      <c r="D11" s="68"/>
      <c r="E11" s="6"/>
      <c r="F11" s="82"/>
      <c r="G11" s="33"/>
      <c r="H11" s="68"/>
      <c r="I11" s="6"/>
      <c r="J11" s="5"/>
      <c r="K11" s="6"/>
    </row>
    <row r="12" spans="1:11" s="43" customFormat="1" x14ac:dyDescent="0.2">
      <c r="A12" s="162" t="s">
        <v>621</v>
      </c>
      <c r="B12" s="71">
        <f>SUM(B7:B11)</f>
        <v>49</v>
      </c>
      <c r="C12" s="40">
        <f>B12/10447</f>
        <v>4.6903417248970996E-3</v>
      </c>
      <c r="D12" s="71">
        <f>SUM(D7:D11)</f>
        <v>147</v>
      </c>
      <c r="E12" s="41">
        <f>D12/24686</f>
        <v>5.9547921899052092E-3</v>
      </c>
      <c r="F12" s="77">
        <f>SUM(F7:F11)</f>
        <v>746</v>
      </c>
      <c r="G12" s="42">
        <f>F12/155887</f>
        <v>4.7855177147549189E-3</v>
      </c>
      <c r="H12" s="71">
        <f>SUM(H7:H11)</f>
        <v>1266</v>
      </c>
      <c r="I12" s="41">
        <f>H12/231192</f>
        <v>5.4759680265753143E-3</v>
      </c>
      <c r="J12" s="37">
        <f>IF(D12=0, "-", IF((B12-D12)/D12&lt;10, (B12-D12)/D12, "&gt;999%"))</f>
        <v>-0.66666666666666663</v>
      </c>
      <c r="K12" s="38">
        <f>IF(H12=0, "-", IF((F12-H12)/H12&lt;10, (F12-H12)/H12, "&gt;999%"))</f>
        <v>-0.41074249605055291</v>
      </c>
    </row>
    <row r="13" spans="1:11" x14ac:dyDescent="0.2">
      <c r="B13" s="83"/>
      <c r="D13" s="83"/>
      <c r="F13" s="83"/>
      <c r="H13" s="83"/>
    </row>
    <row r="14" spans="1:11" s="43" customFormat="1" x14ac:dyDescent="0.2">
      <c r="A14" s="162" t="s">
        <v>621</v>
      </c>
      <c r="B14" s="71">
        <v>49</v>
      </c>
      <c r="C14" s="40">
        <f>B14/10447</f>
        <v>4.6903417248970996E-3</v>
      </c>
      <c r="D14" s="71">
        <v>147</v>
      </c>
      <c r="E14" s="41">
        <f>D14/24686</f>
        <v>5.9547921899052092E-3</v>
      </c>
      <c r="F14" s="77">
        <v>746</v>
      </c>
      <c r="G14" s="42">
        <f>F14/155887</f>
        <v>4.7855177147549189E-3</v>
      </c>
      <c r="H14" s="71">
        <v>1266</v>
      </c>
      <c r="I14" s="41">
        <f>H14/231192</f>
        <v>5.4759680265753143E-3</v>
      </c>
      <c r="J14" s="37">
        <f>IF(D14=0, "-", IF((B14-D14)/D14&lt;10, (B14-D14)/D14, "&gt;999%"))</f>
        <v>-0.66666666666666663</v>
      </c>
      <c r="K14" s="38">
        <f>IF(H14=0, "-", IF((F14-H14)/H14&lt;10, (F14-H14)/H14, "&gt;999%"))</f>
        <v>-0.41074249605055291</v>
      </c>
    </row>
    <row r="15" spans="1:11" x14ac:dyDescent="0.2">
      <c r="B15" s="83"/>
      <c r="D15" s="83"/>
      <c r="F15" s="83"/>
      <c r="H15" s="83"/>
    </row>
    <row r="16" spans="1:11" ht="15.75" x14ac:dyDescent="0.25">
      <c r="A16" s="164" t="s">
        <v>113</v>
      </c>
      <c r="B16" s="196" t="s">
        <v>1</v>
      </c>
      <c r="C16" s="200"/>
      <c r="D16" s="200"/>
      <c r="E16" s="197"/>
      <c r="F16" s="196" t="s">
        <v>14</v>
      </c>
      <c r="G16" s="200"/>
      <c r="H16" s="200"/>
      <c r="I16" s="197"/>
      <c r="J16" s="196" t="s">
        <v>15</v>
      </c>
      <c r="K16" s="197"/>
    </row>
    <row r="17" spans="1:11" x14ac:dyDescent="0.2">
      <c r="A17" s="22"/>
      <c r="B17" s="196">
        <f>VALUE(RIGHT($B$2, 4))</f>
        <v>2020</v>
      </c>
      <c r="C17" s="197"/>
      <c r="D17" s="196">
        <f>B17-1</f>
        <v>2019</v>
      </c>
      <c r="E17" s="204"/>
      <c r="F17" s="196">
        <f>B17</f>
        <v>2020</v>
      </c>
      <c r="G17" s="204"/>
      <c r="H17" s="196">
        <f>D17</f>
        <v>2019</v>
      </c>
      <c r="I17" s="204"/>
      <c r="J17" s="140" t="s">
        <v>4</v>
      </c>
      <c r="K17" s="141" t="s">
        <v>2</v>
      </c>
    </row>
    <row r="18" spans="1:11" x14ac:dyDescent="0.2">
      <c r="A18" s="163" t="s">
        <v>137</v>
      </c>
      <c r="B18" s="61" t="s">
        <v>12</v>
      </c>
      <c r="C18" s="62" t="s">
        <v>13</v>
      </c>
      <c r="D18" s="61" t="s">
        <v>12</v>
      </c>
      <c r="E18" s="63" t="s">
        <v>13</v>
      </c>
      <c r="F18" s="62" t="s">
        <v>12</v>
      </c>
      <c r="G18" s="62" t="s">
        <v>13</v>
      </c>
      <c r="H18" s="61" t="s">
        <v>12</v>
      </c>
      <c r="I18" s="63" t="s">
        <v>13</v>
      </c>
      <c r="J18" s="61"/>
      <c r="K18" s="63"/>
    </row>
    <row r="19" spans="1:11" x14ac:dyDescent="0.2">
      <c r="A19" s="7" t="s">
        <v>201</v>
      </c>
      <c r="B19" s="65">
        <v>1</v>
      </c>
      <c r="C19" s="34">
        <f>IF(B35=0, "-", B19/B35)</f>
        <v>2.840909090909091E-3</v>
      </c>
      <c r="D19" s="65">
        <v>0</v>
      </c>
      <c r="E19" s="9">
        <f>IF(D35=0, "-", D19/D35)</f>
        <v>0</v>
      </c>
      <c r="F19" s="81">
        <v>45</v>
      </c>
      <c r="G19" s="34">
        <f>IF(F35=0, "-", F19/F35)</f>
        <v>8.0920697716238086E-3</v>
      </c>
      <c r="H19" s="65">
        <v>1</v>
      </c>
      <c r="I19" s="9">
        <f>IF(H35=0, "-", H19/H35)</f>
        <v>7.592437931819907E-5</v>
      </c>
      <c r="J19" s="8" t="str">
        <f t="shared" ref="J19:J33" si="0">IF(D19=0, "-", IF((B19-D19)/D19&lt;10, (B19-D19)/D19, "&gt;999%"))</f>
        <v>-</v>
      </c>
      <c r="K19" s="9" t="str">
        <f t="shared" ref="K19:K33" si="1">IF(H19=0, "-", IF((F19-H19)/H19&lt;10, (F19-H19)/H19, "&gt;999%"))</f>
        <v>&gt;999%</v>
      </c>
    </row>
    <row r="20" spans="1:11" x14ac:dyDescent="0.2">
      <c r="A20" s="7" t="s">
        <v>202</v>
      </c>
      <c r="B20" s="65">
        <v>0</v>
      </c>
      <c r="C20" s="34">
        <f>IF(B35=0, "-", B20/B35)</f>
        <v>0</v>
      </c>
      <c r="D20" s="65">
        <v>0</v>
      </c>
      <c r="E20" s="9">
        <f>IF(D35=0, "-", D20/D35)</f>
        <v>0</v>
      </c>
      <c r="F20" s="81">
        <v>0</v>
      </c>
      <c r="G20" s="34">
        <f>IF(F35=0, "-", F20/F35)</f>
        <v>0</v>
      </c>
      <c r="H20" s="65">
        <v>7</v>
      </c>
      <c r="I20" s="9">
        <f>IF(H35=0, "-", H20/H35)</f>
        <v>5.3147065522739353E-4</v>
      </c>
      <c r="J20" s="8" t="str">
        <f t="shared" si="0"/>
        <v>-</v>
      </c>
      <c r="K20" s="9">
        <f t="shared" si="1"/>
        <v>-1</v>
      </c>
    </row>
    <row r="21" spans="1:11" x14ac:dyDescent="0.2">
      <c r="A21" s="7" t="s">
        <v>203</v>
      </c>
      <c r="B21" s="65">
        <v>4</v>
      </c>
      <c r="C21" s="34">
        <f>IF(B35=0, "-", B21/B35)</f>
        <v>1.1363636363636364E-2</v>
      </c>
      <c r="D21" s="65">
        <v>23</v>
      </c>
      <c r="E21" s="9">
        <f>IF(D35=0, "-", D21/D35)</f>
        <v>1.868399675060926E-2</v>
      </c>
      <c r="F21" s="81">
        <v>50</v>
      </c>
      <c r="G21" s="34">
        <f>IF(F35=0, "-", F21/F35)</f>
        <v>8.9911886351375647E-3</v>
      </c>
      <c r="H21" s="65">
        <v>197</v>
      </c>
      <c r="I21" s="9">
        <f>IF(H35=0, "-", H21/H35)</f>
        <v>1.4957102725685217E-2</v>
      </c>
      <c r="J21" s="8">
        <f t="shared" si="0"/>
        <v>-0.82608695652173914</v>
      </c>
      <c r="K21" s="9">
        <f t="shared" si="1"/>
        <v>-0.74619289340101524</v>
      </c>
    </row>
    <row r="22" spans="1:11" x14ac:dyDescent="0.2">
      <c r="A22" s="7" t="s">
        <v>204</v>
      </c>
      <c r="B22" s="65">
        <v>24</v>
      </c>
      <c r="C22" s="34">
        <f>IF(B35=0, "-", B22/B35)</f>
        <v>6.8181818181818177E-2</v>
      </c>
      <c r="D22" s="65">
        <v>102</v>
      </c>
      <c r="E22" s="9">
        <f>IF(D35=0, "-", D22/D35)</f>
        <v>8.2859463850528031E-2</v>
      </c>
      <c r="F22" s="81">
        <v>371</v>
      </c>
      <c r="G22" s="34">
        <f>IF(F35=0, "-", F22/F35)</f>
        <v>6.6714619672720729E-2</v>
      </c>
      <c r="H22" s="65">
        <v>1183</v>
      </c>
      <c r="I22" s="9">
        <f>IF(H35=0, "-", H22/H35)</f>
        <v>8.98185407334295E-2</v>
      </c>
      <c r="J22" s="8">
        <f t="shared" si="0"/>
        <v>-0.76470588235294112</v>
      </c>
      <c r="K22" s="9">
        <f t="shared" si="1"/>
        <v>-0.68639053254437865</v>
      </c>
    </row>
    <row r="23" spans="1:11" x14ac:dyDescent="0.2">
      <c r="A23" s="7" t="s">
        <v>205</v>
      </c>
      <c r="B23" s="65">
        <v>0</v>
      </c>
      <c r="C23" s="34">
        <f>IF(B35=0, "-", B23/B35)</f>
        <v>0</v>
      </c>
      <c r="D23" s="65">
        <v>206</v>
      </c>
      <c r="E23" s="9">
        <f>IF(D35=0, "-", D23/D35)</f>
        <v>0.16734362307067424</v>
      </c>
      <c r="F23" s="81">
        <v>16</v>
      </c>
      <c r="G23" s="34">
        <f>IF(F35=0, "-", F23/F35)</f>
        <v>2.8771803632440208E-3</v>
      </c>
      <c r="H23" s="65">
        <v>2377</v>
      </c>
      <c r="I23" s="9">
        <f>IF(H35=0, "-", H23/H35)</f>
        <v>0.18047224963935921</v>
      </c>
      <c r="J23" s="8">
        <f t="shared" si="0"/>
        <v>-1</v>
      </c>
      <c r="K23" s="9">
        <f t="shared" si="1"/>
        <v>-0.99326882625157764</v>
      </c>
    </row>
    <row r="24" spans="1:11" x14ac:dyDescent="0.2">
      <c r="A24" s="7" t="s">
        <v>206</v>
      </c>
      <c r="B24" s="65">
        <v>51</v>
      </c>
      <c r="C24" s="34">
        <f>IF(B35=0, "-", B24/B35)</f>
        <v>0.14488636363636365</v>
      </c>
      <c r="D24" s="65">
        <v>137</v>
      </c>
      <c r="E24" s="9">
        <f>IF(D35=0, "-", D24/D35)</f>
        <v>0.11129163281884646</v>
      </c>
      <c r="F24" s="81">
        <v>997</v>
      </c>
      <c r="G24" s="34">
        <f>IF(F35=0, "-", F24/F35)</f>
        <v>0.17928430138464305</v>
      </c>
      <c r="H24" s="65">
        <v>1850</v>
      </c>
      <c r="I24" s="9">
        <f>IF(H35=0, "-", H24/H35)</f>
        <v>0.1404601017386683</v>
      </c>
      <c r="J24" s="8">
        <f t="shared" si="0"/>
        <v>-0.62773722627737227</v>
      </c>
      <c r="K24" s="9">
        <f t="shared" si="1"/>
        <v>-0.46108108108108109</v>
      </c>
    </row>
    <row r="25" spans="1:11" x14ac:dyDescent="0.2">
      <c r="A25" s="7" t="s">
        <v>207</v>
      </c>
      <c r="B25" s="65">
        <v>103</v>
      </c>
      <c r="C25" s="34">
        <f>IF(B35=0, "-", B25/B35)</f>
        <v>0.29261363636363635</v>
      </c>
      <c r="D25" s="65">
        <v>191</v>
      </c>
      <c r="E25" s="9">
        <f>IF(D35=0, "-", D25/D35)</f>
        <v>0.15515840779853776</v>
      </c>
      <c r="F25" s="81">
        <v>543</v>
      </c>
      <c r="G25" s="34">
        <f>IF(F35=0, "-", F25/F35)</f>
        <v>9.7644308577593958E-2</v>
      </c>
      <c r="H25" s="65">
        <v>1640</v>
      </c>
      <c r="I25" s="9">
        <f>IF(H35=0, "-", H25/H35)</f>
        <v>0.12451598208184649</v>
      </c>
      <c r="J25" s="8">
        <f t="shared" si="0"/>
        <v>-0.4607329842931937</v>
      </c>
      <c r="K25" s="9">
        <f t="shared" si="1"/>
        <v>-0.66890243902439028</v>
      </c>
    </row>
    <row r="26" spans="1:11" x14ac:dyDescent="0.2">
      <c r="A26" s="7" t="s">
        <v>208</v>
      </c>
      <c r="B26" s="65">
        <v>67</v>
      </c>
      <c r="C26" s="34">
        <f>IF(B35=0, "-", B26/B35)</f>
        <v>0.19034090909090909</v>
      </c>
      <c r="D26" s="65">
        <v>88</v>
      </c>
      <c r="E26" s="9">
        <f>IF(D35=0, "-", D26/D35)</f>
        <v>7.1486596263200655E-2</v>
      </c>
      <c r="F26" s="81">
        <v>826</v>
      </c>
      <c r="G26" s="34">
        <f>IF(F35=0, "-", F26/F35)</f>
        <v>0.14853443625247259</v>
      </c>
      <c r="H26" s="65">
        <v>560</v>
      </c>
      <c r="I26" s="9">
        <f>IF(H35=0, "-", H26/H35)</f>
        <v>4.2517652418191484E-2</v>
      </c>
      <c r="J26" s="8">
        <f t="shared" si="0"/>
        <v>-0.23863636363636365</v>
      </c>
      <c r="K26" s="9">
        <f t="shared" si="1"/>
        <v>0.47499999999999998</v>
      </c>
    </row>
    <row r="27" spans="1:11" x14ac:dyDescent="0.2">
      <c r="A27" s="7" t="s">
        <v>209</v>
      </c>
      <c r="B27" s="65">
        <v>0</v>
      </c>
      <c r="C27" s="34">
        <f>IF(B35=0, "-", B27/B35)</f>
        <v>0</v>
      </c>
      <c r="D27" s="65">
        <v>24</v>
      </c>
      <c r="E27" s="9">
        <f>IF(D35=0, "-", D27/D35)</f>
        <v>1.949634443541836E-2</v>
      </c>
      <c r="F27" s="81">
        <v>7</v>
      </c>
      <c r="G27" s="34">
        <f>IF(F35=0, "-", F27/F35)</f>
        <v>1.2587664089192591E-3</v>
      </c>
      <c r="H27" s="65">
        <v>202</v>
      </c>
      <c r="I27" s="9">
        <f>IF(H35=0, "-", H27/H35)</f>
        <v>1.5336724622276213E-2</v>
      </c>
      <c r="J27" s="8">
        <f t="shared" si="0"/>
        <v>-1</v>
      </c>
      <c r="K27" s="9">
        <f t="shared" si="1"/>
        <v>-0.96534653465346532</v>
      </c>
    </row>
    <row r="28" spans="1:11" x14ac:dyDescent="0.2">
      <c r="A28" s="7" t="s">
        <v>210</v>
      </c>
      <c r="B28" s="65">
        <v>4</v>
      </c>
      <c r="C28" s="34">
        <f>IF(B35=0, "-", B28/B35)</f>
        <v>1.1363636363636364E-2</v>
      </c>
      <c r="D28" s="65">
        <v>14</v>
      </c>
      <c r="E28" s="9">
        <f>IF(D35=0, "-", D28/D35)</f>
        <v>1.1372867587327376E-2</v>
      </c>
      <c r="F28" s="81">
        <v>102</v>
      </c>
      <c r="G28" s="34">
        <f>IF(F35=0, "-", F28/F35)</f>
        <v>1.8342024815680633E-2</v>
      </c>
      <c r="H28" s="65">
        <v>163</v>
      </c>
      <c r="I28" s="9">
        <f>IF(H35=0, "-", H28/H35)</f>
        <v>1.237567382886645E-2</v>
      </c>
      <c r="J28" s="8">
        <f t="shared" si="0"/>
        <v>-0.7142857142857143</v>
      </c>
      <c r="K28" s="9">
        <f t="shared" si="1"/>
        <v>-0.37423312883435583</v>
      </c>
    </row>
    <row r="29" spans="1:11" x14ac:dyDescent="0.2">
      <c r="A29" s="7" t="s">
        <v>211</v>
      </c>
      <c r="B29" s="65">
        <v>30</v>
      </c>
      <c r="C29" s="34">
        <f>IF(B35=0, "-", B29/B35)</f>
        <v>8.5227272727272721E-2</v>
      </c>
      <c r="D29" s="65">
        <v>41</v>
      </c>
      <c r="E29" s="9">
        <f>IF(D35=0, "-", D29/D35)</f>
        <v>3.3306255077173032E-2</v>
      </c>
      <c r="F29" s="81">
        <v>644</v>
      </c>
      <c r="G29" s="34">
        <f>IF(F35=0, "-", F29/F35)</f>
        <v>0.11580650962057185</v>
      </c>
      <c r="H29" s="65">
        <v>361</v>
      </c>
      <c r="I29" s="9">
        <f>IF(H35=0, "-", H29/H35)</f>
        <v>2.7408700933869865E-2</v>
      </c>
      <c r="J29" s="8">
        <f t="shared" si="0"/>
        <v>-0.26829268292682928</v>
      </c>
      <c r="K29" s="9">
        <f t="shared" si="1"/>
        <v>0.78393351800554012</v>
      </c>
    </row>
    <row r="30" spans="1:11" x14ac:dyDescent="0.2">
      <c r="A30" s="7" t="s">
        <v>212</v>
      </c>
      <c r="B30" s="65">
        <v>27</v>
      </c>
      <c r="C30" s="34">
        <f>IF(B35=0, "-", B30/B35)</f>
        <v>7.6704545454545456E-2</v>
      </c>
      <c r="D30" s="65">
        <v>145</v>
      </c>
      <c r="E30" s="9">
        <f>IF(D35=0, "-", D30/D35)</f>
        <v>0.11779041429731925</v>
      </c>
      <c r="F30" s="81">
        <v>603</v>
      </c>
      <c r="G30" s="34">
        <f>IF(F35=0, "-", F30/F35)</f>
        <v>0.10843373493975904</v>
      </c>
      <c r="H30" s="65">
        <v>1702</v>
      </c>
      <c r="I30" s="9">
        <f>IF(H35=0, "-", H30/H35)</f>
        <v>0.12922329359957482</v>
      </c>
      <c r="J30" s="8">
        <f t="shared" si="0"/>
        <v>-0.81379310344827582</v>
      </c>
      <c r="K30" s="9">
        <f t="shared" si="1"/>
        <v>-0.64571092831962396</v>
      </c>
    </row>
    <row r="31" spans="1:11" x14ac:dyDescent="0.2">
      <c r="A31" s="7" t="s">
        <v>213</v>
      </c>
      <c r="B31" s="65">
        <v>2</v>
      </c>
      <c r="C31" s="34">
        <f>IF(B35=0, "-", B31/B35)</f>
        <v>5.681818181818182E-3</v>
      </c>
      <c r="D31" s="65">
        <v>8</v>
      </c>
      <c r="E31" s="9">
        <f>IF(D35=0, "-", D31/D35)</f>
        <v>6.498781478472786E-3</v>
      </c>
      <c r="F31" s="81">
        <v>17</v>
      </c>
      <c r="G31" s="34">
        <f>IF(F35=0, "-", F31/F35)</f>
        <v>3.057004135946772E-3</v>
      </c>
      <c r="H31" s="65">
        <v>69</v>
      </c>
      <c r="I31" s="9">
        <f>IF(H35=0, "-", H31/H35)</f>
        <v>5.2387821729557357E-3</v>
      </c>
      <c r="J31" s="8">
        <f t="shared" si="0"/>
        <v>-0.75</v>
      </c>
      <c r="K31" s="9">
        <f t="shared" si="1"/>
        <v>-0.75362318840579712</v>
      </c>
    </row>
    <row r="32" spans="1:11" x14ac:dyDescent="0.2">
      <c r="A32" s="7" t="s">
        <v>214</v>
      </c>
      <c r="B32" s="65">
        <v>20</v>
      </c>
      <c r="C32" s="34">
        <f>IF(B35=0, "-", B32/B35)</f>
        <v>5.6818181818181816E-2</v>
      </c>
      <c r="D32" s="65">
        <v>157</v>
      </c>
      <c r="E32" s="9">
        <f>IF(D35=0, "-", D32/D35)</f>
        <v>0.12753858651502845</v>
      </c>
      <c r="F32" s="81">
        <v>882</v>
      </c>
      <c r="G32" s="34">
        <f>IF(F35=0, "-", F32/F35)</f>
        <v>0.15860456752382665</v>
      </c>
      <c r="H32" s="65">
        <v>1724</v>
      </c>
      <c r="I32" s="9">
        <f>IF(H35=0, "-", H32/H35)</f>
        <v>0.13089362994457521</v>
      </c>
      <c r="J32" s="8">
        <f t="shared" si="0"/>
        <v>-0.87261146496815289</v>
      </c>
      <c r="K32" s="9">
        <f t="shared" si="1"/>
        <v>-0.48839907192575405</v>
      </c>
    </row>
    <row r="33" spans="1:11" x14ac:dyDescent="0.2">
      <c r="A33" s="7" t="s">
        <v>215</v>
      </c>
      <c r="B33" s="65">
        <v>19</v>
      </c>
      <c r="C33" s="34">
        <f>IF(B35=0, "-", B33/B35)</f>
        <v>5.3977272727272728E-2</v>
      </c>
      <c r="D33" s="65">
        <v>95</v>
      </c>
      <c r="E33" s="9">
        <f>IF(D35=0, "-", D33/D35)</f>
        <v>7.7173030056864336E-2</v>
      </c>
      <c r="F33" s="81">
        <v>458</v>
      </c>
      <c r="G33" s="34">
        <f>IF(F35=0, "-", F33/F35)</f>
        <v>8.2359287897860095E-2</v>
      </c>
      <c r="H33" s="65">
        <v>1135</v>
      </c>
      <c r="I33" s="9">
        <f>IF(H35=0, "-", H33/H35)</f>
        <v>8.6174170526155947E-2</v>
      </c>
      <c r="J33" s="8">
        <f t="shared" si="0"/>
        <v>-0.8</v>
      </c>
      <c r="K33" s="9">
        <f t="shared" si="1"/>
        <v>-0.59647577092511017</v>
      </c>
    </row>
    <row r="34" spans="1:11" x14ac:dyDescent="0.2">
      <c r="A34" s="2"/>
      <c r="B34" s="68"/>
      <c r="C34" s="33"/>
      <c r="D34" s="68"/>
      <c r="E34" s="6"/>
      <c r="F34" s="82"/>
      <c r="G34" s="33"/>
      <c r="H34" s="68"/>
      <c r="I34" s="6"/>
      <c r="J34" s="5"/>
      <c r="K34" s="6"/>
    </row>
    <row r="35" spans="1:11" s="43" customFormat="1" x14ac:dyDescent="0.2">
      <c r="A35" s="162" t="s">
        <v>620</v>
      </c>
      <c r="B35" s="71">
        <f>SUM(B19:B34)</f>
        <v>352</v>
      </c>
      <c r="C35" s="40">
        <f>B35/10447</f>
        <v>3.3693883411505698E-2</v>
      </c>
      <c r="D35" s="71">
        <f>SUM(D19:D34)</f>
        <v>1231</v>
      </c>
      <c r="E35" s="41">
        <f>D35/24686</f>
        <v>4.9866320991655187E-2</v>
      </c>
      <c r="F35" s="77">
        <f>SUM(F19:F34)</f>
        <v>5561</v>
      </c>
      <c r="G35" s="42">
        <f>F35/155887</f>
        <v>3.5673276155163677E-2</v>
      </c>
      <c r="H35" s="71">
        <f>SUM(H19:H34)</f>
        <v>13171</v>
      </c>
      <c r="I35" s="41">
        <f>H35/231192</f>
        <v>5.6969964358628326E-2</v>
      </c>
      <c r="J35" s="37">
        <f>IF(D35=0, "-", IF((B35-D35)/D35&lt;10, (B35-D35)/D35, "&gt;999%"))</f>
        <v>-0.71405361494719743</v>
      </c>
      <c r="K35" s="38">
        <f>IF(H35=0, "-", IF((F35-H35)/H35&lt;10, (F35-H35)/H35, "&gt;999%"))</f>
        <v>-0.57778452661149493</v>
      </c>
    </row>
    <row r="36" spans="1:11" x14ac:dyDescent="0.2">
      <c r="B36" s="83"/>
      <c r="D36" s="83"/>
      <c r="F36" s="83"/>
      <c r="H36" s="83"/>
    </row>
    <row r="37" spans="1:11" x14ac:dyDescent="0.2">
      <c r="A37" s="163" t="s">
        <v>138</v>
      </c>
      <c r="B37" s="61" t="s">
        <v>12</v>
      </c>
      <c r="C37" s="62" t="s">
        <v>13</v>
      </c>
      <c r="D37" s="61" t="s">
        <v>12</v>
      </c>
      <c r="E37" s="63" t="s">
        <v>13</v>
      </c>
      <c r="F37" s="62" t="s">
        <v>12</v>
      </c>
      <c r="G37" s="62" t="s">
        <v>13</v>
      </c>
      <c r="H37" s="61" t="s">
        <v>12</v>
      </c>
      <c r="I37" s="63" t="s">
        <v>13</v>
      </c>
      <c r="J37" s="61"/>
      <c r="K37" s="63"/>
    </row>
    <row r="38" spans="1:11" x14ac:dyDescent="0.2">
      <c r="A38" s="7" t="s">
        <v>216</v>
      </c>
      <c r="B38" s="65">
        <v>1</v>
      </c>
      <c r="C38" s="34">
        <f>IF(B44=0, "-", B38/B44)</f>
        <v>5.5555555555555552E-2</v>
      </c>
      <c r="D38" s="65">
        <v>0</v>
      </c>
      <c r="E38" s="9">
        <f>IF(D44=0, "-", D38/D44)</f>
        <v>0</v>
      </c>
      <c r="F38" s="81">
        <v>75</v>
      </c>
      <c r="G38" s="34">
        <f>IF(F44=0, "-", F38/F44)</f>
        <v>0.2</v>
      </c>
      <c r="H38" s="65">
        <v>36</v>
      </c>
      <c r="I38" s="9">
        <f>IF(H44=0, "-", H38/H44)</f>
        <v>7.2434607645875254E-2</v>
      </c>
      <c r="J38" s="8" t="str">
        <f>IF(D38=0, "-", IF((B38-D38)/D38&lt;10, (B38-D38)/D38, "&gt;999%"))</f>
        <v>-</v>
      </c>
      <c r="K38" s="9">
        <f>IF(H38=0, "-", IF((F38-H38)/H38&lt;10, (F38-H38)/H38, "&gt;999%"))</f>
        <v>1.0833333333333333</v>
      </c>
    </row>
    <row r="39" spans="1:11" x14ac:dyDescent="0.2">
      <c r="A39" s="7" t="s">
        <v>217</v>
      </c>
      <c r="B39" s="65">
        <v>0</v>
      </c>
      <c r="C39" s="34">
        <f>IF(B44=0, "-", B39/B44)</f>
        <v>0</v>
      </c>
      <c r="D39" s="65">
        <v>1</v>
      </c>
      <c r="E39" s="9">
        <f>IF(D44=0, "-", D39/D44)</f>
        <v>2.7027027027027029E-2</v>
      </c>
      <c r="F39" s="81">
        <v>5</v>
      </c>
      <c r="G39" s="34">
        <f>IF(F44=0, "-", F39/F44)</f>
        <v>1.3333333333333334E-2</v>
      </c>
      <c r="H39" s="65">
        <v>12</v>
      </c>
      <c r="I39" s="9">
        <f>IF(H44=0, "-", H39/H44)</f>
        <v>2.4144869215291749E-2</v>
      </c>
      <c r="J39" s="8">
        <f>IF(D39=0, "-", IF((B39-D39)/D39&lt;10, (B39-D39)/D39, "&gt;999%"))</f>
        <v>-1</v>
      </c>
      <c r="K39" s="9">
        <f>IF(H39=0, "-", IF((F39-H39)/H39&lt;10, (F39-H39)/H39, "&gt;999%"))</f>
        <v>-0.58333333333333337</v>
      </c>
    </row>
    <row r="40" spans="1:11" x14ac:dyDescent="0.2">
      <c r="A40" s="7" t="s">
        <v>218</v>
      </c>
      <c r="B40" s="65">
        <v>15</v>
      </c>
      <c r="C40" s="34">
        <f>IF(B44=0, "-", B40/B44)</f>
        <v>0.83333333333333337</v>
      </c>
      <c r="D40" s="65">
        <v>34</v>
      </c>
      <c r="E40" s="9">
        <f>IF(D44=0, "-", D40/D44)</f>
        <v>0.91891891891891897</v>
      </c>
      <c r="F40" s="81">
        <v>229</v>
      </c>
      <c r="G40" s="34">
        <f>IF(F44=0, "-", F40/F44)</f>
        <v>0.61066666666666669</v>
      </c>
      <c r="H40" s="65">
        <v>426</v>
      </c>
      <c r="I40" s="9">
        <f>IF(H44=0, "-", H40/H44)</f>
        <v>0.8571428571428571</v>
      </c>
      <c r="J40" s="8">
        <f>IF(D40=0, "-", IF((B40-D40)/D40&lt;10, (B40-D40)/D40, "&gt;999%"))</f>
        <v>-0.55882352941176472</v>
      </c>
      <c r="K40" s="9">
        <f>IF(H40=0, "-", IF((F40-H40)/H40&lt;10, (F40-H40)/H40, "&gt;999%"))</f>
        <v>-0.46244131455399062</v>
      </c>
    </row>
    <row r="41" spans="1:11" x14ac:dyDescent="0.2">
      <c r="A41" s="7" t="s">
        <v>219</v>
      </c>
      <c r="B41" s="65">
        <v>0</v>
      </c>
      <c r="C41" s="34">
        <f>IF(B44=0, "-", B41/B44)</f>
        <v>0</v>
      </c>
      <c r="D41" s="65">
        <v>2</v>
      </c>
      <c r="E41" s="9">
        <f>IF(D44=0, "-", D41/D44)</f>
        <v>5.4054054054054057E-2</v>
      </c>
      <c r="F41" s="81">
        <v>0</v>
      </c>
      <c r="G41" s="34">
        <f>IF(F44=0, "-", F41/F44)</f>
        <v>0</v>
      </c>
      <c r="H41" s="65">
        <v>22</v>
      </c>
      <c r="I41" s="9">
        <f>IF(H44=0, "-", H41/H44)</f>
        <v>4.4265593561368208E-2</v>
      </c>
      <c r="J41" s="8">
        <f>IF(D41=0, "-", IF((B41-D41)/D41&lt;10, (B41-D41)/D41, "&gt;999%"))</f>
        <v>-1</v>
      </c>
      <c r="K41" s="9">
        <f>IF(H41=0, "-", IF((F41-H41)/H41&lt;10, (F41-H41)/H41, "&gt;999%"))</f>
        <v>-1</v>
      </c>
    </row>
    <row r="42" spans="1:11" x14ac:dyDescent="0.2">
      <c r="A42" s="7" t="s">
        <v>220</v>
      </c>
      <c r="B42" s="65">
        <v>2</v>
      </c>
      <c r="C42" s="34">
        <f>IF(B44=0, "-", B42/B44)</f>
        <v>0.1111111111111111</v>
      </c>
      <c r="D42" s="65">
        <v>0</v>
      </c>
      <c r="E42" s="9">
        <f>IF(D44=0, "-", D42/D44)</f>
        <v>0</v>
      </c>
      <c r="F42" s="81">
        <v>66</v>
      </c>
      <c r="G42" s="34">
        <f>IF(F44=0, "-", F42/F44)</f>
        <v>0.17599999999999999</v>
      </c>
      <c r="H42" s="65">
        <v>1</v>
      </c>
      <c r="I42" s="9">
        <f>IF(H44=0, "-", H42/H44)</f>
        <v>2.012072434607646E-3</v>
      </c>
      <c r="J42" s="8" t="str">
        <f>IF(D42=0, "-", IF((B42-D42)/D42&lt;10, (B42-D42)/D42, "&gt;999%"))</f>
        <v>-</v>
      </c>
      <c r="K42" s="9" t="str">
        <f>IF(H42=0, "-", IF((F42-H42)/H42&lt;10, (F42-H42)/H42, "&gt;999%"))</f>
        <v>&gt;999%</v>
      </c>
    </row>
    <row r="43" spans="1:11" x14ac:dyDescent="0.2">
      <c r="A43" s="2"/>
      <c r="B43" s="68"/>
      <c r="C43" s="33"/>
      <c r="D43" s="68"/>
      <c r="E43" s="6"/>
      <c r="F43" s="82"/>
      <c r="G43" s="33"/>
      <c r="H43" s="68"/>
      <c r="I43" s="6"/>
      <c r="J43" s="5"/>
      <c r="K43" s="6"/>
    </row>
    <row r="44" spans="1:11" s="43" customFormat="1" x14ac:dyDescent="0.2">
      <c r="A44" s="162" t="s">
        <v>619</v>
      </c>
      <c r="B44" s="71">
        <f>SUM(B38:B43)</f>
        <v>18</v>
      </c>
      <c r="C44" s="40">
        <f>B44/10447</f>
        <v>1.7229826744519958E-3</v>
      </c>
      <c r="D44" s="71">
        <f>SUM(D38:D43)</f>
        <v>37</v>
      </c>
      <c r="E44" s="41">
        <f>D44/24686</f>
        <v>1.498825245078182E-3</v>
      </c>
      <c r="F44" s="77">
        <f>SUM(F38:F43)</f>
        <v>375</v>
      </c>
      <c r="G44" s="42">
        <f>F44/155887</f>
        <v>2.4055886635832367E-3</v>
      </c>
      <c r="H44" s="71">
        <f>SUM(H38:H43)</f>
        <v>497</v>
      </c>
      <c r="I44" s="41">
        <f>H44/231192</f>
        <v>2.149728364303263E-3</v>
      </c>
      <c r="J44" s="37">
        <f>IF(D44=0, "-", IF((B44-D44)/D44&lt;10, (B44-D44)/D44, "&gt;999%"))</f>
        <v>-0.51351351351351349</v>
      </c>
      <c r="K44" s="38">
        <f>IF(H44=0, "-", IF((F44-H44)/H44&lt;10, (F44-H44)/H44, "&gt;999%"))</f>
        <v>-0.24547283702213279</v>
      </c>
    </row>
    <row r="45" spans="1:11" x14ac:dyDescent="0.2">
      <c r="B45" s="83"/>
      <c r="D45" s="83"/>
      <c r="F45" s="83"/>
      <c r="H45" s="83"/>
    </row>
    <row r="46" spans="1:11" s="43" customFormat="1" x14ac:dyDescent="0.2">
      <c r="A46" s="162" t="s">
        <v>618</v>
      </c>
      <c r="B46" s="71">
        <v>370</v>
      </c>
      <c r="C46" s="40">
        <f>B46/10447</f>
        <v>3.5416866085957691E-2</v>
      </c>
      <c r="D46" s="71">
        <v>1268</v>
      </c>
      <c r="E46" s="41">
        <f>D46/24686</f>
        <v>5.1365146236733369E-2</v>
      </c>
      <c r="F46" s="77">
        <v>5936</v>
      </c>
      <c r="G46" s="42">
        <f>F46/155887</f>
        <v>3.8078864818746914E-2</v>
      </c>
      <c r="H46" s="71">
        <v>13668</v>
      </c>
      <c r="I46" s="41">
        <f>H46/231192</f>
        <v>5.9119692722931591E-2</v>
      </c>
      <c r="J46" s="37">
        <f>IF(D46=0, "-", IF((B46-D46)/D46&lt;10, (B46-D46)/D46, "&gt;999%"))</f>
        <v>-0.70820189274447953</v>
      </c>
      <c r="K46" s="38">
        <f>IF(H46=0, "-", IF((F46-H46)/H46&lt;10, (F46-H46)/H46, "&gt;999%"))</f>
        <v>-0.56570090722856303</v>
      </c>
    </row>
    <row r="47" spans="1:11" x14ac:dyDescent="0.2">
      <c r="B47" s="83"/>
      <c r="D47" s="83"/>
      <c r="F47" s="83"/>
      <c r="H47" s="83"/>
    </row>
    <row r="48" spans="1:11" ht="15.75" x14ac:dyDescent="0.25">
      <c r="A48" s="164" t="s">
        <v>114</v>
      </c>
      <c r="B48" s="196" t="s">
        <v>1</v>
      </c>
      <c r="C48" s="200"/>
      <c r="D48" s="200"/>
      <c r="E48" s="197"/>
      <c r="F48" s="196" t="s">
        <v>14</v>
      </c>
      <c r="G48" s="200"/>
      <c r="H48" s="200"/>
      <c r="I48" s="197"/>
      <c r="J48" s="196" t="s">
        <v>15</v>
      </c>
      <c r="K48" s="197"/>
    </row>
    <row r="49" spans="1:11" x14ac:dyDescent="0.2">
      <c r="A49" s="22"/>
      <c r="B49" s="196">
        <f>VALUE(RIGHT($B$2, 4))</f>
        <v>2020</v>
      </c>
      <c r="C49" s="197"/>
      <c r="D49" s="196">
        <f>B49-1</f>
        <v>2019</v>
      </c>
      <c r="E49" s="204"/>
      <c r="F49" s="196">
        <f>B49</f>
        <v>2020</v>
      </c>
      <c r="G49" s="204"/>
      <c r="H49" s="196">
        <f>D49</f>
        <v>2019</v>
      </c>
      <c r="I49" s="204"/>
      <c r="J49" s="140" t="s">
        <v>4</v>
      </c>
      <c r="K49" s="141" t="s">
        <v>2</v>
      </c>
    </row>
    <row r="50" spans="1:11" x14ac:dyDescent="0.2">
      <c r="A50" s="163" t="s">
        <v>139</v>
      </c>
      <c r="B50" s="61" t="s">
        <v>12</v>
      </c>
      <c r="C50" s="62" t="s">
        <v>13</v>
      </c>
      <c r="D50" s="61" t="s">
        <v>12</v>
      </c>
      <c r="E50" s="63" t="s">
        <v>13</v>
      </c>
      <c r="F50" s="62" t="s">
        <v>12</v>
      </c>
      <c r="G50" s="62" t="s">
        <v>13</v>
      </c>
      <c r="H50" s="61" t="s">
        <v>12</v>
      </c>
      <c r="I50" s="63" t="s">
        <v>13</v>
      </c>
      <c r="J50" s="61"/>
      <c r="K50" s="63"/>
    </row>
    <row r="51" spans="1:11" x14ac:dyDescent="0.2">
      <c r="A51" s="7" t="s">
        <v>221</v>
      </c>
      <c r="B51" s="65">
        <v>6</v>
      </c>
      <c r="C51" s="34">
        <f>IF(B74=0, "-", B51/B74)</f>
        <v>7.0921985815602835E-3</v>
      </c>
      <c r="D51" s="65">
        <v>3</v>
      </c>
      <c r="E51" s="9">
        <f>IF(D74=0, "-", D51/D74)</f>
        <v>9.3808630393996248E-4</v>
      </c>
      <c r="F51" s="81">
        <v>38</v>
      </c>
      <c r="G51" s="34">
        <f>IF(F74=0, "-", F51/F74)</f>
        <v>2.0859636603172862E-3</v>
      </c>
      <c r="H51" s="65">
        <v>50</v>
      </c>
      <c r="I51" s="9">
        <f>IF(H74=0, "-", H51/H74)</f>
        <v>1.5012310094277307E-3</v>
      </c>
      <c r="J51" s="8">
        <f t="shared" ref="J51:J72" si="2">IF(D51=0, "-", IF((B51-D51)/D51&lt;10, (B51-D51)/D51, "&gt;999%"))</f>
        <v>1</v>
      </c>
      <c r="K51" s="9">
        <f t="shared" ref="K51:K72" si="3">IF(H51=0, "-", IF((F51-H51)/H51&lt;10, (F51-H51)/H51, "&gt;999%"))</f>
        <v>-0.24</v>
      </c>
    </row>
    <row r="52" spans="1:11" x14ac:dyDescent="0.2">
      <c r="A52" s="7" t="s">
        <v>222</v>
      </c>
      <c r="B52" s="65">
        <v>12</v>
      </c>
      <c r="C52" s="34">
        <f>IF(B74=0, "-", B52/B74)</f>
        <v>1.4184397163120567E-2</v>
      </c>
      <c r="D52" s="65">
        <v>78</v>
      </c>
      <c r="E52" s="9">
        <f>IF(D74=0, "-", D52/D74)</f>
        <v>2.4390243902439025E-2</v>
      </c>
      <c r="F52" s="81">
        <v>633</v>
      </c>
      <c r="G52" s="34">
        <f>IF(F74=0, "-", F52/F74)</f>
        <v>3.4747763078443211E-2</v>
      </c>
      <c r="H52" s="65">
        <v>1168</v>
      </c>
      <c r="I52" s="9">
        <f>IF(H74=0, "-", H52/H74)</f>
        <v>3.506875638023179E-2</v>
      </c>
      <c r="J52" s="8">
        <f t="shared" si="2"/>
        <v>-0.84615384615384615</v>
      </c>
      <c r="K52" s="9">
        <f t="shared" si="3"/>
        <v>-0.45804794520547948</v>
      </c>
    </row>
    <row r="53" spans="1:11" x14ac:dyDescent="0.2">
      <c r="A53" s="7" t="s">
        <v>223</v>
      </c>
      <c r="B53" s="65">
        <v>6</v>
      </c>
      <c r="C53" s="34">
        <f>IF(B74=0, "-", B53/B74)</f>
        <v>7.0921985815602835E-3</v>
      </c>
      <c r="D53" s="65">
        <v>50</v>
      </c>
      <c r="E53" s="9">
        <f>IF(D74=0, "-", D53/D74)</f>
        <v>1.5634771732332707E-2</v>
      </c>
      <c r="F53" s="81">
        <v>507</v>
      </c>
      <c r="G53" s="34">
        <f>IF(F74=0, "-", F53/F74)</f>
        <v>2.7831146731075368E-2</v>
      </c>
      <c r="H53" s="65">
        <v>1515</v>
      </c>
      <c r="I53" s="9">
        <f>IF(H74=0, "-", H53/H74)</f>
        <v>4.5487299585660244E-2</v>
      </c>
      <c r="J53" s="8">
        <f t="shared" si="2"/>
        <v>-0.88</v>
      </c>
      <c r="K53" s="9">
        <f t="shared" si="3"/>
        <v>-0.66534653465346538</v>
      </c>
    </row>
    <row r="54" spans="1:11" x14ac:dyDescent="0.2">
      <c r="A54" s="7" t="s">
        <v>224</v>
      </c>
      <c r="B54" s="65">
        <v>62</v>
      </c>
      <c r="C54" s="34">
        <f>IF(B74=0, "-", B54/B74)</f>
        <v>7.328605200945626E-2</v>
      </c>
      <c r="D54" s="65">
        <v>281</v>
      </c>
      <c r="E54" s="9">
        <f>IF(D74=0, "-", D54/D74)</f>
        <v>8.7867417135709822E-2</v>
      </c>
      <c r="F54" s="81">
        <v>1512</v>
      </c>
      <c r="G54" s="34">
        <f>IF(F74=0, "-", F54/F74)</f>
        <v>8.2999396168414119E-2</v>
      </c>
      <c r="H54" s="65">
        <v>2816</v>
      </c>
      <c r="I54" s="9">
        <f>IF(H74=0, "-", H54/H74)</f>
        <v>8.4549330450969795E-2</v>
      </c>
      <c r="J54" s="8">
        <f t="shared" si="2"/>
        <v>-0.77935943060498225</v>
      </c>
      <c r="K54" s="9">
        <f t="shared" si="3"/>
        <v>-0.46306818181818182</v>
      </c>
    </row>
    <row r="55" spans="1:11" x14ac:dyDescent="0.2">
      <c r="A55" s="7" t="s">
        <v>225</v>
      </c>
      <c r="B55" s="65">
        <v>14</v>
      </c>
      <c r="C55" s="34">
        <f>IF(B74=0, "-", B55/B74)</f>
        <v>1.6548463356973995E-2</v>
      </c>
      <c r="D55" s="65">
        <v>64</v>
      </c>
      <c r="E55" s="9">
        <f>IF(D74=0, "-", D55/D74)</f>
        <v>2.0012507817385866E-2</v>
      </c>
      <c r="F55" s="81">
        <v>308</v>
      </c>
      <c r="G55" s="34">
        <f>IF(F74=0, "-", F55/F74)</f>
        <v>1.690728440467695E-2</v>
      </c>
      <c r="H55" s="65">
        <v>584</v>
      </c>
      <c r="I55" s="9">
        <f>IF(H74=0, "-", H55/H74)</f>
        <v>1.7534378190115895E-2</v>
      </c>
      <c r="J55" s="8">
        <f t="shared" si="2"/>
        <v>-0.78125</v>
      </c>
      <c r="K55" s="9">
        <f t="shared" si="3"/>
        <v>-0.4726027397260274</v>
      </c>
    </row>
    <row r="56" spans="1:11" x14ac:dyDescent="0.2">
      <c r="A56" s="7" t="s">
        <v>226</v>
      </c>
      <c r="B56" s="65">
        <v>203</v>
      </c>
      <c r="C56" s="34">
        <f>IF(B74=0, "-", B56/B74)</f>
        <v>0.23995271867612294</v>
      </c>
      <c r="D56" s="65">
        <v>654</v>
      </c>
      <c r="E56" s="9">
        <f>IF(D74=0, "-", D56/D74)</f>
        <v>0.20450281425891181</v>
      </c>
      <c r="F56" s="81">
        <v>3119</v>
      </c>
      <c r="G56" s="34">
        <f>IF(F74=0, "-", F56/F74)</f>
        <v>0.17121370148762144</v>
      </c>
      <c r="H56" s="65">
        <v>5394</v>
      </c>
      <c r="I56" s="9">
        <f>IF(H74=0, "-", H56/H74)</f>
        <v>0.1619528012970636</v>
      </c>
      <c r="J56" s="8">
        <f t="shared" si="2"/>
        <v>-0.68960244648318048</v>
      </c>
      <c r="K56" s="9">
        <f t="shared" si="3"/>
        <v>-0.42176492398961807</v>
      </c>
    </row>
    <row r="57" spans="1:11" x14ac:dyDescent="0.2">
      <c r="A57" s="7" t="s">
        <v>227</v>
      </c>
      <c r="B57" s="65">
        <v>1</v>
      </c>
      <c r="C57" s="34">
        <f>IF(B74=0, "-", B57/B74)</f>
        <v>1.1820330969267139E-3</v>
      </c>
      <c r="D57" s="65">
        <v>5</v>
      </c>
      <c r="E57" s="9">
        <f>IF(D74=0, "-", D57/D74)</f>
        <v>1.5634771732332708E-3</v>
      </c>
      <c r="F57" s="81">
        <v>77</v>
      </c>
      <c r="G57" s="34">
        <f>IF(F74=0, "-", F57/F74)</f>
        <v>4.2268211011692374E-3</v>
      </c>
      <c r="H57" s="65">
        <v>124</v>
      </c>
      <c r="I57" s="9">
        <f>IF(H74=0, "-", H57/H74)</f>
        <v>3.7230529033807722E-3</v>
      </c>
      <c r="J57" s="8">
        <f t="shared" si="2"/>
        <v>-0.8</v>
      </c>
      <c r="K57" s="9">
        <f t="shared" si="3"/>
        <v>-0.37903225806451613</v>
      </c>
    </row>
    <row r="58" spans="1:11" x14ac:dyDescent="0.2">
      <c r="A58" s="7" t="s">
        <v>228</v>
      </c>
      <c r="B58" s="65">
        <v>222</v>
      </c>
      <c r="C58" s="34">
        <f>IF(B74=0, "-", B58/B74)</f>
        <v>0.26241134751773049</v>
      </c>
      <c r="D58" s="65">
        <v>562</v>
      </c>
      <c r="E58" s="9">
        <f>IF(D74=0, "-", D58/D74)</f>
        <v>0.17573483427141964</v>
      </c>
      <c r="F58" s="81">
        <v>3289</v>
      </c>
      <c r="G58" s="34">
        <f>IF(F74=0, "-", F58/F74)</f>
        <v>0.18054564417851457</v>
      </c>
      <c r="H58" s="65">
        <v>5221</v>
      </c>
      <c r="I58" s="9">
        <f>IF(H74=0, "-", H58/H74)</f>
        <v>0.15675854200444364</v>
      </c>
      <c r="J58" s="8">
        <f t="shared" si="2"/>
        <v>-0.604982206405694</v>
      </c>
      <c r="K58" s="9">
        <f t="shared" si="3"/>
        <v>-0.37004405286343611</v>
      </c>
    </row>
    <row r="59" spans="1:11" x14ac:dyDescent="0.2">
      <c r="A59" s="7" t="s">
        <v>229</v>
      </c>
      <c r="B59" s="65">
        <v>0</v>
      </c>
      <c r="C59" s="34">
        <f>IF(B74=0, "-", B59/B74)</f>
        <v>0</v>
      </c>
      <c r="D59" s="65">
        <v>0</v>
      </c>
      <c r="E59" s="9">
        <f>IF(D74=0, "-", D59/D74)</f>
        <v>0</v>
      </c>
      <c r="F59" s="81">
        <v>0</v>
      </c>
      <c r="G59" s="34">
        <f>IF(F74=0, "-", F59/F74)</f>
        <v>0</v>
      </c>
      <c r="H59" s="65">
        <v>14</v>
      </c>
      <c r="I59" s="9">
        <f>IF(H74=0, "-", H59/H74)</f>
        <v>4.2034468263976461E-4</v>
      </c>
      <c r="J59" s="8" t="str">
        <f t="shared" si="2"/>
        <v>-</v>
      </c>
      <c r="K59" s="9">
        <f t="shared" si="3"/>
        <v>-1</v>
      </c>
    </row>
    <row r="60" spans="1:11" x14ac:dyDescent="0.2">
      <c r="A60" s="7" t="s">
        <v>230</v>
      </c>
      <c r="B60" s="65">
        <v>106</v>
      </c>
      <c r="C60" s="34">
        <f>IF(B74=0, "-", B60/B74)</f>
        <v>0.12529550827423167</v>
      </c>
      <c r="D60" s="65">
        <v>518</v>
      </c>
      <c r="E60" s="9">
        <f>IF(D74=0, "-", D60/D74)</f>
        <v>0.16197623514696685</v>
      </c>
      <c r="F60" s="81">
        <v>2470</v>
      </c>
      <c r="G60" s="34">
        <f>IF(F74=0, "-", F60/F74)</f>
        <v>0.13558763792062359</v>
      </c>
      <c r="H60" s="65">
        <v>5967</v>
      </c>
      <c r="I60" s="9">
        <f>IF(H74=0, "-", H60/H74)</f>
        <v>0.17915690866510539</v>
      </c>
      <c r="J60" s="8">
        <f t="shared" si="2"/>
        <v>-0.79536679536679533</v>
      </c>
      <c r="K60" s="9">
        <f t="shared" si="3"/>
        <v>-0.58605664488017428</v>
      </c>
    </row>
    <row r="61" spans="1:11" x14ac:dyDescent="0.2">
      <c r="A61" s="7" t="s">
        <v>231</v>
      </c>
      <c r="B61" s="65">
        <v>0</v>
      </c>
      <c r="C61" s="34">
        <f>IF(B74=0, "-", B61/B74)</f>
        <v>0</v>
      </c>
      <c r="D61" s="65">
        <v>0</v>
      </c>
      <c r="E61" s="9">
        <f>IF(D74=0, "-", D61/D74)</f>
        <v>0</v>
      </c>
      <c r="F61" s="81">
        <v>0</v>
      </c>
      <c r="G61" s="34">
        <f>IF(F74=0, "-", F61/F74)</f>
        <v>0</v>
      </c>
      <c r="H61" s="65">
        <v>7</v>
      </c>
      <c r="I61" s="9">
        <f>IF(H74=0, "-", H61/H74)</f>
        <v>2.101723413198823E-4</v>
      </c>
      <c r="J61" s="8" t="str">
        <f t="shared" si="2"/>
        <v>-</v>
      </c>
      <c r="K61" s="9">
        <f t="shared" si="3"/>
        <v>-1</v>
      </c>
    </row>
    <row r="62" spans="1:11" x14ac:dyDescent="0.2">
      <c r="A62" s="7" t="s">
        <v>232</v>
      </c>
      <c r="B62" s="65">
        <v>0</v>
      </c>
      <c r="C62" s="34">
        <f>IF(B74=0, "-", B62/B74)</f>
        <v>0</v>
      </c>
      <c r="D62" s="65">
        <v>0</v>
      </c>
      <c r="E62" s="9">
        <f>IF(D74=0, "-", D62/D74)</f>
        <v>0</v>
      </c>
      <c r="F62" s="81">
        <v>0</v>
      </c>
      <c r="G62" s="34">
        <f>IF(F74=0, "-", F62/F74)</f>
        <v>0</v>
      </c>
      <c r="H62" s="65">
        <v>399</v>
      </c>
      <c r="I62" s="9">
        <f>IF(H74=0, "-", H62/H74)</f>
        <v>1.1979823455233291E-2</v>
      </c>
      <c r="J62" s="8" t="str">
        <f t="shared" si="2"/>
        <v>-</v>
      </c>
      <c r="K62" s="9">
        <f t="shared" si="3"/>
        <v>-1</v>
      </c>
    </row>
    <row r="63" spans="1:11" x14ac:dyDescent="0.2">
      <c r="A63" s="7" t="s">
        <v>233</v>
      </c>
      <c r="B63" s="65">
        <v>1</v>
      </c>
      <c r="C63" s="34">
        <f>IF(B74=0, "-", B63/B74)</f>
        <v>1.1820330969267139E-3</v>
      </c>
      <c r="D63" s="65">
        <v>5</v>
      </c>
      <c r="E63" s="9">
        <f>IF(D74=0, "-", D63/D74)</f>
        <v>1.5634771732332708E-3</v>
      </c>
      <c r="F63" s="81">
        <v>33</v>
      </c>
      <c r="G63" s="34">
        <f>IF(F74=0, "-", F63/F74)</f>
        <v>1.8114947576439589E-3</v>
      </c>
      <c r="H63" s="65">
        <v>159</v>
      </c>
      <c r="I63" s="9">
        <f>IF(H74=0, "-", H63/H74)</f>
        <v>4.7739146099801842E-3</v>
      </c>
      <c r="J63" s="8">
        <f t="shared" si="2"/>
        <v>-0.8</v>
      </c>
      <c r="K63" s="9">
        <f t="shared" si="3"/>
        <v>-0.79245283018867929</v>
      </c>
    </row>
    <row r="64" spans="1:11" x14ac:dyDescent="0.2">
      <c r="A64" s="7" t="s">
        <v>234</v>
      </c>
      <c r="B64" s="65">
        <v>1</v>
      </c>
      <c r="C64" s="34">
        <f>IF(B74=0, "-", B64/B74)</f>
        <v>1.1820330969267139E-3</v>
      </c>
      <c r="D64" s="65">
        <v>10</v>
      </c>
      <c r="E64" s="9">
        <f>IF(D74=0, "-", D64/D74)</f>
        <v>3.1269543464665416E-3</v>
      </c>
      <c r="F64" s="81">
        <v>81</v>
      </c>
      <c r="G64" s="34">
        <f>IF(F74=0, "-", F64/F74)</f>
        <v>4.4463962233078991E-3</v>
      </c>
      <c r="H64" s="65">
        <v>85</v>
      </c>
      <c r="I64" s="9">
        <f>IF(H74=0, "-", H64/H74)</f>
        <v>2.5520927160271423E-3</v>
      </c>
      <c r="J64" s="8">
        <f t="shared" si="2"/>
        <v>-0.9</v>
      </c>
      <c r="K64" s="9">
        <f t="shared" si="3"/>
        <v>-4.7058823529411764E-2</v>
      </c>
    </row>
    <row r="65" spans="1:11" x14ac:dyDescent="0.2">
      <c r="A65" s="7" t="s">
        <v>235</v>
      </c>
      <c r="B65" s="65">
        <v>0</v>
      </c>
      <c r="C65" s="34">
        <f>IF(B74=0, "-", B65/B74)</f>
        <v>0</v>
      </c>
      <c r="D65" s="65">
        <v>19</v>
      </c>
      <c r="E65" s="9">
        <f>IF(D74=0, "-", D65/D74)</f>
        <v>5.9412132582864294E-3</v>
      </c>
      <c r="F65" s="81">
        <v>28</v>
      </c>
      <c r="G65" s="34">
        <f>IF(F74=0, "-", F65/F74)</f>
        <v>1.5370258549706319E-3</v>
      </c>
      <c r="H65" s="65">
        <v>74</v>
      </c>
      <c r="I65" s="9">
        <f>IF(H74=0, "-", H65/H74)</f>
        <v>2.2218218939530415E-3</v>
      </c>
      <c r="J65" s="8">
        <f t="shared" si="2"/>
        <v>-1</v>
      </c>
      <c r="K65" s="9">
        <f t="shared" si="3"/>
        <v>-0.6216216216216216</v>
      </c>
    </row>
    <row r="66" spans="1:11" x14ac:dyDescent="0.2">
      <c r="A66" s="7" t="s">
        <v>236</v>
      </c>
      <c r="B66" s="65">
        <v>0</v>
      </c>
      <c r="C66" s="34">
        <f>IF(B74=0, "-", B66/B74)</f>
        <v>0</v>
      </c>
      <c r="D66" s="65">
        <v>0</v>
      </c>
      <c r="E66" s="9">
        <f>IF(D74=0, "-", D66/D74)</f>
        <v>0</v>
      </c>
      <c r="F66" s="81">
        <v>3</v>
      </c>
      <c r="G66" s="34">
        <f>IF(F74=0, "-", F66/F74)</f>
        <v>1.6468134160399627E-4</v>
      </c>
      <c r="H66" s="65">
        <v>0</v>
      </c>
      <c r="I66" s="9">
        <f>IF(H74=0, "-", H66/H74)</f>
        <v>0</v>
      </c>
      <c r="J66" s="8" t="str">
        <f t="shared" si="2"/>
        <v>-</v>
      </c>
      <c r="K66" s="9" t="str">
        <f t="shared" si="3"/>
        <v>-</v>
      </c>
    </row>
    <row r="67" spans="1:11" x14ac:dyDescent="0.2">
      <c r="A67" s="7" t="s">
        <v>237</v>
      </c>
      <c r="B67" s="65">
        <v>18</v>
      </c>
      <c r="C67" s="34">
        <f>IF(B74=0, "-", B67/B74)</f>
        <v>2.1276595744680851E-2</v>
      </c>
      <c r="D67" s="65">
        <v>49</v>
      </c>
      <c r="E67" s="9">
        <f>IF(D74=0, "-", D67/D74)</f>
        <v>1.5322076297686053E-2</v>
      </c>
      <c r="F67" s="81">
        <v>384</v>
      </c>
      <c r="G67" s="34">
        <f>IF(F74=0, "-", F67/F74)</f>
        <v>2.1079211725311523E-2</v>
      </c>
      <c r="H67" s="65">
        <v>742</v>
      </c>
      <c r="I67" s="9">
        <f>IF(H74=0, "-", H67/H74)</f>
        <v>2.2278268179907523E-2</v>
      </c>
      <c r="J67" s="8">
        <f t="shared" si="2"/>
        <v>-0.63265306122448983</v>
      </c>
      <c r="K67" s="9">
        <f t="shared" si="3"/>
        <v>-0.48247978436657685</v>
      </c>
    </row>
    <row r="68" spans="1:11" x14ac:dyDescent="0.2">
      <c r="A68" s="7" t="s">
        <v>238</v>
      </c>
      <c r="B68" s="65">
        <v>2</v>
      </c>
      <c r="C68" s="34">
        <f>IF(B74=0, "-", B68/B74)</f>
        <v>2.3640661938534278E-3</v>
      </c>
      <c r="D68" s="65">
        <v>23</v>
      </c>
      <c r="E68" s="9">
        <f>IF(D74=0, "-", D68/D74)</f>
        <v>7.1919949968730461E-3</v>
      </c>
      <c r="F68" s="81">
        <v>140</v>
      </c>
      <c r="G68" s="34">
        <f>IF(F74=0, "-", F68/F74)</f>
        <v>7.6851292748531591E-3</v>
      </c>
      <c r="H68" s="65">
        <v>141</v>
      </c>
      <c r="I68" s="9">
        <f>IF(H74=0, "-", H68/H74)</f>
        <v>4.2334714465862011E-3</v>
      </c>
      <c r="J68" s="8">
        <f t="shared" si="2"/>
        <v>-0.91304347826086951</v>
      </c>
      <c r="K68" s="9">
        <f t="shared" si="3"/>
        <v>-7.0921985815602835E-3</v>
      </c>
    </row>
    <row r="69" spans="1:11" x14ac:dyDescent="0.2">
      <c r="A69" s="7" t="s">
        <v>239</v>
      </c>
      <c r="B69" s="65">
        <v>126</v>
      </c>
      <c r="C69" s="34">
        <f>IF(B74=0, "-", B69/B74)</f>
        <v>0.14893617021276595</v>
      </c>
      <c r="D69" s="65">
        <v>524</v>
      </c>
      <c r="E69" s="9">
        <f>IF(D74=0, "-", D69/D74)</f>
        <v>0.16385240775484677</v>
      </c>
      <c r="F69" s="81">
        <v>3532</v>
      </c>
      <c r="G69" s="34">
        <f>IF(F74=0, "-", F69/F74)</f>
        <v>0.19388483284843827</v>
      </c>
      <c r="H69" s="65">
        <v>5621</v>
      </c>
      <c r="I69" s="9">
        <f>IF(H74=0, "-", H69/H74)</f>
        <v>0.16876839007986549</v>
      </c>
      <c r="J69" s="8">
        <f t="shared" si="2"/>
        <v>-0.75954198473282442</v>
      </c>
      <c r="K69" s="9">
        <f t="shared" si="3"/>
        <v>-0.37164205657356342</v>
      </c>
    </row>
    <row r="70" spans="1:11" x14ac:dyDescent="0.2">
      <c r="A70" s="7" t="s">
        <v>240</v>
      </c>
      <c r="B70" s="65">
        <v>0</v>
      </c>
      <c r="C70" s="34">
        <f>IF(B74=0, "-", B70/B74)</f>
        <v>0</v>
      </c>
      <c r="D70" s="65">
        <v>1</v>
      </c>
      <c r="E70" s="9">
        <f>IF(D74=0, "-", D70/D74)</f>
        <v>3.1269543464665416E-4</v>
      </c>
      <c r="F70" s="81">
        <v>16</v>
      </c>
      <c r="G70" s="34">
        <f>IF(F74=0, "-", F70/F74)</f>
        <v>8.7830048855464676E-4</v>
      </c>
      <c r="H70" s="65">
        <v>39</v>
      </c>
      <c r="I70" s="9">
        <f>IF(H74=0, "-", H70/H74)</f>
        <v>1.17096018735363E-3</v>
      </c>
      <c r="J70" s="8">
        <f t="shared" si="2"/>
        <v>-1</v>
      </c>
      <c r="K70" s="9">
        <f t="shared" si="3"/>
        <v>-0.58974358974358976</v>
      </c>
    </row>
    <row r="71" spans="1:11" x14ac:dyDescent="0.2">
      <c r="A71" s="7" t="s">
        <v>241</v>
      </c>
      <c r="B71" s="65">
        <v>1</v>
      </c>
      <c r="C71" s="34">
        <f>IF(B74=0, "-", B71/B74)</f>
        <v>1.1820330969267139E-3</v>
      </c>
      <c r="D71" s="65">
        <v>3</v>
      </c>
      <c r="E71" s="9">
        <f>IF(D74=0, "-", D71/D74)</f>
        <v>9.3808630393996248E-4</v>
      </c>
      <c r="F71" s="81">
        <v>32</v>
      </c>
      <c r="G71" s="34">
        <f>IF(F74=0, "-", F71/F74)</f>
        <v>1.7566009771092935E-3</v>
      </c>
      <c r="H71" s="65">
        <v>94</v>
      </c>
      <c r="I71" s="9">
        <f>IF(H74=0, "-", H71/H74)</f>
        <v>2.8223142977241338E-3</v>
      </c>
      <c r="J71" s="8">
        <f t="shared" si="2"/>
        <v>-0.66666666666666663</v>
      </c>
      <c r="K71" s="9">
        <f t="shared" si="3"/>
        <v>-0.65957446808510634</v>
      </c>
    </row>
    <row r="72" spans="1:11" x14ac:dyDescent="0.2">
      <c r="A72" s="7" t="s">
        <v>242</v>
      </c>
      <c r="B72" s="65">
        <v>65</v>
      </c>
      <c r="C72" s="34">
        <f>IF(B74=0, "-", B72/B74)</f>
        <v>7.6832151300236406E-2</v>
      </c>
      <c r="D72" s="65">
        <v>349</v>
      </c>
      <c r="E72" s="9">
        <f>IF(D74=0, "-", D72/D74)</f>
        <v>0.1091307066916823</v>
      </c>
      <c r="F72" s="81">
        <v>2015</v>
      </c>
      <c r="G72" s="34">
        <f>IF(F74=0, "-", F72/F74)</f>
        <v>0.11061096777735083</v>
      </c>
      <c r="H72" s="65">
        <v>3092</v>
      </c>
      <c r="I72" s="9">
        <f>IF(H74=0, "-", H72/H74)</f>
        <v>9.2836125623010871E-2</v>
      </c>
      <c r="J72" s="8">
        <f t="shared" si="2"/>
        <v>-0.81375358166189116</v>
      </c>
      <c r="K72" s="9">
        <f t="shared" si="3"/>
        <v>-0.34831824062095729</v>
      </c>
    </row>
    <row r="73" spans="1:11" x14ac:dyDescent="0.2">
      <c r="A73" s="2"/>
      <c r="B73" s="68"/>
      <c r="C73" s="33"/>
      <c r="D73" s="68"/>
      <c r="E73" s="6"/>
      <c r="F73" s="82"/>
      <c r="G73" s="33"/>
      <c r="H73" s="68"/>
      <c r="I73" s="6"/>
      <c r="J73" s="5"/>
      <c r="K73" s="6"/>
    </row>
    <row r="74" spans="1:11" s="43" customFormat="1" x14ac:dyDescent="0.2">
      <c r="A74" s="162" t="s">
        <v>617</v>
      </c>
      <c r="B74" s="71">
        <f>SUM(B51:B73)</f>
        <v>846</v>
      </c>
      <c r="C74" s="40">
        <f>B74/10447</f>
        <v>8.0980185699243798E-2</v>
      </c>
      <c r="D74" s="71">
        <f>SUM(D51:D73)</f>
        <v>3198</v>
      </c>
      <c r="E74" s="41">
        <f>D74/24686</f>
        <v>0.12954711172324396</v>
      </c>
      <c r="F74" s="77">
        <f>SUM(F51:F73)</f>
        <v>18217</v>
      </c>
      <c r="G74" s="42">
        <f>F74/155887</f>
        <v>0.11686028982532219</v>
      </c>
      <c r="H74" s="71">
        <f>SUM(H51:H73)</f>
        <v>33306</v>
      </c>
      <c r="I74" s="41">
        <f>H74/231192</f>
        <v>0.14406207827260459</v>
      </c>
      <c r="J74" s="37">
        <f>IF(D74=0, "-", IF((B74-D74)/D74&lt;10, (B74-D74)/D74, "&gt;999%"))</f>
        <v>-0.73545966228893056</v>
      </c>
      <c r="K74" s="38">
        <f>IF(H74=0, "-", IF((F74-H74)/H74&lt;10, (F74-H74)/H74, "&gt;999%"))</f>
        <v>-0.45304149402510058</v>
      </c>
    </row>
    <row r="75" spans="1:11" x14ac:dyDescent="0.2">
      <c r="B75" s="83"/>
      <c r="D75" s="83"/>
      <c r="F75" s="83"/>
      <c r="H75" s="83"/>
    </row>
    <row r="76" spans="1:11" x14ac:dyDescent="0.2">
      <c r="A76" s="163" t="s">
        <v>140</v>
      </c>
      <c r="B76" s="61" t="s">
        <v>12</v>
      </c>
      <c r="C76" s="62" t="s">
        <v>13</v>
      </c>
      <c r="D76" s="61" t="s">
        <v>12</v>
      </c>
      <c r="E76" s="63" t="s">
        <v>13</v>
      </c>
      <c r="F76" s="62" t="s">
        <v>12</v>
      </c>
      <c r="G76" s="62" t="s">
        <v>13</v>
      </c>
      <c r="H76" s="61" t="s">
        <v>12</v>
      </c>
      <c r="I76" s="63" t="s">
        <v>13</v>
      </c>
      <c r="J76" s="61"/>
      <c r="K76" s="63"/>
    </row>
    <row r="77" spans="1:11" x14ac:dyDescent="0.2">
      <c r="A77" s="7" t="s">
        <v>243</v>
      </c>
      <c r="B77" s="65">
        <v>17</v>
      </c>
      <c r="C77" s="34">
        <f>IF(B88=0, "-", B77/B88)</f>
        <v>7.9812206572769953E-2</v>
      </c>
      <c r="D77" s="65">
        <v>54</v>
      </c>
      <c r="E77" s="9">
        <f>IF(D88=0, "-", D77/D88)</f>
        <v>0.18120805369127516</v>
      </c>
      <c r="F77" s="81">
        <v>323</v>
      </c>
      <c r="G77" s="34">
        <f>IF(F88=0, "-", F77/F88)</f>
        <v>0.10189274447949527</v>
      </c>
      <c r="H77" s="65">
        <v>639</v>
      </c>
      <c r="I77" s="9">
        <f>IF(H88=0, "-", H77/H88)</f>
        <v>0.19887955182072828</v>
      </c>
      <c r="J77" s="8">
        <f t="shared" ref="J77:J86" si="4">IF(D77=0, "-", IF((B77-D77)/D77&lt;10, (B77-D77)/D77, "&gt;999%"))</f>
        <v>-0.68518518518518523</v>
      </c>
      <c r="K77" s="9">
        <f t="shared" ref="K77:K86" si="5">IF(H77=0, "-", IF((F77-H77)/H77&lt;10, (F77-H77)/H77, "&gt;999%"))</f>
        <v>-0.49452269170579027</v>
      </c>
    </row>
    <row r="78" spans="1:11" x14ac:dyDescent="0.2">
      <c r="A78" s="7" t="s">
        <v>244</v>
      </c>
      <c r="B78" s="65">
        <v>39</v>
      </c>
      <c r="C78" s="34">
        <f>IF(B88=0, "-", B78/B88)</f>
        <v>0.18309859154929578</v>
      </c>
      <c r="D78" s="65">
        <v>46</v>
      </c>
      <c r="E78" s="9">
        <f>IF(D88=0, "-", D78/D88)</f>
        <v>0.15436241610738255</v>
      </c>
      <c r="F78" s="81">
        <v>536</v>
      </c>
      <c r="G78" s="34">
        <f>IF(F88=0, "-", F78/F88)</f>
        <v>0.16908517350157728</v>
      </c>
      <c r="H78" s="65">
        <v>648</v>
      </c>
      <c r="I78" s="9">
        <f>IF(H88=0, "-", H78/H88)</f>
        <v>0.20168067226890757</v>
      </c>
      <c r="J78" s="8">
        <f t="shared" si="4"/>
        <v>-0.15217391304347827</v>
      </c>
      <c r="K78" s="9">
        <f t="shared" si="5"/>
        <v>-0.1728395061728395</v>
      </c>
    </row>
    <row r="79" spans="1:11" x14ac:dyDescent="0.2">
      <c r="A79" s="7" t="s">
        <v>245</v>
      </c>
      <c r="B79" s="65">
        <v>0</v>
      </c>
      <c r="C79" s="34">
        <f>IF(B88=0, "-", B79/B88)</f>
        <v>0</v>
      </c>
      <c r="D79" s="65">
        <v>5</v>
      </c>
      <c r="E79" s="9">
        <f>IF(D88=0, "-", D79/D88)</f>
        <v>1.6778523489932886E-2</v>
      </c>
      <c r="F79" s="81">
        <v>2</v>
      </c>
      <c r="G79" s="34">
        <f>IF(F88=0, "-", F79/F88)</f>
        <v>6.3091482649842276E-4</v>
      </c>
      <c r="H79" s="65">
        <v>22</v>
      </c>
      <c r="I79" s="9">
        <f>IF(H88=0, "-", H79/H88)</f>
        <v>6.8471833177715527E-3</v>
      </c>
      <c r="J79" s="8">
        <f t="shared" si="4"/>
        <v>-1</v>
      </c>
      <c r="K79" s="9">
        <f t="shared" si="5"/>
        <v>-0.90909090909090906</v>
      </c>
    </row>
    <row r="80" spans="1:11" x14ac:dyDescent="0.2">
      <c r="A80" s="7" t="s">
        <v>246</v>
      </c>
      <c r="B80" s="65">
        <v>14</v>
      </c>
      <c r="C80" s="34">
        <f>IF(B88=0, "-", B80/B88)</f>
        <v>6.5727699530516437E-2</v>
      </c>
      <c r="D80" s="65">
        <v>0</v>
      </c>
      <c r="E80" s="9">
        <f>IF(D88=0, "-", D80/D88)</f>
        <v>0</v>
      </c>
      <c r="F80" s="81">
        <v>322</v>
      </c>
      <c r="G80" s="34">
        <f>IF(F88=0, "-", F80/F88)</f>
        <v>0.10157728706624605</v>
      </c>
      <c r="H80" s="65">
        <v>0</v>
      </c>
      <c r="I80" s="9">
        <f>IF(H88=0, "-", H80/H88)</f>
        <v>0</v>
      </c>
      <c r="J80" s="8" t="str">
        <f t="shared" si="4"/>
        <v>-</v>
      </c>
      <c r="K80" s="9" t="str">
        <f t="shared" si="5"/>
        <v>-</v>
      </c>
    </row>
    <row r="81" spans="1:11" x14ac:dyDescent="0.2">
      <c r="A81" s="7" t="s">
        <v>247</v>
      </c>
      <c r="B81" s="65">
        <v>2</v>
      </c>
      <c r="C81" s="34">
        <f>IF(B88=0, "-", B81/B88)</f>
        <v>9.3896713615023476E-3</v>
      </c>
      <c r="D81" s="65">
        <v>0</v>
      </c>
      <c r="E81" s="9">
        <f>IF(D88=0, "-", D81/D88)</f>
        <v>0</v>
      </c>
      <c r="F81" s="81">
        <v>11</v>
      </c>
      <c r="G81" s="34">
        <f>IF(F88=0, "-", F81/F88)</f>
        <v>3.4700315457413251E-3</v>
      </c>
      <c r="H81" s="65">
        <v>24</v>
      </c>
      <c r="I81" s="9">
        <f>IF(H88=0, "-", H81/H88)</f>
        <v>7.4696545284780582E-3</v>
      </c>
      <c r="J81" s="8" t="str">
        <f t="shared" si="4"/>
        <v>-</v>
      </c>
      <c r="K81" s="9">
        <f t="shared" si="5"/>
        <v>-0.54166666666666663</v>
      </c>
    </row>
    <row r="82" spans="1:11" x14ac:dyDescent="0.2">
      <c r="A82" s="7" t="s">
        <v>248</v>
      </c>
      <c r="B82" s="65">
        <v>0</v>
      </c>
      <c r="C82" s="34">
        <f>IF(B88=0, "-", B82/B88)</f>
        <v>0</v>
      </c>
      <c r="D82" s="65">
        <v>0</v>
      </c>
      <c r="E82" s="9">
        <f>IF(D88=0, "-", D82/D88)</f>
        <v>0</v>
      </c>
      <c r="F82" s="81">
        <v>17</v>
      </c>
      <c r="G82" s="34">
        <f>IF(F88=0, "-", F82/F88)</f>
        <v>5.3627760252365929E-3</v>
      </c>
      <c r="H82" s="65">
        <v>38</v>
      </c>
      <c r="I82" s="9">
        <f>IF(H88=0, "-", H82/H88)</f>
        <v>1.1826953003423592E-2</v>
      </c>
      <c r="J82" s="8" t="str">
        <f t="shared" si="4"/>
        <v>-</v>
      </c>
      <c r="K82" s="9">
        <f t="shared" si="5"/>
        <v>-0.55263157894736847</v>
      </c>
    </row>
    <row r="83" spans="1:11" x14ac:dyDescent="0.2">
      <c r="A83" s="7" t="s">
        <v>249</v>
      </c>
      <c r="B83" s="65">
        <v>107</v>
      </c>
      <c r="C83" s="34">
        <f>IF(B88=0, "-", B83/B88)</f>
        <v>0.50234741784037562</v>
      </c>
      <c r="D83" s="65">
        <v>124</v>
      </c>
      <c r="E83" s="9">
        <f>IF(D88=0, "-", D83/D88)</f>
        <v>0.41610738255033558</v>
      </c>
      <c r="F83" s="81">
        <v>1643</v>
      </c>
      <c r="G83" s="34">
        <f>IF(F88=0, "-", F83/F88)</f>
        <v>0.51829652996845421</v>
      </c>
      <c r="H83" s="65">
        <v>1414</v>
      </c>
      <c r="I83" s="9">
        <f>IF(H88=0, "-", H83/H88)</f>
        <v>0.44008714596949888</v>
      </c>
      <c r="J83" s="8">
        <f t="shared" si="4"/>
        <v>-0.13709677419354838</v>
      </c>
      <c r="K83" s="9">
        <f t="shared" si="5"/>
        <v>0.16195190947666196</v>
      </c>
    </row>
    <row r="84" spans="1:11" x14ac:dyDescent="0.2">
      <c r="A84" s="7" t="s">
        <v>250</v>
      </c>
      <c r="B84" s="65">
        <v>7</v>
      </c>
      <c r="C84" s="34">
        <f>IF(B88=0, "-", B84/B88)</f>
        <v>3.2863849765258218E-2</v>
      </c>
      <c r="D84" s="65">
        <v>41</v>
      </c>
      <c r="E84" s="9">
        <f>IF(D88=0, "-", D84/D88)</f>
        <v>0.13758389261744966</v>
      </c>
      <c r="F84" s="81">
        <v>156</v>
      </c>
      <c r="G84" s="34">
        <f>IF(F88=0, "-", F84/F88)</f>
        <v>4.9211356466876972E-2</v>
      </c>
      <c r="H84" s="65">
        <v>256</v>
      </c>
      <c r="I84" s="9">
        <f>IF(H88=0, "-", H84/H88)</f>
        <v>7.9676314970432621E-2</v>
      </c>
      <c r="J84" s="8">
        <f t="shared" si="4"/>
        <v>-0.82926829268292679</v>
      </c>
      <c r="K84" s="9">
        <f t="shared" si="5"/>
        <v>-0.390625</v>
      </c>
    </row>
    <row r="85" spans="1:11" x14ac:dyDescent="0.2">
      <c r="A85" s="7" t="s">
        <v>251</v>
      </c>
      <c r="B85" s="65">
        <v>3</v>
      </c>
      <c r="C85" s="34">
        <f>IF(B88=0, "-", B85/B88)</f>
        <v>1.4084507042253521E-2</v>
      </c>
      <c r="D85" s="65">
        <v>8</v>
      </c>
      <c r="E85" s="9">
        <f>IF(D88=0, "-", D85/D88)</f>
        <v>2.6845637583892617E-2</v>
      </c>
      <c r="F85" s="81">
        <v>68</v>
      </c>
      <c r="G85" s="34">
        <f>IF(F88=0, "-", F85/F88)</f>
        <v>2.1451104100946371E-2</v>
      </c>
      <c r="H85" s="65">
        <v>87</v>
      </c>
      <c r="I85" s="9">
        <f>IF(H88=0, "-", H85/H88)</f>
        <v>2.7077497665732961E-2</v>
      </c>
      <c r="J85" s="8">
        <f t="shared" si="4"/>
        <v>-0.625</v>
      </c>
      <c r="K85" s="9">
        <f t="shared" si="5"/>
        <v>-0.21839080459770116</v>
      </c>
    </row>
    <row r="86" spans="1:11" x14ac:dyDescent="0.2">
      <c r="A86" s="7" t="s">
        <v>252</v>
      </c>
      <c r="B86" s="65">
        <v>24</v>
      </c>
      <c r="C86" s="34">
        <f>IF(B88=0, "-", B86/B88)</f>
        <v>0.11267605633802817</v>
      </c>
      <c r="D86" s="65">
        <v>20</v>
      </c>
      <c r="E86" s="9">
        <f>IF(D88=0, "-", D86/D88)</f>
        <v>6.7114093959731544E-2</v>
      </c>
      <c r="F86" s="81">
        <v>92</v>
      </c>
      <c r="G86" s="34">
        <f>IF(F88=0, "-", F86/F88)</f>
        <v>2.9022082018927444E-2</v>
      </c>
      <c r="H86" s="65">
        <v>85</v>
      </c>
      <c r="I86" s="9">
        <f>IF(H88=0, "-", H86/H88)</f>
        <v>2.6455026455026454E-2</v>
      </c>
      <c r="J86" s="8">
        <f t="shared" si="4"/>
        <v>0.2</v>
      </c>
      <c r="K86" s="9">
        <f t="shared" si="5"/>
        <v>8.2352941176470587E-2</v>
      </c>
    </row>
    <row r="87" spans="1:11" x14ac:dyDescent="0.2">
      <c r="A87" s="2"/>
      <c r="B87" s="68"/>
      <c r="C87" s="33"/>
      <c r="D87" s="68"/>
      <c r="E87" s="6"/>
      <c r="F87" s="82"/>
      <c r="G87" s="33"/>
      <c r="H87" s="68"/>
      <c r="I87" s="6"/>
      <c r="J87" s="5"/>
      <c r="K87" s="6"/>
    </row>
    <row r="88" spans="1:11" s="43" customFormat="1" x14ac:dyDescent="0.2">
      <c r="A88" s="162" t="s">
        <v>616</v>
      </c>
      <c r="B88" s="71">
        <f>SUM(B77:B87)</f>
        <v>213</v>
      </c>
      <c r="C88" s="40">
        <f>B88/10447</f>
        <v>2.0388628314348616E-2</v>
      </c>
      <c r="D88" s="71">
        <f>SUM(D77:D87)</f>
        <v>298</v>
      </c>
      <c r="E88" s="41">
        <f>D88/24686</f>
        <v>1.2071619541440492E-2</v>
      </c>
      <c r="F88" s="77">
        <f>SUM(F77:F87)</f>
        <v>3170</v>
      </c>
      <c r="G88" s="42">
        <f>F88/155887</f>
        <v>2.033524283615696E-2</v>
      </c>
      <c r="H88" s="71">
        <f>SUM(H77:H87)</f>
        <v>3213</v>
      </c>
      <c r="I88" s="41">
        <f>H88/231192</f>
        <v>1.3897539707256306E-2</v>
      </c>
      <c r="J88" s="37">
        <f>IF(D88=0, "-", IF((B88-D88)/D88&lt;10, (B88-D88)/D88, "&gt;999%"))</f>
        <v>-0.28523489932885904</v>
      </c>
      <c r="K88" s="38">
        <f>IF(H88=0, "-", IF((F88-H88)/H88&lt;10, (F88-H88)/H88, "&gt;999%"))</f>
        <v>-1.3383131030189854E-2</v>
      </c>
    </row>
    <row r="89" spans="1:11" x14ac:dyDescent="0.2">
      <c r="B89" s="83"/>
      <c r="D89" s="83"/>
      <c r="F89" s="83"/>
      <c r="H89" s="83"/>
    </row>
    <row r="90" spans="1:11" s="43" customFormat="1" x14ac:dyDescent="0.2">
      <c r="A90" s="162" t="s">
        <v>615</v>
      </c>
      <c r="B90" s="71">
        <v>1059</v>
      </c>
      <c r="C90" s="40">
        <f>B90/10447</f>
        <v>0.10136881401359242</v>
      </c>
      <c r="D90" s="71">
        <v>3496</v>
      </c>
      <c r="E90" s="41">
        <f>D90/24686</f>
        <v>0.14161873126468444</v>
      </c>
      <c r="F90" s="77">
        <v>21387</v>
      </c>
      <c r="G90" s="42">
        <f>F90/155887</f>
        <v>0.13719553266147916</v>
      </c>
      <c r="H90" s="71">
        <v>36519</v>
      </c>
      <c r="I90" s="41">
        <f>H90/231192</f>
        <v>0.15795961797986088</v>
      </c>
      <c r="J90" s="37">
        <f>IF(D90=0, "-", IF((B90-D90)/D90&lt;10, (B90-D90)/D90, "&gt;999%"))</f>
        <v>-0.69708237986270027</v>
      </c>
      <c r="K90" s="38">
        <f>IF(H90=0, "-", IF((F90-H90)/H90&lt;10, (F90-H90)/H90, "&gt;999%"))</f>
        <v>-0.41435964840220157</v>
      </c>
    </row>
    <row r="91" spans="1:11" x14ac:dyDescent="0.2">
      <c r="B91" s="83"/>
      <c r="D91" s="83"/>
      <c r="F91" s="83"/>
      <c r="H91" s="83"/>
    </row>
    <row r="92" spans="1:11" ht="15.75" x14ac:dyDescent="0.25">
      <c r="A92" s="164" t="s">
        <v>115</v>
      </c>
      <c r="B92" s="196" t="s">
        <v>1</v>
      </c>
      <c r="C92" s="200"/>
      <c r="D92" s="200"/>
      <c r="E92" s="197"/>
      <c r="F92" s="196" t="s">
        <v>14</v>
      </c>
      <c r="G92" s="200"/>
      <c r="H92" s="200"/>
      <c r="I92" s="197"/>
      <c r="J92" s="196" t="s">
        <v>15</v>
      </c>
      <c r="K92" s="197"/>
    </row>
    <row r="93" spans="1:11" x14ac:dyDescent="0.2">
      <c r="A93" s="22"/>
      <c r="B93" s="196">
        <f>VALUE(RIGHT($B$2, 4))</f>
        <v>2020</v>
      </c>
      <c r="C93" s="197"/>
      <c r="D93" s="196">
        <f>B93-1</f>
        <v>2019</v>
      </c>
      <c r="E93" s="204"/>
      <c r="F93" s="196">
        <f>B93</f>
        <v>2020</v>
      </c>
      <c r="G93" s="204"/>
      <c r="H93" s="196">
        <f>D93</f>
        <v>2019</v>
      </c>
      <c r="I93" s="204"/>
      <c r="J93" s="140" t="s">
        <v>4</v>
      </c>
      <c r="K93" s="141" t="s">
        <v>2</v>
      </c>
    </row>
    <row r="94" spans="1:11" x14ac:dyDescent="0.2">
      <c r="A94" s="163" t="s">
        <v>141</v>
      </c>
      <c r="B94" s="61" t="s">
        <v>12</v>
      </c>
      <c r="C94" s="62" t="s">
        <v>13</v>
      </c>
      <c r="D94" s="61" t="s">
        <v>12</v>
      </c>
      <c r="E94" s="63" t="s">
        <v>13</v>
      </c>
      <c r="F94" s="62" t="s">
        <v>12</v>
      </c>
      <c r="G94" s="62" t="s">
        <v>13</v>
      </c>
      <c r="H94" s="61" t="s">
        <v>12</v>
      </c>
      <c r="I94" s="63" t="s">
        <v>13</v>
      </c>
      <c r="J94" s="61"/>
      <c r="K94" s="63"/>
    </row>
    <row r="95" spans="1:11" x14ac:dyDescent="0.2">
      <c r="A95" s="7" t="s">
        <v>253</v>
      </c>
      <c r="B95" s="65">
        <v>2</v>
      </c>
      <c r="C95" s="34">
        <f>IF(B108=0, "-", B95/B108)</f>
        <v>1.0471204188481676E-2</v>
      </c>
      <c r="D95" s="65">
        <v>7</v>
      </c>
      <c r="E95" s="9">
        <f>IF(D108=0, "-", D95/D108)</f>
        <v>1.4705882352941176E-2</v>
      </c>
      <c r="F95" s="81">
        <v>61</v>
      </c>
      <c r="G95" s="34">
        <f>IF(F108=0, "-", F95/F108)</f>
        <v>1.816016671628461E-2</v>
      </c>
      <c r="H95" s="65">
        <v>275</v>
      </c>
      <c r="I95" s="9">
        <f>IF(H108=0, "-", H95/H108)</f>
        <v>4.7776233495482975E-2</v>
      </c>
      <c r="J95" s="8">
        <f t="shared" ref="J95:J106" si="6">IF(D95=0, "-", IF((B95-D95)/D95&lt;10, (B95-D95)/D95, "&gt;999%"))</f>
        <v>-0.7142857142857143</v>
      </c>
      <c r="K95" s="9">
        <f t="shared" ref="K95:K106" si="7">IF(H95=0, "-", IF((F95-H95)/H95&lt;10, (F95-H95)/H95, "&gt;999%"))</f>
        <v>-0.7781818181818182</v>
      </c>
    </row>
    <row r="96" spans="1:11" x14ac:dyDescent="0.2">
      <c r="A96" s="7" t="s">
        <v>254</v>
      </c>
      <c r="B96" s="65">
        <v>1</v>
      </c>
      <c r="C96" s="34">
        <f>IF(B108=0, "-", B96/B108)</f>
        <v>5.235602094240838E-3</v>
      </c>
      <c r="D96" s="65">
        <v>2</v>
      </c>
      <c r="E96" s="9">
        <f>IF(D108=0, "-", D96/D108)</f>
        <v>4.2016806722689074E-3</v>
      </c>
      <c r="F96" s="81">
        <v>37</v>
      </c>
      <c r="G96" s="34">
        <f>IF(F108=0, "-", F96/F108)</f>
        <v>1.1015183090205419E-2</v>
      </c>
      <c r="H96" s="65">
        <v>51</v>
      </c>
      <c r="I96" s="9">
        <f>IF(H108=0, "-", H96/H108)</f>
        <v>8.8603196664350237E-3</v>
      </c>
      <c r="J96" s="8">
        <f t="shared" si="6"/>
        <v>-0.5</v>
      </c>
      <c r="K96" s="9">
        <f t="shared" si="7"/>
        <v>-0.27450980392156865</v>
      </c>
    </row>
    <row r="97" spans="1:11" x14ac:dyDescent="0.2">
      <c r="A97" s="7" t="s">
        <v>255</v>
      </c>
      <c r="B97" s="65">
        <v>0</v>
      </c>
      <c r="C97" s="34">
        <f>IF(B108=0, "-", B97/B108)</f>
        <v>0</v>
      </c>
      <c r="D97" s="65">
        <v>0</v>
      </c>
      <c r="E97" s="9">
        <f>IF(D108=0, "-", D97/D108)</f>
        <v>0</v>
      </c>
      <c r="F97" s="81">
        <v>0</v>
      </c>
      <c r="G97" s="34">
        <f>IF(F108=0, "-", F97/F108)</f>
        <v>0</v>
      </c>
      <c r="H97" s="65">
        <v>1</v>
      </c>
      <c r="I97" s="9">
        <f>IF(H108=0, "-", H97/H108)</f>
        <v>1.7373175816539263E-4</v>
      </c>
      <c r="J97" s="8" t="str">
        <f t="shared" si="6"/>
        <v>-</v>
      </c>
      <c r="K97" s="9">
        <f t="shared" si="7"/>
        <v>-1</v>
      </c>
    </row>
    <row r="98" spans="1:11" x14ac:dyDescent="0.2">
      <c r="A98" s="7" t="s">
        <v>256</v>
      </c>
      <c r="B98" s="65">
        <v>0</v>
      </c>
      <c r="C98" s="34">
        <f>IF(B108=0, "-", B98/B108)</f>
        <v>0</v>
      </c>
      <c r="D98" s="65">
        <v>1</v>
      </c>
      <c r="E98" s="9">
        <f>IF(D108=0, "-", D98/D108)</f>
        <v>2.1008403361344537E-3</v>
      </c>
      <c r="F98" s="81">
        <v>1</v>
      </c>
      <c r="G98" s="34">
        <f>IF(F108=0, "-", F98/F108)</f>
        <v>2.9770765108663293E-4</v>
      </c>
      <c r="H98" s="65">
        <v>196</v>
      </c>
      <c r="I98" s="9">
        <f>IF(H108=0, "-", H98/H108)</f>
        <v>3.4051424600416956E-2</v>
      </c>
      <c r="J98" s="8">
        <f t="shared" si="6"/>
        <v>-1</v>
      </c>
      <c r="K98" s="9">
        <f t="shared" si="7"/>
        <v>-0.99489795918367352</v>
      </c>
    </row>
    <row r="99" spans="1:11" x14ac:dyDescent="0.2">
      <c r="A99" s="7" t="s">
        <v>257</v>
      </c>
      <c r="B99" s="65">
        <v>0</v>
      </c>
      <c r="C99" s="34">
        <f>IF(B108=0, "-", B99/B108)</f>
        <v>0</v>
      </c>
      <c r="D99" s="65">
        <v>10</v>
      </c>
      <c r="E99" s="9">
        <f>IF(D108=0, "-", D99/D108)</f>
        <v>2.100840336134454E-2</v>
      </c>
      <c r="F99" s="81">
        <v>21</v>
      </c>
      <c r="G99" s="34">
        <f>IF(F108=0, "-", F99/F108)</f>
        <v>6.2518606728192913E-3</v>
      </c>
      <c r="H99" s="65">
        <v>64</v>
      </c>
      <c r="I99" s="9">
        <f>IF(H108=0, "-", H99/H108)</f>
        <v>1.1118832522585128E-2</v>
      </c>
      <c r="J99" s="8">
        <f t="shared" si="6"/>
        <v>-1</v>
      </c>
      <c r="K99" s="9">
        <f t="shared" si="7"/>
        <v>-0.671875</v>
      </c>
    </row>
    <row r="100" spans="1:11" x14ac:dyDescent="0.2">
      <c r="A100" s="7" t="s">
        <v>258</v>
      </c>
      <c r="B100" s="65">
        <v>22</v>
      </c>
      <c r="C100" s="34">
        <f>IF(B108=0, "-", B100/B108)</f>
        <v>0.11518324607329843</v>
      </c>
      <c r="D100" s="65">
        <v>63</v>
      </c>
      <c r="E100" s="9">
        <f>IF(D108=0, "-", D100/D108)</f>
        <v>0.13235294117647059</v>
      </c>
      <c r="F100" s="81">
        <v>299</v>
      </c>
      <c r="G100" s="34">
        <f>IF(F108=0, "-", F100/F108)</f>
        <v>8.9014587674903251E-2</v>
      </c>
      <c r="H100" s="65">
        <v>726</v>
      </c>
      <c r="I100" s="9">
        <f>IF(H108=0, "-", H100/H108)</f>
        <v>0.12612925642807504</v>
      </c>
      <c r="J100" s="8">
        <f t="shared" si="6"/>
        <v>-0.65079365079365081</v>
      </c>
      <c r="K100" s="9">
        <f t="shared" si="7"/>
        <v>-0.58815426997245179</v>
      </c>
    </row>
    <row r="101" spans="1:11" x14ac:dyDescent="0.2">
      <c r="A101" s="7" t="s">
        <v>259</v>
      </c>
      <c r="B101" s="65">
        <v>0</v>
      </c>
      <c r="C101" s="34">
        <f>IF(B108=0, "-", B101/B108)</f>
        <v>0</v>
      </c>
      <c r="D101" s="65">
        <v>9</v>
      </c>
      <c r="E101" s="9">
        <f>IF(D108=0, "-", D101/D108)</f>
        <v>1.8907563025210083E-2</v>
      </c>
      <c r="F101" s="81">
        <v>44</v>
      </c>
      <c r="G101" s="34">
        <f>IF(F108=0, "-", F101/F108)</f>
        <v>1.3099136647811848E-2</v>
      </c>
      <c r="H101" s="65">
        <v>17</v>
      </c>
      <c r="I101" s="9">
        <f>IF(H108=0, "-", H101/H108)</f>
        <v>2.9534398888116748E-3</v>
      </c>
      <c r="J101" s="8">
        <f t="shared" si="6"/>
        <v>-1</v>
      </c>
      <c r="K101" s="9">
        <f t="shared" si="7"/>
        <v>1.588235294117647</v>
      </c>
    </row>
    <row r="102" spans="1:11" x14ac:dyDescent="0.2">
      <c r="A102" s="7" t="s">
        <v>260</v>
      </c>
      <c r="B102" s="65">
        <v>34</v>
      </c>
      <c r="C102" s="34">
        <f>IF(B108=0, "-", B102/B108)</f>
        <v>0.17801047120418848</v>
      </c>
      <c r="D102" s="65">
        <v>67</v>
      </c>
      <c r="E102" s="9">
        <f>IF(D108=0, "-", D102/D108)</f>
        <v>0.1407563025210084</v>
      </c>
      <c r="F102" s="81">
        <v>362</v>
      </c>
      <c r="G102" s="34">
        <f>IF(F108=0, "-", F102/F108)</f>
        <v>0.10777016969336112</v>
      </c>
      <c r="H102" s="65">
        <v>591</v>
      </c>
      <c r="I102" s="9">
        <f>IF(H108=0, "-", H102/H108)</f>
        <v>0.10267546907574705</v>
      </c>
      <c r="J102" s="8">
        <f t="shared" si="6"/>
        <v>-0.4925373134328358</v>
      </c>
      <c r="K102" s="9">
        <f t="shared" si="7"/>
        <v>-0.38747884940778343</v>
      </c>
    </row>
    <row r="103" spans="1:11" x14ac:dyDescent="0.2">
      <c r="A103" s="7" t="s">
        <v>261</v>
      </c>
      <c r="B103" s="65">
        <v>3</v>
      </c>
      <c r="C103" s="34">
        <f>IF(B108=0, "-", B103/B108)</f>
        <v>1.5706806282722512E-2</v>
      </c>
      <c r="D103" s="65">
        <v>3</v>
      </c>
      <c r="E103" s="9">
        <f>IF(D108=0, "-", D103/D108)</f>
        <v>6.3025210084033615E-3</v>
      </c>
      <c r="F103" s="81">
        <v>54</v>
      </c>
      <c r="G103" s="34">
        <f>IF(F108=0, "-", F103/F108)</f>
        <v>1.6076213158678177E-2</v>
      </c>
      <c r="H103" s="65">
        <v>29</v>
      </c>
      <c r="I103" s="9">
        <f>IF(H108=0, "-", H103/H108)</f>
        <v>5.0382209867963863E-3</v>
      </c>
      <c r="J103" s="8">
        <f t="shared" si="6"/>
        <v>0</v>
      </c>
      <c r="K103" s="9">
        <f t="shared" si="7"/>
        <v>0.86206896551724133</v>
      </c>
    </row>
    <row r="104" spans="1:11" x14ac:dyDescent="0.2">
      <c r="A104" s="7" t="s">
        <v>262</v>
      </c>
      <c r="B104" s="65">
        <v>6</v>
      </c>
      <c r="C104" s="34">
        <f>IF(B108=0, "-", B104/B108)</f>
        <v>3.1413612565445025E-2</v>
      </c>
      <c r="D104" s="65">
        <v>5</v>
      </c>
      <c r="E104" s="9">
        <f>IF(D108=0, "-", D104/D108)</f>
        <v>1.050420168067227E-2</v>
      </c>
      <c r="F104" s="81">
        <v>98</v>
      </c>
      <c r="G104" s="34">
        <f>IF(F108=0, "-", F104/F108)</f>
        <v>2.9175349806490027E-2</v>
      </c>
      <c r="H104" s="65">
        <v>226</v>
      </c>
      <c r="I104" s="9">
        <f>IF(H108=0, "-", H104/H108)</f>
        <v>3.9263377345378735E-2</v>
      </c>
      <c r="J104" s="8">
        <f t="shared" si="6"/>
        <v>0.2</v>
      </c>
      <c r="K104" s="9">
        <f t="shared" si="7"/>
        <v>-0.5663716814159292</v>
      </c>
    </row>
    <row r="105" spans="1:11" x14ac:dyDescent="0.2">
      <c r="A105" s="7" t="s">
        <v>263</v>
      </c>
      <c r="B105" s="65">
        <v>121</v>
      </c>
      <c r="C105" s="34">
        <f>IF(B108=0, "-", B105/B108)</f>
        <v>0.63350785340314131</v>
      </c>
      <c r="D105" s="65">
        <v>264</v>
      </c>
      <c r="E105" s="9">
        <f>IF(D108=0, "-", D105/D108)</f>
        <v>0.55462184873949583</v>
      </c>
      <c r="F105" s="81">
        <v>2165</v>
      </c>
      <c r="G105" s="34">
        <f>IF(F108=0, "-", F105/F108)</f>
        <v>0.64453706460256033</v>
      </c>
      <c r="H105" s="65">
        <v>3156</v>
      </c>
      <c r="I105" s="9">
        <f>IF(H108=0, "-", H105/H108)</f>
        <v>0.54829742876997911</v>
      </c>
      <c r="J105" s="8">
        <f t="shared" si="6"/>
        <v>-0.54166666666666663</v>
      </c>
      <c r="K105" s="9">
        <f t="shared" si="7"/>
        <v>-0.31400506970849174</v>
      </c>
    </row>
    <row r="106" spans="1:11" x14ac:dyDescent="0.2">
      <c r="A106" s="7" t="s">
        <v>264</v>
      </c>
      <c r="B106" s="65">
        <v>2</v>
      </c>
      <c r="C106" s="34">
        <f>IF(B108=0, "-", B106/B108)</f>
        <v>1.0471204188481676E-2</v>
      </c>
      <c r="D106" s="65">
        <v>45</v>
      </c>
      <c r="E106" s="9">
        <f>IF(D108=0, "-", D106/D108)</f>
        <v>9.4537815126050417E-2</v>
      </c>
      <c r="F106" s="81">
        <v>217</v>
      </c>
      <c r="G106" s="34">
        <f>IF(F108=0, "-", F106/F108)</f>
        <v>6.4602560285799346E-2</v>
      </c>
      <c r="H106" s="65">
        <v>424</v>
      </c>
      <c r="I106" s="9">
        <f>IF(H108=0, "-", H106/H108)</f>
        <v>7.3662265462126481E-2</v>
      </c>
      <c r="J106" s="8">
        <f t="shared" si="6"/>
        <v>-0.9555555555555556</v>
      </c>
      <c r="K106" s="9">
        <f t="shared" si="7"/>
        <v>-0.4882075471698113</v>
      </c>
    </row>
    <row r="107" spans="1:11" x14ac:dyDescent="0.2">
      <c r="A107" s="2"/>
      <c r="B107" s="68"/>
      <c r="C107" s="33"/>
      <c r="D107" s="68"/>
      <c r="E107" s="6"/>
      <c r="F107" s="82"/>
      <c r="G107" s="33"/>
      <c r="H107" s="68"/>
      <c r="I107" s="6"/>
      <c r="J107" s="5"/>
      <c r="K107" s="6"/>
    </row>
    <row r="108" spans="1:11" s="43" customFormat="1" x14ac:dyDescent="0.2">
      <c r="A108" s="162" t="s">
        <v>614</v>
      </c>
      <c r="B108" s="71">
        <f>SUM(B95:B107)</f>
        <v>191</v>
      </c>
      <c r="C108" s="40">
        <f>B108/10447</f>
        <v>1.8282760601129509E-2</v>
      </c>
      <c r="D108" s="71">
        <f>SUM(D95:D107)</f>
        <v>476</v>
      </c>
      <c r="E108" s="41">
        <f>D108/24686</f>
        <v>1.9282184233978775E-2</v>
      </c>
      <c r="F108" s="77">
        <f>SUM(F95:F107)</f>
        <v>3359</v>
      </c>
      <c r="G108" s="42">
        <f>F108/155887</f>
        <v>2.1547659522602913E-2</v>
      </c>
      <c r="H108" s="71">
        <f>SUM(H95:H107)</f>
        <v>5756</v>
      </c>
      <c r="I108" s="41">
        <f>H108/231192</f>
        <v>2.4897055261427731E-2</v>
      </c>
      <c r="J108" s="37">
        <f>IF(D108=0, "-", IF((B108-D108)/D108&lt;10, (B108-D108)/D108, "&gt;999%"))</f>
        <v>-0.59873949579831931</v>
      </c>
      <c r="K108" s="38">
        <f>IF(H108=0, "-", IF((F108-H108)/H108&lt;10, (F108-H108)/H108, "&gt;999%"))</f>
        <v>-0.41643502432244617</v>
      </c>
    </row>
    <row r="109" spans="1:11" x14ac:dyDescent="0.2">
      <c r="B109" s="83"/>
      <c r="D109" s="83"/>
      <c r="F109" s="83"/>
      <c r="H109" s="83"/>
    </row>
    <row r="110" spans="1:11" x14ac:dyDescent="0.2">
      <c r="A110" s="163" t="s">
        <v>142</v>
      </c>
      <c r="B110" s="61" t="s">
        <v>12</v>
      </c>
      <c r="C110" s="62" t="s">
        <v>13</v>
      </c>
      <c r="D110" s="61" t="s">
        <v>12</v>
      </c>
      <c r="E110" s="63" t="s">
        <v>13</v>
      </c>
      <c r="F110" s="62" t="s">
        <v>12</v>
      </c>
      <c r="G110" s="62" t="s">
        <v>13</v>
      </c>
      <c r="H110" s="61" t="s">
        <v>12</v>
      </c>
      <c r="I110" s="63" t="s">
        <v>13</v>
      </c>
      <c r="J110" s="61"/>
      <c r="K110" s="63"/>
    </row>
    <row r="111" spans="1:11" x14ac:dyDescent="0.2">
      <c r="A111" s="7" t="s">
        <v>265</v>
      </c>
      <c r="B111" s="65">
        <v>2</v>
      </c>
      <c r="C111" s="34">
        <f>IF(B128=0, "-", B111/B128)</f>
        <v>9.8039215686274508E-3</v>
      </c>
      <c r="D111" s="65">
        <v>11</v>
      </c>
      <c r="E111" s="9">
        <f>IF(D128=0, "-", D111/D128)</f>
        <v>1.7770597738287562E-2</v>
      </c>
      <c r="F111" s="81">
        <v>68</v>
      </c>
      <c r="G111" s="34">
        <f>IF(F128=0, "-", F111/F128)</f>
        <v>2.3168654173764906E-2</v>
      </c>
      <c r="H111" s="65">
        <v>141</v>
      </c>
      <c r="I111" s="9">
        <f>IF(H128=0, "-", H111/H128)</f>
        <v>2.8734460974118605E-2</v>
      </c>
      <c r="J111" s="8">
        <f t="shared" ref="J111:J126" si="8">IF(D111=0, "-", IF((B111-D111)/D111&lt;10, (B111-D111)/D111, "&gt;999%"))</f>
        <v>-0.81818181818181823</v>
      </c>
      <c r="K111" s="9">
        <f t="shared" ref="K111:K126" si="9">IF(H111=0, "-", IF((F111-H111)/H111&lt;10, (F111-H111)/H111, "&gt;999%"))</f>
        <v>-0.51773049645390068</v>
      </c>
    </row>
    <row r="112" spans="1:11" x14ac:dyDescent="0.2">
      <c r="A112" s="7" t="s">
        <v>266</v>
      </c>
      <c r="B112" s="65">
        <v>3</v>
      </c>
      <c r="C112" s="34">
        <f>IF(B128=0, "-", B112/B128)</f>
        <v>1.4705882352941176E-2</v>
      </c>
      <c r="D112" s="65">
        <v>9</v>
      </c>
      <c r="E112" s="9">
        <f>IF(D128=0, "-", D112/D128)</f>
        <v>1.4539579967689823E-2</v>
      </c>
      <c r="F112" s="81">
        <v>107</v>
      </c>
      <c r="G112" s="34">
        <f>IF(F128=0, "-", F112/F128)</f>
        <v>3.6456558773424193E-2</v>
      </c>
      <c r="H112" s="65">
        <v>291</v>
      </c>
      <c r="I112" s="9">
        <f>IF(H128=0, "-", H112/H128)</f>
        <v>5.9303036478500104E-2</v>
      </c>
      <c r="J112" s="8">
        <f t="shared" si="8"/>
        <v>-0.66666666666666663</v>
      </c>
      <c r="K112" s="9">
        <f t="shared" si="9"/>
        <v>-0.63230240549828176</v>
      </c>
    </row>
    <row r="113" spans="1:11" x14ac:dyDescent="0.2">
      <c r="A113" s="7" t="s">
        <v>267</v>
      </c>
      <c r="B113" s="65">
        <v>2</v>
      </c>
      <c r="C113" s="34">
        <f>IF(B128=0, "-", B113/B128)</f>
        <v>9.8039215686274508E-3</v>
      </c>
      <c r="D113" s="65">
        <v>21</v>
      </c>
      <c r="E113" s="9">
        <f>IF(D128=0, "-", D113/D128)</f>
        <v>3.3925686591276254E-2</v>
      </c>
      <c r="F113" s="81">
        <v>79</v>
      </c>
      <c r="G113" s="34">
        <f>IF(F128=0, "-", F113/F128)</f>
        <v>2.6916524701873935E-2</v>
      </c>
      <c r="H113" s="65">
        <v>159</v>
      </c>
      <c r="I113" s="9">
        <f>IF(H128=0, "-", H113/H128)</f>
        <v>3.2402690034644382E-2</v>
      </c>
      <c r="J113" s="8">
        <f t="shared" si="8"/>
        <v>-0.90476190476190477</v>
      </c>
      <c r="K113" s="9">
        <f t="shared" si="9"/>
        <v>-0.50314465408805031</v>
      </c>
    </row>
    <row r="114" spans="1:11" x14ac:dyDescent="0.2">
      <c r="A114" s="7" t="s">
        <v>268</v>
      </c>
      <c r="B114" s="65">
        <v>50</v>
      </c>
      <c r="C114" s="34">
        <f>IF(B128=0, "-", B114/B128)</f>
        <v>0.24509803921568626</v>
      </c>
      <c r="D114" s="65">
        <v>143</v>
      </c>
      <c r="E114" s="9">
        <f>IF(D128=0, "-", D114/D128)</f>
        <v>0.23101777059773829</v>
      </c>
      <c r="F114" s="81">
        <v>830</v>
      </c>
      <c r="G114" s="34">
        <f>IF(F128=0, "-", F114/F128)</f>
        <v>0.282793867120954</v>
      </c>
      <c r="H114" s="65">
        <v>854</v>
      </c>
      <c r="I114" s="9">
        <f>IF(H128=0, "-", H114/H128)</f>
        <v>0.17403708987161198</v>
      </c>
      <c r="J114" s="8">
        <f t="shared" si="8"/>
        <v>-0.65034965034965031</v>
      </c>
      <c r="K114" s="9">
        <f t="shared" si="9"/>
        <v>-2.8103044496487119E-2</v>
      </c>
    </row>
    <row r="115" spans="1:11" x14ac:dyDescent="0.2">
      <c r="A115" s="7" t="s">
        <v>269</v>
      </c>
      <c r="B115" s="65">
        <v>0</v>
      </c>
      <c r="C115" s="34">
        <f>IF(B128=0, "-", B115/B128)</f>
        <v>0</v>
      </c>
      <c r="D115" s="65">
        <v>1</v>
      </c>
      <c r="E115" s="9">
        <f>IF(D128=0, "-", D115/D128)</f>
        <v>1.6155088852988692E-3</v>
      </c>
      <c r="F115" s="81">
        <v>2</v>
      </c>
      <c r="G115" s="34">
        <f>IF(F128=0, "-", F115/F128)</f>
        <v>6.814310051107325E-4</v>
      </c>
      <c r="H115" s="65">
        <v>20</v>
      </c>
      <c r="I115" s="9">
        <f>IF(H128=0, "-", H115/H128)</f>
        <v>4.0758100672508664E-3</v>
      </c>
      <c r="J115" s="8">
        <f t="shared" si="8"/>
        <v>-1</v>
      </c>
      <c r="K115" s="9">
        <f t="shared" si="9"/>
        <v>-0.9</v>
      </c>
    </row>
    <row r="116" spans="1:11" x14ac:dyDescent="0.2">
      <c r="A116" s="7" t="s">
        <v>270</v>
      </c>
      <c r="B116" s="65">
        <v>0</v>
      </c>
      <c r="C116" s="34">
        <f>IF(B128=0, "-", B116/B128)</f>
        <v>0</v>
      </c>
      <c r="D116" s="65">
        <v>8</v>
      </c>
      <c r="E116" s="9">
        <f>IF(D128=0, "-", D116/D128)</f>
        <v>1.2924071082390954E-2</v>
      </c>
      <c r="F116" s="81">
        <v>32</v>
      </c>
      <c r="G116" s="34">
        <f>IF(F128=0, "-", F116/F128)</f>
        <v>1.090289608177172E-2</v>
      </c>
      <c r="H116" s="65">
        <v>163</v>
      </c>
      <c r="I116" s="9">
        <f>IF(H128=0, "-", H116/H128)</f>
        <v>3.3217852048094562E-2</v>
      </c>
      <c r="J116" s="8">
        <f t="shared" si="8"/>
        <v>-1</v>
      </c>
      <c r="K116" s="9">
        <f t="shared" si="9"/>
        <v>-0.80368098159509205</v>
      </c>
    </row>
    <row r="117" spans="1:11" x14ac:dyDescent="0.2">
      <c r="A117" s="7" t="s">
        <v>271</v>
      </c>
      <c r="B117" s="65">
        <v>1</v>
      </c>
      <c r="C117" s="34">
        <f>IF(B128=0, "-", B117/B128)</f>
        <v>4.9019607843137254E-3</v>
      </c>
      <c r="D117" s="65">
        <v>0</v>
      </c>
      <c r="E117" s="9">
        <f>IF(D128=0, "-", D117/D128)</f>
        <v>0</v>
      </c>
      <c r="F117" s="81">
        <v>6</v>
      </c>
      <c r="G117" s="34">
        <f>IF(F128=0, "-", F117/F128)</f>
        <v>2.0442930153321977E-3</v>
      </c>
      <c r="H117" s="65">
        <v>4</v>
      </c>
      <c r="I117" s="9">
        <f>IF(H128=0, "-", H117/H128)</f>
        <v>8.1516201345017318E-4</v>
      </c>
      <c r="J117" s="8" t="str">
        <f t="shared" si="8"/>
        <v>-</v>
      </c>
      <c r="K117" s="9">
        <f t="shared" si="9"/>
        <v>0.5</v>
      </c>
    </row>
    <row r="118" spans="1:11" x14ac:dyDescent="0.2">
      <c r="A118" s="7" t="s">
        <v>272</v>
      </c>
      <c r="B118" s="65">
        <v>0</v>
      </c>
      <c r="C118" s="34">
        <f>IF(B128=0, "-", B118/B128)</f>
        <v>0</v>
      </c>
      <c r="D118" s="65">
        <v>13</v>
      </c>
      <c r="E118" s="9">
        <f>IF(D128=0, "-", D118/D128)</f>
        <v>2.10016155088853E-2</v>
      </c>
      <c r="F118" s="81">
        <v>75</v>
      </c>
      <c r="G118" s="34">
        <f>IF(F128=0, "-", F118/F128)</f>
        <v>2.5553662691652469E-2</v>
      </c>
      <c r="H118" s="65">
        <v>103</v>
      </c>
      <c r="I118" s="9">
        <f>IF(H128=0, "-", H118/H128)</f>
        <v>2.099042184634196E-2</v>
      </c>
      <c r="J118" s="8">
        <f t="shared" si="8"/>
        <v>-1</v>
      </c>
      <c r="K118" s="9">
        <f t="shared" si="9"/>
        <v>-0.27184466019417475</v>
      </c>
    </row>
    <row r="119" spans="1:11" x14ac:dyDescent="0.2">
      <c r="A119" s="7" t="s">
        <v>273</v>
      </c>
      <c r="B119" s="65">
        <v>4</v>
      </c>
      <c r="C119" s="34">
        <f>IF(B128=0, "-", B119/B128)</f>
        <v>1.9607843137254902E-2</v>
      </c>
      <c r="D119" s="65">
        <v>4</v>
      </c>
      <c r="E119" s="9">
        <f>IF(D128=0, "-", D119/D128)</f>
        <v>6.462035541195477E-3</v>
      </c>
      <c r="F119" s="81">
        <v>48</v>
      </c>
      <c r="G119" s="34">
        <f>IF(F128=0, "-", F119/F128)</f>
        <v>1.6354344122657582E-2</v>
      </c>
      <c r="H119" s="65">
        <v>64</v>
      </c>
      <c r="I119" s="9">
        <f>IF(H128=0, "-", H119/H128)</f>
        <v>1.3042592215202771E-2</v>
      </c>
      <c r="J119" s="8">
        <f t="shared" si="8"/>
        <v>0</v>
      </c>
      <c r="K119" s="9">
        <f t="shared" si="9"/>
        <v>-0.25</v>
      </c>
    </row>
    <row r="120" spans="1:11" x14ac:dyDescent="0.2">
      <c r="A120" s="7" t="s">
        <v>274</v>
      </c>
      <c r="B120" s="65">
        <v>3</v>
      </c>
      <c r="C120" s="34">
        <f>IF(B128=0, "-", B120/B128)</f>
        <v>1.4705882352941176E-2</v>
      </c>
      <c r="D120" s="65">
        <v>7</v>
      </c>
      <c r="E120" s="9">
        <f>IF(D128=0, "-", D120/D128)</f>
        <v>1.1308562197092083E-2</v>
      </c>
      <c r="F120" s="81">
        <v>104</v>
      </c>
      <c r="G120" s="34">
        <f>IF(F128=0, "-", F120/F128)</f>
        <v>3.5434412265758095E-2</v>
      </c>
      <c r="H120" s="65">
        <v>151</v>
      </c>
      <c r="I120" s="9">
        <f>IF(H128=0, "-", H120/H128)</f>
        <v>3.077236600774404E-2</v>
      </c>
      <c r="J120" s="8">
        <f t="shared" si="8"/>
        <v>-0.5714285714285714</v>
      </c>
      <c r="K120" s="9">
        <f t="shared" si="9"/>
        <v>-0.31125827814569534</v>
      </c>
    </row>
    <row r="121" spans="1:11" x14ac:dyDescent="0.2">
      <c r="A121" s="7" t="s">
        <v>275</v>
      </c>
      <c r="B121" s="65">
        <v>2</v>
      </c>
      <c r="C121" s="34">
        <f>IF(B128=0, "-", B121/B128)</f>
        <v>9.8039215686274508E-3</v>
      </c>
      <c r="D121" s="65">
        <v>11</v>
      </c>
      <c r="E121" s="9">
        <f>IF(D128=0, "-", D121/D128)</f>
        <v>1.7770597738287562E-2</v>
      </c>
      <c r="F121" s="81">
        <v>105</v>
      </c>
      <c r="G121" s="34">
        <f>IF(F128=0, "-", F121/F128)</f>
        <v>3.5775127768313458E-2</v>
      </c>
      <c r="H121" s="65">
        <v>207</v>
      </c>
      <c r="I121" s="9">
        <f>IF(H128=0, "-", H121/H128)</f>
        <v>4.2184634196046462E-2</v>
      </c>
      <c r="J121" s="8">
        <f t="shared" si="8"/>
        <v>-0.81818181818181823</v>
      </c>
      <c r="K121" s="9">
        <f t="shared" si="9"/>
        <v>-0.49275362318840582</v>
      </c>
    </row>
    <row r="122" spans="1:11" x14ac:dyDescent="0.2">
      <c r="A122" s="7" t="s">
        <v>276</v>
      </c>
      <c r="B122" s="65">
        <v>98</v>
      </c>
      <c r="C122" s="34">
        <f>IF(B128=0, "-", B122/B128)</f>
        <v>0.48039215686274511</v>
      </c>
      <c r="D122" s="65">
        <v>310</v>
      </c>
      <c r="E122" s="9">
        <f>IF(D128=0, "-", D122/D128)</f>
        <v>0.50080775444264947</v>
      </c>
      <c r="F122" s="81">
        <v>948</v>
      </c>
      <c r="G122" s="34">
        <f>IF(F128=0, "-", F122/F128)</f>
        <v>0.32299829642248723</v>
      </c>
      <c r="H122" s="65">
        <v>2184</v>
      </c>
      <c r="I122" s="9">
        <f>IF(H128=0, "-", H122/H128)</f>
        <v>0.44507845934379459</v>
      </c>
      <c r="J122" s="8">
        <f t="shared" si="8"/>
        <v>-0.68387096774193545</v>
      </c>
      <c r="K122" s="9">
        <f t="shared" si="9"/>
        <v>-0.56593406593406592</v>
      </c>
    </row>
    <row r="123" spans="1:11" x14ac:dyDescent="0.2">
      <c r="A123" s="7" t="s">
        <v>277</v>
      </c>
      <c r="B123" s="65">
        <v>34</v>
      </c>
      <c r="C123" s="34">
        <f>IF(B128=0, "-", B123/B128)</f>
        <v>0.16666666666666666</v>
      </c>
      <c r="D123" s="65">
        <v>61</v>
      </c>
      <c r="E123" s="9">
        <f>IF(D128=0, "-", D123/D128)</f>
        <v>9.8546042003231013E-2</v>
      </c>
      <c r="F123" s="81">
        <v>447</v>
      </c>
      <c r="G123" s="34">
        <f>IF(F128=0, "-", F123/F128)</f>
        <v>0.15229982964224872</v>
      </c>
      <c r="H123" s="65">
        <v>464</v>
      </c>
      <c r="I123" s="9">
        <f>IF(H128=0, "-", H123/H128)</f>
        <v>9.4558793560220095E-2</v>
      </c>
      <c r="J123" s="8">
        <f t="shared" si="8"/>
        <v>-0.44262295081967212</v>
      </c>
      <c r="K123" s="9">
        <f t="shared" si="9"/>
        <v>-3.6637931034482756E-2</v>
      </c>
    </row>
    <row r="124" spans="1:11" x14ac:dyDescent="0.2">
      <c r="A124" s="7" t="s">
        <v>278</v>
      </c>
      <c r="B124" s="65">
        <v>0</v>
      </c>
      <c r="C124" s="34">
        <f>IF(B128=0, "-", B124/B128)</f>
        <v>0</v>
      </c>
      <c r="D124" s="65">
        <v>6</v>
      </c>
      <c r="E124" s="9">
        <f>IF(D128=0, "-", D124/D128)</f>
        <v>9.6930533117932146E-3</v>
      </c>
      <c r="F124" s="81">
        <v>15</v>
      </c>
      <c r="G124" s="34">
        <f>IF(F128=0, "-", F124/F128)</f>
        <v>5.1107325383304937E-3</v>
      </c>
      <c r="H124" s="65">
        <v>75</v>
      </c>
      <c r="I124" s="9">
        <f>IF(H128=0, "-", H124/H128)</f>
        <v>1.5284287752190748E-2</v>
      </c>
      <c r="J124" s="8">
        <f t="shared" si="8"/>
        <v>-1</v>
      </c>
      <c r="K124" s="9">
        <f t="shared" si="9"/>
        <v>-0.8</v>
      </c>
    </row>
    <row r="125" spans="1:11" x14ac:dyDescent="0.2">
      <c r="A125" s="7" t="s">
        <v>279</v>
      </c>
      <c r="B125" s="65">
        <v>2</v>
      </c>
      <c r="C125" s="34">
        <f>IF(B128=0, "-", B125/B128)</f>
        <v>9.8039215686274508E-3</v>
      </c>
      <c r="D125" s="65">
        <v>10</v>
      </c>
      <c r="E125" s="9">
        <f>IF(D128=0, "-", D125/D128)</f>
        <v>1.6155088852988692E-2</v>
      </c>
      <c r="F125" s="81">
        <v>40</v>
      </c>
      <c r="G125" s="34">
        <f>IF(F128=0, "-", F125/F128)</f>
        <v>1.3628620102214651E-2</v>
      </c>
      <c r="H125" s="65">
        <v>17</v>
      </c>
      <c r="I125" s="9">
        <f>IF(H128=0, "-", H125/H128)</f>
        <v>3.4644385571632364E-3</v>
      </c>
      <c r="J125" s="8">
        <f t="shared" si="8"/>
        <v>-0.8</v>
      </c>
      <c r="K125" s="9">
        <f t="shared" si="9"/>
        <v>1.3529411764705883</v>
      </c>
    </row>
    <row r="126" spans="1:11" x14ac:dyDescent="0.2">
      <c r="A126" s="7" t="s">
        <v>280</v>
      </c>
      <c r="B126" s="65">
        <v>3</v>
      </c>
      <c r="C126" s="34">
        <f>IF(B128=0, "-", B126/B128)</f>
        <v>1.4705882352941176E-2</v>
      </c>
      <c r="D126" s="65">
        <v>4</v>
      </c>
      <c r="E126" s="9">
        <f>IF(D128=0, "-", D126/D128)</f>
        <v>6.462035541195477E-3</v>
      </c>
      <c r="F126" s="81">
        <v>29</v>
      </c>
      <c r="G126" s="34">
        <f>IF(F128=0, "-", F126/F128)</f>
        <v>9.8807495741056219E-3</v>
      </c>
      <c r="H126" s="65">
        <v>10</v>
      </c>
      <c r="I126" s="9">
        <f>IF(H128=0, "-", H126/H128)</f>
        <v>2.0379050336254332E-3</v>
      </c>
      <c r="J126" s="8">
        <f t="shared" si="8"/>
        <v>-0.25</v>
      </c>
      <c r="K126" s="9">
        <f t="shared" si="9"/>
        <v>1.9</v>
      </c>
    </row>
    <row r="127" spans="1:11" x14ac:dyDescent="0.2">
      <c r="A127" s="2"/>
      <c r="B127" s="68"/>
      <c r="C127" s="33"/>
      <c r="D127" s="68"/>
      <c r="E127" s="6"/>
      <c r="F127" s="82"/>
      <c r="G127" s="33"/>
      <c r="H127" s="68"/>
      <c r="I127" s="6"/>
      <c r="J127" s="5"/>
      <c r="K127" s="6"/>
    </row>
    <row r="128" spans="1:11" s="43" customFormat="1" x14ac:dyDescent="0.2">
      <c r="A128" s="162" t="s">
        <v>613</v>
      </c>
      <c r="B128" s="71">
        <f>SUM(B111:B127)</f>
        <v>204</v>
      </c>
      <c r="C128" s="40">
        <f>B128/10447</f>
        <v>1.9527136977122619E-2</v>
      </c>
      <c r="D128" s="71">
        <f>SUM(D111:D127)</f>
        <v>619</v>
      </c>
      <c r="E128" s="41">
        <f>D128/24686</f>
        <v>2.5074941262253909E-2</v>
      </c>
      <c r="F128" s="77">
        <f>SUM(F111:F127)</f>
        <v>2935</v>
      </c>
      <c r="G128" s="42">
        <f>F128/155887</f>
        <v>1.882774060697813E-2</v>
      </c>
      <c r="H128" s="71">
        <f>SUM(H111:H127)</f>
        <v>4907</v>
      </c>
      <c r="I128" s="41">
        <f>H128/231192</f>
        <v>2.1224782864458978E-2</v>
      </c>
      <c r="J128" s="37">
        <f>IF(D128=0, "-", IF((B128-D128)/D128&lt;10, (B128-D128)/D128, "&gt;999%"))</f>
        <v>-0.67043618739903066</v>
      </c>
      <c r="K128" s="38">
        <f>IF(H128=0, "-", IF((F128-H128)/H128&lt;10, (F128-H128)/H128, "&gt;999%"))</f>
        <v>-0.40187487263093541</v>
      </c>
    </row>
    <row r="129" spans="1:11" x14ac:dyDescent="0.2">
      <c r="B129" s="83"/>
      <c r="D129" s="83"/>
      <c r="F129" s="83"/>
      <c r="H129" s="83"/>
    </row>
    <row r="130" spans="1:11" s="43" customFormat="1" x14ac:dyDescent="0.2">
      <c r="A130" s="162" t="s">
        <v>612</v>
      </c>
      <c r="B130" s="71">
        <v>395</v>
      </c>
      <c r="C130" s="40">
        <f>B130/10447</f>
        <v>3.7809897578252129E-2</v>
      </c>
      <c r="D130" s="71">
        <v>1095</v>
      </c>
      <c r="E130" s="41">
        <f>D130/24686</f>
        <v>4.4357125496232684E-2</v>
      </c>
      <c r="F130" s="77">
        <v>6294</v>
      </c>
      <c r="G130" s="42">
        <f>F130/155887</f>
        <v>4.0375400129581046E-2</v>
      </c>
      <c r="H130" s="71">
        <v>10663</v>
      </c>
      <c r="I130" s="41">
        <f>H130/231192</f>
        <v>4.6121838125886709E-2</v>
      </c>
      <c r="J130" s="37">
        <f>IF(D130=0, "-", IF((B130-D130)/D130&lt;10, (B130-D130)/D130, "&gt;999%"))</f>
        <v>-0.63926940639269403</v>
      </c>
      <c r="K130" s="38">
        <f>IF(H130=0, "-", IF((F130-H130)/H130&lt;10, (F130-H130)/H130, "&gt;999%"))</f>
        <v>-0.40973459626746694</v>
      </c>
    </row>
    <row r="131" spans="1:11" x14ac:dyDescent="0.2">
      <c r="B131" s="83"/>
      <c r="D131" s="83"/>
      <c r="F131" s="83"/>
      <c r="H131" s="83"/>
    </row>
    <row r="132" spans="1:11" ht="15.75" x14ac:dyDescent="0.25">
      <c r="A132" s="164" t="s">
        <v>116</v>
      </c>
      <c r="B132" s="196" t="s">
        <v>1</v>
      </c>
      <c r="C132" s="200"/>
      <c r="D132" s="200"/>
      <c r="E132" s="197"/>
      <c r="F132" s="196" t="s">
        <v>14</v>
      </c>
      <c r="G132" s="200"/>
      <c r="H132" s="200"/>
      <c r="I132" s="197"/>
      <c r="J132" s="196" t="s">
        <v>15</v>
      </c>
      <c r="K132" s="197"/>
    </row>
    <row r="133" spans="1:11" x14ac:dyDescent="0.2">
      <c r="A133" s="22"/>
      <c r="B133" s="196">
        <f>VALUE(RIGHT($B$2, 4))</f>
        <v>2020</v>
      </c>
      <c r="C133" s="197"/>
      <c r="D133" s="196">
        <f>B133-1</f>
        <v>2019</v>
      </c>
      <c r="E133" s="204"/>
      <c r="F133" s="196">
        <f>B133</f>
        <v>2020</v>
      </c>
      <c r="G133" s="204"/>
      <c r="H133" s="196">
        <f>D133</f>
        <v>2019</v>
      </c>
      <c r="I133" s="204"/>
      <c r="J133" s="140" t="s">
        <v>4</v>
      </c>
      <c r="K133" s="141" t="s">
        <v>2</v>
      </c>
    </row>
    <row r="134" spans="1:11" x14ac:dyDescent="0.2">
      <c r="A134" s="163" t="s">
        <v>143</v>
      </c>
      <c r="B134" s="61" t="s">
        <v>12</v>
      </c>
      <c r="C134" s="62" t="s">
        <v>13</v>
      </c>
      <c r="D134" s="61" t="s">
        <v>12</v>
      </c>
      <c r="E134" s="63" t="s">
        <v>13</v>
      </c>
      <c r="F134" s="62" t="s">
        <v>12</v>
      </c>
      <c r="G134" s="62" t="s">
        <v>13</v>
      </c>
      <c r="H134" s="61" t="s">
        <v>12</v>
      </c>
      <c r="I134" s="63" t="s">
        <v>13</v>
      </c>
      <c r="J134" s="61"/>
      <c r="K134" s="63"/>
    </row>
    <row r="135" spans="1:11" x14ac:dyDescent="0.2">
      <c r="A135" s="7" t="s">
        <v>281</v>
      </c>
      <c r="B135" s="65">
        <v>15</v>
      </c>
      <c r="C135" s="34">
        <f>IF(B139=0, "-", B135/B139)</f>
        <v>0.26785714285714285</v>
      </c>
      <c r="D135" s="65">
        <v>157</v>
      </c>
      <c r="E135" s="9">
        <f>IF(D139=0, "-", D135/D139)</f>
        <v>0.79695431472081213</v>
      </c>
      <c r="F135" s="81">
        <v>275</v>
      </c>
      <c r="G135" s="34">
        <f>IF(F139=0, "-", F135/F139)</f>
        <v>0.42901716068642748</v>
      </c>
      <c r="H135" s="65">
        <v>2122</v>
      </c>
      <c r="I135" s="9">
        <f>IF(H139=0, "-", H135/H139)</f>
        <v>0.77986034546122751</v>
      </c>
      <c r="J135" s="8">
        <f>IF(D135=0, "-", IF((B135-D135)/D135&lt;10, (B135-D135)/D135, "&gt;999%"))</f>
        <v>-0.90445859872611467</v>
      </c>
      <c r="K135" s="9">
        <f>IF(H135=0, "-", IF((F135-H135)/H135&lt;10, (F135-H135)/H135, "&gt;999%"))</f>
        <v>-0.87040527803958534</v>
      </c>
    </row>
    <row r="136" spans="1:11" x14ac:dyDescent="0.2">
      <c r="A136" s="7" t="s">
        <v>282</v>
      </c>
      <c r="B136" s="65">
        <v>39</v>
      </c>
      <c r="C136" s="34">
        <f>IF(B139=0, "-", B136/B139)</f>
        <v>0.6964285714285714</v>
      </c>
      <c r="D136" s="65">
        <v>31</v>
      </c>
      <c r="E136" s="9">
        <f>IF(D139=0, "-", D136/D139)</f>
        <v>0.15736040609137056</v>
      </c>
      <c r="F136" s="81">
        <v>326</v>
      </c>
      <c r="G136" s="34">
        <f>IF(F139=0, "-", F136/F139)</f>
        <v>0.50858034321372858</v>
      </c>
      <c r="H136" s="65">
        <v>357</v>
      </c>
      <c r="I136" s="9">
        <f>IF(H139=0, "-", H136/H139)</f>
        <v>0.13120176405733186</v>
      </c>
      <c r="J136" s="8">
        <f>IF(D136=0, "-", IF((B136-D136)/D136&lt;10, (B136-D136)/D136, "&gt;999%"))</f>
        <v>0.25806451612903225</v>
      </c>
      <c r="K136" s="9">
        <f>IF(H136=0, "-", IF((F136-H136)/H136&lt;10, (F136-H136)/H136, "&gt;999%"))</f>
        <v>-8.683473389355742E-2</v>
      </c>
    </row>
    <row r="137" spans="1:11" x14ac:dyDescent="0.2">
      <c r="A137" s="7" t="s">
        <v>283</v>
      </c>
      <c r="B137" s="65">
        <v>2</v>
      </c>
      <c r="C137" s="34">
        <f>IF(B139=0, "-", B137/B139)</f>
        <v>3.5714285714285712E-2</v>
      </c>
      <c r="D137" s="65">
        <v>9</v>
      </c>
      <c r="E137" s="9">
        <f>IF(D139=0, "-", D137/D139)</f>
        <v>4.5685279187817257E-2</v>
      </c>
      <c r="F137" s="81">
        <v>40</v>
      </c>
      <c r="G137" s="34">
        <f>IF(F139=0, "-", F137/F139)</f>
        <v>6.2402496099843996E-2</v>
      </c>
      <c r="H137" s="65">
        <v>242</v>
      </c>
      <c r="I137" s="9">
        <f>IF(H139=0, "-", H137/H139)</f>
        <v>8.8937890481440643E-2</v>
      </c>
      <c r="J137" s="8">
        <f>IF(D137=0, "-", IF((B137-D137)/D137&lt;10, (B137-D137)/D137, "&gt;999%"))</f>
        <v>-0.77777777777777779</v>
      </c>
      <c r="K137" s="9">
        <f>IF(H137=0, "-", IF((F137-H137)/H137&lt;10, (F137-H137)/H137, "&gt;999%"))</f>
        <v>-0.83471074380165289</v>
      </c>
    </row>
    <row r="138" spans="1:11" x14ac:dyDescent="0.2">
      <c r="A138" s="2"/>
      <c r="B138" s="68"/>
      <c r="C138" s="33"/>
      <c r="D138" s="68"/>
      <c r="E138" s="6"/>
      <c r="F138" s="82"/>
      <c r="G138" s="33"/>
      <c r="H138" s="68"/>
      <c r="I138" s="6"/>
      <c r="J138" s="5"/>
      <c r="K138" s="6"/>
    </row>
    <row r="139" spans="1:11" s="43" customFormat="1" x14ac:dyDescent="0.2">
      <c r="A139" s="162" t="s">
        <v>611</v>
      </c>
      <c r="B139" s="71">
        <f>SUM(B135:B138)</f>
        <v>56</v>
      </c>
      <c r="C139" s="40">
        <f>B139/10447</f>
        <v>5.3603905427395421E-3</v>
      </c>
      <c r="D139" s="71">
        <f>SUM(D135:D138)</f>
        <v>197</v>
      </c>
      <c r="E139" s="41">
        <f>D139/24686</f>
        <v>7.9802317102811316E-3</v>
      </c>
      <c r="F139" s="77">
        <f>SUM(F135:F138)</f>
        <v>641</v>
      </c>
      <c r="G139" s="42">
        <f>F139/155887</f>
        <v>4.1119528889516123E-3</v>
      </c>
      <c r="H139" s="71">
        <f>SUM(H135:H138)</f>
        <v>2721</v>
      </c>
      <c r="I139" s="41">
        <f>H139/231192</f>
        <v>1.1769438388871588E-2</v>
      </c>
      <c r="J139" s="37">
        <f>IF(D139=0, "-", IF((B139-D139)/D139&lt;10, (B139-D139)/D139, "&gt;999%"))</f>
        <v>-0.71573604060913709</v>
      </c>
      <c r="K139" s="38">
        <f>IF(H139=0, "-", IF((F139-H139)/H139&lt;10, (F139-H139)/H139, "&gt;999%"))</f>
        <v>-0.7644248438074237</v>
      </c>
    </row>
    <row r="140" spans="1:11" x14ac:dyDescent="0.2">
      <c r="B140" s="83"/>
      <c r="D140" s="83"/>
      <c r="F140" s="83"/>
      <c r="H140" s="83"/>
    </row>
    <row r="141" spans="1:11" x14ac:dyDescent="0.2">
      <c r="A141" s="163" t="s">
        <v>144</v>
      </c>
      <c r="B141" s="61" t="s">
        <v>12</v>
      </c>
      <c r="C141" s="62" t="s">
        <v>13</v>
      </c>
      <c r="D141" s="61" t="s">
        <v>12</v>
      </c>
      <c r="E141" s="63" t="s">
        <v>13</v>
      </c>
      <c r="F141" s="62" t="s">
        <v>12</v>
      </c>
      <c r="G141" s="62" t="s">
        <v>13</v>
      </c>
      <c r="H141" s="61" t="s">
        <v>12</v>
      </c>
      <c r="I141" s="63" t="s">
        <v>13</v>
      </c>
      <c r="J141" s="61"/>
      <c r="K141" s="63"/>
    </row>
    <row r="142" spans="1:11" x14ac:dyDescent="0.2">
      <c r="A142" s="7" t="s">
        <v>284</v>
      </c>
      <c r="B142" s="65">
        <v>2</v>
      </c>
      <c r="C142" s="34">
        <f>IF(B153=0, "-", B142/B153)</f>
        <v>3.3898305084745763E-2</v>
      </c>
      <c r="D142" s="65">
        <v>0</v>
      </c>
      <c r="E142" s="9">
        <f>IF(D153=0, "-", D142/D153)</f>
        <v>0</v>
      </c>
      <c r="F142" s="81">
        <v>24</v>
      </c>
      <c r="G142" s="34">
        <f>IF(F153=0, "-", F142/F153)</f>
        <v>3.5450516986706058E-2</v>
      </c>
      <c r="H142" s="65">
        <v>4</v>
      </c>
      <c r="I142" s="9">
        <f>IF(H153=0, "-", H142/H153)</f>
        <v>3.6264732547597461E-3</v>
      </c>
      <c r="J142" s="8" t="str">
        <f t="shared" ref="J142:J151" si="10">IF(D142=0, "-", IF((B142-D142)/D142&lt;10, (B142-D142)/D142, "&gt;999%"))</f>
        <v>-</v>
      </c>
      <c r="K142" s="9">
        <f t="shared" ref="K142:K151" si="11">IF(H142=0, "-", IF((F142-H142)/H142&lt;10, (F142-H142)/H142, "&gt;999%"))</f>
        <v>5</v>
      </c>
    </row>
    <row r="143" spans="1:11" x14ac:dyDescent="0.2">
      <c r="A143" s="7" t="s">
        <v>285</v>
      </c>
      <c r="B143" s="65">
        <v>6</v>
      </c>
      <c r="C143" s="34">
        <f>IF(B153=0, "-", B143/B153)</f>
        <v>0.10169491525423729</v>
      </c>
      <c r="D143" s="65">
        <v>1</v>
      </c>
      <c r="E143" s="9">
        <f>IF(D153=0, "-", D143/D153)</f>
        <v>1.098901098901099E-2</v>
      </c>
      <c r="F143" s="81">
        <v>15</v>
      </c>
      <c r="G143" s="34">
        <f>IF(F153=0, "-", F143/F153)</f>
        <v>2.2156573116691284E-2</v>
      </c>
      <c r="H143" s="65">
        <v>25</v>
      </c>
      <c r="I143" s="9">
        <f>IF(H153=0, "-", H143/H153)</f>
        <v>2.2665457842248413E-2</v>
      </c>
      <c r="J143" s="8">
        <f t="shared" si="10"/>
        <v>5</v>
      </c>
      <c r="K143" s="9">
        <f t="shared" si="11"/>
        <v>-0.4</v>
      </c>
    </row>
    <row r="144" spans="1:11" x14ac:dyDescent="0.2">
      <c r="A144" s="7" t="s">
        <v>286</v>
      </c>
      <c r="B144" s="65">
        <v>22</v>
      </c>
      <c r="C144" s="34">
        <f>IF(B153=0, "-", B144/B153)</f>
        <v>0.3728813559322034</v>
      </c>
      <c r="D144" s="65">
        <v>50</v>
      </c>
      <c r="E144" s="9">
        <f>IF(D153=0, "-", D144/D153)</f>
        <v>0.5494505494505495</v>
      </c>
      <c r="F144" s="81">
        <v>341</v>
      </c>
      <c r="G144" s="34">
        <f>IF(F153=0, "-", F144/F153)</f>
        <v>0.50369276218611525</v>
      </c>
      <c r="H144" s="65">
        <v>476</v>
      </c>
      <c r="I144" s="9">
        <f>IF(H153=0, "-", H144/H153)</f>
        <v>0.4315503173164098</v>
      </c>
      <c r="J144" s="8">
        <f t="shared" si="10"/>
        <v>-0.56000000000000005</v>
      </c>
      <c r="K144" s="9">
        <f t="shared" si="11"/>
        <v>-0.28361344537815125</v>
      </c>
    </row>
    <row r="145" spans="1:11" x14ac:dyDescent="0.2">
      <c r="A145" s="7" t="s">
        <v>287</v>
      </c>
      <c r="B145" s="65">
        <v>2</v>
      </c>
      <c r="C145" s="34">
        <f>IF(B153=0, "-", B145/B153)</f>
        <v>3.3898305084745763E-2</v>
      </c>
      <c r="D145" s="65">
        <v>0</v>
      </c>
      <c r="E145" s="9">
        <f>IF(D153=0, "-", D145/D153)</f>
        <v>0</v>
      </c>
      <c r="F145" s="81">
        <v>5</v>
      </c>
      <c r="G145" s="34">
        <f>IF(F153=0, "-", F145/F153)</f>
        <v>7.385524372230428E-3</v>
      </c>
      <c r="H145" s="65">
        <v>2</v>
      </c>
      <c r="I145" s="9">
        <f>IF(H153=0, "-", H145/H153)</f>
        <v>1.8132366273798731E-3</v>
      </c>
      <c r="J145" s="8" t="str">
        <f t="shared" si="10"/>
        <v>-</v>
      </c>
      <c r="K145" s="9">
        <f t="shared" si="11"/>
        <v>1.5</v>
      </c>
    </row>
    <row r="146" spans="1:11" x14ac:dyDescent="0.2">
      <c r="A146" s="7" t="s">
        <v>288</v>
      </c>
      <c r="B146" s="65">
        <v>0</v>
      </c>
      <c r="C146" s="34">
        <f>IF(B153=0, "-", B146/B153)</f>
        <v>0</v>
      </c>
      <c r="D146" s="65">
        <v>0</v>
      </c>
      <c r="E146" s="9">
        <f>IF(D153=0, "-", D146/D153)</f>
        <v>0</v>
      </c>
      <c r="F146" s="81">
        <v>4</v>
      </c>
      <c r="G146" s="34">
        <f>IF(F153=0, "-", F146/F153)</f>
        <v>5.9084194977843431E-3</v>
      </c>
      <c r="H146" s="65">
        <v>4</v>
      </c>
      <c r="I146" s="9">
        <f>IF(H153=0, "-", H146/H153)</f>
        <v>3.6264732547597461E-3</v>
      </c>
      <c r="J146" s="8" t="str">
        <f t="shared" si="10"/>
        <v>-</v>
      </c>
      <c r="K146" s="9">
        <f t="shared" si="11"/>
        <v>0</v>
      </c>
    </row>
    <row r="147" spans="1:11" x14ac:dyDescent="0.2">
      <c r="A147" s="7" t="s">
        <v>289</v>
      </c>
      <c r="B147" s="65">
        <v>0</v>
      </c>
      <c r="C147" s="34">
        <f>IF(B153=0, "-", B147/B153)</f>
        <v>0</v>
      </c>
      <c r="D147" s="65">
        <v>1</v>
      </c>
      <c r="E147" s="9">
        <f>IF(D153=0, "-", D147/D153)</f>
        <v>1.098901098901099E-2</v>
      </c>
      <c r="F147" s="81">
        <v>6</v>
      </c>
      <c r="G147" s="34">
        <f>IF(F153=0, "-", F147/F153)</f>
        <v>8.8626292466765146E-3</v>
      </c>
      <c r="H147" s="65">
        <v>11</v>
      </c>
      <c r="I147" s="9">
        <f>IF(H153=0, "-", H147/H153)</f>
        <v>9.9728014505893019E-3</v>
      </c>
      <c r="J147" s="8">
        <f t="shared" si="10"/>
        <v>-1</v>
      </c>
      <c r="K147" s="9">
        <f t="shared" si="11"/>
        <v>-0.45454545454545453</v>
      </c>
    </row>
    <row r="148" spans="1:11" x14ac:dyDescent="0.2">
      <c r="A148" s="7" t="s">
        <v>290</v>
      </c>
      <c r="B148" s="65">
        <v>4</v>
      </c>
      <c r="C148" s="34">
        <f>IF(B153=0, "-", B148/B153)</f>
        <v>6.7796610169491525E-2</v>
      </c>
      <c r="D148" s="65">
        <v>1</v>
      </c>
      <c r="E148" s="9">
        <f>IF(D153=0, "-", D148/D153)</f>
        <v>1.098901098901099E-2</v>
      </c>
      <c r="F148" s="81">
        <v>21</v>
      </c>
      <c r="G148" s="34">
        <f>IF(F153=0, "-", F148/F153)</f>
        <v>3.10192023633678E-2</v>
      </c>
      <c r="H148" s="65">
        <v>28</v>
      </c>
      <c r="I148" s="9">
        <f>IF(H153=0, "-", H148/H153)</f>
        <v>2.5385312783318223E-2</v>
      </c>
      <c r="J148" s="8">
        <f t="shared" si="10"/>
        <v>3</v>
      </c>
      <c r="K148" s="9">
        <f t="shared" si="11"/>
        <v>-0.25</v>
      </c>
    </row>
    <row r="149" spans="1:11" x14ac:dyDescent="0.2">
      <c r="A149" s="7" t="s">
        <v>291</v>
      </c>
      <c r="B149" s="65">
        <v>1</v>
      </c>
      <c r="C149" s="34">
        <f>IF(B153=0, "-", B149/B153)</f>
        <v>1.6949152542372881E-2</v>
      </c>
      <c r="D149" s="65">
        <v>3</v>
      </c>
      <c r="E149" s="9">
        <f>IF(D153=0, "-", D149/D153)</f>
        <v>3.2967032967032968E-2</v>
      </c>
      <c r="F149" s="81">
        <v>24</v>
      </c>
      <c r="G149" s="34">
        <f>IF(F153=0, "-", F149/F153)</f>
        <v>3.5450516986706058E-2</v>
      </c>
      <c r="H149" s="65">
        <v>71</v>
      </c>
      <c r="I149" s="9">
        <f>IF(H153=0, "-", H149/H153)</f>
        <v>6.4369900271985497E-2</v>
      </c>
      <c r="J149" s="8">
        <f t="shared" si="10"/>
        <v>-0.66666666666666663</v>
      </c>
      <c r="K149" s="9">
        <f t="shared" si="11"/>
        <v>-0.6619718309859155</v>
      </c>
    </row>
    <row r="150" spans="1:11" x14ac:dyDescent="0.2">
      <c r="A150" s="7" t="s">
        <v>292</v>
      </c>
      <c r="B150" s="65">
        <v>22</v>
      </c>
      <c r="C150" s="34">
        <f>IF(B153=0, "-", B150/B153)</f>
        <v>0.3728813559322034</v>
      </c>
      <c r="D150" s="65">
        <v>32</v>
      </c>
      <c r="E150" s="9">
        <f>IF(D153=0, "-", D150/D153)</f>
        <v>0.35164835164835168</v>
      </c>
      <c r="F150" s="81">
        <v>225</v>
      </c>
      <c r="G150" s="34">
        <f>IF(F153=0, "-", F150/F153)</f>
        <v>0.33234859675036926</v>
      </c>
      <c r="H150" s="65">
        <v>474</v>
      </c>
      <c r="I150" s="9">
        <f>IF(H153=0, "-", H150/H153)</f>
        <v>0.42973708068902994</v>
      </c>
      <c r="J150" s="8">
        <f t="shared" si="10"/>
        <v>-0.3125</v>
      </c>
      <c r="K150" s="9">
        <f t="shared" si="11"/>
        <v>-0.52531645569620256</v>
      </c>
    </row>
    <row r="151" spans="1:11" x14ac:dyDescent="0.2">
      <c r="A151" s="7" t="s">
        <v>293</v>
      </c>
      <c r="B151" s="65">
        <v>0</v>
      </c>
      <c r="C151" s="34">
        <f>IF(B153=0, "-", B151/B153)</f>
        <v>0</v>
      </c>
      <c r="D151" s="65">
        <v>3</v>
      </c>
      <c r="E151" s="9">
        <f>IF(D153=0, "-", D151/D153)</f>
        <v>3.2967032967032968E-2</v>
      </c>
      <c r="F151" s="81">
        <v>12</v>
      </c>
      <c r="G151" s="34">
        <f>IF(F153=0, "-", F151/F153)</f>
        <v>1.7725258493353029E-2</v>
      </c>
      <c r="H151" s="65">
        <v>8</v>
      </c>
      <c r="I151" s="9">
        <f>IF(H153=0, "-", H151/H153)</f>
        <v>7.2529465095194923E-3</v>
      </c>
      <c r="J151" s="8">
        <f t="shared" si="10"/>
        <v>-1</v>
      </c>
      <c r="K151" s="9">
        <f t="shared" si="11"/>
        <v>0.5</v>
      </c>
    </row>
    <row r="152" spans="1:11" x14ac:dyDescent="0.2">
      <c r="A152" s="2"/>
      <c r="B152" s="68"/>
      <c r="C152" s="33"/>
      <c r="D152" s="68"/>
      <c r="E152" s="6"/>
      <c r="F152" s="82"/>
      <c r="G152" s="33"/>
      <c r="H152" s="68"/>
      <c r="I152" s="6"/>
      <c r="J152" s="5"/>
      <c r="K152" s="6"/>
    </row>
    <row r="153" spans="1:11" s="43" customFormat="1" x14ac:dyDescent="0.2">
      <c r="A153" s="162" t="s">
        <v>610</v>
      </c>
      <c r="B153" s="71">
        <f>SUM(B142:B152)</f>
        <v>59</v>
      </c>
      <c r="C153" s="40">
        <f>B153/10447</f>
        <v>5.647554321814875E-3</v>
      </c>
      <c r="D153" s="71">
        <f>SUM(D142:D152)</f>
        <v>91</v>
      </c>
      <c r="E153" s="41">
        <f>D153/24686</f>
        <v>3.6862999270841773E-3</v>
      </c>
      <c r="F153" s="77">
        <f>SUM(F142:F152)</f>
        <v>677</v>
      </c>
      <c r="G153" s="42">
        <f>F153/155887</f>
        <v>4.3428894006556033E-3</v>
      </c>
      <c r="H153" s="71">
        <f>SUM(H142:H152)</f>
        <v>1103</v>
      </c>
      <c r="I153" s="41">
        <f>H153/231192</f>
        <v>4.7709263296307827E-3</v>
      </c>
      <c r="J153" s="37">
        <f>IF(D153=0, "-", IF((B153-D153)/D153&lt;10, (B153-D153)/D153, "&gt;999%"))</f>
        <v>-0.35164835164835168</v>
      </c>
      <c r="K153" s="38">
        <f>IF(H153=0, "-", IF((F153-H153)/H153&lt;10, (F153-H153)/H153, "&gt;999%"))</f>
        <v>-0.38621940163191298</v>
      </c>
    </row>
    <row r="154" spans="1:11" x14ac:dyDescent="0.2">
      <c r="B154" s="83"/>
      <c r="D154" s="83"/>
      <c r="F154" s="83"/>
      <c r="H154" s="83"/>
    </row>
    <row r="155" spans="1:11" s="43" customFormat="1" x14ac:dyDescent="0.2">
      <c r="A155" s="162" t="s">
        <v>609</v>
      </c>
      <c r="B155" s="71">
        <v>115</v>
      </c>
      <c r="C155" s="40">
        <f>B155/10447</f>
        <v>1.1007944864554418E-2</v>
      </c>
      <c r="D155" s="71">
        <v>288</v>
      </c>
      <c r="E155" s="41">
        <f>D155/24686</f>
        <v>1.1666531637365309E-2</v>
      </c>
      <c r="F155" s="77">
        <v>1318</v>
      </c>
      <c r="G155" s="42">
        <f>F155/155887</f>
        <v>8.4548422896072156E-3</v>
      </c>
      <c r="H155" s="71">
        <v>3824</v>
      </c>
      <c r="I155" s="41">
        <f>H155/231192</f>
        <v>1.6540364718502371E-2</v>
      </c>
      <c r="J155" s="37">
        <f>IF(D155=0, "-", IF((B155-D155)/D155&lt;10, (B155-D155)/D155, "&gt;999%"))</f>
        <v>-0.60069444444444442</v>
      </c>
      <c r="K155" s="38">
        <f>IF(H155=0, "-", IF((F155-H155)/H155&lt;10, (F155-H155)/H155, "&gt;999%"))</f>
        <v>-0.65533472803347281</v>
      </c>
    </row>
    <row r="156" spans="1:11" x14ac:dyDescent="0.2">
      <c r="B156" s="83"/>
      <c r="D156" s="83"/>
      <c r="F156" s="83"/>
      <c r="H156" s="83"/>
    </row>
    <row r="157" spans="1:11" ht="15.75" x14ac:dyDescent="0.25">
      <c r="A157" s="164" t="s">
        <v>117</v>
      </c>
      <c r="B157" s="196" t="s">
        <v>1</v>
      </c>
      <c r="C157" s="200"/>
      <c r="D157" s="200"/>
      <c r="E157" s="197"/>
      <c r="F157" s="196" t="s">
        <v>14</v>
      </c>
      <c r="G157" s="200"/>
      <c r="H157" s="200"/>
      <c r="I157" s="197"/>
      <c r="J157" s="196" t="s">
        <v>15</v>
      </c>
      <c r="K157" s="197"/>
    </row>
    <row r="158" spans="1:11" x14ac:dyDescent="0.2">
      <c r="A158" s="22"/>
      <c r="B158" s="196">
        <f>VALUE(RIGHT($B$2, 4))</f>
        <v>2020</v>
      </c>
      <c r="C158" s="197"/>
      <c r="D158" s="196">
        <f>B158-1</f>
        <v>2019</v>
      </c>
      <c r="E158" s="204"/>
      <c r="F158" s="196">
        <f>B158</f>
        <v>2020</v>
      </c>
      <c r="G158" s="204"/>
      <c r="H158" s="196">
        <f>D158</f>
        <v>2019</v>
      </c>
      <c r="I158" s="204"/>
      <c r="J158" s="140" t="s">
        <v>4</v>
      </c>
      <c r="K158" s="141" t="s">
        <v>2</v>
      </c>
    </row>
    <row r="159" spans="1:11" x14ac:dyDescent="0.2">
      <c r="A159" s="163" t="s">
        <v>145</v>
      </c>
      <c r="B159" s="61" t="s">
        <v>12</v>
      </c>
      <c r="C159" s="62" t="s">
        <v>13</v>
      </c>
      <c r="D159" s="61" t="s">
        <v>12</v>
      </c>
      <c r="E159" s="63" t="s">
        <v>13</v>
      </c>
      <c r="F159" s="62" t="s">
        <v>12</v>
      </c>
      <c r="G159" s="62" t="s">
        <v>13</v>
      </c>
      <c r="H159" s="61" t="s">
        <v>12</v>
      </c>
      <c r="I159" s="63" t="s">
        <v>13</v>
      </c>
      <c r="J159" s="61"/>
      <c r="K159" s="63"/>
    </row>
    <row r="160" spans="1:11" x14ac:dyDescent="0.2">
      <c r="A160" s="7" t="s">
        <v>294</v>
      </c>
      <c r="B160" s="65">
        <v>3</v>
      </c>
      <c r="C160" s="34">
        <f>IF(B162=0, "-", B160/B162)</f>
        <v>1</v>
      </c>
      <c r="D160" s="65">
        <v>1</v>
      </c>
      <c r="E160" s="9">
        <f>IF(D162=0, "-", D160/D162)</f>
        <v>1</v>
      </c>
      <c r="F160" s="81">
        <v>39</v>
      </c>
      <c r="G160" s="34">
        <f>IF(F162=0, "-", F160/F162)</f>
        <v>1</v>
      </c>
      <c r="H160" s="65">
        <v>50</v>
      </c>
      <c r="I160" s="9">
        <f>IF(H162=0, "-", H160/H162)</f>
        <v>1</v>
      </c>
      <c r="J160" s="8">
        <f>IF(D160=0, "-", IF((B160-D160)/D160&lt;10, (B160-D160)/D160, "&gt;999%"))</f>
        <v>2</v>
      </c>
      <c r="K160" s="9">
        <f>IF(H160=0, "-", IF((F160-H160)/H160&lt;10, (F160-H160)/H160, "&gt;999%"))</f>
        <v>-0.22</v>
      </c>
    </row>
    <row r="161" spans="1:11" x14ac:dyDescent="0.2">
      <c r="A161" s="2"/>
      <c r="B161" s="68"/>
      <c r="C161" s="33"/>
      <c r="D161" s="68"/>
      <c r="E161" s="6"/>
      <c r="F161" s="82"/>
      <c r="G161" s="33"/>
      <c r="H161" s="68"/>
      <c r="I161" s="6"/>
      <c r="J161" s="5"/>
      <c r="K161" s="6"/>
    </row>
    <row r="162" spans="1:11" s="43" customFormat="1" x14ac:dyDescent="0.2">
      <c r="A162" s="162" t="s">
        <v>608</v>
      </c>
      <c r="B162" s="71">
        <f>SUM(B160:B161)</f>
        <v>3</v>
      </c>
      <c r="C162" s="40">
        <f>B162/10447</f>
        <v>2.8716377907533262E-4</v>
      </c>
      <c r="D162" s="71">
        <f>SUM(D160:D161)</f>
        <v>1</v>
      </c>
      <c r="E162" s="41">
        <f>D162/24686</f>
        <v>4.0508790407518434E-5</v>
      </c>
      <c r="F162" s="77">
        <f>SUM(F160:F161)</f>
        <v>39</v>
      </c>
      <c r="G162" s="42">
        <f>F162/155887</f>
        <v>2.5018122101265662E-4</v>
      </c>
      <c r="H162" s="71">
        <f>SUM(H160:H161)</f>
        <v>50</v>
      </c>
      <c r="I162" s="41">
        <f>H162/231192</f>
        <v>2.1627045918543895E-4</v>
      </c>
      <c r="J162" s="37">
        <f>IF(D162=0, "-", IF((B162-D162)/D162&lt;10, (B162-D162)/D162, "&gt;999%"))</f>
        <v>2</v>
      </c>
      <c r="K162" s="38">
        <f>IF(H162=0, "-", IF((F162-H162)/H162&lt;10, (F162-H162)/H162, "&gt;999%"))</f>
        <v>-0.22</v>
      </c>
    </row>
    <row r="163" spans="1:11" x14ac:dyDescent="0.2">
      <c r="B163" s="83"/>
      <c r="D163" s="83"/>
      <c r="F163" s="83"/>
      <c r="H163" s="83"/>
    </row>
    <row r="164" spans="1:11" x14ac:dyDescent="0.2">
      <c r="A164" s="163" t="s">
        <v>146</v>
      </c>
      <c r="B164" s="61" t="s">
        <v>12</v>
      </c>
      <c r="C164" s="62" t="s">
        <v>13</v>
      </c>
      <c r="D164" s="61" t="s">
        <v>12</v>
      </c>
      <c r="E164" s="63" t="s">
        <v>13</v>
      </c>
      <c r="F164" s="62" t="s">
        <v>12</v>
      </c>
      <c r="G164" s="62" t="s">
        <v>13</v>
      </c>
      <c r="H164" s="61" t="s">
        <v>12</v>
      </c>
      <c r="I164" s="63" t="s">
        <v>13</v>
      </c>
      <c r="J164" s="61"/>
      <c r="K164" s="63"/>
    </row>
    <row r="165" spans="1:11" x14ac:dyDescent="0.2">
      <c r="A165" s="7" t="s">
        <v>295</v>
      </c>
      <c r="B165" s="65">
        <v>0</v>
      </c>
      <c r="C165" s="34">
        <f>IF(B178=0, "-", B165/B178)</f>
        <v>0</v>
      </c>
      <c r="D165" s="65">
        <v>1</v>
      </c>
      <c r="E165" s="9">
        <f>IF(D178=0, "-", D165/D178)</f>
        <v>4.3478260869565216E-2</v>
      </c>
      <c r="F165" s="81">
        <v>3</v>
      </c>
      <c r="G165" s="34">
        <f>IF(F178=0, "-", F165/F178)</f>
        <v>1.2875536480686695E-2</v>
      </c>
      <c r="H165" s="65">
        <v>4</v>
      </c>
      <c r="I165" s="9">
        <f>IF(H178=0, "-", H165/H178)</f>
        <v>2.0512820512820513E-2</v>
      </c>
      <c r="J165" s="8">
        <f t="shared" ref="J165:J176" si="12">IF(D165=0, "-", IF((B165-D165)/D165&lt;10, (B165-D165)/D165, "&gt;999%"))</f>
        <v>-1</v>
      </c>
      <c r="K165" s="9">
        <f t="shared" ref="K165:K176" si="13">IF(H165=0, "-", IF((F165-H165)/H165&lt;10, (F165-H165)/H165, "&gt;999%"))</f>
        <v>-0.25</v>
      </c>
    </row>
    <row r="166" spans="1:11" x14ac:dyDescent="0.2">
      <c r="A166" s="7" t="s">
        <v>296</v>
      </c>
      <c r="B166" s="65">
        <v>0</v>
      </c>
      <c r="C166" s="34">
        <f>IF(B178=0, "-", B166/B178)</f>
        <v>0</v>
      </c>
      <c r="D166" s="65">
        <v>0</v>
      </c>
      <c r="E166" s="9">
        <f>IF(D178=0, "-", D166/D178)</f>
        <v>0</v>
      </c>
      <c r="F166" s="81">
        <v>2</v>
      </c>
      <c r="G166" s="34">
        <f>IF(F178=0, "-", F166/F178)</f>
        <v>8.5836909871244635E-3</v>
      </c>
      <c r="H166" s="65">
        <v>2</v>
      </c>
      <c r="I166" s="9">
        <f>IF(H178=0, "-", H166/H178)</f>
        <v>1.0256410256410256E-2</v>
      </c>
      <c r="J166" s="8" t="str">
        <f t="shared" si="12"/>
        <v>-</v>
      </c>
      <c r="K166" s="9">
        <f t="shared" si="13"/>
        <v>0</v>
      </c>
    </row>
    <row r="167" spans="1:11" x14ac:dyDescent="0.2">
      <c r="A167" s="7" t="s">
        <v>297</v>
      </c>
      <c r="B167" s="65">
        <v>0</v>
      </c>
      <c r="C167" s="34">
        <f>IF(B178=0, "-", B167/B178)</f>
        <v>0</v>
      </c>
      <c r="D167" s="65">
        <v>4</v>
      </c>
      <c r="E167" s="9">
        <f>IF(D178=0, "-", D167/D178)</f>
        <v>0.17391304347826086</v>
      </c>
      <c r="F167" s="81">
        <v>86</v>
      </c>
      <c r="G167" s="34">
        <f>IF(F178=0, "-", F167/F178)</f>
        <v>0.36909871244635195</v>
      </c>
      <c r="H167" s="65">
        <v>15</v>
      </c>
      <c r="I167" s="9">
        <f>IF(H178=0, "-", H167/H178)</f>
        <v>7.6923076923076927E-2</v>
      </c>
      <c r="J167" s="8">
        <f t="shared" si="12"/>
        <v>-1</v>
      </c>
      <c r="K167" s="9">
        <f t="shared" si="13"/>
        <v>4.7333333333333334</v>
      </c>
    </row>
    <row r="168" spans="1:11" x14ac:dyDescent="0.2">
      <c r="A168" s="7" t="s">
        <v>298</v>
      </c>
      <c r="B168" s="65">
        <v>4</v>
      </c>
      <c r="C168" s="34">
        <f>IF(B178=0, "-", B168/B178)</f>
        <v>0.44444444444444442</v>
      </c>
      <c r="D168" s="65">
        <v>7</v>
      </c>
      <c r="E168" s="9">
        <f>IF(D178=0, "-", D168/D178)</f>
        <v>0.30434782608695654</v>
      </c>
      <c r="F168" s="81">
        <v>39</v>
      </c>
      <c r="G168" s="34">
        <f>IF(F178=0, "-", F168/F178)</f>
        <v>0.16738197424892703</v>
      </c>
      <c r="H168" s="65">
        <v>60</v>
      </c>
      <c r="I168" s="9">
        <f>IF(H178=0, "-", H168/H178)</f>
        <v>0.30769230769230771</v>
      </c>
      <c r="J168" s="8">
        <f t="shared" si="12"/>
        <v>-0.42857142857142855</v>
      </c>
      <c r="K168" s="9">
        <f t="shared" si="13"/>
        <v>-0.35</v>
      </c>
    </row>
    <row r="169" spans="1:11" x14ac:dyDescent="0.2">
      <c r="A169" s="7" t="s">
        <v>299</v>
      </c>
      <c r="B169" s="65">
        <v>3</v>
      </c>
      <c r="C169" s="34">
        <f>IF(B178=0, "-", B169/B178)</f>
        <v>0.33333333333333331</v>
      </c>
      <c r="D169" s="65">
        <v>0</v>
      </c>
      <c r="E169" s="9">
        <f>IF(D178=0, "-", D169/D178)</f>
        <v>0</v>
      </c>
      <c r="F169" s="81">
        <v>39</v>
      </c>
      <c r="G169" s="34">
        <f>IF(F178=0, "-", F169/F178)</f>
        <v>0.16738197424892703</v>
      </c>
      <c r="H169" s="65">
        <v>0</v>
      </c>
      <c r="I169" s="9">
        <f>IF(H178=0, "-", H169/H178)</f>
        <v>0</v>
      </c>
      <c r="J169" s="8" t="str">
        <f t="shared" si="12"/>
        <v>-</v>
      </c>
      <c r="K169" s="9" t="str">
        <f t="shared" si="13"/>
        <v>-</v>
      </c>
    </row>
    <row r="170" spans="1:11" x14ac:dyDescent="0.2">
      <c r="A170" s="7" t="s">
        <v>300</v>
      </c>
      <c r="B170" s="65">
        <v>0</v>
      </c>
      <c r="C170" s="34">
        <f>IF(B178=0, "-", B170/B178)</f>
        <v>0</v>
      </c>
      <c r="D170" s="65">
        <v>0</v>
      </c>
      <c r="E170" s="9">
        <f>IF(D178=0, "-", D170/D178)</f>
        <v>0</v>
      </c>
      <c r="F170" s="81">
        <v>2</v>
      </c>
      <c r="G170" s="34">
        <f>IF(F178=0, "-", F170/F178)</f>
        <v>8.5836909871244635E-3</v>
      </c>
      <c r="H170" s="65">
        <v>2</v>
      </c>
      <c r="I170" s="9">
        <f>IF(H178=0, "-", H170/H178)</f>
        <v>1.0256410256410256E-2</v>
      </c>
      <c r="J170" s="8" t="str">
        <f t="shared" si="12"/>
        <v>-</v>
      </c>
      <c r="K170" s="9">
        <f t="shared" si="13"/>
        <v>0</v>
      </c>
    </row>
    <row r="171" spans="1:11" x14ac:dyDescent="0.2">
      <c r="A171" s="7" t="s">
        <v>301</v>
      </c>
      <c r="B171" s="65">
        <v>0</v>
      </c>
      <c r="C171" s="34">
        <f>IF(B178=0, "-", B171/B178)</f>
        <v>0</v>
      </c>
      <c r="D171" s="65">
        <v>1</v>
      </c>
      <c r="E171" s="9">
        <f>IF(D178=0, "-", D171/D178)</f>
        <v>4.3478260869565216E-2</v>
      </c>
      <c r="F171" s="81">
        <v>7</v>
      </c>
      <c r="G171" s="34">
        <f>IF(F178=0, "-", F171/F178)</f>
        <v>3.0042918454935622E-2</v>
      </c>
      <c r="H171" s="65">
        <v>6</v>
      </c>
      <c r="I171" s="9">
        <f>IF(H178=0, "-", H171/H178)</f>
        <v>3.0769230769230771E-2</v>
      </c>
      <c r="J171" s="8">
        <f t="shared" si="12"/>
        <v>-1</v>
      </c>
      <c r="K171" s="9">
        <f t="shared" si="13"/>
        <v>0.16666666666666666</v>
      </c>
    </row>
    <row r="172" spans="1:11" x14ac:dyDescent="0.2">
      <c r="A172" s="7" t="s">
        <v>302</v>
      </c>
      <c r="B172" s="65">
        <v>1</v>
      </c>
      <c r="C172" s="34">
        <f>IF(B178=0, "-", B172/B178)</f>
        <v>0.1111111111111111</v>
      </c>
      <c r="D172" s="65">
        <v>0</v>
      </c>
      <c r="E172" s="9">
        <f>IF(D178=0, "-", D172/D178)</f>
        <v>0</v>
      </c>
      <c r="F172" s="81">
        <v>3</v>
      </c>
      <c r="G172" s="34">
        <f>IF(F178=0, "-", F172/F178)</f>
        <v>1.2875536480686695E-2</v>
      </c>
      <c r="H172" s="65">
        <v>1</v>
      </c>
      <c r="I172" s="9">
        <f>IF(H178=0, "-", H172/H178)</f>
        <v>5.1282051282051282E-3</v>
      </c>
      <c r="J172" s="8" t="str">
        <f t="shared" si="12"/>
        <v>-</v>
      </c>
      <c r="K172" s="9">
        <f t="shared" si="13"/>
        <v>2</v>
      </c>
    </row>
    <row r="173" spans="1:11" x14ac:dyDescent="0.2">
      <c r="A173" s="7" t="s">
        <v>303</v>
      </c>
      <c r="B173" s="65">
        <v>0</v>
      </c>
      <c r="C173" s="34">
        <f>IF(B178=0, "-", B173/B178)</f>
        <v>0</v>
      </c>
      <c r="D173" s="65">
        <v>2</v>
      </c>
      <c r="E173" s="9">
        <f>IF(D178=0, "-", D173/D178)</f>
        <v>8.6956521739130432E-2</v>
      </c>
      <c r="F173" s="81">
        <v>11</v>
      </c>
      <c r="G173" s="34">
        <f>IF(F178=0, "-", F173/F178)</f>
        <v>4.7210300429184553E-2</v>
      </c>
      <c r="H173" s="65">
        <v>22</v>
      </c>
      <c r="I173" s="9">
        <f>IF(H178=0, "-", H173/H178)</f>
        <v>0.11282051282051282</v>
      </c>
      <c r="J173" s="8">
        <f t="shared" si="12"/>
        <v>-1</v>
      </c>
      <c r="K173" s="9">
        <f t="shared" si="13"/>
        <v>-0.5</v>
      </c>
    </row>
    <row r="174" spans="1:11" x14ac:dyDescent="0.2">
      <c r="A174" s="7" t="s">
        <v>304</v>
      </c>
      <c r="B174" s="65">
        <v>1</v>
      </c>
      <c r="C174" s="34">
        <f>IF(B178=0, "-", B174/B178)</f>
        <v>0.1111111111111111</v>
      </c>
      <c r="D174" s="65">
        <v>7</v>
      </c>
      <c r="E174" s="9">
        <f>IF(D178=0, "-", D174/D178)</f>
        <v>0.30434782608695654</v>
      </c>
      <c r="F174" s="81">
        <v>35</v>
      </c>
      <c r="G174" s="34">
        <f>IF(F178=0, "-", F174/F178)</f>
        <v>0.15021459227467812</v>
      </c>
      <c r="H174" s="65">
        <v>58</v>
      </c>
      <c r="I174" s="9">
        <f>IF(H178=0, "-", H174/H178)</f>
        <v>0.29743589743589743</v>
      </c>
      <c r="J174" s="8">
        <f t="shared" si="12"/>
        <v>-0.8571428571428571</v>
      </c>
      <c r="K174" s="9">
        <f t="shared" si="13"/>
        <v>-0.39655172413793105</v>
      </c>
    </row>
    <row r="175" spans="1:11" x14ac:dyDescent="0.2">
      <c r="A175" s="7" t="s">
        <v>305</v>
      </c>
      <c r="B175" s="65">
        <v>0</v>
      </c>
      <c r="C175" s="34">
        <f>IF(B178=0, "-", B175/B178)</f>
        <v>0</v>
      </c>
      <c r="D175" s="65">
        <v>1</v>
      </c>
      <c r="E175" s="9">
        <f>IF(D178=0, "-", D175/D178)</f>
        <v>4.3478260869565216E-2</v>
      </c>
      <c r="F175" s="81">
        <v>6</v>
      </c>
      <c r="G175" s="34">
        <f>IF(F178=0, "-", F175/F178)</f>
        <v>2.575107296137339E-2</v>
      </c>
      <c r="H175" s="65">
        <v>22</v>
      </c>
      <c r="I175" s="9">
        <f>IF(H178=0, "-", H175/H178)</f>
        <v>0.11282051282051282</v>
      </c>
      <c r="J175" s="8">
        <f t="shared" si="12"/>
        <v>-1</v>
      </c>
      <c r="K175" s="9">
        <f t="shared" si="13"/>
        <v>-0.72727272727272729</v>
      </c>
    </row>
    <row r="176" spans="1:11" x14ac:dyDescent="0.2">
      <c r="A176" s="7" t="s">
        <v>306</v>
      </c>
      <c r="B176" s="65">
        <v>0</v>
      </c>
      <c r="C176" s="34">
        <f>IF(B178=0, "-", B176/B178)</f>
        <v>0</v>
      </c>
      <c r="D176" s="65">
        <v>0</v>
      </c>
      <c r="E176" s="9">
        <f>IF(D178=0, "-", D176/D178)</f>
        <v>0</v>
      </c>
      <c r="F176" s="81">
        <v>0</v>
      </c>
      <c r="G176" s="34">
        <f>IF(F178=0, "-", F176/F178)</f>
        <v>0</v>
      </c>
      <c r="H176" s="65">
        <v>3</v>
      </c>
      <c r="I176" s="9">
        <f>IF(H178=0, "-", H176/H178)</f>
        <v>1.5384615384615385E-2</v>
      </c>
      <c r="J176" s="8" t="str">
        <f t="shared" si="12"/>
        <v>-</v>
      </c>
      <c r="K176" s="9">
        <f t="shared" si="13"/>
        <v>-1</v>
      </c>
    </row>
    <row r="177" spans="1:11" x14ac:dyDescent="0.2">
      <c r="A177" s="2"/>
      <c r="B177" s="68"/>
      <c r="C177" s="33"/>
      <c r="D177" s="68"/>
      <c r="E177" s="6"/>
      <c r="F177" s="82"/>
      <c r="G177" s="33"/>
      <c r="H177" s="68"/>
      <c r="I177" s="6"/>
      <c r="J177" s="5"/>
      <c r="K177" s="6"/>
    </row>
    <row r="178" spans="1:11" s="43" customFormat="1" x14ac:dyDescent="0.2">
      <c r="A178" s="162" t="s">
        <v>607</v>
      </c>
      <c r="B178" s="71">
        <f>SUM(B165:B177)</f>
        <v>9</v>
      </c>
      <c r="C178" s="40">
        <f>B178/10447</f>
        <v>8.6149133722599792E-4</v>
      </c>
      <c r="D178" s="71">
        <f>SUM(D165:D177)</f>
        <v>23</v>
      </c>
      <c r="E178" s="41">
        <f>D178/24686</f>
        <v>9.3170217937292392E-4</v>
      </c>
      <c r="F178" s="77">
        <f>SUM(F165:F177)</f>
        <v>233</v>
      </c>
      <c r="G178" s="42">
        <f>F178/155887</f>
        <v>1.494672422973051E-3</v>
      </c>
      <c r="H178" s="71">
        <f>SUM(H165:H177)</f>
        <v>195</v>
      </c>
      <c r="I178" s="41">
        <f>H178/231192</f>
        <v>8.4345479082321192E-4</v>
      </c>
      <c r="J178" s="37">
        <f>IF(D178=0, "-", IF((B178-D178)/D178&lt;10, (B178-D178)/D178, "&gt;999%"))</f>
        <v>-0.60869565217391308</v>
      </c>
      <c r="K178" s="38">
        <f>IF(H178=0, "-", IF((F178-H178)/H178&lt;10, (F178-H178)/H178, "&gt;999%"))</f>
        <v>0.19487179487179487</v>
      </c>
    </row>
    <row r="179" spans="1:11" x14ac:dyDescent="0.2">
      <c r="B179" s="83"/>
      <c r="D179" s="83"/>
      <c r="F179" s="83"/>
      <c r="H179" s="83"/>
    </row>
    <row r="180" spans="1:11" s="43" customFormat="1" x14ac:dyDescent="0.2">
      <c r="A180" s="162" t="s">
        <v>606</v>
      </c>
      <c r="B180" s="71">
        <v>12</v>
      </c>
      <c r="C180" s="40">
        <f>B180/10447</f>
        <v>1.1486551163013305E-3</v>
      </c>
      <c r="D180" s="71">
        <v>24</v>
      </c>
      <c r="E180" s="41">
        <f>D180/24686</f>
        <v>9.7221096978044241E-4</v>
      </c>
      <c r="F180" s="77">
        <v>272</v>
      </c>
      <c r="G180" s="42">
        <f>F180/155887</f>
        <v>1.7448536439857076E-3</v>
      </c>
      <c r="H180" s="71">
        <v>245</v>
      </c>
      <c r="I180" s="41">
        <f>H180/231192</f>
        <v>1.0597252500086508E-3</v>
      </c>
      <c r="J180" s="37">
        <f>IF(D180=0, "-", IF((B180-D180)/D180&lt;10, (B180-D180)/D180, "&gt;999%"))</f>
        <v>-0.5</v>
      </c>
      <c r="K180" s="38">
        <f>IF(H180=0, "-", IF((F180-H180)/H180&lt;10, (F180-H180)/H180, "&gt;999%"))</f>
        <v>0.11020408163265306</v>
      </c>
    </row>
    <row r="181" spans="1:11" x14ac:dyDescent="0.2">
      <c r="B181" s="83"/>
      <c r="D181" s="83"/>
      <c r="F181" s="83"/>
      <c r="H181" s="83"/>
    </row>
    <row r="182" spans="1:11" ht="15.75" x14ac:dyDescent="0.25">
      <c r="A182" s="164" t="s">
        <v>118</v>
      </c>
      <c r="B182" s="196" t="s">
        <v>1</v>
      </c>
      <c r="C182" s="200"/>
      <c r="D182" s="200"/>
      <c r="E182" s="197"/>
      <c r="F182" s="196" t="s">
        <v>14</v>
      </c>
      <c r="G182" s="200"/>
      <c r="H182" s="200"/>
      <c r="I182" s="197"/>
      <c r="J182" s="196" t="s">
        <v>15</v>
      </c>
      <c r="K182" s="197"/>
    </row>
    <row r="183" spans="1:11" x14ac:dyDescent="0.2">
      <c r="A183" s="22"/>
      <c r="B183" s="196">
        <f>VALUE(RIGHT($B$2, 4))</f>
        <v>2020</v>
      </c>
      <c r="C183" s="197"/>
      <c r="D183" s="196">
        <f>B183-1</f>
        <v>2019</v>
      </c>
      <c r="E183" s="204"/>
      <c r="F183" s="196">
        <f>B183</f>
        <v>2020</v>
      </c>
      <c r="G183" s="204"/>
      <c r="H183" s="196">
        <f>D183</f>
        <v>2019</v>
      </c>
      <c r="I183" s="204"/>
      <c r="J183" s="140" t="s">
        <v>4</v>
      </c>
      <c r="K183" s="141" t="s">
        <v>2</v>
      </c>
    </row>
    <row r="184" spans="1:11" x14ac:dyDescent="0.2">
      <c r="A184" s="163" t="s">
        <v>147</v>
      </c>
      <c r="B184" s="61" t="s">
        <v>12</v>
      </c>
      <c r="C184" s="62" t="s">
        <v>13</v>
      </c>
      <c r="D184" s="61" t="s">
        <v>12</v>
      </c>
      <c r="E184" s="63" t="s">
        <v>13</v>
      </c>
      <c r="F184" s="62" t="s">
        <v>12</v>
      </c>
      <c r="G184" s="62" t="s">
        <v>13</v>
      </c>
      <c r="H184" s="61" t="s">
        <v>12</v>
      </c>
      <c r="I184" s="63" t="s">
        <v>13</v>
      </c>
      <c r="J184" s="61"/>
      <c r="K184" s="63"/>
    </row>
    <row r="185" spans="1:11" x14ac:dyDescent="0.2">
      <c r="A185" s="7" t="s">
        <v>307</v>
      </c>
      <c r="B185" s="65">
        <v>6</v>
      </c>
      <c r="C185" s="34">
        <f>IF(B196=0, "-", B185/B196)</f>
        <v>0.11764705882352941</v>
      </c>
      <c r="D185" s="65">
        <v>64</v>
      </c>
      <c r="E185" s="9">
        <f>IF(D196=0, "-", D185/D196)</f>
        <v>0.25</v>
      </c>
      <c r="F185" s="81">
        <v>187</v>
      </c>
      <c r="G185" s="34">
        <f>IF(F196=0, "-", F185/F196)</f>
        <v>0.13790560471976401</v>
      </c>
      <c r="H185" s="65">
        <v>419</v>
      </c>
      <c r="I185" s="9">
        <f>IF(H196=0, "-", H185/H196)</f>
        <v>0.16713203031511767</v>
      </c>
      <c r="J185" s="8">
        <f t="shared" ref="J185:J194" si="14">IF(D185=0, "-", IF((B185-D185)/D185&lt;10, (B185-D185)/D185, "&gt;999%"))</f>
        <v>-0.90625</v>
      </c>
      <c r="K185" s="9">
        <f t="shared" ref="K185:K194" si="15">IF(H185=0, "-", IF((F185-H185)/H185&lt;10, (F185-H185)/H185, "&gt;999%"))</f>
        <v>-0.55369928400954649</v>
      </c>
    </row>
    <row r="186" spans="1:11" x14ac:dyDescent="0.2">
      <c r="A186" s="7" t="s">
        <v>308</v>
      </c>
      <c r="B186" s="65">
        <v>4</v>
      </c>
      <c r="C186" s="34">
        <f>IF(B196=0, "-", B186/B196)</f>
        <v>7.8431372549019607E-2</v>
      </c>
      <c r="D186" s="65">
        <v>16</v>
      </c>
      <c r="E186" s="9">
        <f>IF(D196=0, "-", D186/D196)</f>
        <v>6.25E-2</v>
      </c>
      <c r="F186" s="81">
        <v>101</v>
      </c>
      <c r="G186" s="34">
        <f>IF(F196=0, "-", F186/F196)</f>
        <v>7.4483775811209435E-2</v>
      </c>
      <c r="H186" s="65">
        <v>142</v>
      </c>
      <c r="I186" s="9">
        <f>IF(H196=0, "-", H186/H196)</f>
        <v>5.6641404068607897E-2</v>
      </c>
      <c r="J186" s="8">
        <f t="shared" si="14"/>
        <v>-0.75</v>
      </c>
      <c r="K186" s="9">
        <f t="shared" si="15"/>
        <v>-0.28873239436619719</v>
      </c>
    </row>
    <row r="187" spans="1:11" x14ac:dyDescent="0.2">
      <c r="A187" s="7" t="s">
        <v>309</v>
      </c>
      <c r="B187" s="65">
        <v>30</v>
      </c>
      <c r="C187" s="34">
        <f>IF(B196=0, "-", B187/B196)</f>
        <v>0.58823529411764708</v>
      </c>
      <c r="D187" s="65">
        <v>138</v>
      </c>
      <c r="E187" s="9">
        <f>IF(D196=0, "-", D187/D196)</f>
        <v>0.5390625</v>
      </c>
      <c r="F187" s="81">
        <v>846</v>
      </c>
      <c r="G187" s="34">
        <f>IF(F196=0, "-", F187/F196)</f>
        <v>0.62389380530973448</v>
      </c>
      <c r="H187" s="65">
        <v>1513</v>
      </c>
      <c r="I187" s="9">
        <f>IF(H196=0, "-", H187/H196)</f>
        <v>0.60351017151974473</v>
      </c>
      <c r="J187" s="8">
        <f t="shared" si="14"/>
        <v>-0.78260869565217395</v>
      </c>
      <c r="K187" s="9">
        <f t="shared" si="15"/>
        <v>-0.44084600132187707</v>
      </c>
    </row>
    <row r="188" spans="1:11" x14ac:dyDescent="0.2">
      <c r="A188" s="7" t="s">
        <v>310</v>
      </c>
      <c r="B188" s="65">
        <v>0</v>
      </c>
      <c r="C188" s="34">
        <f>IF(B196=0, "-", B188/B196)</f>
        <v>0</v>
      </c>
      <c r="D188" s="65">
        <v>0</v>
      </c>
      <c r="E188" s="9">
        <f>IF(D196=0, "-", D188/D196)</f>
        <v>0</v>
      </c>
      <c r="F188" s="81">
        <v>0</v>
      </c>
      <c r="G188" s="34">
        <f>IF(F196=0, "-", F188/F196)</f>
        <v>0</v>
      </c>
      <c r="H188" s="65">
        <v>1</v>
      </c>
      <c r="I188" s="9">
        <f>IF(H196=0, "-", H188/H196)</f>
        <v>3.9888312724371757E-4</v>
      </c>
      <c r="J188" s="8" t="str">
        <f t="shared" si="14"/>
        <v>-</v>
      </c>
      <c r="K188" s="9">
        <f t="shared" si="15"/>
        <v>-1</v>
      </c>
    </row>
    <row r="189" spans="1:11" x14ac:dyDescent="0.2">
      <c r="A189" s="7" t="s">
        <v>311</v>
      </c>
      <c r="B189" s="65">
        <v>8</v>
      </c>
      <c r="C189" s="34">
        <f>IF(B196=0, "-", B189/B196)</f>
        <v>0.15686274509803921</v>
      </c>
      <c r="D189" s="65">
        <v>13</v>
      </c>
      <c r="E189" s="9">
        <f>IF(D196=0, "-", D189/D196)</f>
        <v>5.078125E-2</v>
      </c>
      <c r="F189" s="81">
        <v>94</v>
      </c>
      <c r="G189" s="34">
        <f>IF(F196=0, "-", F189/F196)</f>
        <v>6.9321533923303841E-2</v>
      </c>
      <c r="H189" s="65">
        <v>122</v>
      </c>
      <c r="I189" s="9">
        <f>IF(H196=0, "-", H189/H196)</f>
        <v>4.8663741523733546E-2</v>
      </c>
      <c r="J189" s="8">
        <f t="shared" si="14"/>
        <v>-0.38461538461538464</v>
      </c>
      <c r="K189" s="9">
        <f t="shared" si="15"/>
        <v>-0.22950819672131148</v>
      </c>
    </row>
    <row r="190" spans="1:11" x14ac:dyDescent="0.2">
      <c r="A190" s="7" t="s">
        <v>312</v>
      </c>
      <c r="B190" s="65">
        <v>0</v>
      </c>
      <c r="C190" s="34">
        <f>IF(B196=0, "-", B190/B196)</f>
        <v>0</v>
      </c>
      <c r="D190" s="65">
        <v>0</v>
      </c>
      <c r="E190" s="9">
        <f>IF(D196=0, "-", D190/D196)</f>
        <v>0</v>
      </c>
      <c r="F190" s="81">
        <v>0</v>
      </c>
      <c r="G190" s="34">
        <f>IF(F196=0, "-", F190/F196)</f>
        <v>0</v>
      </c>
      <c r="H190" s="65">
        <v>1</v>
      </c>
      <c r="I190" s="9">
        <f>IF(H196=0, "-", H190/H196)</f>
        <v>3.9888312724371757E-4</v>
      </c>
      <c r="J190" s="8" t="str">
        <f t="shared" si="14"/>
        <v>-</v>
      </c>
      <c r="K190" s="9">
        <f t="shared" si="15"/>
        <v>-1</v>
      </c>
    </row>
    <row r="191" spans="1:11" x14ac:dyDescent="0.2">
      <c r="A191" s="7" t="s">
        <v>313</v>
      </c>
      <c r="B191" s="65">
        <v>0</v>
      </c>
      <c r="C191" s="34">
        <f>IF(B196=0, "-", B191/B196)</f>
        <v>0</v>
      </c>
      <c r="D191" s="65">
        <v>11</v>
      </c>
      <c r="E191" s="9">
        <f>IF(D196=0, "-", D191/D196)</f>
        <v>4.296875E-2</v>
      </c>
      <c r="F191" s="81">
        <v>15</v>
      </c>
      <c r="G191" s="34">
        <f>IF(F196=0, "-", F191/F196)</f>
        <v>1.1061946902654867E-2</v>
      </c>
      <c r="H191" s="65">
        <v>103</v>
      </c>
      <c r="I191" s="9">
        <f>IF(H196=0, "-", H191/H196)</f>
        <v>4.1084962106102914E-2</v>
      </c>
      <c r="J191" s="8">
        <f t="shared" si="14"/>
        <v>-1</v>
      </c>
      <c r="K191" s="9">
        <f t="shared" si="15"/>
        <v>-0.85436893203883491</v>
      </c>
    </row>
    <row r="192" spans="1:11" x14ac:dyDescent="0.2">
      <c r="A192" s="7" t="s">
        <v>314</v>
      </c>
      <c r="B192" s="65">
        <v>1</v>
      </c>
      <c r="C192" s="34">
        <f>IF(B196=0, "-", B192/B196)</f>
        <v>1.9607843137254902E-2</v>
      </c>
      <c r="D192" s="65">
        <v>4</v>
      </c>
      <c r="E192" s="9">
        <f>IF(D196=0, "-", D192/D196)</f>
        <v>1.5625E-2</v>
      </c>
      <c r="F192" s="81">
        <v>35</v>
      </c>
      <c r="G192" s="34">
        <f>IF(F196=0, "-", F192/F196)</f>
        <v>2.5811209439528023E-2</v>
      </c>
      <c r="H192" s="65">
        <v>57</v>
      </c>
      <c r="I192" s="9">
        <f>IF(H196=0, "-", H192/H196)</f>
        <v>2.2736338252891904E-2</v>
      </c>
      <c r="J192" s="8">
        <f t="shared" si="14"/>
        <v>-0.75</v>
      </c>
      <c r="K192" s="9">
        <f t="shared" si="15"/>
        <v>-0.38596491228070173</v>
      </c>
    </row>
    <row r="193" spans="1:11" x14ac:dyDescent="0.2">
      <c r="A193" s="7" t="s">
        <v>315</v>
      </c>
      <c r="B193" s="65">
        <v>0</v>
      </c>
      <c r="C193" s="34">
        <f>IF(B196=0, "-", B193/B196)</f>
        <v>0</v>
      </c>
      <c r="D193" s="65">
        <v>0</v>
      </c>
      <c r="E193" s="9">
        <f>IF(D196=0, "-", D193/D196)</f>
        <v>0</v>
      </c>
      <c r="F193" s="81">
        <v>1</v>
      </c>
      <c r="G193" s="34">
        <f>IF(F196=0, "-", F193/F196)</f>
        <v>7.3746312684365781E-4</v>
      </c>
      <c r="H193" s="65">
        <v>13</v>
      </c>
      <c r="I193" s="9">
        <f>IF(H196=0, "-", H193/H196)</f>
        <v>5.185480654168329E-3</v>
      </c>
      <c r="J193" s="8" t="str">
        <f t="shared" si="14"/>
        <v>-</v>
      </c>
      <c r="K193" s="9">
        <f t="shared" si="15"/>
        <v>-0.92307692307692313</v>
      </c>
    </row>
    <row r="194" spans="1:11" x14ac:dyDescent="0.2">
      <c r="A194" s="7" t="s">
        <v>316</v>
      </c>
      <c r="B194" s="65">
        <v>2</v>
      </c>
      <c r="C194" s="34">
        <f>IF(B196=0, "-", B194/B196)</f>
        <v>3.9215686274509803E-2</v>
      </c>
      <c r="D194" s="65">
        <v>10</v>
      </c>
      <c r="E194" s="9">
        <f>IF(D196=0, "-", D194/D196)</f>
        <v>3.90625E-2</v>
      </c>
      <c r="F194" s="81">
        <v>77</v>
      </c>
      <c r="G194" s="34">
        <f>IF(F196=0, "-", F194/F196)</f>
        <v>5.6784660766961655E-2</v>
      </c>
      <c r="H194" s="65">
        <v>136</v>
      </c>
      <c r="I194" s="9">
        <f>IF(H196=0, "-", H194/H196)</f>
        <v>5.4248105305145594E-2</v>
      </c>
      <c r="J194" s="8">
        <f t="shared" si="14"/>
        <v>-0.8</v>
      </c>
      <c r="K194" s="9">
        <f t="shared" si="15"/>
        <v>-0.43382352941176472</v>
      </c>
    </row>
    <row r="195" spans="1:11" x14ac:dyDescent="0.2">
      <c r="A195" s="2"/>
      <c r="B195" s="68"/>
      <c r="C195" s="33"/>
      <c r="D195" s="68"/>
      <c r="E195" s="6"/>
      <c r="F195" s="82"/>
      <c r="G195" s="33"/>
      <c r="H195" s="68"/>
      <c r="I195" s="6"/>
      <c r="J195" s="5"/>
      <c r="K195" s="6"/>
    </row>
    <row r="196" spans="1:11" s="43" customFormat="1" x14ac:dyDescent="0.2">
      <c r="A196" s="162" t="s">
        <v>605</v>
      </c>
      <c r="B196" s="71">
        <f>SUM(B185:B195)</f>
        <v>51</v>
      </c>
      <c r="C196" s="40">
        <f>B196/10447</f>
        <v>4.8817842442806549E-3</v>
      </c>
      <c r="D196" s="71">
        <f>SUM(D185:D195)</f>
        <v>256</v>
      </c>
      <c r="E196" s="41">
        <f>D196/24686</f>
        <v>1.0370250344324719E-2</v>
      </c>
      <c r="F196" s="77">
        <f>SUM(F185:F195)</f>
        <v>1356</v>
      </c>
      <c r="G196" s="42">
        <f>F196/155887</f>
        <v>8.6986086075169829E-3</v>
      </c>
      <c r="H196" s="71">
        <f>SUM(H185:H195)</f>
        <v>2507</v>
      </c>
      <c r="I196" s="41">
        <f>H196/231192</f>
        <v>1.0843800823557908E-2</v>
      </c>
      <c r="J196" s="37">
        <f>IF(D196=0, "-", IF((B196-D196)/D196&lt;10, (B196-D196)/D196, "&gt;999%"))</f>
        <v>-0.80078125</v>
      </c>
      <c r="K196" s="38">
        <f>IF(H196=0, "-", IF((F196-H196)/H196&lt;10, (F196-H196)/H196, "&gt;999%"))</f>
        <v>-0.45911447945751893</v>
      </c>
    </row>
    <row r="197" spans="1:11" x14ac:dyDescent="0.2">
      <c r="B197" s="83"/>
      <c r="D197" s="83"/>
      <c r="F197" s="83"/>
      <c r="H197" s="83"/>
    </row>
    <row r="198" spans="1:11" x14ac:dyDescent="0.2">
      <c r="A198" s="163" t="s">
        <v>148</v>
      </c>
      <c r="B198" s="61" t="s">
        <v>12</v>
      </c>
      <c r="C198" s="62" t="s">
        <v>13</v>
      </c>
      <c r="D198" s="61" t="s">
        <v>12</v>
      </c>
      <c r="E198" s="63" t="s">
        <v>13</v>
      </c>
      <c r="F198" s="62" t="s">
        <v>12</v>
      </c>
      <c r="G198" s="62" t="s">
        <v>13</v>
      </c>
      <c r="H198" s="61" t="s">
        <v>12</v>
      </c>
      <c r="I198" s="63" t="s">
        <v>13</v>
      </c>
      <c r="J198" s="61"/>
      <c r="K198" s="63"/>
    </row>
    <row r="199" spans="1:11" x14ac:dyDescent="0.2">
      <c r="A199" s="7" t="s">
        <v>317</v>
      </c>
      <c r="B199" s="65">
        <v>4</v>
      </c>
      <c r="C199" s="34">
        <f>IF(B204=0, "-", B199/B204)</f>
        <v>0.23529411764705882</v>
      </c>
      <c r="D199" s="65">
        <v>0</v>
      </c>
      <c r="E199" s="9">
        <f>IF(D204=0, "-", D199/D204)</f>
        <v>0</v>
      </c>
      <c r="F199" s="81">
        <v>15</v>
      </c>
      <c r="G199" s="34">
        <f>IF(F204=0, "-", F199/F204)</f>
        <v>7.6142131979695438E-2</v>
      </c>
      <c r="H199" s="65">
        <v>7</v>
      </c>
      <c r="I199" s="9">
        <f>IF(H204=0, "-", H199/H204)</f>
        <v>6.9306930693069313E-2</v>
      </c>
      <c r="J199" s="8" t="str">
        <f>IF(D199=0, "-", IF((B199-D199)/D199&lt;10, (B199-D199)/D199, "&gt;999%"))</f>
        <v>-</v>
      </c>
      <c r="K199" s="9">
        <f>IF(H199=0, "-", IF((F199-H199)/H199&lt;10, (F199-H199)/H199, "&gt;999%"))</f>
        <v>1.1428571428571428</v>
      </c>
    </row>
    <row r="200" spans="1:11" x14ac:dyDescent="0.2">
      <c r="A200" s="7" t="s">
        <v>318</v>
      </c>
      <c r="B200" s="65">
        <v>3</v>
      </c>
      <c r="C200" s="34">
        <f>IF(B204=0, "-", B200/B204)</f>
        <v>0.17647058823529413</v>
      </c>
      <c r="D200" s="65">
        <v>2</v>
      </c>
      <c r="E200" s="9">
        <f>IF(D204=0, "-", D200/D204)</f>
        <v>0.33333333333333331</v>
      </c>
      <c r="F200" s="81">
        <v>38</v>
      </c>
      <c r="G200" s="34">
        <f>IF(F204=0, "-", F200/F204)</f>
        <v>0.19289340101522842</v>
      </c>
      <c r="H200" s="65">
        <v>37</v>
      </c>
      <c r="I200" s="9">
        <f>IF(H204=0, "-", H200/H204)</f>
        <v>0.36633663366336633</v>
      </c>
      <c r="J200" s="8">
        <f>IF(D200=0, "-", IF((B200-D200)/D200&lt;10, (B200-D200)/D200, "&gt;999%"))</f>
        <v>0.5</v>
      </c>
      <c r="K200" s="9">
        <f>IF(H200=0, "-", IF((F200-H200)/H200&lt;10, (F200-H200)/H200, "&gt;999%"))</f>
        <v>2.7027027027027029E-2</v>
      </c>
    </row>
    <row r="201" spans="1:11" x14ac:dyDescent="0.2">
      <c r="A201" s="7" t="s">
        <v>319</v>
      </c>
      <c r="B201" s="65">
        <v>9</v>
      </c>
      <c r="C201" s="34">
        <f>IF(B204=0, "-", B201/B204)</f>
        <v>0.52941176470588236</v>
      </c>
      <c r="D201" s="65">
        <v>4</v>
      </c>
      <c r="E201" s="9">
        <f>IF(D204=0, "-", D201/D204)</f>
        <v>0.66666666666666663</v>
      </c>
      <c r="F201" s="81">
        <v>102</v>
      </c>
      <c r="G201" s="34">
        <f>IF(F204=0, "-", F201/F204)</f>
        <v>0.51776649746192893</v>
      </c>
      <c r="H201" s="65">
        <v>57</v>
      </c>
      <c r="I201" s="9">
        <f>IF(H204=0, "-", H201/H204)</f>
        <v>0.5643564356435643</v>
      </c>
      <c r="J201" s="8">
        <f>IF(D201=0, "-", IF((B201-D201)/D201&lt;10, (B201-D201)/D201, "&gt;999%"))</f>
        <v>1.25</v>
      </c>
      <c r="K201" s="9">
        <f>IF(H201=0, "-", IF((F201-H201)/H201&lt;10, (F201-H201)/H201, "&gt;999%"))</f>
        <v>0.78947368421052633</v>
      </c>
    </row>
    <row r="202" spans="1:11" x14ac:dyDescent="0.2">
      <c r="A202" s="7" t="s">
        <v>320</v>
      </c>
      <c r="B202" s="65">
        <v>1</v>
      </c>
      <c r="C202" s="34">
        <f>IF(B204=0, "-", B202/B204)</f>
        <v>5.8823529411764705E-2</v>
      </c>
      <c r="D202" s="65">
        <v>0</v>
      </c>
      <c r="E202" s="9">
        <f>IF(D204=0, "-", D202/D204)</f>
        <v>0</v>
      </c>
      <c r="F202" s="81">
        <v>42</v>
      </c>
      <c r="G202" s="34">
        <f>IF(F204=0, "-", F202/F204)</f>
        <v>0.21319796954314721</v>
      </c>
      <c r="H202" s="65">
        <v>0</v>
      </c>
      <c r="I202" s="9">
        <f>IF(H204=0, "-", H202/H204)</f>
        <v>0</v>
      </c>
      <c r="J202" s="8" t="str">
        <f>IF(D202=0, "-", IF((B202-D202)/D202&lt;10, (B202-D202)/D202, "&gt;999%"))</f>
        <v>-</v>
      </c>
      <c r="K202" s="9" t="str">
        <f>IF(H202=0, "-", IF((F202-H202)/H202&lt;10, (F202-H202)/H202, "&gt;999%"))</f>
        <v>-</v>
      </c>
    </row>
    <row r="203" spans="1:11" x14ac:dyDescent="0.2">
      <c r="A203" s="2"/>
      <c r="B203" s="68"/>
      <c r="C203" s="33"/>
      <c r="D203" s="68"/>
      <c r="E203" s="6"/>
      <c r="F203" s="82"/>
      <c r="G203" s="33"/>
      <c r="H203" s="68"/>
      <c r="I203" s="6"/>
      <c r="J203" s="5"/>
      <c r="K203" s="6"/>
    </row>
    <row r="204" spans="1:11" s="43" customFormat="1" x14ac:dyDescent="0.2">
      <c r="A204" s="162" t="s">
        <v>604</v>
      </c>
      <c r="B204" s="71">
        <f>SUM(B199:B203)</f>
        <v>17</v>
      </c>
      <c r="C204" s="40">
        <f>B204/10447</f>
        <v>1.6272614147602182E-3</v>
      </c>
      <c r="D204" s="71">
        <f>SUM(D199:D203)</f>
        <v>6</v>
      </c>
      <c r="E204" s="41">
        <f>D204/24686</f>
        <v>2.430527424451106E-4</v>
      </c>
      <c r="F204" s="77">
        <f>SUM(F199:F203)</f>
        <v>197</v>
      </c>
      <c r="G204" s="42">
        <f>F204/155887</f>
        <v>1.2637359112690602E-3</v>
      </c>
      <c r="H204" s="71">
        <f>SUM(H199:H203)</f>
        <v>101</v>
      </c>
      <c r="I204" s="41">
        <f>H204/231192</f>
        <v>4.3686632755458665E-4</v>
      </c>
      <c r="J204" s="37">
        <f>IF(D204=0, "-", IF((B204-D204)/D204&lt;10, (B204-D204)/D204, "&gt;999%"))</f>
        <v>1.8333333333333333</v>
      </c>
      <c r="K204" s="38">
        <f>IF(H204=0, "-", IF((F204-H204)/H204&lt;10, (F204-H204)/H204, "&gt;999%"))</f>
        <v>0.95049504950495045</v>
      </c>
    </row>
    <row r="205" spans="1:11" x14ac:dyDescent="0.2">
      <c r="B205" s="83"/>
      <c r="D205" s="83"/>
      <c r="F205" s="83"/>
      <c r="H205" s="83"/>
    </row>
    <row r="206" spans="1:11" s="43" customFormat="1" x14ac:dyDescent="0.2">
      <c r="A206" s="162" t="s">
        <v>603</v>
      </c>
      <c r="B206" s="71">
        <v>68</v>
      </c>
      <c r="C206" s="40">
        <f>B206/10447</f>
        <v>6.5090456590408729E-3</v>
      </c>
      <c r="D206" s="71">
        <v>262</v>
      </c>
      <c r="E206" s="41">
        <f>D206/24686</f>
        <v>1.0613303086769828E-2</v>
      </c>
      <c r="F206" s="77">
        <v>1553</v>
      </c>
      <c r="G206" s="42">
        <f>F206/155887</f>
        <v>9.9623445187860434E-3</v>
      </c>
      <c r="H206" s="71">
        <v>2608</v>
      </c>
      <c r="I206" s="41">
        <f>H206/231192</f>
        <v>1.1280667151112495E-2</v>
      </c>
      <c r="J206" s="37">
        <f>IF(D206=0, "-", IF((B206-D206)/D206&lt;10, (B206-D206)/D206, "&gt;999%"))</f>
        <v>-0.74045801526717558</v>
      </c>
      <c r="K206" s="38">
        <f>IF(H206=0, "-", IF((F206-H206)/H206&lt;10, (F206-H206)/H206, "&gt;999%"))</f>
        <v>-0.40452453987730064</v>
      </c>
    </row>
    <row r="207" spans="1:11" x14ac:dyDescent="0.2">
      <c r="B207" s="83"/>
      <c r="D207" s="83"/>
      <c r="F207" s="83"/>
      <c r="H207" s="83"/>
    </row>
    <row r="208" spans="1:11" ht="15.75" x14ac:dyDescent="0.25">
      <c r="A208" s="164" t="s">
        <v>119</v>
      </c>
      <c r="B208" s="196" t="s">
        <v>1</v>
      </c>
      <c r="C208" s="200"/>
      <c r="D208" s="200"/>
      <c r="E208" s="197"/>
      <c r="F208" s="196" t="s">
        <v>14</v>
      </c>
      <c r="G208" s="200"/>
      <c r="H208" s="200"/>
      <c r="I208" s="197"/>
      <c r="J208" s="196" t="s">
        <v>15</v>
      </c>
      <c r="K208" s="197"/>
    </row>
    <row r="209" spans="1:11" x14ac:dyDescent="0.2">
      <c r="A209" s="22"/>
      <c r="B209" s="196">
        <f>VALUE(RIGHT($B$2, 4))</f>
        <v>2020</v>
      </c>
      <c r="C209" s="197"/>
      <c r="D209" s="196">
        <f>B209-1</f>
        <v>2019</v>
      </c>
      <c r="E209" s="204"/>
      <c r="F209" s="196">
        <f>B209</f>
        <v>2020</v>
      </c>
      <c r="G209" s="204"/>
      <c r="H209" s="196">
        <f>D209</f>
        <v>2019</v>
      </c>
      <c r="I209" s="204"/>
      <c r="J209" s="140" t="s">
        <v>4</v>
      </c>
      <c r="K209" s="141" t="s">
        <v>2</v>
      </c>
    </row>
    <row r="210" spans="1:11" x14ac:dyDescent="0.2">
      <c r="A210" s="163" t="s">
        <v>149</v>
      </c>
      <c r="B210" s="61" t="s">
        <v>12</v>
      </c>
      <c r="C210" s="62" t="s">
        <v>13</v>
      </c>
      <c r="D210" s="61" t="s">
        <v>12</v>
      </c>
      <c r="E210" s="63" t="s">
        <v>13</v>
      </c>
      <c r="F210" s="62" t="s">
        <v>12</v>
      </c>
      <c r="G210" s="62" t="s">
        <v>13</v>
      </c>
      <c r="H210" s="61" t="s">
        <v>12</v>
      </c>
      <c r="I210" s="63" t="s">
        <v>13</v>
      </c>
      <c r="J210" s="61"/>
      <c r="K210" s="63"/>
    </row>
    <row r="211" spans="1:11" x14ac:dyDescent="0.2">
      <c r="A211" s="7" t="s">
        <v>321</v>
      </c>
      <c r="B211" s="65">
        <v>0</v>
      </c>
      <c r="C211" s="34">
        <f>IF(B222=0, "-", B211/B222)</f>
        <v>0</v>
      </c>
      <c r="D211" s="65">
        <v>2</v>
      </c>
      <c r="E211" s="9">
        <f>IF(D222=0, "-", D211/D222)</f>
        <v>4.7619047619047623E-3</v>
      </c>
      <c r="F211" s="81">
        <v>16</v>
      </c>
      <c r="G211" s="34">
        <f>IF(F222=0, "-", F211/F222)</f>
        <v>1.2057272042200452E-2</v>
      </c>
      <c r="H211" s="65">
        <v>26</v>
      </c>
      <c r="I211" s="9">
        <f>IF(H222=0, "-", H211/H222)</f>
        <v>1.0673234811165846E-2</v>
      </c>
      <c r="J211" s="8">
        <f t="shared" ref="J211:J220" si="16">IF(D211=0, "-", IF((B211-D211)/D211&lt;10, (B211-D211)/D211, "&gt;999%"))</f>
        <v>-1</v>
      </c>
      <c r="K211" s="9">
        <f t="shared" ref="K211:K220" si="17">IF(H211=0, "-", IF((F211-H211)/H211&lt;10, (F211-H211)/H211, "&gt;999%"))</f>
        <v>-0.38461538461538464</v>
      </c>
    </row>
    <row r="212" spans="1:11" x14ac:dyDescent="0.2">
      <c r="A212" s="7" t="s">
        <v>322</v>
      </c>
      <c r="B212" s="65">
        <v>1</v>
      </c>
      <c r="C212" s="34">
        <f>IF(B222=0, "-", B212/B222)</f>
        <v>1.6129032258064516E-2</v>
      </c>
      <c r="D212" s="65">
        <v>8</v>
      </c>
      <c r="E212" s="9">
        <f>IF(D222=0, "-", D212/D222)</f>
        <v>1.9047619047619049E-2</v>
      </c>
      <c r="F212" s="81">
        <v>29</v>
      </c>
      <c r="G212" s="34">
        <f>IF(F222=0, "-", F212/F222)</f>
        <v>2.1853805576488319E-2</v>
      </c>
      <c r="H212" s="65">
        <v>58</v>
      </c>
      <c r="I212" s="9">
        <f>IF(H222=0, "-", H212/H222)</f>
        <v>2.3809523809523808E-2</v>
      </c>
      <c r="J212" s="8">
        <f t="shared" si="16"/>
        <v>-0.875</v>
      </c>
      <c r="K212" s="9">
        <f t="shared" si="17"/>
        <v>-0.5</v>
      </c>
    </row>
    <row r="213" spans="1:11" x14ac:dyDescent="0.2">
      <c r="A213" s="7" t="s">
        <v>323</v>
      </c>
      <c r="B213" s="65">
        <v>11</v>
      </c>
      <c r="C213" s="34">
        <f>IF(B222=0, "-", B213/B222)</f>
        <v>0.17741935483870969</v>
      </c>
      <c r="D213" s="65">
        <v>33</v>
      </c>
      <c r="E213" s="9">
        <f>IF(D222=0, "-", D213/D222)</f>
        <v>7.857142857142857E-2</v>
      </c>
      <c r="F213" s="81">
        <v>159</v>
      </c>
      <c r="G213" s="34">
        <f>IF(F222=0, "-", F213/F222)</f>
        <v>0.11981914091936699</v>
      </c>
      <c r="H213" s="65">
        <v>363</v>
      </c>
      <c r="I213" s="9">
        <f>IF(H222=0, "-", H213/H222)</f>
        <v>0.14901477832512317</v>
      </c>
      <c r="J213" s="8">
        <f t="shared" si="16"/>
        <v>-0.66666666666666663</v>
      </c>
      <c r="K213" s="9">
        <f t="shared" si="17"/>
        <v>-0.56198347107438018</v>
      </c>
    </row>
    <row r="214" spans="1:11" x14ac:dyDescent="0.2">
      <c r="A214" s="7" t="s">
        <v>324</v>
      </c>
      <c r="B214" s="65">
        <v>27</v>
      </c>
      <c r="C214" s="34">
        <f>IF(B222=0, "-", B214/B222)</f>
        <v>0.43548387096774194</v>
      </c>
      <c r="D214" s="65">
        <v>323</v>
      </c>
      <c r="E214" s="9">
        <f>IF(D222=0, "-", D214/D222)</f>
        <v>0.76904761904761909</v>
      </c>
      <c r="F214" s="81">
        <v>788</v>
      </c>
      <c r="G214" s="34">
        <f>IF(F222=0, "-", F214/F222)</f>
        <v>0.59382064807837232</v>
      </c>
      <c r="H214" s="65">
        <v>1611</v>
      </c>
      <c r="I214" s="9">
        <f>IF(H222=0, "-", H214/H222)</f>
        <v>0.66133004926108374</v>
      </c>
      <c r="J214" s="8">
        <f t="shared" si="16"/>
        <v>-0.91640866873065019</v>
      </c>
      <c r="K214" s="9">
        <f t="shared" si="17"/>
        <v>-0.51086281812538792</v>
      </c>
    </row>
    <row r="215" spans="1:11" x14ac:dyDescent="0.2">
      <c r="A215" s="7" t="s">
        <v>325</v>
      </c>
      <c r="B215" s="65">
        <v>6</v>
      </c>
      <c r="C215" s="34">
        <f>IF(B222=0, "-", B215/B222)</f>
        <v>9.6774193548387094E-2</v>
      </c>
      <c r="D215" s="65">
        <v>16</v>
      </c>
      <c r="E215" s="9">
        <f>IF(D222=0, "-", D215/D222)</f>
        <v>3.8095238095238099E-2</v>
      </c>
      <c r="F215" s="81">
        <v>96</v>
      </c>
      <c r="G215" s="34">
        <f>IF(F222=0, "-", F215/F222)</f>
        <v>7.2343632253202714E-2</v>
      </c>
      <c r="H215" s="65">
        <v>16</v>
      </c>
      <c r="I215" s="9">
        <f>IF(H222=0, "-", H215/H222)</f>
        <v>6.5681444991789817E-3</v>
      </c>
      <c r="J215" s="8">
        <f t="shared" si="16"/>
        <v>-0.625</v>
      </c>
      <c r="K215" s="9">
        <f t="shared" si="17"/>
        <v>5</v>
      </c>
    </row>
    <row r="216" spans="1:11" x14ac:dyDescent="0.2">
      <c r="A216" s="7" t="s">
        <v>326</v>
      </c>
      <c r="B216" s="65">
        <v>11</v>
      </c>
      <c r="C216" s="34">
        <f>IF(B222=0, "-", B216/B222)</f>
        <v>0.17741935483870969</v>
      </c>
      <c r="D216" s="65">
        <v>6</v>
      </c>
      <c r="E216" s="9">
        <f>IF(D222=0, "-", D216/D222)</f>
        <v>1.4285714285714285E-2</v>
      </c>
      <c r="F216" s="81">
        <v>75</v>
      </c>
      <c r="G216" s="34">
        <f>IF(F222=0, "-", F216/F222)</f>
        <v>5.6518462697814617E-2</v>
      </c>
      <c r="H216" s="65">
        <v>97</v>
      </c>
      <c r="I216" s="9">
        <f>IF(H222=0, "-", H216/H222)</f>
        <v>3.9819376026272578E-2</v>
      </c>
      <c r="J216" s="8">
        <f t="shared" si="16"/>
        <v>0.83333333333333337</v>
      </c>
      <c r="K216" s="9">
        <f t="shared" si="17"/>
        <v>-0.22680412371134021</v>
      </c>
    </row>
    <row r="217" spans="1:11" x14ac:dyDescent="0.2">
      <c r="A217" s="7" t="s">
        <v>327</v>
      </c>
      <c r="B217" s="65">
        <v>0</v>
      </c>
      <c r="C217" s="34">
        <f>IF(B222=0, "-", B217/B222)</f>
        <v>0</v>
      </c>
      <c r="D217" s="65">
        <v>3</v>
      </c>
      <c r="E217" s="9">
        <f>IF(D222=0, "-", D217/D222)</f>
        <v>7.1428571428571426E-3</v>
      </c>
      <c r="F217" s="81">
        <v>39</v>
      </c>
      <c r="G217" s="34">
        <f>IF(F222=0, "-", F217/F222)</f>
        <v>2.9389600602863601E-2</v>
      </c>
      <c r="H217" s="65">
        <v>49</v>
      </c>
      <c r="I217" s="9">
        <f>IF(H222=0, "-", H217/H222)</f>
        <v>2.0114942528735632E-2</v>
      </c>
      <c r="J217" s="8">
        <f t="shared" si="16"/>
        <v>-1</v>
      </c>
      <c r="K217" s="9">
        <f t="shared" si="17"/>
        <v>-0.20408163265306123</v>
      </c>
    </row>
    <row r="218" spans="1:11" x14ac:dyDescent="0.2">
      <c r="A218" s="7" t="s">
        <v>328</v>
      </c>
      <c r="B218" s="65">
        <v>3</v>
      </c>
      <c r="C218" s="34">
        <f>IF(B222=0, "-", B218/B222)</f>
        <v>4.8387096774193547E-2</v>
      </c>
      <c r="D218" s="65">
        <v>5</v>
      </c>
      <c r="E218" s="9">
        <f>IF(D222=0, "-", D218/D222)</f>
        <v>1.1904761904761904E-2</v>
      </c>
      <c r="F218" s="81">
        <v>30</v>
      </c>
      <c r="G218" s="34">
        <f>IF(F222=0, "-", F218/F222)</f>
        <v>2.2607385079125849E-2</v>
      </c>
      <c r="H218" s="65">
        <v>56</v>
      </c>
      <c r="I218" s="9">
        <f>IF(H222=0, "-", H218/H222)</f>
        <v>2.2988505747126436E-2</v>
      </c>
      <c r="J218" s="8">
        <f t="shared" si="16"/>
        <v>-0.4</v>
      </c>
      <c r="K218" s="9">
        <f t="shared" si="17"/>
        <v>-0.4642857142857143</v>
      </c>
    </row>
    <row r="219" spans="1:11" x14ac:dyDescent="0.2">
      <c r="A219" s="7" t="s">
        <v>329</v>
      </c>
      <c r="B219" s="65">
        <v>0</v>
      </c>
      <c r="C219" s="34">
        <f>IF(B222=0, "-", B219/B222)</f>
        <v>0</v>
      </c>
      <c r="D219" s="65">
        <v>9</v>
      </c>
      <c r="E219" s="9">
        <f>IF(D222=0, "-", D219/D222)</f>
        <v>2.1428571428571429E-2</v>
      </c>
      <c r="F219" s="81">
        <v>27</v>
      </c>
      <c r="G219" s="34">
        <f>IF(F222=0, "-", F219/F222)</f>
        <v>2.0346646571213264E-2</v>
      </c>
      <c r="H219" s="65">
        <v>48</v>
      </c>
      <c r="I219" s="9">
        <f>IF(H222=0, "-", H219/H222)</f>
        <v>1.9704433497536946E-2</v>
      </c>
      <c r="J219" s="8">
        <f t="shared" si="16"/>
        <v>-1</v>
      </c>
      <c r="K219" s="9">
        <f t="shared" si="17"/>
        <v>-0.4375</v>
      </c>
    </row>
    <row r="220" spans="1:11" x14ac:dyDescent="0.2">
      <c r="A220" s="7" t="s">
        <v>330</v>
      </c>
      <c r="B220" s="65">
        <v>3</v>
      </c>
      <c r="C220" s="34">
        <f>IF(B222=0, "-", B220/B222)</f>
        <v>4.8387096774193547E-2</v>
      </c>
      <c r="D220" s="65">
        <v>15</v>
      </c>
      <c r="E220" s="9">
        <f>IF(D222=0, "-", D220/D222)</f>
        <v>3.5714285714285712E-2</v>
      </c>
      <c r="F220" s="81">
        <v>68</v>
      </c>
      <c r="G220" s="34">
        <f>IF(F222=0, "-", F220/F222)</f>
        <v>5.124340617935192E-2</v>
      </c>
      <c r="H220" s="65">
        <v>112</v>
      </c>
      <c r="I220" s="9">
        <f>IF(H222=0, "-", H220/H222)</f>
        <v>4.5977011494252873E-2</v>
      </c>
      <c r="J220" s="8">
        <f t="shared" si="16"/>
        <v>-0.8</v>
      </c>
      <c r="K220" s="9">
        <f t="shared" si="17"/>
        <v>-0.39285714285714285</v>
      </c>
    </row>
    <row r="221" spans="1:11" x14ac:dyDescent="0.2">
      <c r="A221" s="2"/>
      <c r="B221" s="68"/>
      <c r="C221" s="33"/>
      <c r="D221" s="68"/>
      <c r="E221" s="6"/>
      <c r="F221" s="82"/>
      <c r="G221" s="33"/>
      <c r="H221" s="68"/>
      <c r="I221" s="6"/>
      <c r="J221" s="5"/>
      <c r="K221" s="6"/>
    </row>
    <row r="222" spans="1:11" s="43" customFormat="1" x14ac:dyDescent="0.2">
      <c r="A222" s="162" t="s">
        <v>602</v>
      </c>
      <c r="B222" s="71">
        <f>SUM(B211:B221)</f>
        <v>62</v>
      </c>
      <c r="C222" s="40">
        <f>B222/10447</f>
        <v>5.9347181008902079E-3</v>
      </c>
      <c r="D222" s="71">
        <f>SUM(D211:D221)</f>
        <v>420</v>
      </c>
      <c r="E222" s="41">
        <f>D222/24686</f>
        <v>1.7013691971157742E-2</v>
      </c>
      <c r="F222" s="77">
        <f>SUM(F211:F221)</f>
        <v>1327</v>
      </c>
      <c r="G222" s="42">
        <f>F222/155887</f>
        <v>8.5125764175332137E-3</v>
      </c>
      <c r="H222" s="71">
        <f>SUM(H211:H221)</f>
        <v>2436</v>
      </c>
      <c r="I222" s="41">
        <f>H222/231192</f>
        <v>1.0536696771514585E-2</v>
      </c>
      <c r="J222" s="37">
        <f>IF(D222=0, "-", IF((B222-D222)/D222&lt;10, (B222-D222)/D222, "&gt;999%"))</f>
        <v>-0.85238095238095235</v>
      </c>
      <c r="K222" s="38">
        <f>IF(H222=0, "-", IF((F222-H222)/H222&lt;10, (F222-H222)/H222, "&gt;999%"))</f>
        <v>-0.45525451559934321</v>
      </c>
    </row>
    <row r="223" spans="1:11" x14ac:dyDescent="0.2">
      <c r="B223" s="83"/>
      <c r="D223" s="83"/>
      <c r="F223" s="83"/>
      <c r="H223" s="83"/>
    </row>
    <row r="224" spans="1:11" x14ac:dyDescent="0.2">
      <c r="A224" s="163" t="s">
        <v>150</v>
      </c>
      <c r="B224" s="61" t="s">
        <v>12</v>
      </c>
      <c r="C224" s="62" t="s">
        <v>13</v>
      </c>
      <c r="D224" s="61" t="s">
        <v>12</v>
      </c>
      <c r="E224" s="63" t="s">
        <v>13</v>
      </c>
      <c r="F224" s="62" t="s">
        <v>12</v>
      </c>
      <c r="G224" s="62" t="s">
        <v>13</v>
      </c>
      <c r="H224" s="61" t="s">
        <v>12</v>
      </c>
      <c r="I224" s="63" t="s">
        <v>13</v>
      </c>
      <c r="J224" s="61"/>
      <c r="K224" s="63"/>
    </row>
    <row r="225" spans="1:11" x14ac:dyDescent="0.2">
      <c r="A225" s="7" t="s">
        <v>331</v>
      </c>
      <c r="B225" s="65">
        <v>0</v>
      </c>
      <c r="C225" s="34">
        <f>IF(B246=0, "-", B225/B246)</f>
        <v>0</v>
      </c>
      <c r="D225" s="65">
        <v>3</v>
      </c>
      <c r="E225" s="9">
        <f>IF(D246=0, "-", D225/D246)</f>
        <v>1.171875E-2</v>
      </c>
      <c r="F225" s="81">
        <v>2</v>
      </c>
      <c r="G225" s="34">
        <f>IF(F246=0, "-", F225/F246)</f>
        <v>2.5157232704402514E-3</v>
      </c>
      <c r="H225" s="65">
        <v>10</v>
      </c>
      <c r="I225" s="9">
        <f>IF(H246=0, "-", H225/H246)</f>
        <v>6.020469596628537E-3</v>
      </c>
      <c r="J225" s="8">
        <f t="shared" ref="J225:J244" si="18">IF(D225=0, "-", IF((B225-D225)/D225&lt;10, (B225-D225)/D225, "&gt;999%"))</f>
        <v>-1</v>
      </c>
      <c r="K225" s="9">
        <f t="shared" ref="K225:K244" si="19">IF(H225=0, "-", IF((F225-H225)/H225&lt;10, (F225-H225)/H225, "&gt;999%"))</f>
        <v>-0.8</v>
      </c>
    </row>
    <row r="226" spans="1:11" x14ac:dyDescent="0.2">
      <c r="A226" s="7" t="s">
        <v>332</v>
      </c>
      <c r="B226" s="65">
        <v>1</v>
      </c>
      <c r="C226" s="34">
        <f>IF(B246=0, "-", B226/B246)</f>
        <v>2.0408163265306121E-2</v>
      </c>
      <c r="D226" s="65">
        <v>0</v>
      </c>
      <c r="E226" s="9">
        <f>IF(D246=0, "-", D226/D246)</f>
        <v>0</v>
      </c>
      <c r="F226" s="81">
        <v>3</v>
      </c>
      <c r="G226" s="34">
        <f>IF(F246=0, "-", F226/F246)</f>
        <v>3.7735849056603774E-3</v>
      </c>
      <c r="H226" s="65">
        <v>8</v>
      </c>
      <c r="I226" s="9">
        <f>IF(H246=0, "-", H226/H246)</f>
        <v>4.8163756773028296E-3</v>
      </c>
      <c r="J226" s="8" t="str">
        <f t="shared" si="18"/>
        <v>-</v>
      </c>
      <c r="K226" s="9">
        <f t="shared" si="19"/>
        <v>-0.625</v>
      </c>
    </row>
    <row r="227" spans="1:11" x14ac:dyDescent="0.2">
      <c r="A227" s="7" t="s">
        <v>333</v>
      </c>
      <c r="B227" s="65">
        <v>0</v>
      </c>
      <c r="C227" s="34">
        <f>IF(B246=0, "-", B227/B246)</f>
        <v>0</v>
      </c>
      <c r="D227" s="65">
        <v>13</v>
      </c>
      <c r="E227" s="9">
        <f>IF(D246=0, "-", D227/D246)</f>
        <v>5.078125E-2</v>
      </c>
      <c r="F227" s="81">
        <v>28</v>
      </c>
      <c r="G227" s="34">
        <f>IF(F246=0, "-", F227/F246)</f>
        <v>3.5220125786163521E-2</v>
      </c>
      <c r="H227" s="65">
        <v>78</v>
      </c>
      <c r="I227" s="9">
        <f>IF(H246=0, "-", H227/H246)</f>
        <v>4.6959662853702587E-2</v>
      </c>
      <c r="J227" s="8">
        <f t="shared" si="18"/>
        <v>-1</v>
      </c>
      <c r="K227" s="9">
        <f t="shared" si="19"/>
        <v>-0.64102564102564108</v>
      </c>
    </row>
    <row r="228" spans="1:11" x14ac:dyDescent="0.2">
      <c r="A228" s="7" t="s">
        <v>334</v>
      </c>
      <c r="B228" s="65">
        <v>0</v>
      </c>
      <c r="C228" s="34">
        <f>IF(B246=0, "-", B228/B246)</f>
        <v>0</v>
      </c>
      <c r="D228" s="65">
        <v>3</v>
      </c>
      <c r="E228" s="9">
        <f>IF(D246=0, "-", D228/D246)</f>
        <v>1.171875E-2</v>
      </c>
      <c r="F228" s="81">
        <v>4</v>
      </c>
      <c r="G228" s="34">
        <f>IF(F246=0, "-", F228/F246)</f>
        <v>5.0314465408805029E-3</v>
      </c>
      <c r="H228" s="65">
        <v>9</v>
      </c>
      <c r="I228" s="9">
        <f>IF(H246=0, "-", H228/H246)</f>
        <v>5.4184226369656833E-3</v>
      </c>
      <c r="J228" s="8">
        <f t="shared" si="18"/>
        <v>-1</v>
      </c>
      <c r="K228" s="9">
        <f t="shared" si="19"/>
        <v>-0.55555555555555558</v>
      </c>
    </row>
    <row r="229" spans="1:11" x14ac:dyDescent="0.2">
      <c r="A229" s="7" t="s">
        <v>335</v>
      </c>
      <c r="B229" s="65">
        <v>5</v>
      </c>
      <c r="C229" s="34">
        <f>IF(B246=0, "-", B229/B246)</f>
        <v>0.10204081632653061</v>
      </c>
      <c r="D229" s="65">
        <v>13</v>
      </c>
      <c r="E229" s="9">
        <f>IF(D246=0, "-", D229/D246)</f>
        <v>5.078125E-2</v>
      </c>
      <c r="F229" s="81">
        <v>128</v>
      </c>
      <c r="G229" s="34">
        <f>IF(F246=0, "-", F229/F246)</f>
        <v>0.16100628930817609</v>
      </c>
      <c r="H229" s="65">
        <v>252</v>
      </c>
      <c r="I229" s="9">
        <f>IF(H246=0, "-", H229/H246)</f>
        <v>0.15171583383503914</v>
      </c>
      <c r="J229" s="8">
        <f t="shared" si="18"/>
        <v>-0.61538461538461542</v>
      </c>
      <c r="K229" s="9">
        <f t="shared" si="19"/>
        <v>-0.49206349206349204</v>
      </c>
    </row>
    <row r="230" spans="1:11" x14ac:dyDescent="0.2">
      <c r="A230" s="7" t="s">
        <v>336</v>
      </c>
      <c r="B230" s="65">
        <v>0</v>
      </c>
      <c r="C230" s="34">
        <f>IF(B246=0, "-", B230/B246)</f>
        <v>0</v>
      </c>
      <c r="D230" s="65">
        <v>12</v>
      </c>
      <c r="E230" s="9">
        <f>IF(D246=0, "-", D230/D246)</f>
        <v>4.6875E-2</v>
      </c>
      <c r="F230" s="81">
        <v>45</v>
      </c>
      <c r="G230" s="34">
        <f>IF(F246=0, "-", F230/F246)</f>
        <v>5.6603773584905662E-2</v>
      </c>
      <c r="H230" s="65">
        <v>47</v>
      </c>
      <c r="I230" s="9">
        <f>IF(H246=0, "-", H230/H246)</f>
        <v>2.8296207104154123E-2</v>
      </c>
      <c r="J230" s="8">
        <f t="shared" si="18"/>
        <v>-1</v>
      </c>
      <c r="K230" s="9">
        <f t="shared" si="19"/>
        <v>-4.2553191489361701E-2</v>
      </c>
    </row>
    <row r="231" spans="1:11" x14ac:dyDescent="0.2">
      <c r="A231" s="7" t="s">
        <v>337</v>
      </c>
      <c r="B231" s="65">
        <v>0</v>
      </c>
      <c r="C231" s="34">
        <f>IF(B246=0, "-", B231/B246)</f>
        <v>0</v>
      </c>
      <c r="D231" s="65">
        <v>5</v>
      </c>
      <c r="E231" s="9">
        <f>IF(D246=0, "-", D231/D246)</f>
        <v>1.953125E-2</v>
      </c>
      <c r="F231" s="81">
        <v>8</v>
      </c>
      <c r="G231" s="34">
        <f>IF(F246=0, "-", F231/F246)</f>
        <v>1.0062893081761006E-2</v>
      </c>
      <c r="H231" s="65">
        <v>34</v>
      </c>
      <c r="I231" s="9">
        <f>IF(H246=0, "-", H231/H246)</f>
        <v>2.0469596628537028E-2</v>
      </c>
      <c r="J231" s="8">
        <f t="shared" si="18"/>
        <v>-1</v>
      </c>
      <c r="K231" s="9">
        <f t="shared" si="19"/>
        <v>-0.76470588235294112</v>
      </c>
    </row>
    <row r="232" spans="1:11" x14ac:dyDescent="0.2">
      <c r="A232" s="7" t="s">
        <v>338</v>
      </c>
      <c r="B232" s="65">
        <v>0</v>
      </c>
      <c r="C232" s="34">
        <f>IF(B246=0, "-", B232/B246)</f>
        <v>0</v>
      </c>
      <c r="D232" s="65">
        <v>1</v>
      </c>
      <c r="E232" s="9">
        <f>IF(D246=0, "-", D232/D246)</f>
        <v>3.90625E-3</v>
      </c>
      <c r="F232" s="81">
        <v>3</v>
      </c>
      <c r="G232" s="34">
        <f>IF(F246=0, "-", F232/F246)</f>
        <v>3.7735849056603774E-3</v>
      </c>
      <c r="H232" s="65">
        <v>10</v>
      </c>
      <c r="I232" s="9">
        <f>IF(H246=0, "-", H232/H246)</f>
        <v>6.020469596628537E-3</v>
      </c>
      <c r="J232" s="8">
        <f t="shared" si="18"/>
        <v>-1</v>
      </c>
      <c r="K232" s="9">
        <f t="shared" si="19"/>
        <v>-0.7</v>
      </c>
    </row>
    <row r="233" spans="1:11" x14ac:dyDescent="0.2">
      <c r="A233" s="7" t="s">
        <v>339</v>
      </c>
      <c r="B233" s="65">
        <v>3</v>
      </c>
      <c r="C233" s="34">
        <f>IF(B246=0, "-", B233/B246)</f>
        <v>6.1224489795918366E-2</v>
      </c>
      <c r="D233" s="65">
        <v>1</v>
      </c>
      <c r="E233" s="9">
        <f>IF(D246=0, "-", D233/D246)</f>
        <v>3.90625E-3</v>
      </c>
      <c r="F233" s="81">
        <v>8</v>
      </c>
      <c r="G233" s="34">
        <f>IF(F246=0, "-", F233/F246)</f>
        <v>1.0062893081761006E-2</v>
      </c>
      <c r="H233" s="65">
        <v>9</v>
      </c>
      <c r="I233" s="9">
        <f>IF(H246=0, "-", H233/H246)</f>
        <v>5.4184226369656833E-3</v>
      </c>
      <c r="J233" s="8">
        <f t="shared" si="18"/>
        <v>2</v>
      </c>
      <c r="K233" s="9">
        <f t="shared" si="19"/>
        <v>-0.1111111111111111</v>
      </c>
    </row>
    <row r="234" spans="1:11" x14ac:dyDescent="0.2">
      <c r="A234" s="7" t="s">
        <v>340</v>
      </c>
      <c r="B234" s="65">
        <v>3</v>
      </c>
      <c r="C234" s="34">
        <f>IF(B246=0, "-", B234/B246)</f>
        <v>6.1224489795918366E-2</v>
      </c>
      <c r="D234" s="65">
        <v>7</v>
      </c>
      <c r="E234" s="9">
        <f>IF(D246=0, "-", D234/D246)</f>
        <v>2.734375E-2</v>
      </c>
      <c r="F234" s="81">
        <v>48</v>
      </c>
      <c r="G234" s="34">
        <f>IF(F246=0, "-", F234/F246)</f>
        <v>6.0377358490566038E-2</v>
      </c>
      <c r="H234" s="65">
        <v>81</v>
      </c>
      <c r="I234" s="9">
        <f>IF(H246=0, "-", H234/H246)</f>
        <v>4.8765803732691147E-2</v>
      </c>
      <c r="J234" s="8">
        <f t="shared" si="18"/>
        <v>-0.5714285714285714</v>
      </c>
      <c r="K234" s="9">
        <f t="shared" si="19"/>
        <v>-0.40740740740740738</v>
      </c>
    </row>
    <row r="235" spans="1:11" x14ac:dyDescent="0.2">
      <c r="A235" s="7" t="s">
        <v>341</v>
      </c>
      <c r="B235" s="65">
        <v>0</v>
      </c>
      <c r="C235" s="34">
        <f>IF(B246=0, "-", B235/B246)</f>
        <v>0</v>
      </c>
      <c r="D235" s="65">
        <v>0</v>
      </c>
      <c r="E235" s="9">
        <f>IF(D246=0, "-", D235/D246)</f>
        <v>0</v>
      </c>
      <c r="F235" s="81">
        <v>2</v>
      </c>
      <c r="G235" s="34">
        <f>IF(F246=0, "-", F235/F246)</f>
        <v>2.5157232704402514E-3</v>
      </c>
      <c r="H235" s="65">
        <v>3</v>
      </c>
      <c r="I235" s="9">
        <f>IF(H246=0, "-", H235/H246)</f>
        <v>1.8061408789885611E-3</v>
      </c>
      <c r="J235" s="8" t="str">
        <f t="shared" si="18"/>
        <v>-</v>
      </c>
      <c r="K235" s="9">
        <f t="shared" si="19"/>
        <v>-0.33333333333333331</v>
      </c>
    </row>
    <row r="236" spans="1:11" x14ac:dyDescent="0.2">
      <c r="A236" s="7" t="s">
        <v>342</v>
      </c>
      <c r="B236" s="65">
        <v>0</v>
      </c>
      <c r="C236" s="34">
        <f>IF(B246=0, "-", B236/B246)</f>
        <v>0</v>
      </c>
      <c r="D236" s="65">
        <v>0</v>
      </c>
      <c r="E236" s="9">
        <f>IF(D246=0, "-", D236/D246)</f>
        <v>0</v>
      </c>
      <c r="F236" s="81">
        <v>0</v>
      </c>
      <c r="G236" s="34">
        <f>IF(F246=0, "-", F236/F246)</f>
        <v>0</v>
      </c>
      <c r="H236" s="65">
        <v>2</v>
      </c>
      <c r="I236" s="9">
        <f>IF(H246=0, "-", H236/H246)</f>
        <v>1.2040939193257074E-3</v>
      </c>
      <c r="J236" s="8" t="str">
        <f t="shared" si="18"/>
        <v>-</v>
      </c>
      <c r="K236" s="9">
        <f t="shared" si="19"/>
        <v>-1</v>
      </c>
    </row>
    <row r="237" spans="1:11" x14ac:dyDescent="0.2">
      <c r="A237" s="7" t="s">
        <v>343</v>
      </c>
      <c r="B237" s="65">
        <v>1</v>
      </c>
      <c r="C237" s="34">
        <f>IF(B246=0, "-", B237/B246)</f>
        <v>2.0408163265306121E-2</v>
      </c>
      <c r="D237" s="65">
        <v>0</v>
      </c>
      <c r="E237" s="9">
        <f>IF(D246=0, "-", D237/D246)</f>
        <v>0</v>
      </c>
      <c r="F237" s="81">
        <v>4</v>
      </c>
      <c r="G237" s="34">
        <f>IF(F246=0, "-", F237/F246)</f>
        <v>5.0314465408805029E-3</v>
      </c>
      <c r="H237" s="65">
        <v>2</v>
      </c>
      <c r="I237" s="9">
        <f>IF(H246=0, "-", H237/H246)</f>
        <v>1.2040939193257074E-3</v>
      </c>
      <c r="J237" s="8" t="str">
        <f t="shared" si="18"/>
        <v>-</v>
      </c>
      <c r="K237" s="9">
        <f t="shared" si="19"/>
        <v>1</v>
      </c>
    </row>
    <row r="238" spans="1:11" x14ac:dyDescent="0.2">
      <c r="A238" s="7" t="s">
        <v>344</v>
      </c>
      <c r="B238" s="65">
        <v>13</v>
      </c>
      <c r="C238" s="34">
        <f>IF(B246=0, "-", B238/B246)</f>
        <v>0.26530612244897961</v>
      </c>
      <c r="D238" s="65">
        <v>99</v>
      </c>
      <c r="E238" s="9">
        <f>IF(D246=0, "-", D238/D246)</f>
        <v>0.38671875</v>
      </c>
      <c r="F238" s="81">
        <v>310</v>
      </c>
      <c r="G238" s="34">
        <f>IF(F246=0, "-", F238/F246)</f>
        <v>0.38993710691823902</v>
      </c>
      <c r="H238" s="65">
        <v>758</v>
      </c>
      <c r="I238" s="9">
        <f>IF(H246=0, "-", H238/H246)</f>
        <v>0.45635159542444309</v>
      </c>
      <c r="J238" s="8">
        <f t="shared" si="18"/>
        <v>-0.86868686868686873</v>
      </c>
      <c r="K238" s="9">
        <f t="shared" si="19"/>
        <v>-0.59102902374670185</v>
      </c>
    </row>
    <row r="239" spans="1:11" x14ac:dyDescent="0.2">
      <c r="A239" s="7" t="s">
        <v>345</v>
      </c>
      <c r="B239" s="65">
        <v>17</v>
      </c>
      <c r="C239" s="34">
        <f>IF(B246=0, "-", B239/B246)</f>
        <v>0.34693877551020408</v>
      </c>
      <c r="D239" s="65">
        <v>14</v>
      </c>
      <c r="E239" s="9">
        <f>IF(D246=0, "-", D239/D246)</f>
        <v>5.46875E-2</v>
      </c>
      <c r="F239" s="81">
        <v>97</v>
      </c>
      <c r="G239" s="34">
        <f>IF(F246=0, "-", F239/F246)</f>
        <v>0.1220125786163522</v>
      </c>
      <c r="H239" s="65">
        <v>180</v>
      </c>
      <c r="I239" s="9">
        <f>IF(H246=0, "-", H239/H246)</f>
        <v>0.10836845273931367</v>
      </c>
      <c r="J239" s="8">
        <f t="shared" si="18"/>
        <v>0.21428571428571427</v>
      </c>
      <c r="K239" s="9">
        <f t="shared" si="19"/>
        <v>-0.46111111111111114</v>
      </c>
    </row>
    <row r="240" spans="1:11" x14ac:dyDescent="0.2">
      <c r="A240" s="7" t="s">
        <v>346</v>
      </c>
      <c r="B240" s="65">
        <v>0</v>
      </c>
      <c r="C240" s="34">
        <f>IF(B246=0, "-", B240/B246)</f>
        <v>0</v>
      </c>
      <c r="D240" s="65">
        <v>7</v>
      </c>
      <c r="E240" s="9">
        <f>IF(D246=0, "-", D240/D246)</f>
        <v>2.734375E-2</v>
      </c>
      <c r="F240" s="81">
        <v>13</v>
      </c>
      <c r="G240" s="34">
        <f>IF(F246=0, "-", F240/F246)</f>
        <v>1.6352201257861635E-2</v>
      </c>
      <c r="H240" s="65">
        <v>36</v>
      </c>
      <c r="I240" s="9">
        <f>IF(H246=0, "-", H240/H246)</f>
        <v>2.1673690547862733E-2</v>
      </c>
      <c r="J240" s="8">
        <f t="shared" si="18"/>
        <v>-1</v>
      </c>
      <c r="K240" s="9">
        <f t="shared" si="19"/>
        <v>-0.63888888888888884</v>
      </c>
    </row>
    <row r="241" spans="1:11" x14ac:dyDescent="0.2">
      <c r="A241" s="7" t="s">
        <v>347</v>
      </c>
      <c r="B241" s="65">
        <v>0</v>
      </c>
      <c r="C241" s="34">
        <f>IF(B246=0, "-", B241/B246)</f>
        <v>0</v>
      </c>
      <c r="D241" s="65">
        <v>1</v>
      </c>
      <c r="E241" s="9">
        <f>IF(D246=0, "-", D241/D246)</f>
        <v>3.90625E-3</v>
      </c>
      <c r="F241" s="81">
        <v>0</v>
      </c>
      <c r="G241" s="34">
        <f>IF(F246=0, "-", F241/F246)</f>
        <v>0</v>
      </c>
      <c r="H241" s="65">
        <v>5</v>
      </c>
      <c r="I241" s="9">
        <f>IF(H246=0, "-", H241/H246)</f>
        <v>3.0102347983142685E-3</v>
      </c>
      <c r="J241" s="8">
        <f t="shared" si="18"/>
        <v>-1</v>
      </c>
      <c r="K241" s="9">
        <f t="shared" si="19"/>
        <v>-1</v>
      </c>
    </row>
    <row r="242" spans="1:11" x14ac:dyDescent="0.2">
      <c r="A242" s="7" t="s">
        <v>348</v>
      </c>
      <c r="B242" s="65">
        <v>2</v>
      </c>
      <c r="C242" s="34">
        <f>IF(B246=0, "-", B242/B246)</f>
        <v>4.0816326530612242E-2</v>
      </c>
      <c r="D242" s="65">
        <v>1</v>
      </c>
      <c r="E242" s="9">
        <f>IF(D246=0, "-", D242/D246)</f>
        <v>3.90625E-3</v>
      </c>
      <c r="F242" s="81">
        <v>18</v>
      </c>
      <c r="G242" s="34">
        <f>IF(F246=0, "-", F242/F246)</f>
        <v>2.2641509433962263E-2</v>
      </c>
      <c r="H242" s="65">
        <v>28</v>
      </c>
      <c r="I242" s="9">
        <f>IF(H246=0, "-", H242/H246)</f>
        <v>1.6857314870559904E-2</v>
      </c>
      <c r="J242" s="8">
        <f t="shared" si="18"/>
        <v>1</v>
      </c>
      <c r="K242" s="9">
        <f t="shared" si="19"/>
        <v>-0.35714285714285715</v>
      </c>
    </row>
    <row r="243" spans="1:11" x14ac:dyDescent="0.2">
      <c r="A243" s="7" t="s">
        <v>349</v>
      </c>
      <c r="B243" s="65">
        <v>2</v>
      </c>
      <c r="C243" s="34">
        <f>IF(B246=0, "-", B243/B246)</f>
        <v>4.0816326530612242E-2</v>
      </c>
      <c r="D243" s="65">
        <v>7</v>
      </c>
      <c r="E243" s="9">
        <f>IF(D246=0, "-", D243/D246)</f>
        <v>2.734375E-2</v>
      </c>
      <c r="F243" s="81">
        <v>35</v>
      </c>
      <c r="G243" s="34">
        <f>IF(F246=0, "-", F243/F246)</f>
        <v>4.40251572327044E-2</v>
      </c>
      <c r="H243" s="65">
        <v>40</v>
      </c>
      <c r="I243" s="9">
        <f>IF(H246=0, "-", H243/H246)</f>
        <v>2.4081878386514148E-2</v>
      </c>
      <c r="J243" s="8">
        <f t="shared" si="18"/>
        <v>-0.7142857142857143</v>
      </c>
      <c r="K243" s="9">
        <f t="shared" si="19"/>
        <v>-0.125</v>
      </c>
    </row>
    <row r="244" spans="1:11" x14ac:dyDescent="0.2">
      <c r="A244" s="7" t="s">
        <v>350</v>
      </c>
      <c r="B244" s="65">
        <v>2</v>
      </c>
      <c r="C244" s="34">
        <f>IF(B246=0, "-", B244/B246)</f>
        <v>4.0816326530612242E-2</v>
      </c>
      <c r="D244" s="65">
        <v>69</v>
      </c>
      <c r="E244" s="9">
        <f>IF(D246=0, "-", D244/D246)</f>
        <v>0.26953125</v>
      </c>
      <c r="F244" s="81">
        <v>39</v>
      </c>
      <c r="G244" s="34">
        <f>IF(F246=0, "-", F244/F246)</f>
        <v>4.9056603773584909E-2</v>
      </c>
      <c r="H244" s="65">
        <v>69</v>
      </c>
      <c r="I244" s="9">
        <f>IF(H246=0, "-", H244/H246)</f>
        <v>4.1541240216736906E-2</v>
      </c>
      <c r="J244" s="8">
        <f t="shared" si="18"/>
        <v>-0.97101449275362317</v>
      </c>
      <c r="K244" s="9">
        <f t="shared" si="19"/>
        <v>-0.43478260869565216</v>
      </c>
    </row>
    <row r="245" spans="1:11" x14ac:dyDescent="0.2">
      <c r="A245" s="2"/>
      <c r="B245" s="68"/>
      <c r="C245" s="33"/>
      <c r="D245" s="68"/>
      <c r="E245" s="6"/>
      <c r="F245" s="82"/>
      <c r="G245" s="33"/>
      <c r="H245" s="68"/>
      <c r="I245" s="6"/>
      <c r="J245" s="5"/>
      <c r="K245" s="6"/>
    </row>
    <row r="246" spans="1:11" s="43" customFormat="1" x14ac:dyDescent="0.2">
      <c r="A246" s="162" t="s">
        <v>601</v>
      </c>
      <c r="B246" s="71">
        <f>SUM(B225:B245)</f>
        <v>49</v>
      </c>
      <c r="C246" s="40">
        <f>B246/10447</f>
        <v>4.6903417248970996E-3</v>
      </c>
      <c r="D246" s="71">
        <f>SUM(D225:D245)</f>
        <v>256</v>
      </c>
      <c r="E246" s="41">
        <f>D246/24686</f>
        <v>1.0370250344324719E-2</v>
      </c>
      <c r="F246" s="77">
        <f>SUM(F225:F245)</f>
        <v>795</v>
      </c>
      <c r="G246" s="42">
        <f>F246/155887</f>
        <v>5.0998479667964617E-3</v>
      </c>
      <c r="H246" s="71">
        <f>SUM(H225:H245)</f>
        <v>1661</v>
      </c>
      <c r="I246" s="41">
        <f>H246/231192</f>
        <v>7.1845046541402814E-3</v>
      </c>
      <c r="J246" s="37">
        <f>IF(D246=0, "-", IF((B246-D246)/D246&lt;10, (B246-D246)/D246, "&gt;999%"))</f>
        <v>-0.80859375</v>
      </c>
      <c r="K246" s="38">
        <f>IF(H246=0, "-", IF((F246-H246)/H246&lt;10, (F246-H246)/H246, "&gt;999%"))</f>
        <v>-0.52137266706803131</v>
      </c>
    </row>
    <row r="247" spans="1:11" x14ac:dyDescent="0.2">
      <c r="B247" s="83"/>
      <c r="D247" s="83"/>
      <c r="F247" s="83"/>
      <c r="H247" s="83"/>
    </row>
    <row r="248" spans="1:11" x14ac:dyDescent="0.2">
      <c r="A248" s="163" t="s">
        <v>151</v>
      </c>
      <c r="B248" s="61" t="s">
        <v>12</v>
      </c>
      <c r="C248" s="62" t="s">
        <v>13</v>
      </c>
      <c r="D248" s="61" t="s">
        <v>12</v>
      </c>
      <c r="E248" s="63" t="s">
        <v>13</v>
      </c>
      <c r="F248" s="62" t="s">
        <v>12</v>
      </c>
      <c r="G248" s="62" t="s">
        <v>13</v>
      </c>
      <c r="H248" s="61" t="s">
        <v>12</v>
      </c>
      <c r="I248" s="63" t="s">
        <v>13</v>
      </c>
      <c r="J248" s="61"/>
      <c r="K248" s="63"/>
    </row>
    <row r="249" spans="1:11" x14ac:dyDescent="0.2">
      <c r="A249" s="7" t="s">
        <v>351</v>
      </c>
      <c r="B249" s="65">
        <v>2</v>
      </c>
      <c r="C249" s="34">
        <f>IF(B267=0, "-", B249/B267)</f>
        <v>6.0606060606060608E-2</v>
      </c>
      <c r="D249" s="65">
        <v>3</v>
      </c>
      <c r="E249" s="9">
        <f>IF(D267=0, "-", D249/D267)</f>
        <v>7.8947368421052627E-2</v>
      </c>
      <c r="F249" s="81">
        <v>14</v>
      </c>
      <c r="G249" s="34">
        <f>IF(F267=0, "-", F249/F267)</f>
        <v>5.0179211469534052E-2</v>
      </c>
      <c r="H249" s="65">
        <v>23</v>
      </c>
      <c r="I249" s="9">
        <f>IF(H267=0, "-", H249/H267)</f>
        <v>5.145413870246085E-2</v>
      </c>
      <c r="J249" s="8">
        <f t="shared" ref="J249:J265" si="20">IF(D249=0, "-", IF((B249-D249)/D249&lt;10, (B249-D249)/D249, "&gt;999%"))</f>
        <v>-0.33333333333333331</v>
      </c>
      <c r="K249" s="9">
        <f t="shared" ref="K249:K265" si="21">IF(H249=0, "-", IF((F249-H249)/H249&lt;10, (F249-H249)/H249, "&gt;999%"))</f>
        <v>-0.39130434782608697</v>
      </c>
    </row>
    <row r="250" spans="1:11" x14ac:dyDescent="0.2">
      <c r="A250" s="7" t="s">
        <v>352</v>
      </c>
      <c r="B250" s="65">
        <v>0</v>
      </c>
      <c r="C250" s="34">
        <f>IF(B267=0, "-", B250/B267)</f>
        <v>0</v>
      </c>
      <c r="D250" s="65">
        <v>0</v>
      </c>
      <c r="E250" s="9">
        <f>IF(D267=0, "-", D250/D267)</f>
        <v>0</v>
      </c>
      <c r="F250" s="81">
        <v>3</v>
      </c>
      <c r="G250" s="34">
        <f>IF(F267=0, "-", F250/F267)</f>
        <v>1.0752688172043012E-2</v>
      </c>
      <c r="H250" s="65">
        <v>2</v>
      </c>
      <c r="I250" s="9">
        <f>IF(H267=0, "-", H250/H267)</f>
        <v>4.4742729306487695E-3</v>
      </c>
      <c r="J250" s="8" t="str">
        <f t="shared" si="20"/>
        <v>-</v>
      </c>
      <c r="K250" s="9">
        <f t="shared" si="21"/>
        <v>0.5</v>
      </c>
    </row>
    <row r="251" spans="1:11" x14ac:dyDescent="0.2">
      <c r="A251" s="7" t="s">
        <v>353</v>
      </c>
      <c r="B251" s="65">
        <v>1</v>
      </c>
      <c r="C251" s="34">
        <f>IF(B267=0, "-", B251/B267)</f>
        <v>3.0303030303030304E-2</v>
      </c>
      <c r="D251" s="65">
        <v>5</v>
      </c>
      <c r="E251" s="9">
        <f>IF(D267=0, "-", D251/D267)</f>
        <v>0.13157894736842105</v>
      </c>
      <c r="F251" s="81">
        <v>17</v>
      </c>
      <c r="G251" s="34">
        <f>IF(F267=0, "-", F251/F267)</f>
        <v>6.093189964157706E-2</v>
      </c>
      <c r="H251" s="65">
        <v>24</v>
      </c>
      <c r="I251" s="9">
        <f>IF(H267=0, "-", H251/H267)</f>
        <v>5.3691275167785234E-2</v>
      </c>
      <c r="J251" s="8">
        <f t="shared" si="20"/>
        <v>-0.8</v>
      </c>
      <c r="K251" s="9">
        <f t="shared" si="21"/>
        <v>-0.29166666666666669</v>
      </c>
    </row>
    <row r="252" spans="1:11" x14ac:dyDescent="0.2">
      <c r="A252" s="7" t="s">
        <v>354</v>
      </c>
      <c r="B252" s="65">
        <v>0</v>
      </c>
      <c r="C252" s="34">
        <f>IF(B267=0, "-", B252/B267)</f>
        <v>0</v>
      </c>
      <c r="D252" s="65">
        <v>0</v>
      </c>
      <c r="E252" s="9">
        <f>IF(D267=0, "-", D252/D267)</f>
        <v>0</v>
      </c>
      <c r="F252" s="81">
        <v>8</v>
      </c>
      <c r="G252" s="34">
        <f>IF(F267=0, "-", F252/F267)</f>
        <v>2.8673835125448029E-2</v>
      </c>
      <c r="H252" s="65">
        <v>10</v>
      </c>
      <c r="I252" s="9">
        <f>IF(H267=0, "-", H252/H267)</f>
        <v>2.2371364653243849E-2</v>
      </c>
      <c r="J252" s="8" t="str">
        <f t="shared" si="20"/>
        <v>-</v>
      </c>
      <c r="K252" s="9">
        <f t="shared" si="21"/>
        <v>-0.2</v>
      </c>
    </row>
    <row r="253" spans="1:11" x14ac:dyDescent="0.2">
      <c r="A253" s="7" t="s">
        <v>355</v>
      </c>
      <c r="B253" s="65">
        <v>2</v>
      </c>
      <c r="C253" s="34">
        <f>IF(B267=0, "-", B253/B267)</f>
        <v>6.0606060606060608E-2</v>
      </c>
      <c r="D253" s="65">
        <v>0</v>
      </c>
      <c r="E253" s="9">
        <f>IF(D267=0, "-", D253/D267)</f>
        <v>0</v>
      </c>
      <c r="F253" s="81">
        <v>42</v>
      </c>
      <c r="G253" s="34">
        <f>IF(F267=0, "-", F253/F267)</f>
        <v>0.15053763440860216</v>
      </c>
      <c r="H253" s="65">
        <v>30</v>
      </c>
      <c r="I253" s="9">
        <f>IF(H267=0, "-", H253/H267)</f>
        <v>6.7114093959731544E-2</v>
      </c>
      <c r="J253" s="8" t="str">
        <f t="shared" si="20"/>
        <v>-</v>
      </c>
      <c r="K253" s="9">
        <f t="shared" si="21"/>
        <v>0.4</v>
      </c>
    </row>
    <row r="254" spans="1:11" x14ac:dyDescent="0.2">
      <c r="A254" s="7" t="s">
        <v>356</v>
      </c>
      <c r="B254" s="65">
        <v>0</v>
      </c>
      <c r="C254" s="34">
        <f>IF(B267=0, "-", B254/B267)</f>
        <v>0</v>
      </c>
      <c r="D254" s="65">
        <v>2</v>
      </c>
      <c r="E254" s="9">
        <f>IF(D267=0, "-", D254/D267)</f>
        <v>5.2631578947368418E-2</v>
      </c>
      <c r="F254" s="81">
        <v>8</v>
      </c>
      <c r="G254" s="34">
        <f>IF(F267=0, "-", F254/F267)</f>
        <v>2.8673835125448029E-2</v>
      </c>
      <c r="H254" s="65">
        <v>7</v>
      </c>
      <c r="I254" s="9">
        <f>IF(H267=0, "-", H254/H267)</f>
        <v>1.5659955257270694E-2</v>
      </c>
      <c r="J254" s="8">
        <f t="shared" si="20"/>
        <v>-1</v>
      </c>
      <c r="K254" s="9">
        <f t="shared" si="21"/>
        <v>0.14285714285714285</v>
      </c>
    </row>
    <row r="255" spans="1:11" x14ac:dyDescent="0.2">
      <c r="A255" s="7" t="s">
        <v>357</v>
      </c>
      <c r="B255" s="65">
        <v>6</v>
      </c>
      <c r="C255" s="34">
        <f>IF(B267=0, "-", B255/B267)</f>
        <v>0.18181818181818182</v>
      </c>
      <c r="D255" s="65">
        <v>6</v>
      </c>
      <c r="E255" s="9">
        <f>IF(D267=0, "-", D255/D267)</f>
        <v>0.15789473684210525</v>
      </c>
      <c r="F255" s="81">
        <v>39</v>
      </c>
      <c r="G255" s="34">
        <f>IF(F267=0, "-", F255/F267)</f>
        <v>0.13978494623655913</v>
      </c>
      <c r="H255" s="65">
        <v>59</v>
      </c>
      <c r="I255" s="9">
        <f>IF(H267=0, "-", H255/H267)</f>
        <v>0.1319910514541387</v>
      </c>
      <c r="J255" s="8">
        <f t="shared" si="20"/>
        <v>0</v>
      </c>
      <c r="K255" s="9">
        <f t="shared" si="21"/>
        <v>-0.33898305084745761</v>
      </c>
    </row>
    <row r="256" spans="1:11" x14ac:dyDescent="0.2">
      <c r="A256" s="7" t="s">
        <v>358</v>
      </c>
      <c r="B256" s="65">
        <v>0</v>
      </c>
      <c r="C256" s="34">
        <f>IF(B267=0, "-", B256/B267)</f>
        <v>0</v>
      </c>
      <c r="D256" s="65">
        <v>0</v>
      </c>
      <c r="E256" s="9">
        <f>IF(D267=0, "-", D256/D267)</f>
        <v>0</v>
      </c>
      <c r="F256" s="81">
        <v>0</v>
      </c>
      <c r="G256" s="34">
        <f>IF(F267=0, "-", F256/F267)</f>
        <v>0</v>
      </c>
      <c r="H256" s="65">
        <v>1</v>
      </c>
      <c r="I256" s="9">
        <f>IF(H267=0, "-", H256/H267)</f>
        <v>2.2371364653243847E-3</v>
      </c>
      <c r="J256" s="8" t="str">
        <f t="shared" si="20"/>
        <v>-</v>
      </c>
      <c r="K256" s="9">
        <f t="shared" si="21"/>
        <v>-1</v>
      </c>
    </row>
    <row r="257" spans="1:11" x14ac:dyDescent="0.2">
      <c r="A257" s="7" t="s">
        <v>359</v>
      </c>
      <c r="B257" s="65">
        <v>2</v>
      </c>
      <c r="C257" s="34">
        <f>IF(B267=0, "-", B257/B267)</f>
        <v>6.0606060606060608E-2</v>
      </c>
      <c r="D257" s="65">
        <v>1</v>
      </c>
      <c r="E257" s="9">
        <f>IF(D267=0, "-", D257/D267)</f>
        <v>2.6315789473684209E-2</v>
      </c>
      <c r="F257" s="81">
        <v>14</v>
      </c>
      <c r="G257" s="34">
        <f>IF(F267=0, "-", F257/F267)</f>
        <v>5.0179211469534052E-2</v>
      </c>
      <c r="H257" s="65">
        <v>24</v>
      </c>
      <c r="I257" s="9">
        <f>IF(H267=0, "-", H257/H267)</f>
        <v>5.3691275167785234E-2</v>
      </c>
      <c r="J257" s="8">
        <f t="shared" si="20"/>
        <v>1</v>
      </c>
      <c r="K257" s="9">
        <f t="shared" si="21"/>
        <v>-0.41666666666666669</v>
      </c>
    </row>
    <row r="258" spans="1:11" x14ac:dyDescent="0.2">
      <c r="A258" s="7" t="s">
        <v>360</v>
      </c>
      <c r="B258" s="65">
        <v>0</v>
      </c>
      <c r="C258" s="34">
        <f>IF(B267=0, "-", B258/B267)</f>
        <v>0</v>
      </c>
      <c r="D258" s="65">
        <v>2</v>
      </c>
      <c r="E258" s="9">
        <f>IF(D267=0, "-", D258/D267)</f>
        <v>5.2631578947368418E-2</v>
      </c>
      <c r="F258" s="81">
        <v>7</v>
      </c>
      <c r="G258" s="34">
        <f>IF(F267=0, "-", F258/F267)</f>
        <v>2.5089605734767026E-2</v>
      </c>
      <c r="H258" s="65">
        <v>11</v>
      </c>
      <c r="I258" s="9">
        <f>IF(H267=0, "-", H258/H267)</f>
        <v>2.4608501118568233E-2</v>
      </c>
      <c r="J258" s="8">
        <f t="shared" si="20"/>
        <v>-1</v>
      </c>
      <c r="K258" s="9">
        <f t="shared" si="21"/>
        <v>-0.36363636363636365</v>
      </c>
    </row>
    <row r="259" spans="1:11" x14ac:dyDescent="0.2">
      <c r="A259" s="7" t="s">
        <v>361</v>
      </c>
      <c r="B259" s="65">
        <v>1</v>
      </c>
      <c r="C259" s="34">
        <f>IF(B267=0, "-", B259/B267)</f>
        <v>3.0303030303030304E-2</v>
      </c>
      <c r="D259" s="65">
        <v>5</v>
      </c>
      <c r="E259" s="9">
        <f>IF(D267=0, "-", D259/D267)</f>
        <v>0.13157894736842105</v>
      </c>
      <c r="F259" s="81">
        <v>9</v>
      </c>
      <c r="G259" s="34">
        <f>IF(F267=0, "-", F259/F267)</f>
        <v>3.2258064516129031E-2</v>
      </c>
      <c r="H259" s="65">
        <v>21</v>
      </c>
      <c r="I259" s="9">
        <f>IF(H267=0, "-", H259/H267)</f>
        <v>4.6979865771812082E-2</v>
      </c>
      <c r="J259" s="8">
        <f t="shared" si="20"/>
        <v>-0.8</v>
      </c>
      <c r="K259" s="9">
        <f t="shared" si="21"/>
        <v>-0.5714285714285714</v>
      </c>
    </row>
    <row r="260" spans="1:11" x14ac:dyDescent="0.2">
      <c r="A260" s="7" t="s">
        <v>362</v>
      </c>
      <c r="B260" s="65">
        <v>3</v>
      </c>
      <c r="C260" s="34">
        <f>IF(B267=0, "-", B260/B267)</f>
        <v>9.0909090909090912E-2</v>
      </c>
      <c r="D260" s="65">
        <v>2</v>
      </c>
      <c r="E260" s="9">
        <f>IF(D267=0, "-", D260/D267)</f>
        <v>5.2631578947368418E-2</v>
      </c>
      <c r="F260" s="81">
        <v>14</v>
      </c>
      <c r="G260" s="34">
        <f>IF(F267=0, "-", F260/F267)</f>
        <v>5.0179211469534052E-2</v>
      </c>
      <c r="H260" s="65">
        <v>39</v>
      </c>
      <c r="I260" s="9">
        <f>IF(H267=0, "-", H260/H267)</f>
        <v>8.7248322147651006E-2</v>
      </c>
      <c r="J260" s="8">
        <f t="shared" si="20"/>
        <v>0.5</v>
      </c>
      <c r="K260" s="9">
        <f t="shared" si="21"/>
        <v>-0.64102564102564108</v>
      </c>
    </row>
    <row r="261" spans="1:11" x14ac:dyDescent="0.2">
      <c r="A261" s="7" t="s">
        <v>363</v>
      </c>
      <c r="B261" s="65">
        <v>0</v>
      </c>
      <c r="C261" s="34">
        <f>IF(B267=0, "-", B261/B267)</f>
        <v>0</v>
      </c>
      <c r="D261" s="65">
        <v>0</v>
      </c>
      <c r="E261" s="9">
        <f>IF(D267=0, "-", D261/D267)</f>
        <v>0</v>
      </c>
      <c r="F261" s="81">
        <v>4</v>
      </c>
      <c r="G261" s="34">
        <f>IF(F267=0, "-", F261/F267)</f>
        <v>1.4336917562724014E-2</v>
      </c>
      <c r="H261" s="65">
        <v>21</v>
      </c>
      <c r="I261" s="9">
        <f>IF(H267=0, "-", H261/H267)</f>
        <v>4.6979865771812082E-2</v>
      </c>
      <c r="J261" s="8" t="str">
        <f t="shared" si="20"/>
        <v>-</v>
      </c>
      <c r="K261" s="9">
        <f t="shared" si="21"/>
        <v>-0.80952380952380953</v>
      </c>
    </row>
    <row r="262" spans="1:11" x14ac:dyDescent="0.2">
      <c r="A262" s="7" t="s">
        <v>364</v>
      </c>
      <c r="B262" s="65">
        <v>0</v>
      </c>
      <c r="C262" s="34">
        <f>IF(B267=0, "-", B262/B267)</f>
        <v>0</v>
      </c>
      <c r="D262" s="65">
        <v>1</v>
      </c>
      <c r="E262" s="9">
        <f>IF(D267=0, "-", D262/D267)</f>
        <v>2.6315789473684209E-2</v>
      </c>
      <c r="F262" s="81">
        <v>1</v>
      </c>
      <c r="G262" s="34">
        <f>IF(F267=0, "-", F262/F267)</f>
        <v>3.5842293906810036E-3</v>
      </c>
      <c r="H262" s="65">
        <v>12</v>
      </c>
      <c r="I262" s="9">
        <f>IF(H267=0, "-", H262/H267)</f>
        <v>2.6845637583892617E-2</v>
      </c>
      <c r="J262" s="8">
        <f t="shared" si="20"/>
        <v>-1</v>
      </c>
      <c r="K262" s="9">
        <f t="shared" si="21"/>
        <v>-0.91666666666666663</v>
      </c>
    </row>
    <row r="263" spans="1:11" x14ac:dyDescent="0.2">
      <c r="A263" s="7" t="s">
        <v>365</v>
      </c>
      <c r="B263" s="65">
        <v>0</v>
      </c>
      <c r="C263" s="34">
        <f>IF(B267=0, "-", B263/B267)</f>
        <v>0</v>
      </c>
      <c r="D263" s="65">
        <v>2</v>
      </c>
      <c r="E263" s="9">
        <f>IF(D267=0, "-", D263/D267)</f>
        <v>5.2631578947368418E-2</v>
      </c>
      <c r="F263" s="81">
        <v>2</v>
      </c>
      <c r="G263" s="34">
        <f>IF(F267=0, "-", F263/F267)</f>
        <v>7.1684587813620072E-3</v>
      </c>
      <c r="H263" s="65">
        <v>7</v>
      </c>
      <c r="I263" s="9">
        <f>IF(H267=0, "-", H263/H267)</f>
        <v>1.5659955257270694E-2</v>
      </c>
      <c r="J263" s="8">
        <f t="shared" si="20"/>
        <v>-1</v>
      </c>
      <c r="K263" s="9">
        <f t="shared" si="21"/>
        <v>-0.7142857142857143</v>
      </c>
    </row>
    <row r="264" spans="1:11" x14ac:dyDescent="0.2">
      <c r="A264" s="7" t="s">
        <v>366</v>
      </c>
      <c r="B264" s="65">
        <v>16</v>
      </c>
      <c r="C264" s="34">
        <f>IF(B267=0, "-", B264/B267)</f>
        <v>0.48484848484848486</v>
      </c>
      <c r="D264" s="65">
        <v>8</v>
      </c>
      <c r="E264" s="9">
        <f>IF(D267=0, "-", D264/D267)</f>
        <v>0.21052631578947367</v>
      </c>
      <c r="F264" s="81">
        <v>94</v>
      </c>
      <c r="G264" s="34">
        <f>IF(F267=0, "-", F264/F267)</f>
        <v>0.33691756272401435</v>
      </c>
      <c r="H264" s="65">
        <v>150</v>
      </c>
      <c r="I264" s="9">
        <f>IF(H267=0, "-", H264/H267)</f>
        <v>0.33557046979865773</v>
      </c>
      <c r="J264" s="8">
        <f t="shared" si="20"/>
        <v>1</v>
      </c>
      <c r="K264" s="9">
        <f t="shared" si="21"/>
        <v>-0.37333333333333335</v>
      </c>
    </row>
    <row r="265" spans="1:11" x14ac:dyDescent="0.2">
      <c r="A265" s="7" t="s">
        <v>367</v>
      </c>
      <c r="B265" s="65">
        <v>0</v>
      </c>
      <c r="C265" s="34">
        <f>IF(B267=0, "-", B265/B267)</f>
        <v>0</v>
      </c>
      <c r="D265" s="65">
        <v>1</v>
      </c>
      <c r="E265" s="9">
        <f>IF(D267=0, "-", D265/D267)</f>
        <v>2.6315789473684209E-2</v>
      </c>
      <c r="F265" s="81">
        <v>3</v>
      </c>
      <c r="G265" s="34">
        <f>IF(F267=0, "-", F265/F267)</f>
        <v>1.0752688172043012E-2</v>
      </c>
      <c r="H265" s="65">
        <v>6</v>
      </c>
      <c r="I265" s="9">
        <f>IF(H267=0, "-", H265/H267)</f>
        <v>1.3422818791946308E-2</v>
      </c>
      <c r="J265" s="8">
        <f t="shared" si="20"/>
        <v>-1</v>
      </c>
      <c r="K265" s="9">
        <f t="shared" si="21"/>
        <v>-0.5</v>
      </c>
    </row>
    <row r="266" spans="1:11" x14ac:dyDescent="0.2">
      <c r="A266" s="2"/>
      <c r="B266" s="68"/>
      <c r="C266" s="33"/>
      <c r="D266" s="68"/>
      <c r="E266" s="6"/>
      <c r="F266" s="82"/>
      <c r="G266" s="33"/>
      <c r="H266" s="68"/>
      <c r="I266" s="6"/>
      <c r="J266" s="5"/>
      <c r="K266" s="6"/>
    </row>
    <row r="267" spans="1:11" s="43" customFormat="1" x14ac:dyDescent="0.2">
      <c r="A267" s="162" t="s">
        <v>600</v>
      </c>
      <c r="B267" s="71">
        <f>SUM(B249:B266)</f>
        <v>33</v>
      </c>
      <c r="C267" s="40">
        <f>B267/10447</f>
        <v>3.1588015698286588E-3</v>
      </c>
      <c r="D267" s="71">
        <f>SUM(D249:D266)</f>
        <v>38</v>
      </c>
      <c r="E267" s="41">
        <f>D267/24686</f>
        <v>1.5393340354857004E-3</v>
      </c>
      <c r="F267" s="77">
        <f>SUM(F249:F266)</f>
        <v>279</v>
      </c>
      <c r="G267" s="42">
        <f>F267/155887</f>
        <v>1.7897579657059281E-3</v>
      </c>
      <c r="H267" s="71">
        <f>SUM(H249:H266)</f>
        <v>447</v>
      </c>
      <c r="I267" s="41">
        <f>H267/231192</f>
        <v>1.9334579051178242E-3</v>
      </c>
      <c r="J267" s="37">
        <f>IF(D267=0, "-", IF((B267-D267)/D267&lt;10, (B267-D267)/D267, "&gt;999%"))</f>
        <v>-0.13157894736842105</v>
      </c>
      <c r="K267" s="38">
        <f>IF(H267=0, "-", IF((F267-H267)/H267&lt;10, (F267-H267)/H267, "&gt;999%"))</f>
        <v>-0.37583892617449666</v>
      </c>
    </row>
    <row r="268" spans="1:11" x14ac:dyDescent="0.2">
      <c r="B268" s="83"/>
      <c r="D268" s="83"/>
      <c r="F268" s="83"/>
      <c r="H268" s="83"/>
    </row>
    <row r="269" spans="1:11" s="43" customFormat="1" x14ac:dyDescent="0.2">
      <c r="A269" s="162" t="s">
        <v>599</v>
      </c>
      <c r="B269" s="71">
        <v>144</v>
      </c>
      <c r="C269" s="40">
        <f>B269/10447</f>
        <v>1.3783861395615967E-2</v>
      </c>
      <c r="D269" s="71">
        <v>714</v>
      </c>
      <c r="E269" s="41">
        <f>D269/24686</f>
        <v>2.8923276350968159E-2</v>
      </c>
      <c r="F269" s="77">
        <v>2401</v>
      </c>
      <c r="G269" s="42">
        <f>F269/155887</f>
        <v>1.5402182350035603E-2</v>
      </c>
      <c r="H269" s="71">
        <v>4544</v>
      </c>
      <c r="I269" s="41">
        <f>H269/231192</f>
        <v>1.9654659330772692E-2</v>
      </c>
      <c r="J269" s="37">
        <f>IF(D269=0, "-", IF((B269-D269)/D269&lt;10, (B269-D269)/D269, "&gt;999%"))</f>
        <v>-0.79831932773109249</v>
      </c>
      <c r="K269" s="38">
        <f>IF(H269=0, "-", IF((F269-H269)/H269&lt;10, (F269-H269)/H269, "&gt;999%"))</f>
        <v>-0.47161091549295775</v>
      </c>
    </row>
    <row r="270" spans="1:11" x14ac:dyDescent="0.2">
      <c r="B270" s="83"/>
      <c r="D270" s="83"/>
      <c r="F270" s="83"/>
      <c r="H270" s="83"/>
    </row>
    <row r="271" spans="1:11" x14ac:dyDescent="0.2">
      <c r="A271" s="27" t="s">
        <v>597</v>
      </c>
      <c r="B271" s="71">
        <f>B275-B273</f>
        <v>1610</v>
      </c>
      <c r="C271" s="40">
        <f>B271/10447</f>
        <v>0.15411122810376185</v>
      </c>
      <c r="D271" s="71">
        <f>D275-D273</f>
        <v>5926</v>
      </c>
      <c r="E271" s="41">
        <f>D271/24686</f>
        <v>0.24005509195495423</v>
      </c>
      <c r="F271" s="77">
        <f>F275-F273</f>
        <v>31246</v>
      </c>
      <c r="G271" s="42">
        <f>F271/155887</f>
        <v>0.20044006235285816</v>
      </c>
      <c r="H271" s="71">
        <f>H275-H273</f>
        <v>61213</v>
      </c>
      <c r="I271" s="41">
        <f>H271/231192</f>
        <v>0.26477127236236547</v>
      </c>
      <c r="J271" s="37">
        <f>IF(D271=0, "-", IF((B271-D271)/D271&lt;10, (B271-D271)/D271, "&gt;999%"))</f>
        <v>-0.72831589605129932</v>
      </c>
      <c r="K271" s="38">
        <f>IF(H271=0, "-", IF((F271-H271)/H271&lt;10, (F271-H271)/H271, "&gt;999%"))</f>
        <v>-0.48955287275578718</v>
      </c>
    </row>
    <row r="272" spans="1:11" x14ac:dyDescent="0.2">
      <c r="A272" s="27"/>
      <c r="B272" s="71"/>
      <c r="C272" s="40"/>
      <c r="D272" s="71"/>
      <c r="E272" s="41"/>
      <c r="F272" s="77"/>
      <c r="G272" s="42"/>
      <c r="H272" s="71"/>
      <c r="I272" s="41"/>
      <c r="J272" s="37"/>
      <c r="K272" s="38"/>
    </row>
    <row r="273" spans="1:11" x14ac:dyDescent="0.2">
      <c r="A273" s="27" t="s">
        <v>598</v>
      </c>
      <c r="B273" s="71">
        <v>602</v>
      </c>
      <c r="C273" s="40">
        <f>B273/10447</f>
        <v>5.762419833445008E-2</v>
      </c>
      <c r="D273" s="71">
        <v>1368</v>
      </c>
      <c r="E273" s="41">
        <f>D273/24686</f>
        <v>5.5416025277485216E-2</v>
      </c>
      <c r="F273" s="77">
        <v>8661</v>
      </c>
      <c r="G273" s="42">
        <f>F273/155887</f>
        <v>5.5559475774118433E-2</v>
      </c>
      <c r="H273" s="71">
        <v>12124</v>
      </c>
      <c r="I273" s="41">
        <f>H273/231192</f>
        <v>5.2441260943285238E-2</v>
      </c>
      <c r="J273" s="37">
        <f>IF(D273=0, "-", IF((B273-D273)/D273&lt;10, (B273-D273)/D273, "&gt;999%"))</f>
        <v>-0.5599415204678363</v>
      </c>
      <c r="K273" s="38">
        <f>IF(H273=0, "-", IF((F273-H273)/H273&lt;10, (F273-H273)/H273, "&gt;999%"))</f>
        <v>-0.28563180468492244</v>
      </c>
    </row>
    <row r="274" spans="1:11" x14ac:dyDescent="0.2">
      <c r="A274" s="27"/>
      <c r="B274" s="71"/>
      <c r="C274" s="40"/>
      <c r="D274" s="71"/>
      <c r="E274" s="41"/>
      <c r="F274" s="77"/>
      <c r="G274" s="42"/>
      <c r="H274" s="71"/>
      <c r="I274" s="41"/>
      <c r="J274" s="37"/>
      <c r="K274" s="38"/>
    </row>
    <row r="275" spans="1:11" x14ac:dyDescent="0.2">
      <c r="A275" s="27" t="s">
        <v>596</v>
      </c>
      <c r="B275" s="71">
        <v>2212</v>
      </c>
      <c r="C275" s="40">
        <f>B275/10447</f>
        <v>0.21173542643821192</v>
      </c>
      <c r="D275" s="71">
        <v>7294</v>
      </c>
      <c r="E275" s="41">
        <f>D275/24686</f>
        <v>0.29547111723243946</v>
      </c>
      <c r="F275" s="77">
        <v>39907</v>
      </c>
      <c r="G275" s="42">
        <f>F275/155887</f>
        <v>0.25599953812697657</v>
      </c>
      <c r="H275" s="71">
        <v>73337</v>
      </c>
      <c r="I275" s="41">
        <f>H275/231192</f>
        <v>0.31721253330565069</v>
      </c>
      <c r="J275" s="37">
        <f>IF(D275=0, "-", IF((B275-D275)/D275&lt;10, (B275-D275)/D275, "&gt;999%"))</f>
        <v>-0.69673704414587334</v>
      </c>
      <c r="K275" s="38">
        <f>IF(H275=0, "-", IF((F275-H275)/H275&lt;10, (F275-H275)/H275, "&gt;999%"))</f>
        <v>-0.4558408443214203</v>
      </c>
    </row>
  </sheetData>
  <mergeCells count="58">
    <mergeCell ref="B1:K1"/>
    <mergeCell ref="B2:K2"/>
    <mergeCell ref="B208:E208"/>
    <mergeCell ref="F208:I208"/>
    <mergeCell ref="J208:K208"/>
    <mergeCell ref="B209:C209"/>
    <mergeCell ref="D209:E209"/>
    <mergeCell ref="F209:G209"/>
    <mergeCell ref="H209:I209"/>
    <mergeCell ref="B182:E182"/>
    <mergeCell ref="F182:I182"/>
    <mergeCell ref="J182:K182"/>
    <mergeCell ref="B183:C183"/>
    <mergeCell ref="D183:E183"/>
    <mergeCell ref="F183:G183"/>
    <mergeCell ref="H183:I183"/>
    <mergeCell ref="B157:E157"/>
    <mergeCell ref="F157:I157"/>
    <mergeCell ref="J157:K157"/>
    <mergeCell ref="B158:C158"/>
    <mergeCell ref="D158:E158"/>
    <mergeCell ref="F158:G158"/>
    <mergeCell ref="H158:I158"/>
    <mergeCell ref="B132:E132"/>
    <mergeCell ref="F132:I132"/>
    <mergeCell ref="J132:K132"/>
    <mergeCell ref="B133:C133"/>
    <mergeCell ref="D133:E133"/>
    <mergeCell ref="F133:G133"/>
    <mergeCell ref="H133:I133"/>
    <mergeCell ref="B92:E92"/>
    <mergeCell ref="F92:I92"/>
    <mergeCell ref="J92:K92"/>
    <mergeCell ref="B93:C93"/>
    <mergeCell ref="D93:E93"/>
    <mergeCell ref="F93:G93"/>
    <mergeCell ref="H93:I93"/>
    <mergeCell ref="B48:E48"/>
    <mergeCell ref="F48:I48"/>
    <mergeCell ref="J48:K48"/>
    <mergeCell ref="B49:C49"/>
    <mergeCell ref="D49:E49"/>
    <mergeCell ref="F49:G49"/>
    <mergeCell ref="H49:I49"/>
    <mergeCell ref="B16:E16"/>
    <mergeCell ref="F16:I16"/>
    <mergeCell ref="J16:K16"/>
    <mergeCell ref="B17:C17"/>
    <mergeCell ref="D17:E17"/>
    <mergeCell ref="F17:G17"/>
    <mergeCell ref="H17:I17"/>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6" max="16383" man="1"/>
    <brk id="108" max="16383" man="1"/>
    <brk id="162" max="16383" man="1"/>
    <brk id="222" max="16383" man="1"/>
    <brk id="275"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1"/>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649</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8</v>
      </c>
      <c r="C7" s="39">
        <f>IF(B51=0, "-", B7/B51)</f>
        <v>3.616636528028933E-3</v>
      </c>
      <c r="D7" s="65">
        <v>17</v>
      </c>
      <c r="E7" s="21">
        <f>IF(D51=0, "-", D7/D51)</f>
        <v>2.330682752947628E-3</v>
      </c>
      <c r="F7" s="81">
        <v>108</v>
      </c>
      <c r="G7" s="39">
        <f>IF(F51=0, "-", F7/F51)</f>
        <v>2.7062921292003907E-3</v>
      </c>
      <c r="H7" s="65">
        <v>201</v>
      </c>
      <c r="I7" s="21">
        <f>IF(H51=0, "-", H7/H51)</f>
        <v>2.7407720523064754E-3</v>
      </c>
      <c r="J7" s="20">
        <f t="shared" ref="J7:J49" si="0">IF(D7=0, "-", IF((B7-D7)/D7&lt;10, (B7-D7)/D7, "&gt;999%"))</f>
        <v>-0.52941176470588236</v>
      </c>
      <c r="K7" s="21">
        <f t="shared" ref="K7:K49" si="1">IF(H7=0, "-", IF((F7-H7)/H7&lt;10, (F7-H7)/H7, "&gt;999%"))</f>
        <v>-0.46268656716417911</v>
      </c>
    </row>
    <row r="8" spans="1:11" x14ac:dyDescent="0.2">
      <c r="A8" s="7" t="s">
        <v>32</v>
      </c>
      <c r="B8" s="65">
        <v>1</v>
      </c>
      <c r="C8" s="39">
        <f>IF(B51=0, "-", B8/B51)</f>
        <v>4.5207956600361662E-4</v>
      </c>
      <c r="D8" s="65">
        <v>0</v>
      </c>
      <c r="E8" s="21">
        <f>IF(D51=0, "-", D8/D51)</f>
        <v>0</v>
      </c>
      <c r="F8" s="81">
        <v>3</v>
      </c>
      <c r="G8" s="39">
        <f>IF(F51=0, "-", F8/F51)</f>
        <v>7.5174781366677519E-5</v>
      </c>
      <c r="H8" s="65">
        <v>8</v>
      </c>
      <c r="I8" s="21">
        <f>IF(H51=0, "-", H8/H51)</f>
        <v>1.0908545481816818E-4</v>
      </c>
      <c r="J8" s="20" t="str">
        <f t="shared" si="0"/>
        <v>-</v>
      </c>
      <c r="K8" s="21">
        <f t="shared" si="1"/>
        <v>-0.625</v>
      </c>
    </row>
    <row r="9" spans="1:11" x14ac:dyDescent="0.2">
      <c r="A9" s="7" t="s">
        <v>33</v>
      </c>
      <c r="B9" s="65">
        <v>2</v>
      </c>
      <c r="C9" s="39">
        <f>IF(B51=0, "-", B9/B51)</f>
        <v>9.0415913200723324E-4</v>
      </c>
      <c r="D9" s="65">
        <v>3</v>
      </c>
      <c r="E9" s="21">
        <f>IF(D51=0, "-", D9/D51)</f>
        <v>4.1129695640252262E-4</v>
      </c>
      <c r="F9" s="81">
        <v>14</v>
      </c>
      <c r="G9" s="39">
        <f>IF(F51=0, "-", F9/F51)</f>
        <v>3.5081564637782847E-4</v>
      </c>
      <c r="H9" s="65">
        <v>23</v>
      </c>
      <c r="I9" s="21">
        <f>IF(H51=0, "-", H9/H51)</f>
        <v>3.1362068260223355E-4</v>
      </c>
      <c r="J9" s="20">
        <f t="shared" si="0"/>
        <v>-0.33333333333333331</v>
      </c>
      <c r="K9" s="21">
        <f t="shared" si="1"/>
        <v>-0.39130434782608697</v>
      </c>
    </row>
    <row r="10" spans="1:11" x14ac:dyDescent="0.2">
      <c r="A10" s="7" t="s">
        <v>34</v>
      </c>
      <c r="B10" s="65">
        <v>32</v>
      </c>
      <c r="C10" s="39">
        <f>IF(B51=0, "-", B10/B51)</f>
        <v>1.4466546112115732E-2</v>
      </c>
      <c r="D10" s="65">
        <v>110</v>
      </c>
      <c r="E10" s="21">
        <f>IF(D51=0, "-", D10/D51)</f>
        <v>1.5080888401425829E-2</v>
      </c>
      <c r="F10" s="81">
        <v>690</v>
      </c>
      <c r="G10" s="39">
        <f>IF(F51=0, "-", F10/F51)</f>
        <v>1.7290199714335829E-2</v>
      </c>
      <c r="H10" s="65">
        <v>1305</v>
      </c>
      <c r="I10" s="21">
        <f>IF(H51=0, "-", H10/H51)</f>
        <v>1.7794564817213684E-2</v>
      </c>
      <c r="J10" s="20">
        <f t="shared" si="0"/>
        <v>-0.70909090909090911</v>
      </c>
      <c r="K10" s="21">
        <f t="shared" si="1"/>
        <v>-0.47126436781609193</v>
      </c>
    </row>
    <row r="11" spans="1:11" x14ac:dyDescent="0.2">
      <c r="A11" s="7" t="s">
        <v>35</v>
      </c>
      <c r="B11" s="65">
        <v>1</v>
      </c>
      <c r="C11" s="39">
        <f>IF(B51=0, "-", B11/B51)</f>
        <v>4.5207956600361662E-4</v>
      </c>
      <c r="D11" s="65">
        <v>5</v>
      </c>
      <c r="E11" s="21">
        <f>IF(D51=0, "-", D11/D51)</f>
        <v>6.8549492733753774E-4</v>
      </c>
      <c r="F11" s="81">
        <v>19</v>
      </c>
      <c r="G11" s="39">
        <f>IF(F51=0, "-", F11/F51)</f>
        <v>4.7610694865562434E-4</v>
      </c>
      <c r="H11" s="65">
        <v>26</v>
      </c>
      <c r="I11" s="21">
        <f>IF(H51=0, "-", H11/H51)</f>
        <v>3.5452772815904661E-4</v>
      </c>
      <c r="J11" s="20">
        <f t="shared" si="0"/>
        <v>-0.8</v>
      </c>
      <c r="K11" s="21">
        <f t="shared" si="1"/>
        <v>-0.26923076923076922</v>
      </c>
    </row>
    <row r="12" spans="1:11" x14ac:dyDescent="0.2">
      <c r="A12" s="7" t="s">
        <v>36</v>
      </c>
      <c r="B12" s="65">
        <v>152</v>
      </c>
      <c r="C12" s="39">
        <f>IF(B51=0, "-", B12/B51)</f>
        <v>6.8716094032549732E-2</v>
      </c>
      <c r="D12" s="65">
        <v>324</v>
      </c>
      <c r="E12" s="21">
        <f>IF(D51=0, "-", D12/D51)</f>
        <v>4.4420071291472442E-2</v>
      </c>
      <c r="F12" s="81">
        <v>2630</v>
      </c>
      <c r="G12" s="39">
        <f>IF(F51=0, "-", F12/F51)</f>
        <v>6.5903224998120624E-2</v>
      </c>
      <c r="H12" s="65">
        <v>2991</v>
      </c>
      <c r="I12" s="21">
        <f>IF(H51=0, "-", H12/H51)</f>
        <v>4.0784324420142626E-2</v>
      </c>
      <c r="J12" s="20">
        <f t="shared" si="0"/>
        <v>-0.53086419753086422</v>
      </c>
      <c r="K12" s="21">
        <f t="shared" si="1"/>
        <v>-0.12069541959210967</v>
      </c>
    </row>
    <row r="13" spans="1:11" x14ac:dyDescent="0.2">
      <c r="A13" s="7" t="s">
        <v>37</v>
      </c>
      <c r="B13" s="65">
        <v>3</v>
      </c>
      <c r="C13" s="39">
        <f>IF(B51=0, "-", B13/B51)</f>
        <v>1.3562386980108499E-3</v>
      </c>
      <c r="D13" s="65">
        <v>1</v>
      </c>
      <c r="E13" s="21">
        <f>IF(D51=0, "-", D13/D51)</f>
        <v>1.3709898546750753E-4</v>
      </c>
      <c r="F13" s="81">
        <v>39</v>
      </c>
      <c r="G13" s="39">
        <f>IF(F51=0, "-", F13/F51)</f>
        <v>9.7727215776680781E-4</v>
      </c>
      <c r="H13" s="65">
        <v>50</v>
      </c>
      <c r="I13" s="21">
        <f>IF(H51=0, "-", H13/H51)</f>
        <v>6.8178409261355111E-4</v>
      </c>
      <c r="J13" s="20">
        <f t="shared" si="0"/>
        <v>2</v>
      </c>
      <c r="K13" s="21">
        <f t="shared" si="1"/>
        <v>-0.22</v>
      </c>
    </row>
    <row r="14" spans="1:11" x14ac:dyDescent="0.2">
      <c r="A14" s="7" t="s">
        <v>38</v>
      </c>
      <c r="B14" s="65">
        <v>0</v>
      </c>
      <c r="C14" s="39">
        <f>IF(B51=0, "-", B14/B51)</f>
        <v>0</v>
      </c>
      <c r="D14" s="65">
        <v>1</v>
      </c>
      <c r="E14" s="21">
        <f>IF(D51=0, "-", D14/D51)</f>
        <v>1.3709898546750753E-4</v>
      </c>
      <c r="F14" s="81">
        <v>5</v>
      </c>
      <c r="G14" s="39">
        <f>IF(F51=0, "-", F14/F51)</f>
        <v>1.2529130227779587E-4</v>
      </c>
      <c r="H14" s="65">
        <v>12</v>
      </c>
      <c r="I14" s="21">
        <f>IF(H51=0, "-", H14/H51)</f>
        <v>1.6362818222725228E-4</v>
      </c>
      <c r="J14" s="20">
        <f t="shared" si="0"/>
        <v>-1</v>
      </c>
      <c r="K14" s="21">
        <f t="shared" si="1"/>
        <v>-0.58333333333333337</v>
      </c>
    </row>
    <row r="15" spans="1:11" x14ac:dyDescent="0.2">
      <c r="A15" s="7" t="s">
        <v>41</v>
      </c>
      <c r="B15" s="65">
        <v>6</v>
      </c>
      <c r="C15" s="39">
        <f>IF(B51=0, "-", B15/B51)</f>
        <v>2.7124773960216998E-3</v>
      </c>
      <c r="D15" s="65">
        <v>6</v>
      </c>
      <c r="E15" s="21">
        <f>IF(D51=0, "-", D15/D51)</f>
        <v>8.2259391280504524E-4</v>
      </c>
      <c r="F15" s="81">
        <v>39</v>
      </c>
      <c r="G15" s="39">
        <f>IF(F51=0, "-", F15/F51)</f>
        <v>9.7727215776680781E-4</v>
      </c>
      <c r="H15" s="65">
        <v>59</v>
      </c>
      <c r="I15" s="21">
        <f>IF(H51=0, "-", H15/H51)</f>
        <v>8.045052292839903E-4</v>
      </c>
      <c r="J15" s="20">
        <f t="shared" si="0"/>
        <v>0</v>
      </c>
      <c r="K15" s="21">
        <f t="shared" si="1"/>
        <v>-0.33898305084745761</v>
      </c>
    </row>
    <row r="16" spans="1:11" x14ac:dyDescent="0.2">
      <c r="A16" s="7" t="s">
        <v>42</v>
      </c>
      <c r="B16" s="65">
        <v>6</v>
      </c>
      <c r="C16" s="39">
        <f>IF(B51=0, "-", B16/B51)</f>
        <v>2.7124773960216998E-3</v>
      </c>
      <c r="D16" s="65">
        <v>16</v>
      </c>
      <c r="E16" s="21">
        <f>IF(D51=0, "-", D16/D51)</f>
        <v>2.1935837674801205E-3</v>
      </c>
      <c r="F16" s="81">
        <v>113</v>
      </c>
      <c r="G16" s="39">
        <f>IF(F51=0, "-", F16/F51)</f>
        <v>2.8315834314781869E-3</v>
      </c>
      <c r="H16" s="65">
        <v>215</v>
      </c>
      <c r="I16" s="21">
        <f>IF(H51=0, "-", H16/H51)</f>
        <v>2.93167159823827E-3</v>
      </c>
      <c r="J16" s="20">
        <f t="shared" si="0"/>
        <v>-0.625</v>
      </c>
      <c r="K16" s="21">
        <f t="shared" si="1"/>
        <v>-0.47441860465116281</v>
      </c>
    </row>
    <row r="17" spans="1:11" x14ac:dyDescent="0.2">
      <c r="A17" s="7" t="s">
        <v>44</v>
      </c>
      <c r="B17" s="65">
        <v>42</v>
      </c>
      <c r="C17" s="39">
        <f>IF(B51=0, "-", B17/B51)</f>
        <v>1.8987341772151899E-2</v>
      </c>
      <c r="D17" s="65">
        <v>408</v>
      </c>
      <c r="E17" s="21">
        <f>IF(D51=0, "-", D17/D51)</f>
        <v>5.5936386070743076E-2</v>
      </c>
      <c r="F17" s="81">
        <v>1527</v>
      </c>
      <c r="G17" s="39">
        <f>IF(F51=0, "-", F17/F51)</f>
        <v>3.8263963715638859E-2</v>
      </c>
      <c r="H17" s="65">
        <v>3055</v>
      </c>
      <c r="I17" s="21">
        <f>IF(H51=0, "-", H17/H51)</f>
        <v>4.1657008058687973E-2</v>
      </c>
      <c r="J17" s="20">
        <f t="shared" si="0"/>
        <v>-0.8970588235294118</v>
      </c>
      <c r="K17" s="21">
        <f t="shared" si="1"/>
        <v>-0.50016366612111296</v>
      </c>
    </row>
    <row r="18" spans="1:11" x14ac:dyDescent="0.2">
      <c r="A18" s="7" t="s">
        <v>47</v>
      </c>
      <c r="B18" s="65">
        <v>3</v>
      </c>
      <c r="C18" s="39">
        <f>IF(B51=0, "-", B18/B51)</f>
        <v>1.3562386980108499E-3</v>
      </c>
      <c r="D18" s="65">
        <v>0</v>
      </c>
      <c r="E18" s="21">
        <f>IF(D51=0, "-", D18/D51)</f>
        <v>0</v>
      </c>
      <c r="F18" s="81">
        <v>11</v>
      </c>
      <c r="G18" s="39">
        <f>IF(F51=0, "-", F18/F51)</f>
        <v>2.7564086501115093E-4</v>
      </c>
      <c r="H18" s="65">
        <v>6</v>
      </c>
      <c r="I18" s="21">
        <f>IF(H51=0, "-", H18/H51)</f>
        <v>8.1814091113626138E-5</v>
      </c>
      <c r="J18" s="20" t="str">
        <f t="shared" si="0"/>
        <v>-</v>
      </c>
      <c r="K18" s="21">
        <f t="shared" si="1"/>
        <v>0.83333333333333337</v>
      </c>
    </row>
    <row r="19" spans="1:11" x14ac:dyDescent="0.2">
      <c r="A19" s="7" t="s">
        <v>51</v>
      </c>
      <c r="B19" s="65">
        <v>21</v>
      </c>
      <c r="C19" s="39">
        <f>IF(B51=0, "-", B19/B51)</f>
        <v>9.4936708860759497E-3</v>
      </c>
      <c r="D19" s="65">
        <v>207</v>
      </c>
      <c r="E19" s="21">
        <f>IF(D51=0, "-", D19/D51)</f>
        <v>2.837948999177406E-2</v>
      </c>
      <c r="F19" s="81">
        <v>782</v>
      </c>
      <c r="G19" s="39">
        <f>IF(F51=0, "-", F19/F51)</f>
        <v>1.9595559676247275E-2</v>
      </c>
      <c r="H19" s="65">
        <v>3645</v>
      </c>
      <c r="I19" s="21">
        <f>IF(H51=0, "-", H19/H51)</f>
        <v>4.9702060351527876E-2</v>
      </c>
      <c r="J19" s="20">
        <f t="shared" si="0"/>
        <v>-0.89855072463768115</v>
      </c>
      <c r="K19" s="21">
        <f t="shared" si="1"/>
        <v>-0.78545953360768173</v>
      </c>
    </row>
    <row r="20" spans="1:11" x14ac:dyDescent="0.2">
      <c r="A20" s="7" t="s">
        <v>52</v>
      </c>
      <c r="B20" s="65">
        <v>97</v>
      </c>
      <c r="C20" s="39">
        <f>IF(B51=0, "-", B20/B51)</f>
        <v>4.3851717902350811E-2</v>
      </c>
      <c r="D20" s="65">
        <v>472</v>
      </c>
      <c r="E20" s="21">
        <f>IF(D51=0, "-", D20/D51)</f>
        <v>6.4710721140663563E-2</v>
      </c>
      <c r="F20" s="81">
        <v>2157</v>
      </c>
      <c r="G20" s="39">
        <f>IF(F51=0, "-", F20/F51)</f>
        <v>5.4050667802641138E-2</v>
      </c>
      <c r="H20" s="65">
        <v>4667</v>
      </c>
      <c r="I20" s="21">
        <f>IF(H51=0, "-", H20/H51)</f>
        <v>6.3637727204548869E-2</v>
      </c>
      <c r="J20" s="20">
        <f t="shared" si="0"/>
        <v>-0.79449152542372881</v>
      </c>
      <c r="K20" s="21">
        <f t="shared" si="1"/>
        <v>-0.537818727233769</v>
      </c>
    </row>
    <row r="21" spans="1:11" x14ac:dyDescent="0.2">
      <c r="A21" s="7" t="s">
        <v>53</v>
      </c>
      <c r="B21" s="65">
        <v>228</v>
      </c>
      <c r="C21" s="39">
        <f>IF(B51=0, "-", B21/B51)</f>
        <v>0.10307414104882459</v>
      </c>
      <c r="D21" s="65">
        <v>962</v>
      </c>
      <c r="E21" s="21">
        <f>IF(D51=0, "-", D21/D51)</f>
        <v>0.13188922401974226</v>
      </c>
      <c r="F21" s="81">
        <v>3718</v>
      </c>
      <c r="G21" s="39">
        <f>IF(F51=0, "-", F21/F51)</f>
        <v>9.3166612373769012E-2</v>
      </c>
      <c r="H21" s="65">
        <v>8834</v>
      </c>
      <c r="I21" s="21">
        <f>IF(H51=0, "-", H21/H51)</f>
        <v>0.12045761348296222</v>
      </c>
      <c r="J21" s="20">
        <f t="shared" si="0"/>
        <v>-0.76299376299376298</v>
      </c>
      <c r="K21" s="21">
        <f t="shared" si="1"/>
        <v>-0.5791261036902875</v>
      </c>
    </row>
    <row r="22" spans="1:11" x14ac:dyDescent="0.2">
      <c r="A22" s="7" t="s">
        <v>55</v>
      </c>
      <c r="B22" s="65">
        <v>0</v>
      </c>
      <c r="C22" s="39">
        <f>IF(B51=0, "-", B22/B51)</f>
        <v>0</v>
      </c>
      <c r="D22" s="65">
        <v>18</v>
      </c>
      <c r="E22" s="21">
        <f>IF(D51=0, "-", D22/D51)</f>
        <v>2.4677817384151355E-3</v>
      </c>
      <c r="F22" s="81">
        <v>83</v>
      </c>
      <c r="G22" s="39">
        <f>IF(F51=0, "-", F22/F51)</f>
        <v>2.0798356178114113E-3</v>
      </c>
      <c r="H22" s="65">
        <v>137</v>
      </c>
      <c r="I22" s="21">
        <f>IF(H51=0, "-", H22/H51)</f>
        <v>1.8680884137611301E-3</v>
      </c>
      <c r="J22" s="20">
        <f t="shared" si="0"/>
        <v>-1</v>
      </c>
      <c r="K22" s="21">
        <f t="shared" si="1"/>
        <v>-0.39416058394160586</v>
      </c>
    </row>
    <row r="23" spans="1:11" x14ac:dyDescent="0.2">
      <c r="A23" s="7" t="s">
        <v>61</v>
      </c>
      <c r="B23" s="65">
        <v>4</v>
      </c>
      <c r="C23" s="39">
        <f>IF(B51=0, "-", B23/B51)</f>
        <v>1.8083182640144665E-3</v>
      </c>
      <c r="D23" s="65">
        <v>5</v>
      </c>
      <c r="E23" s="21">
        <f>IF(D51=0, "-", D23/D51)</f>
        <v>6.8549492733753774E-4</v>
      </c>
      <c r="F23" s="81">
        <v>57</v>
      </c>
      <c r="G23" s="39">
        <f>IF(F51=0, "-", F23/F51)</f>
        <v>1.428320845966873E-3</v>
      </c>
      <c r="H23" s="65">
        <v>80</v>
      </c>
      <c r="I23" s="21">
        <f>IF(H51=0, "-", H23/H51)</f>
        <v>1.0908545481816817E-3</v>
      </c>
      <c r="J23" s="20">
        <f t="shared" si="0"/>
        <v>-0.2</v>
      </c>
      <c r="K23" s="21">
        <f t="shared" si="1"/>
        <v>-0.28749999999999998</v>
      </c>
    </row>
    <row r="24" spans="1:11" x14ac:dyDescent="0.2">
      <c r="A24" s="7" t="s">
        <v>64</v>
      </c>
      <c r="B24" s="65">
        <v>381</v>
      </c>
      <c r="C24" s="39">
        <f>IF(B51=0, "-", B24/B51)</f>
        <v>0.17224231464737794</v>
      </c>
      <c r="D24" s="65">
        <v>1009</v>
      </c>
      <c r="E24" s="21">
        <f>IF(D51=0, "-", D24/D51)</f>
        <v>0.13833287633671512</v>
      </c>
      <c r="F24" s="81">
        <v>6057</v>
      </c>
      <c r="G24" s="39">
        <f>IF(F51=0, "-", F24/F51)</f>
        <v>0.15177788357932193</v>
      </c>
      <c r="H24" s="65">
        <v>10024</v>
      </c>
      <c r="I24" s="21">
        <f>IF(H51=0, "-", H24/H51)</f>
        <v>0.13668407488716472</v>
      </c>
      <c r="J24" s="20">
        <f t="shared" si="0"/>
        <v>-0.62239841427155596</v>
      </c>
      <c r="K24" s="21">
        <f t="shared" si="1"/>
        <v>-0.39575019952114926</v>
      </c>
    </row>
    <row r="25" spans="1:11" x14ac:dyDescent="0.2">
      <c r="A25" s="7" t="s">
        <v>65</v>
      </c>
      <c r="B25" s="65">
        <v>2</v>
      </c>
      <c r="C25" s="39">
        <f>IF(B51=0, "-", B25/B51)</f>
        <v>9.0415913200723324E-4</v>
      </c>
      <c r="D25" s="65">
        <v>1</v>
      </c>
      <c r="E25" s="21">
        <f>IF(D51=0, "-", D25/D51)</f>
        <v>1.3709898546750753E-4</v>
      </c>
      <c r="F25" s="81">
        <v>14</v>
      </c>
      <c r="G25" s="39">
        <f>IF(F51=0, "-", F25/F51)</f>
        <v>3.5081564637782847E-4</v>
      </c>
      <c r="H25" s="65">
        <v>24</v>
      </c>
      <c r="I25" s="21">
        <f>IF(H51=0, "-", H25/H51)</f>
        <v>3.2725636445450455E-4</v>
      </c>
      <c r="J25" s="20">
        <f t="shared" si="0"/>
        <v>1</v>
      </c>
      <c r="K25" s="21">
        <f t="shared" si="1"/>
        <v>-0.41666666666666669</v>
      </c>
    </row>
    <row r="26" spans="1:11" x14ac:dyDescent="0.2">
      <c r="A26" s="7" t="s">
        <v>67</v>
      </c>
      <c r="B26" s="65">
        <v>8</v>
      </c>
      <c r="C26" s="39">
        <f>IF(B51=0, "-", B26/B51)</f>
        <v>3.616636528028933E-3</v>
      </c>
      <c r="D26" s="65">
        <v>13</v>
      </c>
      <c r="E26" s="21">
        <f>IF(D51=0, "-", D26/D51)</f>
        <v>1.782286811077598E-3</v>
      </c>
      <c r="F26" s="81">
        <v>94</v>
      </c>
      <c r="G26" s="39">
        <f>IF(F51=0, "-", F26/F51)</f>
        <v>2.3554764828225623E-3</v>
      </c>
      <c r="H26" s="65">
        <v>122</v>
      </c>
      <c r="I26" s="21">
        <f>IF(H51=0, "-", H26/H51)</f>
        <v>1.6635531859770648E-3</v>
      </c>
      <c r="J26" s="20">
        <f t="shared" si="0"/>
        <v>-0.38461538461538464</v>
      </c>
      <c r="K26" s="21">
        <f t="shared" si="1"/>
        <v>-0.22950819672131148</v>
      </c>
    </row>
    <row r="27" spans="1:11" x14ac:dyDescent="0.2">
      <c r="A27" s="7" t="s">
        <v>68</v>
      </c>
      <c r="B27" s="65">
        <v>11</v>
      </c>
      <c r="C27" s="39">
        <f>IF(B51=0, "-", B27/B51)</f>
        <v>4.9728752260397831E-3</v>
      </c>
      <c r="D27" s="65">
        <v>28</v>
      </c>
      <c r="E27" s="21">
        <f>IF(D51=0, "-", D27/D51)</f>
        <v>3.838771593090211E-3</v>
      </c>
      <c r="F27" s="81">
        <v>295</v>
      </c>
      <c r="G27" s="39">
        <f>IF(F51=0, "-", F27/F51)</f>
        <v>7.3921868343899567E-3</v>
      </c>
      <c r="H27" s="65">
        <v>503</v>
      </c>
      <c r="I27" s="21">
        <f>IF(H51=0, "-", H27/H51)</f>
        <v>6.8587479716923248E-3</v>
      </c>
      <c r="J27" s="20">
        <f t="shared" si="0"/>
        <v>-0.6071428571428571</v>
      </c>
      <c r="K27" s="21">
        <f t="shared" si="1"/>
        <v>-0.41351888667992048</v>
      </c>
    </row>
    <row r="28" spans="1:11" x14ac:dyDescent="0.2">
      <c r="A28" s="7" t="s">
        <v>69</v>
      </c>
      <c r="B28" s="65">
        <v>1</v>
      </c>
      <c r="C28" s="39">
        <f>IF(B51=0, "-", B28/B51)</f>
        <v>4.5207956600361662E-4</v>
      </c>
      <c r="D28" s="65">
        <v>0</v>
      </c>
      <c r="E28" s="21">
        <f>IF(D51=0, "-", D28/D51)</f>
        <v>0</v>
      </c>
      <c r="F28" s="81">
        <v>6</v>
      </c>
      <c r="G28" s="39">
        <f>IF(F51=0, "-", F28/F51)</f>
        <v>1.5034956273335504E-4</v>
      </c>
      <c r="H28" s="65">
        <v>7</v>
      </c>
      <c r="I28" s="21">
        <f>IF(H51=0, "-", H28/H51)</f>
        <v>9.5449772965897154E-5</v>
      </c>
      <c r="J28" s="20" t="str">
        <f t="shared" si="0"/>
        <v>-</v>
      </c>
      <c r="K28" s="21">
        <f t="shared" si="1"/>
        <v>-0.14285714285714285</v>
      </c>
    </row>
    <row r="29" spans="1:11" x14ac:dyDescent="0.2">
      <c r="A29" s="7" t="s">
        <v>72</v>
      </c>
      <c r="B29" s="65">
        <v>5</v>
      </c>
      <c r="C29" s="39">
        <f>IF(B51=0, "-", B29/B51)</f>
        <v>2.2603978300180833E-3</v>
      </c>
      <c r="D29" s="65">
        <v>3</v>
      </c>
      <c r="E29" s="21">
        <f>IF(D51=0, "-", D29/D51)</f>
        <v>4.1129695640252262E-4</v>
      </c>
      <c r="F29" s="81">
        <v>31</v>
      </c>
      <c r="G29" s="39">
        <f>IF(F51=0, "-", F29/F51)</f>
        <v>7.7680607412233447E-4</v>
      </c>
      <c r="H29" s="65">
        <v>40</v>
      </c>
      <c r="I29" s="21">
        <f>IF(H51=0, "-", H29/H51)</f>
        <v>5.4542727409084087E-4</v>
      </c>
      <c r="J29" s="20">
        <f t="shared" si="0"/>
        <v>0.66666666666666663</v>
      </c>
      <c r="K29" s="21">
        <f t="shared" si="1"/>
        <v>-0.22500000000000001</v>
      </c>
    </row>
    <row r="30" spans="1:11" x14ac:dyDescent="0.2">
      <c r="A30" s="7" t="s">
        <v>73</v>
      </c>
      <c r="B30" s="65">
        <v>242</v>
      </c>
      <c r="C30" s="39">
        <f>IF(B51=0, "-", B30/B51)</f>
        <v>0.10940325497287523</v>
      </c>
      <c r="D30" s="65">
        <v>778</v>
      </c>
      <c r="E30" s="21">
        <f>IF(D51=0, "-", D30/D51)</f>
        <v>0.10666301069372086</v>
      </c>
      <c r="F30" s="81">
        <v>3387</v>
      </c>
      <c r="G30" s="39">
        <f>IF(F51=0, "-", F30/F51)</f>
        <v>8.4872328162978933E-2</v>
      </c>
      <c r="H30" s="65">
        <v>8430</v>
      </c>
      <c r="I30" s="21">
        <f>IF(H51=0, "-", H30/H51)</f>
        <v>0.11494879801464472</v>
      </c>
      <c r="J30" s="20">
        <f t="shared" si="0"/>
        <v>-0.68894601542416456</v>
      </c>
      <c r="K30" s="21">
        <f t="shared" si="1"/>
        <v>-0.59822064056939506</v>
      </c>
    </row>
    <row r="31" spans="1:11" x14ac:dyDescent="0.2">
      <c r="A31" s="7" t="s">
        <v>74</v>
      </c>
      <c r="B31" s="65">
        <v>1</v>
      </c>
      <c r="C31" s="39">
        <f>IF(B51=0, "-", B31/B51)</f>
        <v>4.5207956600361662E-4</v>
      </c>
      <c r="D31" s="65">
        <v>5</v>
      </c>
      <c r="E31" s="21">
        <f>IF(D51=0, "-", D31/D51)</f>
        <v>6.8549492733753774E-4</v>
      </c>
      <c r="F31" s="81">
        <v>9</v>
      </c>
      <c r="G31" s="39">
        <f>IF(F51=0, "-", F31/F51)</f>
        <v>2.2552434410003257E-4</v>
      </c>
      <c r="H31" s="65">
        <v>21</v>
      </c>
      <c r="I31" s="21">
        <f>IF(H51=0, "-", H31/H51)</f>
        <v>2.8634931889769149E-4</v>
      </c>
      <c r="J31" s="20">
        <f t="shared" si="0"/>
        <v>-0.8</v>
      </c>
      <c r="K31" s="21">
        <f t="shared" si="1"/>
        <v>-0.5714285714285714</v>
      </c>
    </row>
    <row r="32" spans="1:11" x14ac:dyDescent="0.2">
      <c r="A32" s="7" t="s">
        <v>75</v>
      </c>
      <c r="B32" s="65">
        <v>303</v>
      </c>
      <c r="C32" s="39">
        <f>IF(B51=0, "-", B32/B51)</f>
        <v>0.13698010849909584</v>
      </c>
      <c r="D32" s="65">
        <v>703</v>
      </c>
      <c r="E32" s="21">
        <f>IF(D51=0, "-", D32/D51)</f>
        <v>9.6380586783657796E-2</v>
      </c>
      <c r="F32" s="81">
        <v>3928</v>
      </c>
      <c r="G32" s="39">
        <f>IF(F51=0, "-", F32/F51)</f>
        <v>9.8428847069436443E-2</v>
      </c>
      <c r="H32" s="65">
        <v>5989</v>
      </c>
      <c r="I32" s="21">
        <f>IF(H51=0, "-", H32/H51)</f>
        <v>8.1664098613251149E-2</v>
      </c>
      <c r="J32" s="20">
        <f t="shared" si="0"/>
        <v>-0.56899004267425324</v>
      </c>
      <c r="K32" s="21">
        <f t="shared" si="1"/>
        <v>-0.34413090666221408</v>
      </c>
    </row>
    <row r="33" spans="1:11" x14ac:dyDescent="0.2">
      <c r="A33" s="7" t="s">
        <v>77</v>
      </c>
      <c r="B33" s="65">
        <v>16</v>
      </c>
      <c r="C33" s="39">
        <f>IF(B51=0, "-", B33/B51)</f>
        <v>7.2332730560578659E-3</v>
      </c>
      <c r="D33" s="65">
        <v>6</v>
      </c>
      <c r="E33" s="21">
        <f>IF(D51=0, "-", D33/D51)</f>
        <v>8.2259391280504524E-4</v>
      </c>
      <c r="F33" s="81">
        <v>155</v>
      </c>
      <c r="G33" s="39">
        <f>IF(F51=0, "-", F33/F51)</f>
        <v>3.8840303706116721E-3</v>
      </c>
      <c r="H33" s="65">
        <v>101</v>
      </c>
      <c r="I33" s="21">
        <f>IF(H51=0, "-", H33/H51)</f>
        <v>1.3772038670793734E-3</v>
      </c>
      <c r="J33" s="20">
        <f t="shared" si="0"/>
        <v>1.6666666666666667</v>
      </c>
      <c r="K33" s="21">
        <f t="shared" si="1"/>
        <v>0.53465346534653468</v>
      </c>
    </row>
    <row r="34" spans="1:11" x14ac:dyDescent="0.2">
      <c r="A34" s="7" t="s">
        <v>78</v>
      </c>
      <c r="B34" s="65">
        <v>67</v>
      </c>
      <c r="C34" s="39">
        <f>IF(B51=0, "-", B34/B51)</f>
        <v>3.0289330922242313E-2</v>
      </c>
      <c r="D34" s="65">
        <v>88</v>
      </c>
      <c r="E34" s="21">
        <f>IF(D51=0, "-", D34/D51)</f>
        <v>1.2064710721140664E-2</v>
      </c>
      <c r="F34" s="81">
        <v>826</v>
      </c>
      <c r="G34" s="39">
        <f>IF(F51=0, "-", F34/F51)</f>
        <v>2.0698123136291879E-2</v>
      </c>
      <c r="H34" s="65">
        <v>567</v>
      </c>
      <c r="I34" s="21">
        <f>IF(H51=0, "-", H34/H51)</f>
        <v>7.7314316102376698E-3</v>
      </c>
      <c r="J34" s="20">
        <f t="shared" si="0"/>
        <v>-0.23863636363636365</v>
      </c>
      <c r="K34" s="21">
        <f t="shared" si="1"/>
        <v>0.4567901234567901</v>
      </c>
    </row>
    <row r="35" spans="1:11" x14ac:dyDescent="0.2">
      <c r="A35" s="7" t="s">
        <v>79</v>
      </c>
      <c r="B35" s="65">
        <v>18</v>
      </c>
      <c r="C35" s="39">
        <f>IF(B51=0, "-", B35/B51)</f>
        <v>8.1374321880651E-3</v>
      </c>
      <c r="D35" s="65">
        <v>45</v>
      </c>
      <c r="E35" s="21">
        <f>IF(D51=0, "-", D35/D51)</f>
        <v>6.1694543460378394E-3</v>
      </c>
      <c r="F35" s="81">
        <v>336</v>
      </c>
      <c r="G35" s="39">
        <f>IF(F51=0, "-", F35/F51)</f>
        <v>8.4195755130678836E-3</v>
      </c>
      <c r="H35" s="65">
        <v>562</v>
      </c>
      <c r="I35" s="21">
        <f>IF(H51=0, "-", H35/H51)</f>
        <v>7.6632532009763147E-3</v>
      </c>
      <c r="J35" s="20">
        <f t="shared" si="0"/>
        <v>-0.6</v>
      </c>
      <c r="K35" s="21">
        <f t="shared" si="1"/>
        <v>-0.40213523131672596</v>
      </c>
    </row>
    <row r="36" spans="1:11" x14ac:dyDescent="0.2">
      <c r="A36" s="7" t="s">
        <v>80</v>
      </c>
      <c r="B36" s="65">
        <v>4</v>
      </c>
      <c r="C36" s="39">
        <f>IF(B51=0, "-", B36/B51)</f>
        <v>1.8083182640144665E-3</v>
      </c>
      <c r="D36" s="65">
        <v>2</v>
      </c>
      <c r="E36" s="21">
        <f>IF(D51=0, "-", D36/D51)</f>
        <v>2.7419797093501506E-4</v>
      </c>
      <c r="F36" s="81">
        <v>71</v>
      </c>
      <c r="G36" s="39">
        <f>IF(F51=0, "-", F36/F51)</f>
        <v>1.7791364923447014E-3</v>
      </c>
      <c r="H36" s="65">
        <v>471</v>
      </c>
      <c r="I36" s="21">
        <f>IF(H51=0, "-", H36/H51)</f>
        <v>6.4224061524196518E-3</v>
      </c>
      <c r="J36" s="20">
        <f t="shared" si="0"/>
        <v>1</v>
      </c>
      <c r="K36" s="21">
        <f t="shared" si="1"/>
        <v>-0.84925690021231426</v>
      </c>
    </row>
    <row r="37" spans="1:11" x14ac:dyDescent="0.2">
      <c r="A37" s="7" t="s">
        <v>81</v>
      </c>
      <c r="B37" s="65">
        <v>0</v>
      </c>
      <c r="C37" s="39">
        <f>IF(B51=0, "-", B37/B51)</f>
        <v>0</v>
      </c>
      <c r="D37" s="65">
        <v>1</v>
      </c>
      <c r="E37" s="21">
        <f>IF(D51=0, "-", D37/D51)</f>
        <v>1.3709898546750753E-4</v>
      </c>
      <c r="F37" s="81">
        <v>0</v>
      </c>
      <c r="G37" s="39">
        <f>IF(F51=0, "-", F37/F51)</f>
        <v>0</v>
      </c>
      <c r="H37" s="65">
        <v>5</v>
      </c>
      <c r="I37" s="21">
        <f>IF(H51=0, "-", H37/H51)</f>
        <v>6.8178409261355108E-5</v>
      </c>
      <c r="J37" s="20">
        <f t="shared" si="0"/>
        <v>-1</v>
      </c>
      <c r="K37" s="21">
        <f t="shared" si="1"/>
        <v>-1</v>
      </c>
    </row>
    <row r="38" spans="1:11" x14ac:dyDescent="0.2">
      <c r="A38" s="7" t="s">
        <v>82</v>
      </c>
      <c r="B38" s="65">
        <v>27</v>
      </c>
      <c r="C38" s="39">
        <f>IF(B51=0, "-", B38/B51)</f>
        <v>1.2206148282097649E-2</v>
      </c>
      <c r="D38" s="65">
        <v>27</v>
      </c>
      <c r="E38" s="21">
        <f>IF(D51=0, "-", D38/D51)</f>
        <v>3.7016726076227035E-3</v>
      </c>
      <c r="F38" s="81">
        <v>124</v>
      </c>
      <c r="G38" s="39">
        <f>IF(F51=0, "-", F38/F51)</f>
        <v>3.1072242964893379E-3</v>
      </c>
      <c r="H38" s="65">
        <v>148</v>
      </c>
      <c r="I38" s="21">
        <f>IF(H51=0, "-", H38/H51)</f>
        <v>2.0180809141361112E-3</v>
      </c>
      <c r="J38" s="20">
        <f t="shared" si="0"/>
        <v>0</v>
      </c>
      <c r="K38" s="21">
        <f t="shared" si="1"/>
        <v>-0.16216216216216217</v>
      </c>
    </row>
    <row r="39" spans="1:11" x14ac:dyDescent="0.2">
      <c r="A39" s="7" t="s">
        <v>83</v>
      </c>
      <c r="B39" s="65">
        <v>1</v>
      </c>
      <c r="C39" s="39">
        <f>IF(B51=0, "-", B39/B51)</f>
        <v>4.5207956600361662E-4</v>
      </c>
      <c r="D39" s="65">
        <v>16</v>
      </c>
      <c r="E39" s="21">
        <f>IF(D51=0, "-", D39/D51)</f>
        <v>2.1935837674801205E-3</v>
      </c>
      <c r="F39" s="81">
        <v>77</v>
      </c>
      <c r="G39" s="39">
        <f>IF(F51=0, "-", F39/F51)</f>
        <v>1.9294860550780565E-3</v>
      </c>
      <c r="H39" s="65">
        <v>198</v>
      </c>
      <c r="I39" s="21">
        <f>IF(H51=0, "-", H39/H51)</f>
        <v>2.6998650067496625E-3</v>
      </c>
      <c r="J39" s="20">
        <f t="shared" si="0"/>
        <v>-0.9375</v>
      </c>
      <c r="K39" s="21">
        <f t="shared" si="1"/>
        <v>-0.61111111111111116</v>
      </c>
    </row>
    <row r="40" spans="1:11" x14ac:dyDescent="0.2">
      <c r="A40" s="7" t="s">
        <v>84</v>
      </c>
      <c r="B40" s="65">
        <v>20</v>
      </c>
      <c r="C40" s="39">
        <f>IF(B51=0, "-", B40/B51)</f>
        <v>9.0415913200723331E-3</v>
      </c>
      <c r="D40" s="65">
        <v>17</v>
      </c>
      <c r="E40" s="21">
        <f>IF(D51=0, "-", D40/D51)</f>
        <v>2.330682752947628E-3</v>
      </c>
      <c r="F40" s="81">
        <v>153</v>
      </c>
      <c r="G40" s="39">
        <f>IF(F51=0, "-", F40/F51)</f>
        <v>3.8339138497005538E-3</v>
      </c>
      <c r="H40" s="65">
        <v>240</v>
      </c>
      <c r="I40" s="21">
        <f>IF(H51=0, "-", H40/H51)</f>
        <v>3.2725636445450454E-3</v>
      </c>
      <c r="J40" s="20">
        <f t="shared" si="0"/>
        <v>0.17647058823529413</v>
      </c>
      <c r="K40" s="21">
        <f t="shared" si="1"/>
        <v>-0.36249999999999999</v>
      </c>
    </row>
    <row r="41" spans="1:11" x14ac:dyDescent="0.2">
      <c r="A41" s="7" t="s">
        <v>86</v>
      </c>
      <c r="B41" s="65">
        <v>3</v>
      </c>
      <c r="C41" s="39">
        <f>IF(B51=0, "-", B41/B51)</f>
        <v>1.3562386980108499E-3</v>
      </c>
      <c r="D41" s="65">
        <v>34</v>
      </c>
      <c r="E41" s="21">
        <f>IF(D51=0, "-", D41/D51)</f>
        <v>4.661365505895256E-3</v>
      </c>
      <c r="F41" s="81">
        <v>154</v>
      </c>
      <c r="G41" s="39">
        <f>IF(F51=0, "-", F41/F51)</f>
        <v>3.858972110156113E-3</v>
      </c>
      <c r="H41" s="65">
        <v>288</v>
      </c>
      <c r="I41" s="21">
        <f>IF(H51=0, "-", H41/H51)</f>
        <v>3.9270763734540548E-3</v>
      </c>
      <c r="J41" s="20">
        <f t="shared" si="0"/>
        <v>-0.91176470588235292</v>
      </c>
      <c r="K41" s="21">
        <f t="shared" si="1"/>
        <v>-0.46527777777777779</v>
      </c>
    </row>
    <row r="42" spans="1:11" x14ac:dyDescent="0.2">
      <c r="A42" s="7" t="s">
        <v>87</v>
      </c>
      <c r="B42" s="65">
        <v>0</v>
      </c>
      <c r="C42" s="39">
        <f>IF(B51=0, "-", B42/B51)</f>
        <v>0</v>
      </c>
      <c r="D42" s="65">
        <v>1</v>
      </c>
      <c r="E42" s="21">
        <f>IF(D51=0, "-", D42/D51)</f>
        <v>1.3709898546750753E-4</v>
      </c>
      <c r="F42" s="81">
        <v>3</v>
      </c>
      <c r="G42" s="39">
        <f>IF(F51=0, "-", F42/F51)</f>
        <v>7.5174781366677519E-5</v>
      </c>
      <c r="H42" s="65">
        <v>9</v>
      </c>
      <c r="I42" s="21">
        <f>IF(H51=0, "-", H42/H51)</f>
        <v>1.2272113667043921E-4</v>
      </c>
      <c r="J42" s="20">
        <f t="shared" si="0"/>
        <v>-1</v>
      </c>
      <c r="K42" s="21">
        <f t="shared" si="1"/>
        <v>-0.66666666666666663</v>
      </c>
    </row>
    <row r="43" spans="1:11" x14ac:dyDescent="0.2">
      <c r="A43" s="7" t="s">
        <v>89</v>
      </c>
      <c r="B43" s="65">
        <v>40</v>
      </c>
      <c r="C43" s="39">
        <f>IF(B51=0, "-", B43/B51)</f>
        <v>1.8083182640144666E-2</v>
      </c>
      <c r="D43" s="65">
        <v>109</v>
      </c>
      <c r="E43" s="21">
        <f>IF(D51=0, "-", D43/D51)</f>
        <v>1.4943789415958322E-2</v>
      </c>
      <c r="F43" s="81">
        <v>535</v>
      </c>
      <c r="G43" s="39">
        <f>IF(F51=0, "-", F43/F51)</f>
        <v>1.3406169343724159E-2</v>
      </c>
      <c r="H43" s="65">
        <v>1070</v>
      </c>
      <c r="I43" s="21">
        <f>IF(H51=0, "-", H43/H51)</f>
        <v>1.4590179581929994E-2</v>
      </c>
      <c r="J43" s="20">
        <f t="shared" si="0"/>
        <v>-0.6330275229357798</v>
      </c>
      <c r="K43" s="21">
        <f t="shared" si="1"/>
        <v>-0.5</v>
      </c>
    </row>
    <row r="44" spans="1:11" x14ac:dyDescent="0.2">
      <c r="A44" s="7" t="s">
        <v>90</v>
      </c>
      <c r="B44" s="65">
        <v>0</v>
      </c>
      <c r="C44" s="39">
        <f>IF(B51=0, "-", B44/B51)</f>
        <v>0</v>
      </c>
      <c r="D44" s="65">
        <v>0</v>
      </c>
      <c r="E44" s="21">
        <f>IF(D51=0, "-", D44/D51)</f>
        <v>0</v>
      </c>
      <c r="F44" s="81">
        <v>0</v>
      </c>
      <c r="G44" s="39">
        <f>IF(F51=0, "-", F44/F51)</f>
        <v>0</v>
      </c>
      <c r="H44" s="65">
        <v>1</v>
      </c>
      <c r="I44" s="21">
        <f>IF(H51=0, "-", H44/H51)</f>
        <v>1.3635681852271023E-5</v>
      </c>
      <c r="J44" s="20" t="str">
        <f t="shared" si="0"/>
        <v>-</v>
      </c>
      <c r="K44" s="21">
        <f t="shared" si="1"/>
        <v>-1</v>
      </c>
    </row>
    <row r="45" spans="1:11" x14ac:dyDescent="0.2">
      <c r="A45" s="7" t="s">
        <v>91</v>
      </c>
      <c r="B45" s="65">
        <v>29</v>
      </c>
      <c r="C45" s="39">
        <f>IF(B51=0, "-", B45/B51)</f>
        <v>1.3110307414104882E-2</v>
      </c>
      <c r="D45" s="65">
        <v>89</v>
      </c>
      <c r="E45" s="21">
        <f>IF(D51=0, "-", D45/D51)</f>
        <v>1.2201809706608171E-2</v>
      </c>
      <c r="F45" s="81">
        <v>703</v>
      </c>
      <c r="G45" s="39">
        <f>IF(F51=0, "-", F45/F51)</f>
        <v>1.7615957100258098E-2</v>
      </c>
      <c r="H45" s="65">
        <v>1186</v>
      </c>
      <c r="I45" s="21">
        <f>IF(H51=0, "-", H45/H51)</f>
        <v>1.6171918676793434E-2</v>
      </c>
      <c r="J45" s="20">
        <f t="shared" si="0"/>
        <v>-0.6741573033707865</v>
      </c>
      <c r="K45" s="21">
        <f t="shared" si="1"/>
        <v>-0.40725126475548062</v>
      </c>
    </row>
    <row r="46" spans="1:11" x14ac:dyDescent="0.2">
      <c r="A46" s="7" t="s">
        <v>92</v>
      </c>
      <c r="B46" s="65">
        <v>57</v>
      </c>
      <c r="C46" s="39">
        <f>IF(B51=0, "-", B46/B51)</f>
        <v>2.5768535262206148E-2</v>
      </c>
      <c r="D46" s="65">
        <v>186</v>
      </c>
      <c r="E46" s="21">
        <f>IF(D51=0, "-", D46/D51)</f>
        <v>2.5500411296956401E-2</v>
      </c>
      <c r="F46" s="81">
        <v>1247</v>
      </c>
      <c r="G46" s="39">
        <f>IF(F51=0, "-", F46/F51)</f>
        <v>3.1247650788082292E-2</v>
      </c>
      <c r="H46" s="65">
        <v>2063</v>
      </c>
      <c r="I46" s="21">
        <f>IF(H51=0, "-", H46/H51)</f>
        <v>2.813041166123512E-2</v>
      </c>
      <c r="J46" s="20">
        <f t="shared" si="0"/>
        <v>-0.69354838709677424</v>
      </c>
      <c r="K46" s="21">
        <f t="shared" si="1"/>
        <v>-0.39554047503635481</v>
      </c>
    </row>
    <row r="47" spans="1:11" x14ac:dyDescent="0.2">
      <c r="A47" s="7" t="s">
        <v>93</v>
      </c>
      <c r="B47" s="65">
        <v>276</v>
      </c>
      <c r="C47" s="39">
        <f>IF(B51=0, "-", B47/B51)</f>
        <v>0.12477396021699819</v>
      </c>
      <c r="D47" s="65">
        <v>1052</v>
      </c>
      <c r="E47" s="21">
        <f>IF(D51=0, "-", D47/D51)</f>
        <v>0.14422813271181792</v>
      </c>
      <c r="F47" s="81">
        <v>6808</v>
      </c>
      <c r="G47" s="39">
        <f>IF(F51=0, "-", F47/F51)</f>
        <v>0.17059663718144685</v>
      </c>
      <c r="H47" s="65">
        <v>10987</v>
      </c>
      <c r="I47" s="21">
        <f>IF(H51=0, "-", H47/H51)</f>
        <v>0.14981523651090173</v>
      </c>
      <c r="J47" s="20">
        <f t="shared" si="0"/>
        <v>-0.73764258555133078</v>
      </c>
      <c r="K47" s="21">
        <f t="shared" si="1"/>
        <v>-0.38035860562482937</v>
      </c>
    </row>
    <row r="48" spans="1:11" x14ac:dyDescent="0.2">
      <c r="A48" s="7" t="s">
        <v>95</v>
      </c>
      <c r="B48" s="65">
        <v>89</v>
      </c>
      <c r="C48" s="39">
        <f>IF(B51=0, "-", B48/B51)</f>
        <v>4.0235081374321878E-2</v>
      </c>
      <c r="D48" s="65">
        <v>509</v>
      </c>
      <c r="E48" s="21">
        <f>IF(D51=0, "-", D48/D51)</f>
        <v>6.9783383602961338E-2</v>
      </c>
      <c r="F48" s="81">
        <v>2818</v>
      </c>
      <c r="G48" s="39">
        <f>IF(F51=0, "-", F48/F51)</f>
        <v>7.0614177963765762E-2</v>
      </c>
      <c r="H48" s="65">
        <v>4932</v>
      </c>
      <c r="I48" s="21">
        <f>IF(H51=0, "-", H48/H51)</f>
        <v>6.7251182895400691E-2</v>
      </c>
      <c r="J48" s="20">
        <f t="shared" si="0"/>
        <v>-0.825147347740668</v>
      </c>
      <c r="K48" s="21">
        <f t="shared" si="1"/>
        <v>-0.42862935928629359</v>
      </c>
    </row>
    <row r="49" spans="1:11" x14ac:dyDescent="0.2">
      <c r="A49" s="7" t="s">
        <v>96</v>
      </c>
      <c r="B49" s="65">
        <v>5</v>
      </c>
      <c r="C49" s="39">
        <f>IF(B51=0, "-", B49/B51)</f>
        <v>2.2603978300180833E-3</v>
      </c>
      <c r="D49" s="65">
        <v>17</v>
      </c>
      <c r="E49" s="21">
        <f>IF(D51=0, "-", D49/D51)</f>
        <v>2.330682752947628E-3</v>
      </c>
      <c r="F49" s="81">
        <v>81</v>
      </c>
      <c r="G49" s="39">
        <f>IF(F51=0, "-", F49/F51)</f>
        <v>2.0297190969002931E-3</v>
      </c>
      <c r="H49" s="65">
        <v>35</v>
      </c>
      <c r="I49" s="21">
        <f>IF(H51=0, "-", H49/H51)</f>
        <v>4.772488648294858E-4</v>
      </c>
      <c r="J49" s="20">
        <f t="shared" si="0"/>
        <v>-0.70588235294117652</v>
      </c>
      <c r="K49" s="21">
        <f t="shared" si="1"/>
        <v>1.3142857142857143</v>
      </c>
    </row>
    <row r="50" spans="1:11" x14ac:dyDescent="0.2">
      <c r="A50" s="2"/>
      <c r="B50" s="68"/>
      <c r="C50" s="33"/>
      <c r="D50" s="68"/>
      <c r="E50" s="6"/>
      <c r="F50" s="82"/>
      <c r="G50" s="33"/>
      <c r="H50" s="68"/>
      <c r="I50" s="6"/>
      <c r="J50" s="5"/>
      <c r="K50" s="6"/>
    </row>
    <row r="51" spans="1:11" s="43" customFormat="1" x14ac:dyDescent="0.2">
      <c r="A51" s="162" t="s">
        <v>596</v>
      </c>
      <c r="B51" s="71">
        <f>SUM(B7:B50)</f>
        <v>2212</v>
      </c>
      <c r="C51" s="40">
        <v>1</v>
      </c>
      <c r="D51" s="71">
        <f>SUM(D7:D50)</f>
        <v>7294</v>
      </c>
      <c r="E51" s="41">
        <v>1</v>
      </c>
      <c r="F51" s="77">
        <f>SUM(F7:F50)</f>
        <v>39907</v>
      </c>
      <c r="G51" s="42">
        <v>1</v>
      </c>
      <c r="H51" s="71">
        <f>SUM(H7:H50)</f>
        <v>73337</v>
      </c>
      <c r="I51" s="41">
        <v>1</v>
      </c>
      <c r="J51" s="37">
        <f>IF(D51=0, "-", (B51-D51)/D51)</f>
        <v>-0.69673704414587334</v>
      </c>
      <c r="K51" s="38">
        <f>IF(H51=0, "-", (F51-H51)/H51)</f>
        <v>-0.4558408443214203</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2020-10-04T20:22:34Z</dcterms:modified>
</cp:coreProperties>
</file>