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VFACTS\Output\2022\Sep22\Std Reports\"/>
    </mc:Choice>
  </mc:AlternateContent>
  <xr:revisionPtr revIDLastSave="0" documentId="13_ncr:1_{06BB0FBA-0D96-4E7B-A54F-38EC489DA1F4}" xr6:coauthVersionLast="47" xr6:coauthVersionMax="47" xr10:uidLastSave="{00000000-0000-0000-0000-000000000000}"/>
  <bookViews>
    <workbookView xWindow="-24210" yWindow="1140" windowWidth="22560" windowHeight="1413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H9" i="49"/>
  <c r="J9" i="49" s="1"/>
  <c r="G9" i="49"/>
  <c r="I9" i="49" s="1"/>
  <c r="H10" i="49"/>
  <c r="J10" i="49" s="1"/>
  <c r="G10" i="49"/>
  <c r="I10" i="49" s="1"/>
  <c r="H11" i="49"/>
  <c r="J11" i="49" s="1"/>
  <c r="G11" i="49"/>
  <c r="I11" i="49" s="1"/>
  <c r="H12" i="49"/>
  <c r="J12" i="49" s="1"/>
  <c r="G12" i="49"/>
  <c r="I12" i="49" s="1"/>
  <c r="I15" i="49"/>
  <c r="H15" i="49"/>
  <c r="J15" i="49" s="1"/>
  <c r="G15" i="49"/>
  <c r="I16" i="49"/>
  <c r="H16" i="49"/>
  <c r="J16" i="49" s="1"/>
  <c r="G16" i="49"/>
  <c r="H19" i="49"/>
  <c r="J19" i="49" s="1"/>
  <c r="G19" i="49"/>
  <c r="I19" i="49" s="1"/>
  <c r="H20" i="49"/>
  <c r="J20" i="49" s="1"/>
  <c r="G20" i="49"/>
  <c r="I20" i="49" s="1"/>
  <c r="H21" i="49"/>
  <c r="J21" i="49" s="1"/>
  <c r="G21" i="49"/>
  <c r="I21" i="49" s="1"/>
  <c r="H24" i="49"/>
  <c r="J24" i="49" s="1"/>
  <c r="G24" i="49"/>
  <c r="I24" i="49" s="1"/>
  <c r="I25" i="49"/>
  <c r="H25" i="49"/>
  <c r="J25" i="49" s="1"/>
  <c r="G25" i="49"/>
  <c r="H26" i="49"/>
  <c r="J26" i="49" s="1"/>
  <c r="G26" i="49"/>
  <c r="I26" i="49" s="1"/>
  <c r="H27" i="49"/>
  <c r="J27" i="49" s="1"/>
  <c r="G27" i="49"/>
  <c r="I27" i="49" s="1"/>
  <c r="H28" i="49"/>
  <c r="J28" i="49" s="1"/>
  <c r="G28" i="49"/>
  <c r="I28" i="49" s="1"/>
  <c r="H29" i="49"/>
  <c r="J29" i="49" s="1"/>
  <c r="G29" i="49"/>
  <c r="I29" i="49" s="1"/>
  <c r="H30" i="49"/>
  <c r="J30" i="49" s="1"/>
  <c r="G30" i="49"/>
  <c r="I30" i="49" s="1"/>
  <c r="I31" i="49"/>
  <c r="H31" i="49"/>
  <c r="J31" i="49" s="1"/>
  <c r="G31" i="49"/>
  <c r="I32" i="49"/>
  <c r="H32" i="49"/>
  <c r="J32" i="49" s="1"/>
  <c r="G32" i="49"/>
  <c r="H33" i="49"/>
  <c r="J33" i="49" s="1"/>
  <c r="G33" i="49"/>
  <c r="I33" i="49" s="1"/>
  <c r="H34" i="49"/>
  <c r="J34" i="49" s="1"/>
  <c r="G34" i="49"/>
  <c r="I34" i="49" s="1"/>
  <c r="H35" i="49"/>
  <c r="J35" i="49" s="1"/>
  <c r="G35" i="49"/>
  <c r="I35" i="49" s="1"/>
  <c r="H36" i="49"/>
  <c r="J36" i="49" s="1"/>
  <c r="G36" i="49"/>
  <c r="I36" i="49" s="1"/>
  <c r="H37" i="49"/>
  <c r="J37" i="49" s="1"/>
  <c r="G37" i="49"/>
  <c r="I37" i="49" s="1"/>
  <c r="I38" i="49"/>
  <c r="H38" i="49"/>
  <c r="J38" i="49" s="1"/>
  <c r="G38" i="49"/>
  <c r="I39" i="49"/>
  <c r="H39" i="49"/>
  <c r="J39" i="49" s="1"/>
  <c r="G39" i="49"/>
  <c r="H40" i="49"/>
  <c r="J40" i="49" s="1"/>
  <c r="G40" i="49"/>
  <c r="I40" i="49" s="1"/>
  <c r="H43" i="49"/>
  <c r="J43" i="49" s="1"/>
  <c r="G43" i="49"/>
  <c r="I43" i="49" s="1"/>
  <c r="H44" i="49"/>
  <c r="J44" i="49" s="1"/>
  <c r="G44" i="49"/>
  <c r="I44" i="49" s="1"/>
  <c r="I45" i="49"/>
  <c r="H45" i="49"/>
  <c r="J45" i="49" s="1"/>
  <c r="G45" i="49"/>
  <c r="H46" i="49"/>
  <c r="J46" i="49" s="1"/>
  <c r="G46" i="49"/>
  <c r="I46" i="49" s="1"/>
  <c r="H49" i="49"/>
  <c r="J49" i="49" s="1"/>
  <c r="G49" i="49"/>
  <c r="I49" i="49" s="1"/>
  <c r="H50" i="49"/>
  <c r="J50" i="49" s="1"/>
  <c r="G50" i="49"/>
  <c r="I50" i="49" s="1"/>
  <c r="H51" i="49"/>
  <c r="J51" i="49" s="1"/>
  <c r="G51" i="49"/>
  <c r="I51" i="49" s="1"/>
  <c r="H52" i="49"/>
  <c r="J52" i="49" s="1"/>
  <c r="G52" i="49"/>
  <c r="I52" i="49" s="1"/>
  <c r="H53" i="49"/>
  <c r="J53" i="49" s="1"/>
  <c r="G53" i="49"/>
  <c r="I53" i="49" s="1"/>
  <c r="J54" i="49"/>
  <c r="I54" i="49"/>
  <c r="H54" i="49"/>
  <c r="G54" i="49"/>
  <c r="H55" i="49"/>
  <c r="J55" i="49" s="1"/>
  <c r="G55" i="49"/>
  <c r="I55" i="49" s="1"/>
  <c r="I56" i="49"/>
  <c r="H56" i="49"/>
  <c r="J56" i="49" s="1"/>
  <c r="G56" i="49"/>
  <c r="H57" i="49"/>
  <c r="J57" i="49" s="1"/>
  <c r="G57" i="49"/>
  <c r="I57" i="49" s="1"/>
  <c r="H58" i="49"/>
  <c r="J58" i="49" s="1"/>
  <c r="G58" i="49"/>
  <c r="I58" i="49" s="1"/>
  <c r="H59" i="49"/>
  <c r="J59" i="49" s="1"/>
  <c r="G59" i="49"/>
  <c r="I59" i="49" s="1"/>
  <c r="H60" i="49"/>
  <c r="J60" i="49" s="1"/>
  <c r="G60" i="49"/>
  <c r="I60" i="49" s="1"/>
  <c r="J61" i="49"/>
  <c r="I61" i="49"/>
  <c r="H61" i="49"/>
  <c r="G61" i="49"/>
  <c r="J62" i="49"/>
  <c r="I62" i="49"/>
  <c r="H62" i="49"/>
  <c r="G62" i="49"/>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H70" i="49"/>
  <c r="J70" i="49" s="1"/>
  <c r="G70" i="49"/>
  <c r="I70" i="49" s="1"/>
  <c r="H71" i="49"/>
  <c r="J71" i="49" s="1"/>
  <c r="G71" i="49"/>
  <c r="I71" i="49" s="1"/>
  <c r="J74" i="49"/>
  <c r="I74" i="49"/>
  <c r="H74" i="49"/>
  <c r="G74" i="49"/>
  <c r="J75" i="49"/>
  <c r="I75" i="49"/>
  <c r="H75" i="49"/>
  <c r="G75" i="49"/>
  <c r="J78" i="49"/>
  <c r="I78" i="49"/>
  <c r="H78" i="49"/>
  <c r="G78" i="49"/>
  <c r="H79" i="49"/>
  <c r="J79" i="49" s="1"/>
  <c r="G79" i="49"/>
  <c r="I79" i="49" s="1"/>
  <c r="J80" i="49"/>
  <c r="I80" i="49"/>
  <c r="H80" i="49"/>
  <c r="G80" i="49"/>
  <c r="H81" i="49"/>
  <c r="J81" i="49" s="1"/>
  <c r="G81" i="49"/>
  <c r="I81" i="49" s="1"/>
  <c r="H84" i="49"/>
  <c r="J84" i="49" s="1"/>
  <c r="G84" i="49"/>
  <c r="I84" i="49" s="1"/>
  <c r="H85" i="49"/>
  <c r="J85" i="49" s="1"/>
  <c r="G85" i="49"/>
  <c r="I85" i="49" s="1"/>
  <c r="H88" i="49"/>
  <c r="J88" i="49" s="1"/>
  <c r="G88" i="49"/>
  <c r="I88" i="49" s="1"/>
  <c r="I89" i="49"/>
  <c r="H89" i="49"/>
  <c r="J89" i="49" s="1"/>
  <c r="G89" i="49"/>
  <c r="J90" i="49"/>
  <c r="I90" i="49"/>
  <c r="H90" i="49"/>
  <c r="G90" i="49"/>
  <c r="I91" i="49"/>
  <c r="H91" i="49"/>
  <c r="J91" i="49" s="1"/>
  <c r="G91" i="49"/>
  <c r="H92" i="49"/>
  <c r="J92" i="49" s="1"/>
  <c r="G92" i="49"/>
  <c r="I92" i="49" s="1"/>
  <c r="J95" i="49"/>
  <c r="I95" i="49"/>
  <c r="H95" i="49"/>
  <c r="G95" i="49"/>
  <c r="J96" i="49"/>
  <c r="I96" i="49"/>
  <c r="H96" i="49"/>
  <c r="G96" i="49"/>
  <c r="J97" i="49"/>
  <c r="I97" i="49"/>
  <c r="H97" i="49"/>
  <c r="G97" i="49"/>
  <c r="J98" i="49"/>
  <c r="I98" i="49"/>
  <c r="H98" i="49"/>
  <c r="G98" i="49"/>
  <c r="H101" i="49"/>
  <c r="J101" i="49" s="1"/>
  <c r="G101" i="49"/>
  <c r="I101" i="49" s="1"/>
  <c r="I102" i="49"/>
  <c r="H102" i="49"/>
  <c r="J102" i="49" s="1"/>
  <c r="G102" i="49"/>
  <c r="H103" i="49"/>
  <c r="J103" i="49" s="1"/>
  <c r="G103" i="49"/>
  <c r="I103" i="49" s="1"/>
  <c r="I106" i="49"/>
  <c r="H106" i="49"/>
  <c r="J106" i="49" s="1"/>
  <c r="G106" i="49"/>
  <c r="I107" i="49"/>
  <c r="H107" i="49"/>
  <c r="J107" i="49" s="1"/>
  <c r="G107" i="49"/>
  <c r="I108" i="49"/>
  <c r="H108" i="49"/>
  <c r="J108" i="49" s="1"/>
  <c r="G108" i="49"/>
  <c r="H111" i="49"/>
  <c r="J111" i="49" s="1"/>
  <c r="G111" i="49"/>
  <c r="I111" i="49" s="1"/>
  <c r="H112" i="49"/>
  <c r="J112" i="49" s="1"/>
  <c r="G112" i="49"/>
  <c r="I112" i="49" s="1"/>
  <c r="H115" i="49"/>
  <c r="J115" i="49" s="1"/>
  <c r="G115" i="49"/>
  <c r="I115" i="49" s="1"/>
  <c r="H116" i="49"/>
  <c r="J116" i="49" s="1"/>
  <c r="G116" i="49"/>
  <c r="I116" i="49" s="1"/>
  <c r="H119" i="49"/>
  <c r="J119" i="49" s="1"/>
  <c r="G119" i="49"/>
  <c r="I119" i="49" s="1"/>
  <c r="H120" i="49"/>
  <c r="J120" i="49" s="1"/>
  <c r="G120" i="49"/>
  <c r="I120" i="49" s="1"/>
  <c r="I123" i="49"/>
  <c r="H123" i="49"/>
  <c r="J123" i="49" s="1"/>
  <c r="G123" i="49"/>
  <c r="H124" i="49"/>
  <c r="J124" i="49" s="1"/>
  <c r="G124" i="49"/>
  <c r="I124" i="49" s="1"/>
  <c r="H125" i="49"/>
  <c r="J125" i="49" s="1"/>
  <c r="G125" i="49"/>
  <c r="I125" i="49" s="1"/>
  <c r="H126" i="49"/>
  <c r="J126" i="49" s="1"/>
  <c r="G126" i="49"/>
  <c r="I126" i="49" s="1"/>
  <c r="H127" i="49"/>
  <c r="J127" i="49" s="1"/>
  <c r="G127" i="49"/>
  <c r="I127" i="49" s="1"/>
  <c r="I128" i="49"/>
  <c r="H128" i="49"/>
  <c r="J128" i="49" s="1"/>
  <c r="G128" i="49"/>
  <c r="H129" i="49"/>
  <c r="J129" i="49" s="1"/>
  <c r="G129" i="49"/>
  <c r="I129" i="49" s="1"/>
  <c r="H130" i="49"/>
  <c r="J130" i="49" s="1"/>
  <c r="G130" i="49"/>
  <c r="I130" i="49" s="1"/>
  <c r="H131" i="49"/>
  <c r="J131" i="49" s="1"/>
  <c r="G131" i="49"/>
  <c r="I131" i="49" s="1"/>
  <c r="H132" i="49"/>
  <c r="J132" i="49" s="1"/>
  <c r="G132" i="49"/>
  <c r="I132" i="49" s="1"/>
  <c r="H133" i="49"/>
  <c r="J133" i="49" s="1"/>
  <c r="G133" i="49"/>
  <c r="I133" i="49" s="1"/>
  <c r="H134" i="49"/>
  <c r="J134" i="49" s="1"/>
  <c r="G134" i="49"/>
  <c r="I134" i="49" s="1"/>
  <c r="H135" i="49"/>
  <c r="J135" i="49" s="1"/>
  <c r="G135" i="49"/>
  <c r="I135" i="49" s="1"/>
  <c r="H136" i="49"/>
  <c r="J136" i="49" s="1"/>
  <c r="G136" i="49"/>
  <c r="I136" i="49" s="1"/>
  <c r="H139" i="49"/>
  <c r="J139" i="49" s="1"/>
  <c r="G139" i="49"/>
  <c r="I139" i="49" s="1"/>
  <c r="H140" i="49"/>
  <c r="J140" i="49" s="1"/>
  <c r="G140" i="49"/>
  <c r="I140" i="49" s="1"/>
  <c r="H143" i="49"/>
  <c r="J143" i="49" s="1"/>
  <c r="G143" i="49"/>
  <c r="I143" i="49" s="1"/>
  <c r="H144" i="49"/>
  <c r="J144" i="49" s="1"/>
  <c r="G144" i="49"/>
  <c r="I144" i="49" s="1"/>
  <c r="H145" i="49"/>
  <c r="J145" i="49" s="1"/>
  <c r="G145" i="49"/>
  <c r="I145" i="49" s="1"/>
  <c r="H146" i="49"/>
  <c r="J146" i="49" s="1"/>
  <c r="G146" i="49"/>
  <c r="I146" i="49" s="1"/>
  <c r="I149" i="49"/>
  <c r="H149" i="49"/>
  <c r="J149" i="49" s="1"/>
  <c r="G149" i="49"/>
  <c r="I150" i="49"/>
  <c r="H150" i="49"/>
  <c r="J150" i="49" s="1"/>
  <c r="G150" i="49"/>
  <c r="J151" i="49"/>
  <c r="I151" i="49"/>
  <c r="H151" i="49"/>
  <c r="G151" i="49"/>
  <c r="H152" i="49"/>
  <c r="J152" i="49" s="1"/>
  <c r="G152" i="49"/>
  <c r="I152" i="49" s="1"/>
  <c r="H153" i="49"/>
  <c r="J153" i="49" s="1"/>
  <c r="G153" i="49"/>
  <c r="I153" i="49" s="1"/>
  <c r="H154" i="49"/>
  <c r="J154" i="49" s="1"/>
  <c r="G154" i="49"/>
  <c r="I154" i="49" s="1"/>
  <c r="I157" i="49"/>
  <c r="H157" i="49"/>
  <c r="J157" i="49" s="1"/>
  <c r="G157" i="49"/>
  <c r="H158" i="49"/>
  <c r="J158" i="49" s="1"/>
  <c r="G158" i="49"/>
  <c r="I158" i="49" s="1"/>
  <c r="H159" i="49"/>
  <c r="J159" i="49" s="1"/>
  <c r="G159" i="49"/>
  <c r="I159" i="49" s="1"/>
  <c r="H160" i="49"/>
  <c r="J160" i="49" s="1"/>
  <c r="G160" i="49"/>
  <c r="I160" i="49" s="1"/>
  <c r="H161" i="49"/>
  <c r="J161" i="49" s="1"/>
  <c r="G161" i="49"/>
  <c r="I161" i="49" s="1"/>
  <c r="H162" i="49"/>
  <c r="J162" i="49" s="1"/>
  <c r="G162" i="49"/>
  <c r="I162" i="49" s="1"/>
  <c r="H163" i="49"/>
  <c r="J163" i="49" s="1"/>
  <c r="G163" i="49"/>
  <c r="I163" i="49" s="1"/>
  <c r="H164" i="49"/>
  <c r="J164" i="49" s="1"/>
  <c r="G164" i="49"/>
  <c r="I164" i="49" s="1"/>
  <c r="H165" i="49"/>
  <c r="J165" i="49" s="1"/>
  <c r="G165" i="49"/>
  <c r="I165" i="49" s="1"/>
  <c r="H168" i="49"/>
  <c r="J168" i="49" s="1"/>
  <c r="G168" i="49"/>
  <c r="I168" i="49" s="1"/>
  <c r="H169" i="49"/>
  <c r="J169" i="49" s="1"/>
  <c r="G169" i="49"/>
  <c r="I169" i="49" s="1"/>
  <c r="H170" i="49"/>
  <c r="J170" i="49" s="1"/>
  <c r="G170" i="49"/>
  <c r="I170" i="49" s="1"/>
  <c r="H171" i="49"/>
  <c r="J171" i="49" s="1"/>
  <c r="G171" i="49"/>
  <c r="I171" i="49" s="1"/>
  <c r="H174" i="49"/>
  <c r="J174" i="49" s="1"/>
  <c r="G174" i="49"/>
  <c r="I174" i="49" s="1"/>
  <c r="I175" i="49"/>
  <c r="H175" i="49"/>
  <c r="J175" i="49" s="1"/>
  <c r="G175" i="49"/>
  <c r="H176" i="49"/>
  <c r="J176" i="49" s="1"/>
  <c r="G176" i="49"/>
  <c r="I176" i="49" s="1"/>
  <c r="H177" i="49"/>
  <c r="J177" i="49" s="1"/>
  <c r="G177" i="49"/>
  <c r="I177" i="49" s="1"/>
  <c r="H178" i="49"/>
  <c r="J178" i="49" s="1"/>
  <c r="G178" i="49"/>
  <c r="I178" i="49" s="1"/>
  <c r="I179" i="49"/>
  <c r="H179" i="49"/>
  <c r="J179" i="49" s="1"/>
  <c r="G179" i="49"/>
  <c r="H180" i="49"/>
  <c r="J180" i="49" s="1"/>
  <c r="G180" i="49"/>
  <c r="I180" i="49" s="1"/>
  <c r="H181" i="49"/>
  <c r="J181" i="49" s="1"/>
  <c r="G181" i="49"/>
  <c r="I181" i="49" s="1"/>
  <c r="I184" i="49"/>
  <c r="H184" i="49"/>
  <c r="J184" i="49" s="1"/>
  <c r="G184" i="49"/>
  <c r="J185" i="49"/>
  <c r="I185" i="49"/>
  <c r="H185" i="49"/>
  <c r="G185" i="49"/>
  <c r="H186" i="49"/>
  <c r="J186" i="49" s="1"/>
  <c r="G186" i="49"/>
  <c r="I186" i="49" s="1"/>
  <c r="H187" i="49"/>
  <c r="J187" i="49" s="1"/>
  <c r="G187" i="49"/>
  <c r="I187" i="49" s="1"/>
  <c r="H188" i="49"/>
  <c r="J188" i="49" s="1"/>
  <c r="G188" i="49"/>
  <c r="I188" i="49" s="1"/>
  <c r="H189" i="49"/>
  <c r="J189" i="49" s="1"/>
  <c r="G189" i="49"/>
  <c r="I189" i="49" s="1"/>
  <c r="J190" i="49"/>
  <c r="I190" i="49"/>
  <c r="H190" i="49"/>
  <c r="G190" i="49"/>
  <c r="H191" i="49"/>
  <c r="J191" i="49" s="1"/>
  <c r="G191" i="49"/>
  <c r="I191" i="49" s="1"/>
  <c r="H192" i="49"/>
  <c r="J192" i="49" s="1"/>
  <c r="G192" i="49"/>
  <c r="I192" i="49" s="1"/>
  <c r="H193" i="49"/>
  <c r="J193" i="49" s="1"/>
  <c r="G193" i="49"/>
  <c r="I193" i="49" s="1"/>
  <c r="H194" i="49"/>
  <c r="J194" i="49" s="1"/>
  <c r="G194" i="49"/>
  <c r="I194" i="49" s="1"/>
  <c r="H195" i="49"/>
  <c r="J195" i="49" s="1"/>
  <c r="G195" i="49"/>
  <c r="I195" i="49" s="1"/>
  <c r="H196" i="49"/>
  <c r="J196" i="49" s="1"/>
  <c r="G196" i="49"/>
  <c r="I196" i="49" s="1"/>
  <c r="H197" i="49"/>
  <c r="J197" i="49" s="1"/>
  <c r="G197" i="49"/>
  <c r="I197" i="49" s="1"/>
  <c r="I198" i="49"/>
  <c r="H198" i="49"/>
  <c r="J198" i="49" s="1"/>
  <c r="G198" i="49"/>
  <c r="H199" i="49"/>
  <c r="J199" i="49" s="1"/>
  <c r="G199" i="49"/>
  <c r="I199" i="49" s="1"/>
  <c r="H200" i="49"/>
  <c r="J200" i="49" s="1"/>
  <c r="G200" i="49"/>
  <c r="I200" i="49" s="1"/>
  <c r="I203" i="49"/>
  <c r="H203" i="49"/>
  <c r="J203" i="49" s="1"/>
  <c r="G203" i="49"/>
  <c r="J204" i="49"/>
  <c r="I204" i="49"/>
  <c r="H204" i="49"/>
  <c r="G204" i="49"/>
  <c r="I205" i="49"/>
  <c r="H205" i="49"/>
  <c r="J205" i="49" s="1"/>
  <c r="G205" i="49"/>
  <c r="H206" i="49"/>
  <c r="J206" i="49" s="1"/>
  <c r="G206" i="49"/>
  <c r="I206" i="49" s="1"/>
  <c r="H207" i="49"/>
  <c r="J207" i="49" s="1"/>
  <c r="G207" i="49"/>
  <c r="I207" i="49" s="1"/>
  <c r="H208" i="49"/>
  <c r="J208" i="49" s="1"/>
  <c r="G208" i="49"/>
  <c r="I208" i="49" s="1"/>
  <c r="I211" i="49"/>
  <c r="H211" i="49"/>
  <c r="J211" i="49" s="1"/>
  <c r="G211" i="49"/>
  <c r="I212" i="49"/>
  <c r="H212" i="49"/>
  <c r="J212" i="49" s="1"/>
  <c r="G212" i="49"/>
  <c r="H215" i="49"/>
  <c r="J215" i="49" s="1"/>
  <c r="G215" i="49"/>
  <c r="I215" i="49" s="1"/>
  <c r="H216" i="49"/>
  <c r="J216" i="49" s="1"/>
  <c r="G216" i="49"/>
  <c r="I216" i="49" s="1"/>
  <c r="H217" i="49"/>
  <c r="J217" i="49" s="1"/>
  <c r="G217" i="49"/>
  <c r="I217" i="49" s="1"/>
  <c r="H218" i="49"/>
  <c r="J218" i="49" s="1"/>
  <c r="G218" i="49"/>
  <c r="I218" i="49" s="1"/>
  <c r="H221" i="49"/>
  <c r="J221" i="49" s="1"/>
  <c r="G221" i="49"/>
  <c r="I221" i="49" s="1"/>
  <c r="H222" i="49"/>
  <c r="J222" i="49" s="1"/>
  <c r="G222" i="49"/>
  <c r="I222" i="49" s="1"/>
  <c r="H223" i="49"/>
  <c r="J223" i="49" s="1"/>
  <c r="G223" i="49"/>
  <c r="I223" i="49" s="1"/>
  <c r="H224" i="49"/>
  <c r="J224" i="49" s="1"/>
  <c r="G224" i="49"/>
  <c r="I224" i="49" s="1"/>
  <c r="J227" i="49"/>
  <c r="I227" i="49"/>
  <c r="H227" i="49"/>
  <c r="G227" i="49"/>
  <c r="J228" i="49"/>
  <c r="I228" i="49"/>
  <c r="H228" i="49"/>
  <c r="G228" i="49"/>
  <c r="J229" i="49"/>
  <c r="I229" i="49"/>
  <c r="H229" i="49"/>
  <c r="G229" i="49"/>
  <c r="H232" i="49"/>
  <c r="J232" i="49" s="1"/>
  <c r="G232" i="49"/>
  <c r="I232" i="49" s="1"/>
  <c r="I233" i="49"/>
  <c r="H233" i="49"/>
  <c r="J233" i="49" s="1"/>
  <c r="G233" i="49"/>
  <c r="H234" i="49"/>
  <c r="J234" i="49" s="1"/>
  <c r="G234" i="49"/>
  <c r="I234" i="49" s="1"/>
  <c r="H235" i="49"/>
  <c r="J235" i="49" s="1"/>
  <c r="G235" i="49"/>
  <c r="I235" i="49" s="1"/>
  <c r="H236" i="49"/>
  <c r="J236" i="49" s="1"/>
  <c r="G236" i="49"/>
  <c r="I236" i="49" s="1"/>
  <c r="H239" i="49"/>
  <c r="J239" i="49" s="1"/>
  <c r="G239" i="49"/>
  <c r="I239" i="49" s="1"/>
  <c r="H240" i="49"/>
  <c r="J240" i="49" s="1"/>
  <c r="G240" i="49"/>
  <c r="I240" i="49" s="1"/>
  <c r="I241" i="49"/>
  <c r="H241" i="49"/>
  <c r="J241" i="49" s="1"/>
  <c r="G241" i="49"/>
  <c r="H242" i="49"/>
  <c r="J242" i="49" s="1"/>
  <c r="G242" i="49"/>
  <c r="I242" i="49" s="1"/>
  <c r="H243" i="49"/>
  <c r="J243" i="49" s="1"/>
  <c r="G243" i="49"/>
  <c r="I243" i="49" s="1"/>
  <c r="I244" i="49"/>
  <c r="H244" i="49"/>
  <c r="J244" i="49" s="1"/>
  <c r="G244" i="49"/>
  <c r="H245" i="49"/>
  <c r="J245" i="49" s="1"/>
  <c r="G245" i="49"/>
  <c r="I245" i="49" s="1"/>
  <c r="H248" i="49"/>
  <c r="J248" i="49" s="1"/>
  <c r="G248" i="49"/>
  <c r="I248" i="49" s="1"/>
  <c r="H249" i="49"/>
  <c r="J249" i="49" s="1"/>
  <c r="G249" i="49"/>
  <c r="I249" i="49" s="1"/>
  <c r="H250" i="49"/>
  <c r="J250" i="49" s="1"/>
  <c r="G250" i="49"/>
  <c r="I250" i="49" s="1"/>
  <c r="H251" i="49"/>
  <c r="J251" i="49" s="1"/>
  <c r="G251" i="49"/>
  <c r="I251" i="49" s="1"/>
  <c r="H252" i="49"/>
  <c r="J252" i="49" s="1"/>
  <c r="G252" i="49"/>
  <c r="I252" i="49" s="1"/>
  <c r="H253" i="49"/>
  <c r="J253" i="49" s="1"/>
  <c r="G253" i="49"/>
  <c r="I253" i="49" s="1"/>
  <c r="H256" i="49"/>
  <c r="J256" i="49" s="1"/>
  <c r="G256" i="49"/>
  <c r="I256" i="49" s="1"/>
  <c r="H257" i="49"/>
  <c r="J257" i="49" s="1"/>
  <c r="G257" i="49"/>
  <c r="I257" i="49" s="1"/>
  <c r="H260" i="49"/>
  <c r="J260" i="49" s="1"/>
  <c r="G260" i="49"/>
  <c r="I260" i="49" s="1"/>
  <c r="H261" i="49"/>
  <c r="J261" i="49" s="1"/>
  <c r="G261" i="49"/>
  <c r="I261" i="49" s="1"/>
  <c r="J262" i="49"/>
  <c r="I262" i="49"/>
  <c r="H262" i="49"/>
  <c r="G262" i="49"/>
  <c r="H263" i="49"/>
  <c r="J263" i="49" s="1"/>
  <c r="G263" i="49"/>
  <c r="I263" i="49" s="1"/>
  <c r="H264" i="49"/>
  <c r="J264" i="49" s="1"/>
  <c r="G264" i="49"/>
  <c r="I264" i="49" s="1"/>
  <c r="H265" i="49"/>
  <c r="J265" i="49" s="1"/>
  <c r="G265" i="49"/>
  <c r="I265" i="49" s="1"/>
  <c r="H266" i="49"/>
  <c r="J266" i="49" s="1"/>
  <c r="G266" i="49"/>
  <c r="I266" i="49" s="1"/>
  <c r="H267" i="49"/>
  <c r="J267" i="49" s="1"/>
  <c r="G267" i="49"/>
  <c r="I267" i="49" s="1"/>
  <c r="H268" i="49"/>
  <c r="J268" i="49" s="1"/>
  <c r="G268" i="49"/>
  <c r="I268" i="49" s="1"/>
  <c r="H269" i="49"/>
  <c r="J269" i="49" s="1"/>
  <c r="G269" i="49"/>
  <c r="I269" i="49" s="1"/>
  <c r="H270" i="49"/>
  <c r="J270" i="49" s="1"/>
  <c r="G270" i="49"/>
  <c r="I270" i="49" s="1"/>
  <c r="H271" i="49"/>
  <c r="J271" i="49" s="1"/>
  <c r="G271" i="49"/>
  <c r="I271" i="49" s="1"/>
  <c r="H274" i="49"/>
  <c r="J274" i="49" s="1"/>
  <c r="G274" i="49"/>
  <c r="I274" i="49" s="1"/>
  <c r="I275" i="49"/>
  <c r="H275" i="49"/>
  <c r="J275" i="49" s="1"/>
  <c r="G275" i="49"/>
  <c r="H276" i="49"/>
  <c r="J276" i="49" s="1"/>
  <c r="G276" i="49"/>
  <c r="I276" i="49" s="1"/>
  <c r="H279" i="49"/>
  <c r="J279" i="49" s="1"/>
  <c r="G279" i="49"/>
  <c r="I279" i="49" s="1"/>
  <c r="H280" i="49"/>
  <c r="J280" i="49" s="1"/>
  <c r="G280" i="49"/>
  <c r="I280" i="49" s="1"/>
  <c r="H281" i="49"/>
  <c r="J281" i="49" s="1"/>
  <c r="G281" i="49"/>
  <c r="I281" i="49" s="1"/>
  <c r="I282" i="49"/>
  <c r="H282" i="49"/>
  <c r="J282" i="49" s="1"/>
  <c r="G282" i="49"/>
  <c r="H283" i="49"/>
  <c r="J283" i="49" s="1"/>
  <c r="G283" i="49"/>
  <c r="I283" i="49" s="1"/>
  <c r="H284" i="49"/>
  <c r="J284" i="49" s="1"/>
  <c r="G284" i="49"/>
  <c r="I284" i="49" s="1"/>
  <c r="H285" i="49"/>
  <c r="J285" i="49" s="1"/>
  <c r="G285" i="49"/>
  <c r="I285" i="49" s="1"/>
  <c r="H286" i="49"/>
  <c r="J286" i="49" s="1"/>
  <c r="G286" i="49"/>
  <c r="I286" i="49" s="1"/>
  <c r="H289" i="49"/>
  <c r="J289" i="49" s="1"/>
  <c r="G289" i="49"/>
  <c r="I289" i="49" s="1"/>
  <c r="H290" i="49"/>
  <c r="J290" i="49" s="1"/>
  <c r="G290" i="49"/>
  <c r="I290" i="49" s="1"/>
  <c r="H291" i="49"/>
  <c r="J291" i="49" s="1"/>
  <c r="G291" i="49"/>
  <c r="I291" i="49" s="1"/>
  <c r="H292" i="49"/>
  <c r="J292" i="49" s="1"/>
  <c r="G292" i="49"/>
  <c r="I292" i="49" s="1"/>
  <c r="H293" i="49"/>
  <c r="J293" i="49" s="1"/>
  <c r="G293" i="49"/>
  <c r="I293" i="49" s="1"/>
  <c r="H294" i="49"/>
  <c r="J294" i="49" s="1"/>
  <c r="G294" i="49"/>
  <c r="I294" i="49" s="1"/>
  <c r="H295" i="49"/>
  <c r="J295" i="49" s="1"/>
  <c r="G295" i="49"/>
  <c r="I295" i="49" s="1"/>
  <c r="H296" i="49"/>
  <c r="J296" i="49" s="1"/>
  <c r="G296" i="49"/>
  <c r="I296" i="49" s="1"/>
  <c r="I299" i="49"/>
  <c r="H299" i="49"/>
  <c r="J299" i="49" s="1"/>
  <c r="G299" i="49"/>
  <c r="H300" i="49"/>
  <c r="J300" i="49" s="1"/>
  <c r="G300" i="49"/>
  <c r="I300" i="49" s="1"/>
  <c r="H301" i="49"/>
  <c r="J301" i="49" s="1"/>
  <c r="G301" i="49"/>
  <c r="I301" i="49" s="1"/>
  <c r="H302" i="49"/>
  <c r="J302" i="49" s="1"/>
  <c r="G302" i="49"/>
  <c r="I302" i="49" s="1"/>
  <c r="H303" i="49"/>
  <c r="J303" i="49" s="1"/>
  <c r="G303" i="49"/>
  <c r="I303" i="49" s="1"/>
  <c r="H304" i="49"/>
  <c r="J304" i="49" s="1"/>
  <c r="G304" i="49"/>
  <c r="I304" i="49" s="1"/>
  <c r="H305" i="49"/>
  <c r="J305" i="49" s="1"/>
  <c r="G305" i="49"/>
  <c r="I305" i="49" s="1"/>
  <c r="H306" i="49"/>
  <c r="J306" i="49" s="1"/>
  <c r="G306" i="49"/>
  <c r="I306" i="49" s="1"/>
  <c r="H307" i="49"/>
  <c r="J307" i="49" s="1"/>
  <c r="G307" i="49"/>
  <c r="I307" i="49" s="1"/>
  <c r="H308" i="49"/>
  <c r="J308" i="49" s="1"/>
  <c r="G308" i="49"/>
  <c r="I308" i="49" s="1"/>
  <c r="H309" i="49"/>
  <c r="J309" i="49" s="1"/>
  <c r="G309" i="49"/>
  <c r="I309" i="49" s="1"/>
  <c r="H312" i="49"/>
  <c r="J312" i="49" s="1"/>
  <c r="G312" i="49"/>
  <c r="I312" i="49" s="1"/>
  <c r="H313" i="49"/>
  <c r="J313" i="49" s="1"/>
  <c r="G313" i="49"/>
  <c r="I313" i="49" s="1"/>
  <c r="H314" i="49"/>
  <c r="J314" i="49" s="1"/>
  <c r="G314" i="49"/>
  <c r="I314" i="49" s="1"/>
  <c r="H317" i="49"/>
  <c r="J317" i="49" s="1"/>
  <c r="G317" i="49"/>
  <c r="I317" i="49" s="1"/>
  <c r="H318" i="49"/>
  <c r="J318" i="49" s="1"/>
  <c r="G318" i="49"/>
  <c r="I318" i="49" s="1"/>
  <c r="H321" i="49"/>
  <c r="J321" i="49" s="1"/>
  <c r="G321" i="49"/>
  <c r="I321" i="49" s="1"/>
  <c r="H322" i="49"/>
  <c r="J322" i="49" s="1"/>
  <c r="G322" i="49"/>
  <c r="I322" i="49" s="1"/>
  <c r="H323" i="49"/>
  <c r="J323" i="49" s="1"/>
  <c r="G323" i="49"/>
  <c r="I323" i="49" s="1"/>
  <c r="J326" i="49"/>
  <c r="I326" i="49"/>
  <c r="H326" i="49"/>
  <c r="G326" i="49"/>
  <c r="H327" i="49"/>
  <c r="J327" i="49" s="1"/>
  <c r="G327" i="49"/>
  <c r="I327" i="49" s="1"/>
  <c r="H328" i="49"/>
  <c r="J328" i="49" s="1"/>
  <c r="G328" i="49"/>
  <c r="I328" i="49" s="1"/>
  <c r="I329" i="49"/>
  <c r="H329" i="49"/>
  <c r="J329" i="49" s="1"/>
  <c r="G329" i="49"/>
  <c r="H330" i="49"/>
  <c r="J330" i="49" s="1"/>
  <c r="G330" i="49"/>
  <c r="I330" i="49" s="1"/>
  <c r="H333" i="49"/>
  <c r="J333" i="49" s="1"/>
  <c r="G333" i="49"/>
  <c r="I333" i="49" s="1"/>
  <c r="H334" i="49"/>
  <c r="J334" i="49" s="1"/>
  <c r="G334" i="49"/>
  <c r="I334" i="49" s="1"/>
  <c r="H335" i="49"/>
  <c r="J335" i="49" s="1"/>
  <c r="G335" i="49"/>
  <c r="I335" i="49" s="1"/>
  <c r="H336" i="49"/>
  <c r="J336" i="49" s="1"/>
  <c r="G336" i="49"/>
  <c r="I336" i="49" s="1"/>
  <c r="H337" i="49"/>
  <c r="J337" i="49" s="1"/>
  <c r="G337" i="49"/>
  <c r="I337" i="49" s="1"/>
  <c r="H338" i="49"/>
  <c r="J338" i="49" s="1"/>
  <c r="G338" i="49"/>
  <c r="I338" i="49" s="1"/>
  <c r="H339" i="49"/>
  <c r="J339" i="49" s="1"/>
  <c r="G339" i="49"/>
  <c r="I339" i="49" s="1"/>
  <c r="H340" i="49"/>
  <c r="J340" i="49" s="1"/>
  <c r="G340" i="49"/>
  <c r="I340" i="49" s="1"/>
  <c r="H341" i="49"/>
  <c r="J341" i="49" s="1"/>
  <c r="G341" i="49"/>
  <c r="I341" i="49" s="1"/>
  <c r="H342" i="49"/>
  <c r="J342" i="49" s="1"/>
  <c r="G342" i="49"/>
  <c r="I342" i="49" s="1"/>
  <c r="H343" i="49"/>
  <c r="J343" i="49" s="1"/>
  <c r="G343" i="49"/>
  <c r="I343" i="49" s="1"/>
  <c r="H344" i="49"/>
  <c r="J344" i="49" s="1"/>
  <c r="G344" i="49"/>
  <c r="I344" i="49" s="1"/>
  <c r="H345" i="49"/>
  <c r="J345" i="49" s="1"/>
  <c r="G345" i="49"/>
  <c r="I345" i="49" s="1"/>
  <c r="H348" i="49"/>
  <c r="J348" i="49" s="1"/>
  <c r="G348" i="49"/>
  <c r="I348" i="49" s="1"/>
  <c r="H349" i="49"/>
  <c r="J349" i="49" s="1"/>
  <c r="G349" i="49"/>
  <c r="I349" i="49" s="1"/>
  <c r="H352" i="49"/>
  <c r="J352" i="49" s="1"/>
  <c r="G352" i="49"/>
  <c r="I352" i="49" s="1"/>
  <c r="H353" i="49"/>
  <c r="J353" i="49" s="1"/>
  <c r="G353" i="49"/>
  <c r="I353" i="49" s="1"/>
  <c r="H354" i="49"/>
  <c r="J354" i="49" s="1"/>
  <c r="G354" i="49"/>
  <c r="I354" i="49" s="1"/>
  <c r="H355" i="49"/>
  <c r="J355" i="49" s="1"/>
  <c r="G355" i="49"/>
  <c r="I355" i="49" s="1"/>
  <c r="H356" i="49"/>
  <c r="J356" i="49" s="1"/>
  <c r="G356" i="49"/>
  <c r="I356" i="49" s="1"/>
  <c r="H357" i="49"/>
  <c r="J357" i="49" s="1"/>
  <c r="G357" i="49"/>
  <c r="I357" i="49" s="1"/>
  <c r="H358" i="49"/>
  <c r="J358" i="49" s="1"/>
  <c r="G358" i="49"/>
  <c r="I358" i="49" s="1"/>
  <c r="H359" i="49"/>
  <c r="J359" i="49" s="1"/>
  <c r="G359" i="49"/>
  <c r="I359" i="49" s="1"/>
  <c r="H360" i="49"/>
  <c r="J360" i="49" s="1"/>
  <c r="G360" i="49"/>
  <c r="I360" i="49" s="1"/>
  <c r="H361" i="49"/>
  <c r="J361" i="49" s="1"/>
  <c r="G361" i="49"/>
  <c r="I361" i="49" s="1"/>
  <c r="H362" i="49"/>
  <c r="J362" i="49" s="1"/>
  <c r="G362" i="49"/>
  <c r="I362" i="49" s="1"/>
  <c r="J363" i="49"/>
  <c r="I363" i="49"/>
  <c r="H363" i="49"/>
  <c r="G363" i="49"/>
  <c r="H364" i="49"/>
  <c r="J364" i="49" s="1"/>
  <c r="G364" i="49"/>
  <c r="I364" i="49" s="1"/>
  <c r="J365" i="49"/>
  <c r="I365" i="49"/>
  <c r="H365" i="49"/>
  <c r="G365" i="49"/>
  <c r="H366" i="49"/>
  <c r="J366" i="49" s="1"/>
  <c r="G366" i="49"/>
  <c r="I366" i="49" s="1"/>
  <c r="H367" i="49"/>
  <c r="J367" i="49" s="1"/>
  <c r="G367" i="49"/>
  <c r="I367" i="49" s="1"/>
  <c r="H368" i="49"/>
  <c r="J368" i="49" s="1"/>
  <c r="G368" i="49"/>
  <c r="I368" i="49" s="1"/>
  <c r="H369" i="49"/>
  <c r="J369" i="49" s="1"/>
  <c r="G369" i="49"/>
  <c r="I369" i="49" s="1"/>
  <c r="H370" i="49"/>
  <c r="J370" i="49" s="1"/>
  <c r="G370" i="49"/>
  <c r="I370" i="49" s="1"/>
  <c r="H371" i="49"/>
  <c r="J371" i="49" s="1"/>
  <c r="G371" i="49"/>
  <c r="I371" i="49" s="1"/>
  <c r="H372" i="49"/>
  <c r="J372" i="49" s="1"/>
  <c r="G372" i="49"/>
  <c r="I372" i="49" s="1"/>
  <c r="H373" i="49"/>
  <c r="J373" i="49" s="1"/>
  <c r="G373" i="49"/>
  <c r="I373" i="49" s="1"/>
  <c r="I374" i="49"/>
  <c r="H374" i="49"/>
  <c r="J374" i="49" s="1"/>
  <c r="G374" i="49"/>
  <c r="H375" i="49"/>
  <c r="J375" i="49" s="1"/>
  <c r="G375" i="49"/>
  <c r="I375" i="49" s="1"/>
  <c r="H376" i="49"/>
  <c r="J376" i="49" s="1"/>
  <c r="G376" i="49"/>
  <c r="I376" i="49" s="1"/>
  <c r="H379" i="49"/>
  <c r="J379" i="49" s="1"/>
  <c r="G379" i="49"/>
  <c r="I379" i="49" s="1"/>
  <c r="I380" i="49"/>
  <c r="H380" i="49"/>
  <c r="J380" i="49" s="1"/>
  <c r="G380" i="49"/>
  <c r="H381" i="49"/>
  <c r="J381" i="49" s="1"/>
  <c r="G381" i="49"/>
  <c r="I381" i="49" s="1"/>
  <c r="J384" i="49"/>
  <c r="I384" i="49"/>
  <c r="H384" i="49"/>
  <c r="G384" i="49"/>
  <c r="H385" i="49"/>
  <c r="J385" i="49" s="1"/>
  <c r="G385" i="49"/>
  <c r="I385" i="49" s="1"/>
  <c r="H386" i="49"/>
  <c r="J386" i="49" s="1"/>
  <c r="G386" i="49"/>
  <c r="I386" i="49" s="1"/>
  <c r="I387" i="49"/>
  <c r="H387" i="49"/>
  <c r="J387" i="49" s="1"/>
  <c r="G387" i="49"/>
  <c r="I388" i="49"/>
  <c r="H388" i="49"/>
  <c r="J388" i="49" s="1"/>
  <c r="G388" i="49"/>
  <c r="H389" i="49"/>
  <c r="J389" i="49" s="1"/>
  <c r="G389" i="49"/>
  <c r="I389" i="49" s="1"/>
  <c r="J390" i="49"/>
  <c r="I390" i="49"/>
  <c r="H390" i="49"/>
  <c r="G390" i="49"/>
  <c r="H391" i="49"/>
  <c r="J391" i="49" s="1"/>
  <c r="G391" i="49"/>
  <c r="I391" i="49" s="1"/>
  <c r="I392" i="49"/>
  <c r="H392" i="49"/>
  <c r="J392" i="49" s="1"/>
  <c r="G392" i="49"/>
  <c r="H393" i="49"/>
  <c r="J393" i="49" s="1"/>
  <c r="G393" i="49"/>
  <c r="I393" i="49" s="1"/>
  <c r="H396" i="49"/>
  <c r="J396" i="49" s="1"/>
  <c r="G396" i="49"/>
  <c r="I396" i="49" s="1"/>
  <c r="H397" i="49"/>
  <c r="J397" i="49" s="1"/>
  <c r="G397" i="49"/>
  <c r="I397" i="49" s="1"/>
  <c r="H398" i="49"/>
  <c r="J398" i="49" s="1"/>
  <c r="G398" i="49"/>
  <c r="I398" i="49" s="1"/>
  <c r="H399" i="49"/>
  <c r="J399" i="49" s="1"/>
  <c r="G399" i="49"/>
  <c r="I399" i="49" s="1"/>
  <c r="H402" i="49"/>
  <c r="J402" i="49" s="1"/>
  <c r="G402" i="49"/>
  <c r="I402" i="49" s="1"/>
  <c r="H403" i="49"/>
  <c r="J403" i="49" s="1"/>
  <c r="G403" i="49"/>
  <c r="I403" i="49" s="1"/>
  <c r="H404" i="49"/>
  <c r="J404" i="49" s="1"/>
  <c r="G404" i="49"/>
  <c r="I404" i="49" s="1"/>
  <c r="H405" i="49"/>
  <c r="J405" i="49" s="1"/>
  <c r="G405" i="49"/>
  <c r="I405" i="49" s="1"/>
  <c r="H406" i="49"/>
  <c r="J406" i="49" s="1"/>
  <c r="G406" i="49"/>
  <c r="I406" i="49" s="1"/>
  <c r="H409" i="49"/>
  <c r="J409" i="49" s="1"/>
  <c r="G409" i="49"/>
  <c r="I409" i="49" s="1"/>
  <c r="H410" i="49"/>
  <c r="J410" i="49" s="1"/>
  <c r="G410" i="49"/>
  <c r="I410" i="49" s="1"/>
  <c r="H411" i="49"/>
  <c r="J411" i="49" s="1"/>
  <c r="G411" i="49"/>
  <c r="I411" i="49" s="1"/>
  <c r="H412" i="49"/>
  <c r="J412" i="49" s="1"/>
  <c r="G412" i="49"/>
  <c r="I412" i="49" s="1"/>
  <c r="H413" i="49"/>
  <c r="J413" i="49" s="1"/>
  <c r="G413" i="49"/>
  <c r="I413" i="49" s="1"/>
  <c r="H414" i="49"/>
  <c r="J414" i="49" s="1"/>
  <c r="G414" i="49"/>
  <c r="I414" i="49" s="1"/>
  <c r="H415" i="49"/>
  <c r="J415" i="49" s="1"/>
  <c r="G415" i="49"/>
  <c r="I415" i="49" s="1"/>
  <c r="H416" i="49"/>
  <c r="J416" i="49" s="1"/>
  <c r="G416" i="49"/>
  <c r="I416" i="49" s="1"/>
  <c r="H417" i="49"/>
  <c r="J417" i="49" s="1"/>
  <c r="G417" i="49"/>
  <c r="I417" i="49" s="1"/>
  <c r="H418" i="49"/>
  <c r="J418" i="49" s="1"/>
  <c r="G418" i="49"/>
  <c r="I418" i="49" s="1"/>
  <c r="I421" i="49"/>
  <c r="H421" i="49"/>
  <c r="J421" i="49" s="1"/>
  <c r="G421" i="49"/>
  <c r="I422" i="49"/>
  <c r="H422" i="49"/>
  <c r="J422" i="49" s="1"/>
  <c r="G422" i="49"/>
  <c r="H425" i="49"/>
  <c r="J425" i="49" s="1"/>
  <c r="G425" i="49"/>
  <c r="I425" i="49" s="1"/>
  <c r="H426" i="49"/>
  <c r="J426" i="49" s="1"/>
  <c r="G426" i="49"/>
  <c r="I426" i="49" s="1"/>
  <c r="H427" i="49"/>
  <c r="J427" i="49" s="1"/>
  <c r="G427" i="49"/>
  <c r="I427" i="49" s="1"/>
  <c r="H428" i="49"/>
  <c r="J428" i="49" s="1"/>
  <c r="G428" i="49"/>
  <c r="I428" i="49" s="1"/>
  <c r="H429" i="49"/>
  <c r="J429" i="49" s="1"/>
  <c r="G429" i="49"/>
  <c r="I429" i="49" s="1"/>
  <c r="H430" i="49"/>
  <c r="J430" i="49" s="1"/>
  <c r="G430" i="49"/>
  <c r="I430" i="49" s="1"/>
  <c r="H431" i="49"/>
  <c r="J431" i="49" s="1"/>
  <c r="G431" i="49"/>
  <c r="I431" i="49" s="1"/>
  <c r="H432" i="49"/>
  <c r="J432" i="49" s="1"/>
  <c r="G432" i="49"/>
  <c r="I432" i="49" s="1"/>
  <c r="H433" i="49"/>
  <c r="J433" i="49" s="1"/>
  <c r="G433" i="49"/>
  <c r="I433" i="49" s="1"/>
  <c r="H434" i="49"/>
  <c r="J434" i="49" s="1"/>
  <c r="G434" i="49"/>
  <c r="I434" i="49" s="1"/>
  <c r="J435" i="49"/>
  <c r="I435" i="49"/>
  <c r="H435" i="49"/>
  <c r="G435" i="49"/>
  <c r="H436" i="49"/>
  <c r="J436" i="49" s="1"/>
  <c r="G436" i="49"/>
  <c r="I436" i="49" s="1"/>
  <c r="H439" i="49"/>
  <c r="J439" i="49" s="1"/>
  <c r="G439" i="49"/>
  <c r="I439" i="49" s="1"/>
  <c r="H440" i="49"/>
  <c r="J440" i="49" s="1"/>
  <c r="G440" i="49"/>
  <c r="I440" i="49" s="1"/>
  <c r="I441" i="49"/>
  <c r="H441" i="49"/>
  <c r="J441" i="49" s="1"/>
  <c r="G441" i="49"/>
  <c r="H442" i="49"/>
  <c r="J442" i="49" s="1"/>
  <c r="G442" i="49"/>
  <c r="I442" i="49" s="1"/>
  <c r="H443" i="49"/>
  <c r="J443" i="49" s="1"/>
  <c r="G443" i="49"/>
  <c r="I443" i="49" s="1"/>
  <c r="H444" i="49"/>
  <c r="J444" i="49" s="1"/>
  <c r="G444" i="49"/>
  <c r="I444" i="49" s="1"/>
  <c r="H445" i="49"/>
  <c r="J445" i="49" s="1"/>
  <c r="G445" i="49"/>
  <c r="I445" i="49" s="1"/>
  <c r="H446" i="49"/>
  <c r="J446" i="49" s="1"/>
  <c r="G446" i="49"/>
  <c r="I446" i="49" s="1"/>
  <c r="H447" i="49"/>
  <c r="J447" i="49" s="1"/>
  <c r="G447" i="49"/>
  <c r="I447" i="49" s="1"/>
  <c r="J450" i="49"/>
  <c r="I450" i="49"/>
  <c r="H450" i="49"/>
  <c r="G450" i="49"/>
  <c r="J451" i="49"/>
  <c r="I451" i="49"/>
  <c r="H451" i="49"/>
  <c r="G451" i="49"/>
  <c r="H454" i="49"/>
  <c r="J454" i="49" s="1"/>
  <c r="G454" i="49"/>
  <c r="I454" i="49" s="1"/>
  <c r="H455" i="49"/>
  <c r="J455" i="49" s="1"/>
  <c r="G455" i="49"/>
  <c r="I455" i="49" s="1"/>
  <c r="H456" i="49"/>
  <c r="J456" i="49" s="1"/>
  <c r="G456" i="49"/>
  <c r="I456" i="49" s="1"/>
  <c r="H457" i="49"/>
  <c r="J457" i="49" s="1"/>
  <c r="G457" i="49"/>
  <c r="I457" i="49" s="1"/>
  <c r="H458" i="49"/>
  <c r="J458" i="49" s="1"/>
  <c r="G458" i="49"/>
  <c r="I458" i="49" s="1"/>
  <c r="H459" i="49"/>
  <c r="J459" i="49" s="1"/>
  <c r="G459" i="49"/>
  <c r="I459" i="49" s="1"/>
  <c r="H460" i="49"/>
  <c r="J460" i="49" s="1"/>
  <c r="G460" i="49"/>
  <c r="I460" i="49" s="1"/>
  <c r="H461" i="49"/>
  <c r="J461" i="49" s="1"/>
  <c r="G461" i="49"/>
  <c r="I461" i="49" s="1"/>
  <c r="H462" i="49"/>
  <c r="J462" i="49" s="1"/>
  <c r="G462" i="49"/>
  <c r="I462" i="49" s="1"/>
  <c r="H465" i="49"/>
  <c r="J465" i="49" s="1"/>
  <c r="G465" i="49"/>
  <c r="I465" i="49" s="1"/>
  <c r="H466" i="49"/>
  <c r="J466" i="49" s="1"/>
  <c r="G466" i="49"/>
  <c r="I466" i="49" s="1"/>
  <c r="J467" i="49"/>
  <c r="I467" i="49"/>
  <c r="H467" i="49"/>
  <c r="G467" i="49"/>
  <c r="H468" i="49"/>
  <c r="J468" i="49" s="1"/>
  <c r="G468" i="49"/>
  <c r="I468" i="49" s="1"/>
  <c r="H471" i="49"/>
  <c r="J471" i="49" s="1"/>
  <c r="G471" i="49"/>
  <c r="I471" i="49" s="1"/>
  <c r="H472" i="49"/>
  <c r="J472" i="49" s="1"/>
  <c r="G472" i="49"/>
  <c r="I472" i="49" s="1"/>
  <c r="H473" i="49"/>
  <c r="J473" i="49" s="1"/>
  <c r="G473" i="49"/>
  <c r="I473" i="49" s="1"/>
  <c r="H474" i="49"/>
  <c r="J474" i="49" s="1"/>
  <c r="G474" i="49"/>
  <c r="I474" i="49" s="1"/>
  <c r="H475" i="49"/>
  <c r="J475" i="49" s="1"/>
  <c r="G475" i="49"/>
  <c r="I475" i="49" s="1"/>
  <c r="H476" i="49"/>
  <c r="J476" i="49" s="1"/>
  <c r="G476" i="49"/>
  <c r="I476" i="49" s="1"/>
  <c r="I477" i="49"/>
  <c r="H477" i="49"/>
  <c r="J477" i="49" s="1"/>
  <c r="G477" i="49"/>
  <c r="H478" i="49"/>
  <c r="J478" i="49" s="1"/>
  <c r="G478" i="49"/>
  <c r="I478" i="49" s="1"/>
  <c r="H479" i="49"/>
  <c r="J479" i="49" s="1"/>
  <c r="G479" i="49"/>
  <c r="I479" i="49" s="1"/>
  <c r="I482" i="49"/>
  <c r="H482" i="49"/>
  <c r="J482" i="49" s="1"/>
  <c r="G482" i="49"/>
  <c r="H483" i="49"/>
  <c r="J483" i="49" s="1"/>
  <c r="G483" i="49"/>
  <c r="I483" i="49" s="1"/>
  <c r="H484" i="49"/>
  <c r="J484" i="49" s="1"/>
  <c r="G484" i="49"/>
  <c r="I484" i="49" s="1"/>
  <c r="H485" i="49"/>
  <c r="J485" i="49" s="1"/>
  <c r="G485" i="49"/>
  <c r="I485" i="49" s="1"/>
  <c r="H488" i="49"/>
  <c r="J488" i="49" s="1"/>
  <c r="G488" i="49"/>
  <c r="I488" i="49" s="1"/>
  <c r="H489" i="49"/>
  <c r="J489" i="49" s="1"/>
  <c r="G489" i="49"/>
  <c r="I489" i="49" s="1"/>
  <c r="J492" i="49"/>
  <c r="I492" i="49"/>
  <c r="H492" i="49"/>
  <c r="G492" i="49"/>
  <c r="J493" i="49"/>
  <c r="I493" i="49"/>
  <c r="H493" i="49"/>
  <c r="G493" i="49"/>
  <c r="H496" i="49"/>
  <c r="J496" i="49" s="1"/>
  <c r="G496" i="49"/>
  <c r="I496" i="49" s="1"/>
  <c r="H497" i="49"/>
  <c r="J497" i="49" s="1"/>
  <c r="G497" i="49"/>
  <c r="I497" i="49" s="1"/>
  <c r="H498" i="49"/>
  <c r="J498" i="49" s="1"/>
  <c r="G498" i="49"/>
  <c r="I498" i="49" s="1"/>
  <c r="H499" i="49"/>
  <c r="J499" i="49" s="1"/>
  <c r="G499" i="49"/>
  <c r="I499" i="49" s="1"/>
  <c r="H500" i="49"/>
  <c r="J500" i="49" s="1"/>
  <c r="G500" i="49"/>
  <c r="I500" i="49" s="1"/>
  <c r="H501" i="49"/>
  <c r="J501" i="49" s="1"/>
  <c r="G501" i="49"/>
  <c r="I501" i="49" s="1"/>
  <c r="H502" i="49"/>
  <c r="J502" i="49" s="1"/>
  <c r="G502" i="49"/>
  <c r="I502" i="49" s="1"/>
  <c r="H503" i="49"/>
  <c r="J503" i="49" s="1"/>
  <c r="G503" i="49"/>
  <c r="I503" i="49" s="1"/>
  <c r="H506" i="49"/>
  <c r="J506" i="49" s="1"/>
  <c r="G506" i="49"/>
  <c r="I506" i="49" s="1"/>
  <c r="H507" i="49"/>
  <c r="J507" i="49" s="1"/>
  <c r="G507" i="49"/>
  <c r="I507" i="49" s="1"/>
  <c r="H508" i="49"/>
  <c r="J508" i="49" s="1"/>
  <c r="G508" i="49"/>
  <c r="I508" i="49" s="1"/>
  <c r="H509" i="49"/>
  <c r="J509" i="49" s="1"/>
  <c r="G509" i="49"/>
  <c r="I509" i="49" s="1"/>
  <c r="I512" i="49"/>
  <c r="H512" i="49"/>
  <c r="J512" i="49" s="1"/>
  <c r="G512" i="49"/>
  <c r="H513" i="49"/>
  <c r="J513" i="49" s="1"/>
  <c r="G513" i="49"/>
  <c r="I513" i="49" s="1"/>
  <c r="H514" i="49"/>
  <c r="J514" i="49" s="1"/>
  <c r="G514" i="49"/>
  <c r="I514" i="49" s="1"/>
  <c r="I515" i="49"/>
  <c r="H515" i="49"/>
  <c r="J515" i="49" s="1"/>
  <c r="G515" i="49"/>
  <c r="H516" i="49"/>
  <c r="J516" i="49" s="1"/>
  <c r="G516" i="49"/>
  <c r="I516" i="49" s="1"/>
  <c r="H517" i="49"/>
  <c r="J517" i="49" s="1"/>
  <c r="G517" i="49"/>
  <c r="I517" i="49" s="1"/>
  <c r="H518" i="49"/>
  <c r="J518" i="49" s="1"/>
  <c r="G518" i="49"/>
  <c r="I518" i="49" s="1"/>
  <c r="H519" i="49"/>
  <c r="J519" i="49" s="1"/>
  <c r="G519" i="49"/>
  <c r="I519" i="49" s="1"/>
  <c r="H522" i="49"/>
  <c r="J522" i="49" s="1"/>
  <c r="G522" i="49"/>
  <c r="I522" i="49" s="1"/>
  <c r="H523" i="49"/>
  <c r="J523" i="49" s="1"/>
  <c r="G523" i="49"/>
  <c r="I523" i="49" s="1"/>
  <c r="H524" i="49"/>
  <c r="J524" i="49" s="1"/>
  <c r="G524" i="49"/>
  <c r="I524" i="49" s="1"/>
  <c r="H525" i="49"/>
  <c r="J525" i="49" s="1"/>
  <c r="G525" i="49"/>
  <c r="I525" i="49" s="1"/>
  <c r="H526" i="49"/>
  <c r="J526" i="49" s="1"/>
  <c r="G526" i="49"/>
  <c r="I526" i="49" s="1"/>
  <c r="H527" i="49"/>
  <c r="J527" i="49" s="1"/>
  <c r="G527" i="49"/>
  <c r="I527" i="49" s="1"/>
  <c r="H528" i="49"/>
  <c r="J528" i="49" s="1"/>
  <c r="G528" i="49"/>
  <c r="I528" i="49" s="1"/>
  <c r="J531" i="49"/>
  <c r="I531" i="49"/>
  <c r="H531" i="49"/>
  <c r="G531" i="49"/>
  <c r="J532" i="49"/>
  <c r="I532" i="49"/>
  <c r="H532" i="49"/>
  <c r="G532" i="49"/>
  <c r="J533" i="49"/>
  <c r="I533" i="49"/>
  <c r="H533" i="49"/>
  <c r="G533" i="49"/>
  <c r="H536" i="49"/>
  <c r="J536" i="49" s="1"/>
  <c r="G536" i="49"/>
  <c r="I536" i="49" s="1"/>
  <c r="H537" i="49"/>
  <c r="J537" i="49" s="1"/>
  <c r="G537" i="49"/>
  <c r="I537" i="49" s="1"/>
  <c r="H538" i="49"/>
  <c r="J538" i="49" s="1"/>
  <c r="G538" i="49"/>
  <c r="I538" i="49" s="1"/>
  <c r="H539" i="49"/>
  <c r="J539" i="49" s="1"/>
  <c r="G539" i="49"/>
  <c r="I539" i="49" s="1"/>
  <c r="I540" i="49"/>
  <c r="H540" i="49"/>
  <c r="J540" i="49" s="1"/>
  <c r="G540" i="49"/>
  <c r="H541" i="49"/>
  <c r="J541" i="49" s="1"/>
  <c r="G541" i="49"/>
  <c r="I541" i="49" s="1"/>
  <c r="I542" i="49"/>
  <c r="H542" i="49"/>
  <c r="J542" i="49" s="1"/>
  <c r="G542" i="49"/>
  <c r="H543" i="49"/>
  <c r="J543" i="49" s="1"/>
  <c r="G543" i="49"/>
  <c r="I543" i="49" s="1"/>
  <c r="H544" i="49"/>
  <c r="J544" i="49" s="1"/>
  <c r="G544" i="49"/>
  <c r="I544" i="49" s="1"/>
  <c r="H545" i="49"/>
  <c r="J545" i="49" s="1"/>
  <c r="G545" i="49"/>
  <c r="I545" i="49" s="1"/>
  <c r="H546" i="49"/>
  <c r="J546" i="49" s="1"/>
  <c r="G546" i="49"/>
  <c r="I546" i="49" s="1"/>
  <c r="H547" i="49"/>
  <c r="J547" i="49" s="1"/>
  <c r="G547" i="49"/>
  <c r="I547" i="49" s="1"/>
  <c r="H548" i="49"/>
  <c r="J548" i="49" s="1"/>
  <c r="G548" i="49"/>
  <c r="I548" i="49" s="1"/>
  <c r="H549" i="49"/>
  <c r="J549" i="49" s="1"/>
  <c r="G549" i="49"/>
  <c r="I549" i="49" s="1"/>
  <c r="H550" i="49"/>
  <c r="J550" i="49" s="1"/>
  <c r="G550" i="49"/>
  <c r="I550" i="49" s="1"/>
  <c r="I551" i="49"/>
  <c r="H551" i="49"/>
  <c r="J551" i="49" s="1"/>
  <c r="G551" i="49"/>
  <c r="H552" i="49"/>
  <c r="J552" i="49" s="1"/>
  <c r="G552" i="49"/>
  <c r="I552" i="49" s="1"/>
  <c r="H553" i="49"/>
  <c r="J553" i="49" s="1"/>
  <c r="G553" i="49"/>
  <c r="I553" i="49" s="1"/>
  <c r="I554" i="49"/>
  <c r="H554" i="49"/>
  <c r="J554" i="49" s="1"/>
  <c r="G554" i="49"/>
  <c r="I555" i="49"/>
  <c r="H555" i="49"/>
  <c r="J555" i="49" s="1"/>
  <c r="G555" i="49"/>
  <c r="H556" i="49"/>
  <c r="J556" i="49" s="1"/>
  <c r="G556" i="49"/>
  <c r="I556" i="49" s="1"/>
  <c r="H557" i="49"/>
  <c r="J557" i="49" s="1"/>
  <c r="G557" i="49"/>
  <c r="I557" i="49" s="1"/>
  <c r="I558" i="49"/>
  <c r="H558" i="49"/>
  <c r="J558" i="49" s="1"/>
  <c r="G558" i="49"/>
  <c r="H559" i="49"/>
  <c r="J559" i="49" s="1"/>
  <c r="G559" i="49"/>
  <c r="I559" i="49" s="1"/>
  <c r="H560" i="49"/>
  <c r="J560" i="49" s="1"/>
  <c r="G560" i="49"/>
  <c r="I560" i="49" s="1"/>
  <c r="H561" i="49"/>
  <c r="J561" i="49" s="1"/>
  <c r="G561" i="49"/>
  <c r="I561" i="49" s="1"/>
  <c r="H564" i="49"/>
  <c r="J564" i="49" s="1"/>
  <c r="G564" i="49"/>
  <c r="I564" i="49" s="1"/>
  <c r="H565" i="49"/>
  <c r="J565" i="49" s="1"/>
  <c r="G565" i="49"/>
  <c r="I565" i="49" s="1"/>
  <c r="H566" i="49"/>
  <c r="J566" i="49" s="1"/>
  <c r="G566" i="49"/>
  <c r="I566" i="49" s="1"/>
  <c r="H569" i="49"/>
  <c r="J569" i="49" s="1"/>
  <c r="G569" i="49"/>
  <c r="I569" i="49" s="1"/>
  <c r="J570" i="49"/>
  <c r="I570" i="49"/>
  <c r="H570" i="49"/>
  <c r="G570" i="49"/>
  <c r="H571" i="49"/>
  <c r="J571" i="49" s="1"/>
  <c r="G571" i="49"/>
  <c r="I571" i="49" s="1"/>
  <c r="H572" i="49"/>
  <c r="J572" i="49" s="1"/>
  <c r="G572" i="49"/>
  <c r="I572" i="49" s="1"/>
  <c r="H573" i="49"/>
  <c r="J573" i="49" s="1"/>
  <c r="G573" i="49"/>
  <c r="I573" i="49" s="1"/>
  <c r="I574" i="49"/>
  <c r="H574" i="49"/>
  <c r="J574" i="49" s="1"/>
  <c r="G574" i="49"/>
  <c r="H575" i="49"/>
  <c r="J575" i="49" s="1"/>
  <c r="G575" i="49"/>
  <c r="I575" i="49" s="1"/>
  <c r="I576" i="49"/>
  <c r="H576" i="49"/>
  <c r="J576" i="49" s="1"/>
  <c r="G576" i="49"/>
  <c r="H577" i="49"/>
  <c r="J577" i="49" s="1"/>
  <c r="G577" i="49"/>
  <c r="I577" i="49" s="1"/>
  <c r="I578" i="49"/>
  <c r="H578" i="49"/>
  <c r="J578" i="49" s="1"/>
  <c r="G578" i="49"/>
  <c r="H579" i="49"/>
  <c r="J579" i="49" s="1"/>
  <c r="G579" i="49"/>
  <c r="I579" i="49" s="1"/>
  <c r="H580" i="49"/>
  <c r="J580" i="49" s="1"/>
  <c r="G580" i="49"/>
  <c r="I580" i="49" s="1"/>
  <c r="H581" i="49"/>
  <c r="J581" i="49" s="1"/>
  <c r="G581" i="49"/>
  <c r="I581" i="49" s="1"/>
  <c r="H582" i="49"/>
  <c r="J582" i="49" s="1"/>
  <c r="G582" i="49"/>
  <c r="I582" i="49" s="1"/>
  <c r="H583" i="49"/>
  <c r="J583" i="49" s="1"/>
  <c r="G583" i="49"/>
  <c r="I583" i="49" s="1"/>
  <c r="H584" i="49"/>
  <c r="J584" i="49" s="1"/>
  <c r="G584" i="49"/>
  <c r="I584" i="49" s="1"/>
  <c r="H585" i="49"/>
  <c r="J585" i="49" s="1"/>
  <c r="G585" i="49"/>
  <c r="I585" i="49" s="1"/>
  <c r="H586" i="49"/>
  <c r="J586" i="49" s="1"/>
  <c r="G586" i="49"/>
  <c r="I586" i="49" s="1"/>
  <c r="H587" i="49"/>
  <c r="J587" i="49" s="1"/>
  <c r="G587" i="49"/>
  <c r="I587" i="49" s="1"/>
  <c r="H588" i="49"/>
  <c r="J588" i="49" s="1"/>
  <c r="G588" i="49"/>
  <c r="I588" i="49" s="1"/>
  <c r="H589" i="49"/>
  <c r="J589" i="49" s="1"/>
  <c r="G589" i="49"/>
  <c r="I589" i="49" s="1"/>
  <c r="H592" i="49"/>
  <c r="J592" i="49" s="1"/>
  <c r="G592" i="49"/>
  <c r="I592" i="49" s="1"/>
  <c r="I593" i="49"/>
  <c r="H593" i="49"/>
  <c r="J593" i="49" s="1"/>
  <c r="G593" i="49"/>
  <c r="H594" i="49"/>
  <c r="J594" i="49" s="1"/>
  <c r="G594" i="49"/>
  <c r="I594" i="49" s="1"/>
  <c r="H595" i="49"/>
  <c r="J595" i="49" s="1"/>
  <c r="G595" i="49"/>
  <c r="I595" i="49" s="1"/>
  <c r="H596" i="49"/>
  <c r="J596" i="49" s="1"/>
  <c r="G596" i="49"/>
  <c r="I596" i="49" s="1"/>
  <c r="H597" i="49"/>
  <c r="J597" i="49" s="1"/>
  <c r="G597" i="49"/>
  <c r="I597" i="49" s="1"/>
  <c r="H598" i="49"/>
  <c r="J598" i="49" s="1"/>
  <c r="G598" i="49"/>
  <c r="I598" i="49" s="1"/>
  <c r="H601" i="49"/>
  <c r="J601" i="49" s="1"/>
  <c r="G601" i="49"/>
  <c r="I601" i="49" s="1"/>
  <c r="I602" i="49"/>
  <c r="H602" i="49"/>
  <c r="J602" i="49" s="1"/>
  <c r="G602" i="49"/>
  <c r="H603" i="49"/>
  <c r="J603" i="49" s="1"/>
  <c r="G603" i="49"/>
  <c r="I603" i="49" s="1"/>
  <c r="H606" i="49"/>
  <c r="J606" i="49" s="1"/>
  <c r="G606" i="49"/>
  <c r="I606" i="49" s="1"/>
  <c r="H607" i="49"/>
  <c r="J607" i="49" s="1"/>
  <c r="G607" i="49"/>
  <c r="I607"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K31" i="56"/>
  <c r="J31" i="56"/>
  <c r="H33" i="56"/>
  <c r="I30" i="56" s="1"/>
  <c r="F33" i="56"/>
  <c r="G31" i="56" s="1"/>
  <c r="D33" i="56"/>
  <c r="E30" i="56" s="1"/>
  <c r="B33" i="56"/>
  <c r="C31"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H27" i="57"/>
  <c r="I24" i="57" s="1"/>
  <c r="F27" i="57"/>
  <c r="G25" i="57" s="1"/>
  <c r="D27" i="57"/>
  <c r="E24" i="57" s="1"/>
  <c r="B27" i="57"/>
  <c r="C25"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H47" i="58"/>
  <c r="I44" i="58" s="1"/>
  <c r="F47" i="58"/>
  <c r="G45" i="58" s="1"/>
  <c r="D47" i="58"/>
  <c r="E44" i="58" s="1"/>
  <c r="B47" i="58"/>
  <c r="C45"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K50" i="50"/>
  <c r="J50" i="50"/>
  <c r="K51" i="50"/>
  <c r="J51" i="50"/>
  <c r="H53" i="50"/>
  <c r="I50" i="50" s="1"/>
  <c r="F53" i="50"/>
  <c r="G51" i="50" s="1"/>
  <c r="D53" i="50"/>
  <c r="E47" i="50" s="1"/>
  <c r="B53" i="50"/>
  <c r="C51" i="50" s="1"/>
  <c r="K7" i="50"/>
  <c r="J7" i="50"/>
  <c r="B5" i="50"/>
  <c r="F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K34" i="53"/>
  <c r="J34" i="53"/>
  <c r="K35" i="53"/>
  <c r="J35" i="53"/>
  <c r="K36" i="53"/>
  <c r="J36" i="53"/>
  <c r="K37" i="53"/>
  <c r="J37" i="53"/>
  <c r="H39" i="53"/>
  <c r="I36" i="53" s="1"/>
  <c r="F39" i="53"/>
  <c r="G37" i="53" s="1"/>
  <c r="D39" i="53"/>
  <c r="E35" i="53" s="1"/>
  <c r="B39" i="53"/>
  <c r="C37" i="53" s="1"/>
  <c r="K25" i="53"/>
  <c r="J25"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K57" i="53"/>
  <c r="J57" i="53"/>
  <c r="K58" i="53"/>
  <c r="J58" i="53"/>
  <c r="H60" i="53"/>
  <c r="I57" i="53" s="1"/>
  <c r="F60" i="53"/>
  <c r="G58" i="53" s="1"/>
  <c r="D60" i="53"/>
  <c r="E55" i="53" s="1"/>
  <c r="B60" i="53"/>
  <c r="C58" i="53" s="1"/>
  <c r="K42" i="53"/>
  <c r="J42" i="53"/>
  <c r="I62" i="53"/>
  <c r="G62" i="53"/>
  <c r="E62" i="53"/>
  <c r="C62" i="53"/>
  <c r="B5" i="54"/>
  <c r="F5" i="54" s="1"/>
  <c r="K8" i="54"/>
  <c r="J8" i="54"/>
  <c r="K9" i="54"/>
  <c r="J9" i="54"/>
  <c r="K10" i="54"/>
  <c r="J10" i="54"/>
  <c r="K11" i="54"/>
  <c r="J11" i="54"/>
  <c r="K12" i="54"/>
  <c r="J12" i="54"/>
  <c r="K13" i="54"/>
  <c r="J13" i="54"/>
  <c r="H15" i="54"/>
  <c r="I12" i="54" s="1"/>
  <c r="F15" i="54"/>
  <c r="G13" i="54" s="1"/>
  <c r="D15" i="54"/>
  <c r="E10" i="54" s="1"/>
  <c r="B15" i="54"/>
  <c r="C13" i="54" s="1"/>
  <c r="K7" i="54"/>
  <c r="J7" i="54"/>
  <c r="K19" i="54"/>
  <c r="J19" i="54"/>
  <c r="H21" i="54"/>
  <c r="I21" i="54" s="1"/>
  <c r="F21" i="54"/>
  <c r="G19" i="54" s="1"/>
  <c r="D21" i="54"/>
  <c r="E21" i="54" s="1"/>
  <c r="B21" i="54"/>
  <c r="C19" i="54" s="1"/>
  <c r="K18" i="54"/>
  <c r="J18" i="54"/>
  <c r="K25" i="54"/>
  <c r="J25" i="54"/>
  <c r="K26" i="54"/>
  <c r="J26" i="54"/>
  <c r="H28" i="54"/>
  <c r="I25" i="54" s="1"/>
  <c r="F28" i="54"/>
  <c r="G26" i="54" s="1"/>
  <c r="D28" i="54"/>
  <c r="E28" i="54" s="1"/>
  <c r="B28" i="54"/>
  <c r="C26" i="54" s="1"/>
  <c r="K24" i="54"/>
  <c r="J24" i="54"/>
  <c r="K32" i="54"/>
  <c r="J32" i="54"/>
  <c r="K33" i="54"/>
  <c r="J33" i="54"/>
  <c r="K34" i="54"/>
  <c r="J34" i="54"/>
  <c r="K35" i="54"/>
  <c r="J35" i="54"/>
  <c r="K36" i="54"/>
  <c r="J36" i="54"/>
  <c r="K37" i="54"/>
  <c r="J37" i="54"/>
  <c r="K38" i="54"/>
  <c r="J38" i="54"/>
  <c r="K39" i="54"/>
  <c r="J39" i="54"/>
  <c r="K40" i="54"/>
  <c r="J40" i="54"/>
  <c r="K41" i="54"/>
  <c r="J41" i="54"/>
  <c r="H43" i="54"/>
  <c r="I40" i="54" s="1"/>
  <c r="F43" i="54"/>
  <c r="G41" i="54" s="1"/>
  <c r="D43" i="54"/>
  <c r="E40" i="54" s="1"/>
  <c r="B43" i="54"/>
  <c r="C41" i="54" s="1"/>
  <c r="K31" i="54"/>
  <c r="J31" i="54"/>
  <c r="K47" i="54"/>
  <c r="J47" i="54"/>
  <c r="K48" i="54"/>
  <c r="J48" i="54"/>
  <c r="K49" i="54"/>
  <c r="J49" i="54"/>
  <c r="K50" i="54"/>
  <c r="J50" i="54"/>
  <c r="K51" i="54"/>
  <c r="J51" i="54"/>
  <c r="K52" i="54"/>
  <c r="J52" i="54"/>
  <c r="K53" i="54"/>
  <c r="J53" i="54"/>
  <c r="H55" i="54"/>
  <c r="I52" i="54" s="1"/>
  <c r="F55" i="54"/>
  <c r="G53" i="54" s="1"/>
  <c r="D55" i="54"/>
  <c r="E52" i="54" s="1"/>
  <c r="B55" i="54"/>
  <c r="C53" i="54" s="1"/>
  <c r="K46" i="54"/>
  <c r="J46"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H79" i="54"/>
  <c r="I76" i="54" s="1"/>
  <c r="F79" i="54"/>
  <c r="G77" i="54" s="1"/>
  <c r="D79" i="54"/>
  <c r="E73" i="54" s="1"/>
  <c r="B79" i="54"/>
  <c r="C77" i="54" s="1"/>
  <c r="K58" i="54"/>
  <c r="J58" i="54"/>
  <c r="I81" i="54"/>
  <c r="G81" i="54"/>
  <c r="E81" i="54"/>
  <c r="C81" i="54"/>
  <c r="B5" i="55"/>
  <c r="D5" i="55" s="1"/>
  <c r="H5" i="55" s="1"/>
  <c r="K8" i="55"/>
  <c r="J8" i="55"/>
  <c r="K9" i="55"/>
  <c r="J9" i="55"/>
  <c r="K10" i="55"/>
  <c r="J10" i="55"/>
  <c r="K11" i="55"/>
  <c r="J11" i="55"/>
  <c r="K12" i="55"/>
  <c r="J12" i="55"/>
  <c r="K13" i="55"/>
  <c r="J13" i="55"/>
  <c r="K14" i="55"/>
  <c r="J14" i="55"/>
  <c r="K15" i="55"/>
  <c r="J15" i="55"/>
  <c r="K16" i="55"/>
  <c r="J16" i="55"/>
  <c r="K17" i="55"/>
  <c r="J17" i="55"/>
  <c r="H19" i="55"/>
  <c r="I16" i="55" s="1"/>
  <c r="F19" i="55"/>
  <c r="G17" i="55" s="1"/>
  <c r="D19" i="55"/>
  <c r="E17" i="55" s="1"/>
  <c r="B19" i="55"/>
  <c r="C17" i="55" s="1"/>
  <c r="K7" i="55"/>
  <c r="J7" i="55"/>
  <c r="I21" i="55"/>
  <c r="G21" i="55"/>
  <c r="E21" i="55"/>
  <c r="C21" i="55"/>
  <c r="J21" i="55"/>
  <c r="K21" i="55"/>
  <c r="B24" i="55"/>
  <c r="F24" i="55" s="1"/>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6" i="55" s="1"/>
  <c r="F49" i="55"/>
  <c r="G47" i="55" s="1"/>
  <c r="D49" i="55"/>
  <c r="E46" i="55" s="1"/>
  <c r="B49" i="55"/>
  <c r="C47" i="55" s="1"/>
  <c r="K26" i="55"/>
  <c r="J26" i="55"/>
  <c r="K53" i="55"/>
  <c r="J53" i="55"/>
  <c r="K54" i="55"/>
  <c r="J54" i="55"/>
  <c r="K55" i="55"/>
  <c r="J55" i="55"/>
  <c r="K56" i="55"/>
  <c r="J56" i="55"/>
  <c r="K57" i="55"/>
  <c r="J57" i="55"/>
  <c r="K58" i="55"/>
  <c r="J58" i="55"/>
  <c r="K59" i="55"/>
  <c r="J59" i="55"/>
  <c r="K60" i="55"/>
  <c r="J60" i="55"/>
  <c r="K61" i="55"/>
  <c r="J61" i="55"/>
  <c r="H63" i="55"/>
  <c r="I60" i="55" s="1"/>
  <c r="F63" i="55"/>
  <c r="G61" i="55" s="1"/>
  <c r="D63" i="55"/>
  <c r="E59" i="55" s="1"/>
  <c r="B63" i="55"/>
  <c r="C61" i="55" s="1"/>
  <c r="K52" i="55"/>
  <c r="J52" i="55"/>
  <c r="I65" i="55"/>
  <c r="G65" i="55"/>
  <c r="E65" i="55"/>
  <c r="C65" i="55"/>
  <c r="K65" i="55"/>
  <c r="J65" i="55"/>
  <c r="B68" i="55"/>
  <c r="D68" i="55" s="1"/>
  <c r="H68" i="55" s="1"/>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H92" i="55"/>
  <c r="I89" i="55" s="1"/>
  <c r="F92" i="55"/>
  <c r="G90" i="55" s="1"/>
  <c r="D92" i="55"/>
  <c r="E89" i="55" s="1"/>
  <c r="B92" i="55"/>
  <c r="C90" i="55" s="1"/>
  <c r="K70" i="55"/>
  <c r="J70" i="55"/>
  <c r="K96" i="55"/>
  <c r="J96" i="55"/>
  <c r="K97" i="55"/>
  <c r="J97" i="55"/>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H115" i="55"/>
  <c r="I112" i="55" s="1"/>
  <c r="F115" i="55"/>
  <c r="G113" i="55" s="1"/>
  <c r="D115" i="55"/>
  <c r="E112" i="55" s="1"/>
  <c r="B115" i="55"/>
  <c r="C113" i="55" s="1"/>
  <c r="K95" i="55"/>
  <c r="J95" i="55"/>
  <c r="I117" i="55"/>
  <c r="G117" i="55"/>
  <c r="E117" i="55"/>
  <c r="C117" i="55"/>
  <c r="J117" i="55"/>
  <c r="K117" i="55"/>
  <c r="B120" i="55"/>
  <c r="D120" i="55" s="1"/>
  <c r="H120" i="55" s="1"/>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H147" i="55"/>
  <c r="I144" i="55" s="1"/>
  <c r="F147" i="55"/>
  <c r="G145" i="55" s="1"/>
  <c r="D147" i="55"/>
  <c r="E144" i="55" s="1"/>
  <c r="B147" i="55"/>
  <c r="C145" i="55" s="1"/>
  <c r="K122" i="55"/>
  <c r="J122"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H171" i="55"/>
  <c r="I168" i="55" s="1"/>
  <c r="F171" i="55"/>
  <c r="G169" i="55" s="1"/>
  <c r="D171" i="55"/>
  <c r="E168" i="55" s="1"/>
  <c r="B171" i="55"/>
  <c r="C169" i="55" s="1"/>
  <c r="K150" i="55"/>
  <c r="J150" i="55"/>
  <c r="I173" i="55"/>
  <c r="G173" i="55"/>
  <c r="E173" i="55"/>
  <c r="C173" i="55"/>
  <c r="J173" i="55"/>
  <c r="K173" i="55"/>
  <c r="B176" i="55"/>
  <c r="D176" i="55" s="1"/>
  <c r="H176" i="55" s="1"/>
  <c r="K179" i="55"/>
  <c r="J179" i="55"/>
  <c r="H181" i="55"/>
  <c r="I181" i="55" s="1"/>
  <c r="F181" i="55"/>
  <c r="G179" i="55" s="1"/>
  <c r="D181" i="55"/>
  <c r="E181" i="55" s="1"/>
  <c r="B181" i="55"/>
  <c r="C179" i="55" s="1"/>
  <c r="K178" i="55"/>
  <c r="J178" i="55"/>
  <c r="K185" i="55"/>
  <c r="J185" i="55"/>
  <c r="K186" i="55"/>
  <c r="J186" i="55"/>
  <c r="K187" i="55"/>
  <c r="J187" i="55"/>
  <c r="K188" i="55"/>
  <c r="J188" i="55"/>
  <c r="K189" i="55"/>
  <c r="J189" i="55"/>
  <c r="K190" i="55"/>
  <c r="J190" i="55"/>
  <c r="K191" i="55"/>
  <c r="J191" i="55"/>
  <c r="K192" i="55"/>
  <c r="J192" i="55"/>
  <c r="K193" i="55"/>
  <c r="J193" i="55"/>
  <c r="K194" i="55"/>
  <c r="J194" i="55"/>
  <c r="H196" i="55"/>
  <c r="I193" i="55" s="1"/>
  <c r="F196" i="55"/>
  <c r="G194" i="55" s="1"/>
  <c r="D196" i="55"/>
  <c r="E191" i="55" s="1"/>
  <c r="B196" i="55"/>
  <c r="C194" i="55" s="1"/>
  <c r="K184" i="55"/>
  <c r="J184" i="55"/>
  <c r="I198" i="55"/>
  <c r="G198" i="55"/>
  <c r="E198" i="55"/>
  <c r="C198" i="55"/>
  <c r="J198" i="55"/>
  <c r="K198" i="55"/>
  <c r="I202" i="55"/>
  <c r="G202" i="55"/>
  <c r="E202" i="55"/>
  <c r="C202" i="55"/>
  <c r="H200" i="55"/>
  <c r="I200" i="55" s="1"/>
  <c r="F200" i="55"/>
  <c r="G200" i="55" s="1"/>
  <c r="D200" i="55"/>
  <c r="E200" i="55" s="1"/>
  <c r="B200" i="55"/>
  <c r="C200" i="55" s="1"/>
  <c r="K202" i="55"/>
  <c r="J202" i="55"/>
  <c r="K204" i="55"/>
  <c r="J204" i="55"/>
  <c r="I204" i="55"/>
  <c r="G204" i="55"/>
  <c r="E204" i="55"/>
  <c r="C204" i="55"/>
  <c r="B5" i="48"/>
  <c r="D5" i="48" s="1"/>
  <c r="H5" i="48" s="1"/>
  <c r="K8" i="48"/>
  <c r="J8" i="48"/>
  <c r="K9" i="48"/>
  <c r="J9" i="48"/>
  <c r="H11" i="48"/>
  <c r="F11" i="48"/>
  <c r="G9" i="48" s="1"/>
  <c r="D11" i="48"/>
  <c r="E8" i="48" s="1"/>
  <c r="B11" i="48"/>
  <c r="C9" i="48" s="1"/>
  <c r="K7" i="48"/>
  <c r="J7" i="48"/>
  <c r="I13" i="48"/>
  <c r="G13" i="48"/>
  <c r="E13" i="48"/>
  <c r="C13" i="48"/>
  <c r="J13" i="48"/>
  <c r="K13" i="48"/>
  <c r="B16" i="48"/>
  <c r="D16" i="48" s="1"/>
  <c r="H16" i="48" s="1"/>
  <c r="K19" i="48"/>
  <c r="J19" i="48"/>
  <c r="K20" i="48"/>
  <c r="J20" i="48"/>
  <c r="K21" i="48"/>
  <c r="J21" i="48"/>
  <c r="K22" i="48"/>
  <c r="J22" i="48"/>
  <c r="K23" i="48"/>
  <c r="J23" i="48"/>
  <c r="K24" i="48"/>
  <c r="J24" i="48"/>
  <c r="K25" i="48"/>
  <c r="J25" i="48"/>
  <c r="K26" i="48"/>
  <c r="J26" i="48"/>
  <c r="K27" i="48"/>
  <c r="J27" i="48"/>
  <c r="K28" i="48"/>
  <c r="J28" i="48"/>
  <c r="K29" i="48"/>
  <c r="J29" i="48"/>
  <c r="K30" i="48"/>
  <c r="J30" i="48"/>
  <c r="H32" i="48"/>
  <c r="I29" i="48" s="1"/>
  <c r="F32" i="48"/>
  <c r="G30" i="48" s="1"/>
  <c r="D32" i="48"/>
  <c r="E29" i="48" s="1"/>
  <c r="B32" i="48"/>
  <c r="C30" i="48" s="1"/>
  <c r="K18" i="48"/>
  <c r="J18" i="48"/>
  <c r="K36" i="48"/>
  <c r="J36" i="48"/>
  <c r="K37" i="48"/>
  <c r="J37" i="48"/>
  <c r="H39" i="48"/>
  <c r="I36" i="48" s="1"/>
  <c r="F39" i="48"/>
  <c r="G37" i="48" s="1"/>
  <c r="D39" i="48"/>
  <c r="E36" i="48" s="1"/>
  <c r="B39" i="48"/>
  <c r="C37" i="48" s="1"/>
  <c r="K35" i="48"/>
  <c r="J35" i="48"/>
  <c r="I41" i="48"/>
  <c r="G41" i="48"/>
  <c r="E41" i="48"/>
  <c r="C41" i="48"/>
  <c r="J41" i="48"/>
  <c r="K41" i="48"/>
  <c r="B44" i="48"/>
  <c r="D44" i="48" s="1"/>
  <c r="H44" i="48" s="1"/>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H64" i="48"/>
  <c r="I61" i="48" s="1"/>
  <c r="F64" i="48"/>
  <c r="G62" i="48" s="1"/>
  <c r="D64" i="48"/>
  <c r="E61" i="48" s="1"/>
  <c r="B64" i="48"/>
  <c r="C62" i="48" s="1"/>
  <c r="K46" i="48"/>
  <c r="J46" i="48"/>
  <c r="K68" i="48"/>
  <c r="J68" i="48"/>
  <c r="K69" i="48"/>
  <c r="J69" i="48"/>
  <c r="K70" i="48"/>
  <c r="J70" i="48"/>
  <c r="K71" i="48"/>
  <c r="J71" i="48"/>
  <c r="K72" i="48"/>
  <c r="J72" i="48"/>
  <c r="K73" i="48"/>
  <c r="J73" i="48"/>
  <c r="K74" i="48"/>
  <c r="J74" i="48"/>
  <c r="K75" i="48"/>
  <c r="J75" i="48"/>
  <c r="K76" i="48"/>
  <c r="J76" i="48"/>
  <c r="H78" i="48"/>
  <c r="I75" i="48" s="1"/>
  <c r="F78" i="48"/>
  <c r="G76" i="48" s="1"/>
  <c r="D78" i="48"/>
  <c r="E75" i="48" s="1"/>
  <c r="B78" i="48"/>
  <c r="C76" i="48" s="1"/>
  <c r="K67" i="48"/>
  <c r="J67" i="48"/>
  <c r="I80" i="48"/>
  <c r="G80" i="48"/>
  <c r="E80" i="48"/>
  <c r="C80" i="48"/>
  <c r="K80" i="48"/>
  <c r="J80" i="48"/>
  <c r="B83" i="48"/>
  <c r="F83" i="48" s="1"/>
  <c r="K86" i="48"/>
  <c r="J86" i="48"/>
  <c r="K87" i="48"/>
  <c r="J87" i="48"/>
  <c r="K88" i="48"/>
  <c r="J88" i="48"/>
  <c r="K89" i="48"/>
  <c r="J89" i="48"/>
  <c r="K90" i="48"/>
  <c r="J90" i="48"/>
  <c r="K91" i="48"/>
  <c r="J91" i="48"/>
  <c r="K92" i="48"/>
  <c r="J92" i="48"/>
  <c r="K93" i="48"/>
  <c r="J93" i="48"/>
  <c r="H95" i="48"/>
  <c r="I91" i="48" s="1"/>
  <c r="F95" i="48"/>
  <c r="G93" i="48" s="1"/>
  <c r="D95" i="48"/>
  <c r="E92" i="48" s="1"/>
  <c r="B95" i="48"/>
  <c r="C93" i="48" s="1"/>
  <c r="K85" i="48"/>
  <c r="J85" i="48"/>
  <c r="K99" i="48"/>
  <c r="J99" i="48"/>
  <c r="K100" i="48"/>
  <c r="J100" i="48"/>
  <c r="K101" i="48"/>
  <c r="J101" i="48"/>
  <c r="K102" i="48"/>
  <c r="J102" i="48"/>
  <c r="K103" i="48"/>
  <c r="J103" i="48"/>
  <c r="K104" i="48"/>
  <c r="J104" i="48"/>
  <c r="K105" i="48"/>
  <c r="J105" i="48"/>
  <c r="K106" i="48"/>
  <c r="J106" i="48"/>
  <c r="K107" i="48"/>
  <c r="J107" i="48"/>
  <c r="K108" i="48"/>
  <c r="J108" i="48"/>
  <c r="K109" i="48"/>
  <c r="J109" i="48"/>
  <c r="K110" i="48"/>
  <c r="J110" i="48"/>
  <c r="K111" i="48"/>
  <c r="J111" i="48"/>
  <c r="K112" i="48"/>
  <c r="J112" i="48"/>
  <c r="K113" i="48"/>
  <c r="J113" i="48"/>
  <c r="K114" i="48"/>
  <c r="J114" i="48"/>
  <c r="K115" i="48"/>
  <c r="J115" i="48"/>
  <c r="H117" i="48"/>
  <c r="I114" i="48" s="1"/>
  <c r="F117" i="48"/>
  <c r="G115" i="48" s="1"/>
  <c r="D117" i="48"/>
  <c r="E114" i="48" s="1"/>
  <c r="B117" i="48"/>
  <c r="C115" i="48" s="1"/>
  <c r="K98" i="48"/>
  <c r="J98" i="48"/>
  <c r="I119" i="48"/>
  <c r="G119" i="48"/>
  <c r="E119" i="48"/>
  <c r="C119" i="48"/>
  <c r="K119" i="48"/>
  <c r="J119" i="48"/>
  <c r="B122" i="48"/>
  <c r="D122" i="48" s="1"/>
  <c r="H122" i="48" s="1"/>
  <c r="K125" i="48"/>
  <c r="J125" i="48"/>
  <c r="H127" i="48"/>
  <c r="I127" i="48" s="1"/>
  <c r="F127" i="48"/>
  <c r="G125" i="48" s="1"/>
  <c r="D127" i="48"/>
  <c r="E127" i="48" s="1"/>
  <c r="B127" i="48"/>
  <c r="C125" i="48" s="1"/>
  <c r="K124" i="48"/>
  <c r="J124" i="48"/>
  <c r="K131" i="48"/>
  <c r="J131" i="48"/>
  <c r="K132" i="48"/>
  <c r="J132" i="48"/>
  <c r="K133" i="48"/>
  <c r="J133" i="48"/>
  <c r="K134" i="48"/>
  <c r="J134" i="48"/>
  <c r="K135" i="48"/>
  <c r="J135" i="48"/>
  <c r="K136" i="48"/>
  <c r="J136" i="48"/>
  <c r="K137" i="48"/>
  <c r="J137" i="48"/>
  <c r="K138" i="48"/>
  <c r="J138" i="48"/>
  <c r="K139" i="48"/>
  <c r="J139" i="48"/>
  <c r="H141" i="48"/>
  <c r="I136" i="48" s="1"/>
  <c r="F141" i="48"/>
  <c r="G139" i="48" s="1"/>
  <c r="D141" i="48"/>
  <c r="E137" i="48" s="1"/>
  <c r="B141" i="48"/>
  <c r="C139" i="48" s="1"/>
  <c r="K130" i="48"/>
  <c r="J130" i="48"/>
  <c r="I143" i="48"/>
  <c r="G143" i="48"/>
  <c r="E143" i="48"/>
  <c r="C143" i="48"/>
  <c r="J143" i="48"/>
  <c r="K143" i="48"/>
  <c r="B146" i="48"/>
  <c r="D146" i="48" s="1"/>
  <c r="H146" i="48" s="1"/>
  <c r="H150" i="48"/>
  <c r="F150" i="48"/>
  <c r="G150" i="48" s="1"/>
  <c r="D150" i="48"/>
  <c r="B150" i="48"/>
  <c r="C150" i="48" s="1"/>
  <c r="K148" i="48"/>
  <c r="J148" i="48"/>
  <c r="K154" i="48"/>
  <c r="J154" i="48"/>
  <c r="K155" i="48"/>
  <c r="J155" i="48"/>
  <c r="K156" i="48"/>
  <c r="J156" i="48"/>
  <c r="K157" i="48"/>
  <c r="J157" i="48"/>
  <c r="K158" i="48"/>
  <c r="J158" i="48"/>
  <c r="K159" i="48"/>
  <c r="J159" i="48"/>
  <c r="K160" i="48"/>
  <c r="J160" i="48"/>
  <c r="K161" i="48"/>
  <c r="J161" i="48"/>
  <c r="K162" i="48"/>
  <c r="J162" i="48"/>
  <c r="K163" i="48"/>
  <c r="J163" i="48"/>
  <c r="K164" i="48"/>
  <c r="J164" i="48"/>
  <c r="H166" i="48"/>
  <c r="I163" i="48" s="1"/>
  <c r="F166" i="48"/>
  <c r="G164" i="48" s="1"/>
  <c r="D166" i="48"/>
  <c r="E163" i="48" s="1"/>
  <c r="B166" i="48"/>
  <c r="C164" i="48" s="1"/>
  <c r="K153" i="48"/>
  <c r="J153" i="48"/>
  <c r="I168" i="48"/>
  <c r="G168" i="48"/>
  <c r="E168" i="48"/>
  <c r="C168" i="48"/>
  <c r="K168" i="48"/>
  <c r="J168" i="48"/>
  <c r="B171" i="48"/>
  <c r="F171" i="48" s="1"/>
  <c r="K174" i="48"/>
  <c r="J174" i="48"/>
  <c r="K175" i="48"/>
  <c r="J175" i="48"/>
  <c r="K176" i="48"/>
  <c r="J176" i="48"/>
  <c r="K177" i="48"/>
  <c r="J177" i="48"/>
  <c r="K178" i="48"/>
  <c r="J178" i="48"/>
  <c r="K179" i="48"/>
  <c r="J179" i="48"/>
  <c r="K180" i="48"/>
  <c r="J180" i="48"/>
  <c r="K181" i="48"/>
  <c r="J181" i="48"/>
  <c r="H183" i="48"/>
  <c r="I180" i="48" s="1"/>
  <c r="F183" i="48"/>
  <c r="G181" i="48" s="1"/>
  <c r="D183" i="48"/>
  <c r="E181" i="48" s="1"/>
  <c r="B183" i="48"/>
  <c r="C181" i="48" s="1"/>
  <c r="K173" i="48"/>
  <c r="J173" i="48"/>
  <c r="K187" i="48"/>
  <c r="J187" i="48"/>
  <c r="K188" i="48"/>
  <c r="J188" i="48"/>
  <c r="K189" i="48"/>
  <c r="J189" i="48"/>
  <c r="K190" i="48"/>
  <c r="J190" i="48"/>
  <c r="K191" i="48"/>
  <c r="J191" i="48"/>
  <c r="K192" i="48"/>
  <c r="J192" i="48"/>
  <c r="H194" i="48"/>
  <c r="I191" i="48" s="1"/>
  <c r="F194" i="48"/>
  <c r="G192" i="48" s="1"/>
  <c r="D194" i="48"/>
  <c r="E191" i="48" s="1"/>
  <c r="B194" i="48"/>
  <c r="C192" i="48" s="1"/>
  <c r="K186" i="48"/>
  <c r="J186" i="48"/>
  <c r="I196" i="48"/>
  <c r="G196" i="48"/>
  <c r="E196" i="48"/>
  <c r="C196" i="48"/>
  <c r="J196" i="48"/>
  <c r="K196" i="48"/>
  <c r="B199" i="48"/>
  <c r="D199" i="48" s="1"/>
  <c r="H199" i="48" s="1"/>
  <c r="K202" i="48"/>
  <c r="J202" i="48"/>
  <c r="K203" i="48"/>
  <c r="J203" i="48"/>
  <c r="K204" i="48"/>
  <c r="J204" i="48"/>
  <c r="K205" i="48"/>
  <c r="J205" i="48"/>
  <c r="K206" i="48"/>
  <c r="J206" i="48"/>
  <c r="K207" i="48"/>
  <c r="J207" i="48"/>
  <c r="K208" i="48"/>
  <c r="J208" i="48"/>
  <c r="K209" i="48"/>
  <c r="J209" i="48"/>
  <c r="H211" i="48"/>
  <c r="I208" i="48" s="1"/>
  <c r="F211" i="48"/>
  <c r="G209" i="48" s="1"/>
  <c r="D211" i="48"/>
  <c r="E205" i="48" s="1"/>
  <c r="B211" i="48"/>
  <c r="C209" i="48" s="1"/>
  <c r="K201" i="48"/>
  <c r="J201" i="48"/>
  <c r="K215" i="48"/>
  <c r="J215" i="48"/>
  <c r="K216" i="48"/>
  <c r="J216" i="48"/>
  <c r="K217" i="48"/>
  <c r="J217" i="48"/>
  <c r="K218" i="48"/>
  <c r="J218" i="48"/>
  <c r="K219" i="48"/>
  <c r="J219" i="48"/>
  <c r="K220" i="48"/>
  <c r="J220" i="48"/>
  <c r="K221" i="48"/>
  <c r="J221" i="48"/>
  <c r="K222" i="48"/>
  <c r="J222" i="48"/>
  <c r="K223" i="48"/>
  <c r="J223" i="48"/>
  <c r="K224" i="48"/>
  <c r="J224" i="48"/>
  <c r="K225" i="48"/>
  <c r="J225" i="48"/>
  <c r="K226" i="48"/>
  <c r="J226" i="48"/>
  <c r="K227" i="48"/>
  <c r="J227" i="48"/>
  <c r="K228" i="48"/>
  <c r="J228" i="48"/>
  <c r="K229" i="48"/>
  <c r="J229" i="48"/>
  <c r="K230" i="48"/>
  <c r="J230" i="48"/>
  <c r="K231" i="48"/>
  <c r="J231" i="48"/>
  <c r="K232" i="48"/>
  <c r="J232" i="48"/>
  <c r="H234" i="48"/>
  <c r="I231" i="48" s="1"/>
  <c r="F234" i="48"/>
  <c r="G232" i="48" s="1"/>
  <c r="D234" i="48"/>
  <c r="E231" i="48" s="1"/>
  <c r="B234" i="48"/>
  <c r="C232" i="48" s="1"/>
  <c r="K214" i="48"/>
  <c r="J214" i="48"/>
  <c r="K238" i="48"/>
  <c r="J238" i="48"/>
  <c r="K239" i="48"/>
  <c r="J239" i="48"/>
  <c r="K240" i="48"/>
  <c r="J240" i="48"/>
  <c r="K241" i="48"/>
  <c r="J241" i="48"/>
  <c r="K242" i="48"/>
  <c r="J242" i="48"/>
  <c r="K243" i="48"/>
  <c r="J243" i="48"/>
  <c r="K244" i="48"/>
  <c r="J244" i="48"/>
  <c r="K245" i="48"/>
  <c r="J245" i="48"/>
  <c r="K246" i="48"/>
  <c r="J246" i="48"/>
  <c r="K247" i="48"/>
  <c r="J247" i="48"/>
  <c r="K248" i="48"/>
  <c r="J248" i="48"/>
  <c r="H250" i="48"/>
  <c r="I247" i="48" s="1"/>
  <c r="F250" i="48"/>
  <c r="G248" i="48" s="1"/>
  <c r="D250" i="48"/>
  <c r="E246" i="48" s="1"/>
  <c r="B250" i="48"/>
  <c r="C248" i="48" s="1"/>
  <c r="K237" i="48"/>
  <c r="J237" i="48"/>
  <c r="I252" i="48"/>
  <c r="G252" i="48"/>
  <c r="E252" i="48"/>
  <c r="C252" i="48"/>
  <c r="J252" i="48"/>
  <c r="K252" i="48"/>
  <c r="I256" i="48"/>
  <c r="G256" i="48"/>
  <c r="E256" i="48"/>
  <c r="C256" i="48"/>
  <c r="E254" i="48"/>
  <c r="H254" i="48"/>
  <c r="I254" i="48" s="1"/>
  <c r="F254" i="48"/>
  <c r="G254" i="48" s="1"/>
  <c r="D254" i="48"/>
  <c r="B254" i="48"/>
  <c r="C254" i="48" s="1"/>
  <c r="K256" i="48"/>
  <c r="J256" i="48"/>
  <c r="K258" i="48"/>
  <c r="J258" i="48"/>
  <c r="I258" i="48"/>
  <c r="G258" i="48"/>
  <c r="E258" i="48"/>
  <c r="C258" i="48"/>
  <c r="K81" i="54"/>
  <c r="J81" i="54"/>
  <c r="K62" i="53"/>
  <c r="J62" i="53"/>
  <c r="H16" i="44"/>
  <c r="J16" i="44" s="1"/>
  <c r="G16" i="44"/>
  <c r="I16" i="44" s="1"/>
  <c r="H17" i="44"/>
  <c r="J17" i="44" s="1"/>
  <c r="G17" i="44"/>
  <c r="I17" i="44" s="1"/>
  <c r="I18" i="44"/>
  <c r="H18" i="44"/>
  <c r="J18" i="44" s="1"/>
  <c r="G18" i="44"/>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J27" i="44"/>
  <c r="I27" i="44"/>
  <c r="H27" i="44"/>
  <c r="G27" i="44"/>
  <c r="H28" i="44"/>
  <c r="J28" i="44" s="1"/>
  <c r="G28" i="44"/>
  <c r="I28" i="44" s="1"/>
  <c r="H29" i="44"/>
  <c r="J29" i="44" s="1"/>
  <c r="G29" i="44"/>
  <c r="I29" i="44" s="1"/>
  <c r="H30" i="44"/>
  <c r="J30" i="44" s="1"/>
  <c r="G30" i="44"/>
  <c r="I30" i="44" s="1"/>
  <c r="H31" i="44"/>
  <c r="J31" i="44" s="1"/>
  <c r="G31" i="44"/>
  <c r="I31" i="44" s="1"/>
  <c r="H43" i="44"/>
  <c r="J43" i="44" s="1"/>
  <c r="G43" i="44"/>
  <c r="I43"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41" i="44"/>
  <c r="J41" i="44" s="1"/>
  <c r="G41" i="44"/>
  <c r="I41" i="44" s="1"/>
  <c r="J42" i="44"/>
  <c r="I42" i="44"/>
  <c r="H42" i="44"/>
  <c r="G42" i="44"/>
  <c r="H8" i="47"/>
  <c r="J8" i="47" s="1"/>
  <c r="G8" i="47"/>
  <c r="I8" i="47" s="1"/>
  <c r="H9" i="47"/>
  <c r="J9" i="47" s="1"/>
  <c r="G9" i="47"/>
  <c r="I9" i="47" s="1"/>
  <c r="H10" i="47"/>
  <c r="J10" i="47" s="1"/>
  <c r="G10" i="47"/>
  <c r="I10" i="47" s="1"/>
  <c r="I11" i="47"/>
  <c r="H11" i="47"/>
  <c r="J11" i="47" s="1"/>
  <c r="G11" i="47"/>
  <c r="H12" i="47"/>
  <c r="J12" i="47" s="1"/>
  <c r="G12" i="47"/>
  <c r="I12" i="47" s="1"/>
  <c r="H13" i="47"/>
  <c r="J13" i="47" s="1"/>
  <c r="G13" i="47"/>
  <c r="I13" i="47" s="1"/>
  <c r="H16" i="47"/>
  <c r="J16" i="47" s="1"/>
  <c r="G16" i="47"/>
  <c r="I16" i="47" s="1"/>
  <c r="H17" i="47"/>
  <c r="J17" i="47" s="1"/>
  <c r="G17" i="47"/>
  <c r="I17" i="47" s="1"/>
  <c r="H18" i="47"/>
  <c r="J18" i="47" s="1"/>
  <c r="G18" i="47"/>
  <c r="I18" i="47" s="1"/>
  <c r="H19" i="47"/>
  <c r="J19" i="47" s="1"/>
  <c r="G19" i="47"/>
  <c r="I19" i="47" s="1"/>
  <c r="H20" i="47"/>
  <c r="J20" i="47" s="1"/>
  <c r="G20" i="47"/>
  <c r="I20" i="47" s="1"/>
  <c r="H23" i="47"/>
  <c r="J23" i="47" s="1"/>
  <c r="G23" i="47"/>
  <c r="I23" i="47" s="1"/>
  <c r="H24" i="47"/>
  <c r="J24" i="47" s="1"/>
  <c r="G24" i="47"/>
  <c r="I24" i="47" s="1"/>
  <c r="H25" i="47"/>
  <c r="J25" i="47" s="1"/>
  <c r="G25" i="47"/>
  <c r="I25" i="47" s="1"/>
  <c r="H33" i="47"/>
  <c r="J33" i="47" s="1"/>
  <c r="G33" i="47"/>
  <c r="I33" i="47" s="1"/>
  <c r="H34" i="47"/>
  <c r="J34" i="47" s="1"/>
  <c r="G34" i="47"/>
  <c r="I34" i="47" s="1"/>
  <c r="I35" i="47"/>
  <c r="H35" i="47"/>
  <c r="J35" i="47" s="1"/>
  <c r="G35" i="47"/>
  <c r="H36" i="47"/>
  <c r="J36" i="47" s="1"/>
  <c r="G36" i="47"/>
  <c r="I36" i="47" s="1"/>
  <c r="H37" i="47"/>
  <c r="J37" i="47" s="1"/>
  <c r="G37" i="47"/>
  <c r="I37" i="47" s="1"/>
  <c r="H25" i="46"/>
  <c r="E25" i="46"/>
  <c r="J25" i="46" s="1"/>
  <c r="D25" i="46"/>
  <c r="C25" i="46"/>
  <c r="B25" i="46"/>
  <c r="G25" i="46" s="1"/>
  <c r="H19" i="46"/>
  <c r="E19" i="46"/>
  <c r="J19" i="46" s="1"/>
  <c r="D19" i="46"/>
  <c r="C19" i="46"/>
  <c r="B19" i="46"/>
  <c r="G19" i="46" s="1"/>
  <c r="H13" i="46"/>
  <c r="E13" i="46"/>
  <c r="J13" i="46" s="1"/>
  <c r="D13" i="46"/>
  <c r="C13" i="46"/>
  <c r="I13" i="46" s="1"/>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H75" i="33"/>
  <c r="G75" i="33"/>
  <c r="H76" i="33"/>
  <c r="G76" i="33"/>
  <c r="I7" i="26"/>
  <c r="H7" i="26"/>
  <c r="J7" i="26" s="1"/>
  <c r="G7" i="26"/>
  <c r="H8" i="26"/>
  <c r="J8" i="26" s="1"/>
  <c r="G8" i="26"/>
  <c r="I8" i="26" s="1"/>
  <c r="H9" i="26"/>
  <c r="J9" i="26" s="1"/>
  <c r="G9" i="26"/>
  <c r="I9" i="26" s="1"/>
  <c r="H10" i="26"/>
  <c r="J10" i="26" s="1"/>
  <c r="G10" i="26"/>
  <c r="I10" i="26" s="1"/>
  <c r="H11" i="26"/>
  <c r="J11" i="26" s="1"/>
  <c r="G11" i="26"/>
  <c r="I11" i="26" s="1"/>
  <c r="J12" i="26"/>
  <c r="I12" i="26"/>
  <c r="H12" i="26"/>
  <c r="G12" i="26"/>
  <c r="H13" i="26"/>
  <c r="J13" i="26" s="1"/>
  <c r="G13" i="26"/>
  <c r="I13" i="26" s="1"/>
  <c r="H14" i="26"/>
  <c r="J14" i="26" s="1"/>
  <c r="G14" i="26"/>
  <c r="I14" i="26" s="1"/>
  <c r="H15" i="26"/>
  <c r="J15" i="26" s="1"/>
  <c r="G15" i="26"/>
  <c r="I15" i="26" s="1"/>
  <c r="J16" i="26"/>
  <c r="I16" i="26"/>
  <c r="H16" i="26"/>
  <c r="G16" i="26"/>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J26" i="26"/>
  <c r="I26" i="26"/>
  <c r="H26" i="26"/>
  <c r="G26" i="26"/>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I43" i="26"/>
  <c r="H43" i="26"/>
  <c r="J43" i="26" s="1"/>
  <c r="G43" i="26"/>
  <c r="H44" i="26"/>
  <c r="J44" i="26" s="1"/>
  <c r="G44" i="26"/>
  <c r="I44" i="26" s="1"/>
  <c r="I45" i="26"/>
  <c r="H45" i="26"/>
  <c r="J45" i="26" s="1"/>
  <c r="G45" i="26"/>
  <c r="J46" i="26"/>
  <c r="I46" i="26"/>
  <c r="H46" i="26"/>
  <c r="G46" i="26"/>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J55" i="26"/>
  <c r="I55" i="26"/>
  <c r="H55" i="26"/>
  <c r="G55" i="26"/>
  <c r="H56" i="26"/>
  <c r="J56" i="26" s="1"/>
  <c r="G56" i="26"/>
  <c r="I56" i="26" s="1"/>
  <c r="H57" i="26"/>
  <c r="J57" i="26" s="1"/>
  <c r="G57" i="26"/>
  <c r="I57" i="26" s="1"/>
  <c r="H58" i="26"/>
  <c r="J58" i="26" s="1"/>
  <c r="G58" i="26"/>
  <c r="I58" i="26" s="1"/>
  <c r="H59" i="26"/>
  <c r="J59" i="26" s="1"/>
  <c r="G59" i="26"/>
  <c r="I59" i="26" s="1"/>
  <c r="I60" i="26"/>
  <c r="H60" i="26"/>
  <c r="J60" i="26" s="1"/>
  <c r="G60" i="26"/>
  <c r="H61" i="26"/>
  <c r="J61" i="26" s="1"/>
  <c r="G61" i="26"/>
  <c r="I61" i="26" s="1"/>
  <c r="H62" i="26"/>
  <c r="J62" i="26" s="1"/>
  <c r="G62" i="26"/>
  <c r="I62" i="26" s="1"/>
  <c r="H63" i="26"/>
  <c r="J63" i="26" s="1"/>
  <c r="G63" i="26"/>
  <c r="I63" i="26" s="1"/>
  <c r="H64" i="26"/>
  <c r="J64" i="26" s="1"/>
  <c r="G64" i="26"/>
  <c r="I64" i="26" s="1"/>
  <c r="I65" i="26"/>
  <c r="H65" i="26"/>
  <c r="J65" i="26" s="1"/>
  <c r="G65" i="26"/>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J73" i="26"/>
  <c r="I73" i="26"/>
  <c r="H73" i="26"/>
  <c r="G73" i="26"/>
  <c r="H74" i="26"/>
  <c r="J74" i="26" s="1"/>
  <c r="G74" i="26"/>
  <c r="I74" i="26" s="1"/>
  <c r="H75" i="26"/>
  <c r="J75" i="26" s="1"/>
  <c r="G75" i="26"/>
  <c r="I75" i="26" s="1"/>
  <c r="H76" i="26"/>
  <c r="J76" i="26" s="1"/>
  <c r="G76" i="26"/>
  <c r="I76"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19" i="46" l="1"/>
  <c r="I25" i="46"/>
  <c r="I7" i="46"/>
  <c r="D5" i="54"/>
  <c r="H5" i="54" s="1"/>
  <c r="J200" i="55"/>
  <c r="C7" i="56"/>
  <c r="G7" i="56"/>
  <c r="D5" i="56"/>
  <c r="H5" i="56" s="1"/>
  <c r="E7" i="56"/>
  <c r="I7" i="56"/>
  <c r="E8" i="56"/>
  <c r="I8" i="56"/>
  <c r="C8" i="56"/>
  <c r="G8" i="56"/>
  <c r="E9" i="56"/>
  <c r="I9" i="56"/>
  <c r="C9" i="56"/>
  <c r="G9" i="56"/>
  <c r="E10" i="56"/>
  <c r="I10" i="56"/>
  <c r="C10" i="56"/>
  <c r="G10" i="56"/>
  <c r="C11" i="56"/>
  <c r="G11" i="56"/>
  <c r="E11" i="56"/>
  <c r="I11" i="56"/>
  <c r="E12" i="56"/>
  <c r="I12" i="56"/>
  <c r="C12" i="56"/>
  <c r="G12" i="56"/>
  <c r="C13" i="56"/>
  <c r="G13" i="56"/>
  <c r="E13" i="56"/>
  <c r="I13" i="56"/>
  <c r="E14" i="56"/>
  <c r="I14" i="56"/>
  <c r="C14" i="56"/>
  <c r="G14" i="56"/>
  <c r="E15" i="56"/>
  <c r="I15" i="56"/>
  <c r="C15" i="56"/>
  <c r="G15" i="56"/>
  <c r="C16" i="56"/>
  <c r="G16" i="56"/>
  <c r="E16" i="56"/>
  <c r="I16" i="56"/>
  <c r="C17" i="56"/>
  <c r="G17" i="56"/>
  <c r="E17" i="56"/>
  <c r="I17" i="56"/>
  <c r="C18" i="56"/>
  <c r="G18" i="56"/>
  <c r="E18" i="56"/>
  <c r="I18" i="56"/>
  <c r="C19" i="56"/>
  <c r="G19" i="56"/>
  <c r="E19" i="56"/>
  <c r="I19" i="56"/>
  <c r="E20" i="56"/>
  <c r="I20" i="56"/>
  <c r="C20" i="56"/>
  <c r="G20" i="56"/>
  <c r="C21" i="56"/>
  <c r="G21" i="56"/>
  <c r="E21" i="56"/>
  <c r="I21" i="56"/>
  <c r="E22" i="56"/>
  <c r="I22" i="56"/>
  <c r="C22" i="56"/>
  <c r="G22" i="56"/>
  <c r="C23" i="56"/>
  <c r="G23" i="56"/>
  <c r="E23" i="56"/>
  <c r="I23" i="56"/>
  <c r="E24" i="56"/>
  <c r="I24" i="56"/>
  <c r="C24" i="56"/>
  <c r="G24" i="56"/>
  <c r="C25" i="56"/>
  <c r="G25" i="56"/>
  <c r="E25" i="56"/>
  <c r="I25" i="56"/>
  <c r="E26" i="56"/>
  <c r="I26" i="56"/>
  <c r="C26" i="56"/>
  <c r="G26" i="56"/>
  <c r="C27" i="56"/>
  <c r="G27" i="56"/>
  <c r="E27" i="56"/>
  <c r="I27" i="56"/>
  <c r="C28" i="56"/>
  <c r="G28" i="56"/>
  <c r="E28" i="56"/>
  <c r="I28" i="56"/>
  <c r="E29" i="56"/>
  <c r="I29" i="56"/>
  <c r="C29" i="56"/>
  <c r="G29" i="56"/>
  <c r="C30" i="56"/>
  <c r="G30" i="56"/>
  <c r="J33" i="56"/>
  <c r="K33" i="56"/>
  <c r="E31" i="56"/>
  <c r="I31" i="56"/>
  <c r="C7" i="57"/>
  <c r="G7" i="57"/>
  <c r="D5" i="57"/>
  <c r="H5" i="57" s="1"/>
  <c r="E7" i="57"/>
  <c r="I7" i="57"/>
  <c r="C8" i="57"/>
  <c r="G8" i="57"/>
  <c r="E8" i="57"/>
  <c r="I8" i="57"/>
  <c r="C9" i="57"/>
  <c r="G9" i="57"/>
  <c r="E9" i="57"/>
  <c r="I9" i="57"/>
  <c r="C10" i="57"/>
  <c r="G10" i="57"/>
  <c r="E10" i="57"/>
  <c r="I10" i="57"/>
  <c r="C11" i="57"/>
  <c r="G11" i="57"/>
  <c r="E11" i="57"/>
  <c r="I11" i="57"/>
  <c r="E12" i="57"/>
  <c r="I12" i="57"/>
  <c r="C12" i="57"/>
  <c r="G12" i="57"/>
  <c r="E13" i="57"/>
  <c r="I13" i="57"/>
  <c r="C13" i="57"/>
  <c r="G13" i="57"/>
  <c r="E14" i="57"/>
  <c r="I14" i="57"/>
  <c r="C14" i="57"/>
  <c r="G14" i="57"/>
  <c r="E15" i="57"/>
  <c r="I15" i="57"/>
  <c r="C15" i="57"/>
  <c r="G15" i="57"/>
  <c r="E16" i="57"/>
  <c r="I16" i="57"/>
  <c r="C16" i="57"/>
  <c r="G16" i="57"/>
  <c r="C17" i="57"/>
  <c r="G17" i="57"/>
  <c r="E17" i="57"/>
  <c r="I17" i="57"/>
  <c r="C18" i="57"/>
  <c r="G18" i="57"/>
  <c r="E18" i="57"/>
  <c r="I18" i="57"/>
  <c r="C19" i="57"/>
  <c r="G19" i="57"/>
  <c r="E19" i="57"/>
  <c r="I19" i="57"/>
  <c r="C20" i="57"/>
  <c r="G20" i="57"/>
  <c r="E20" i="57"/>
  <c r="I20" i="57"/>
  <c r="C21" i="57"/>
  <c r="G21" i="57"/>
  <c r="E21" i="57"/>
  <c r="I21" i="57"/>
  <c r="E22" i="57"/>
  <c r="I22" i="57"/>
  <c r="C22" i="57"/>
  <c r="G22" i="57"/>
  <c r="C23" i="57"/>
  <c r="G23" i="57"/>
  <c r="E23" i="57"/>
  <c r="I23" i="57"/>
  <c r="C24" i="57"/>
  <c r="G24" i="57"/>
  <c r="K27" i="57"/>
  <c r="J27" i="57"/>
  <c r="E25" i="57"/>
  <c r="I25" i="57"/>
  <c r="C7" i="58"/>
  <c r="G7" i="58"/>
  <c r="E7" i="58"/>
  <c r="I7" i="58"/>
  <c r="C8" i="58"/>
  <c r="G8" i="58"/>
  <c r="E8" i="58"/>
  <c r="I8" i="58"/>
  <c r="C9" i="58"/>
  <c r="G9" i="58"/>
  <c r="E9" i="58"/>
  <c r="I9" i="58"/>
  <c r="C10" i="58"/>
  <c r="G10" i="58"/>
  <c r="E10" i="58"/>
  <c r="I10" i="58"/>
  <c r="C11" i="58"/>
  <c r="G11" i="58"/>
  <c r="E11" i="58"/>
  <c r="I11" i="58"/>
  <c r="E12" i="58"/>
  <c r="I12" i="58"/>
  <c r="C12" i="58"/>
  <c r="G12" i="58"/>
  <c r="C13" i="58"/>
  <c r="G13" i="58"/>
  <c r="E13" i="58"/>
  <c r="I13" i="58"/>
  <c r="E14" i="58"/>
  <c r="I14" i="58"/>
  <c r="C14" i="58"/>
  <c r="G14" i="58"/>
  <c r="E15" i="58"/>
  <c r="I15" i="58"/>
  <c r="C15" i="58"/>
  <c r="G15" i="58"/>
  <c r="E16" i="58"/>
  <c r="I16" i="58"/>
  <c r="C16" i="58"/>
  <c r="G16" i="58"/>
  <c r="C17" i="58"/>
  <c r="G17" i="58"/>
  <c r="E17" i="58"/>
  <c r="I17" i="58"/>
  <c r="E18" i="58"/>
  <c r="I18" i="58"/>
  <c r="C18" i="58"/>
  <c r="G18" i="58"/>
  <c r="E19" i="58"/>
  <c r="I19" i="58"/>
  <c r="C19" i="58"/>
  <c r="G19" i="58"/>
  <c r="E20" i="58"/>
  <c r="I20" i="58"/>
  <c r="C20" i="58"/>
  <c r="G20" i="58"/>
  <c r="E21" i="58"/>
  <c r="I21" i="58"/>
  <c r="C21" i="58"/>
  <c r="G21" i="58"/>
  <c r="E22" i="58"/>
  <c r="I22" i="58"/>
  <c r="C22" i="58"/>
  <c r="G22" i="58"/>
  <c r="E23" i="58"/>
  <c r="I23" i="58"/>
  <c r="C23" i="58"/>
  <c r="G23" i="58"/>
  <c r="E24" i="58"/>
  <c r="I24" i="58"/>
  <c r="C24" i="58"/>
  <c r="G24" i="58"/>
  <c r="E25" i="58"/>
  <c r="I25" i="58"/>
  <c r="C25" i="58"/>
  <c r="G25" i="58"/>
  <c r="E26" i="58"/>
  <c r="I26" i="58"/>
  <c r="C26" i="58"/>
  <c r="G26" i="58"/>
  <c r="E27" i="58"/>
  <c r="I27" i="58"/>
  <c r="C27" i="58"/>
  <c r="G27" i="58"/>
  <c r="E28" i="58"/>
  <c r="I28" i="58"/>
  <c r="C28" i="58"/>
  <c r="G28" i="58"/>
  <c r="E29" i="58"/>
  <c r="I29" i="58"/>
  <c r="C29" i="58"/>
  <c r="G29" i="58"/>
  <c r="E30" i="58"/>
  <c r="I30" i="58"/>
  <c r="C30" i="58"/>
  <c r="G30" i="58"/>
  <c r="E31" i="58"/>
  <c r="I31" i="58"/>
  <c r="C31" i="58"/>
  <c r="G31" i="58"/>
  <c r="E32" i="58"/>
  <c r="I32" i="58"/>
  <c r="C32" i="58"/>
  <c r="G32" i="58"/>
  <c r="C33" i="58"/>
  <c r="G33" i="58"/>
  <c r="E33" i="58"/>
  <c r="I33" i="58"/>
  <c r="E34" i="58"/>
  <c r="I34" i="58"/>
  <c r="C34" i="58"/>
  <c r="G34" i="58"/>
  <c r="C35" i="58"/>
  <c r="G35" i="58"/>
  <c r="E35" i="58"/>
  <c r="I35" i="58"/>
  <c r="E36" i="58"/>
  <c r="I36" i="58"/>
  <c r="C36" i="58"/>
  <c r="G36" i="58"/>
  <c r="E37" i="58"/>
  <c r="I37" i="58"/>
  <c r="C37" i="58"/>
  <c r="G37" i="58"/>
  <c r="E38" i="58"/>
  <c r="I38" i="58"/>
  <c r="C38" i="58"/>
  <c r="G38" i="58"/>
  <c r="E39" i="58"/>
  <c r="I39" i="58"/>
  <c r="C39" i="58"/>
  <c r="G39" i="58"/>
  <c r="C40" i="58"/>
  <c r="G40" i="58"/>
  <c r="E40" i="58"/>
  <c r="I40" i="58"/>
  <c r="E41" i="58"/>
  <c r="I41" i="58"/>
  <c r="C41" i="58"/>
  <c r="G41" i="58"/>
  <c r="E42" i="58"/>
  <c r="I42" i="58"/>
  <c r="C42" i="58"/>
  <c r="G42" i="58"/>
  <c r="E43" i="58"/>
  <c r="I43" i="58"/>
  <c r="C43" i="58"/>
  <c r="G43" i="58"/>
  <c r="C44" i="58"/>
  <c r="G44" i="58"/>
  <c r="K47" i="58"/>
  <c r="J47" i="58"/>
  <c r="E45" i="58"/>
  <c r="I45" i="58"/>
  <c r="F5" i="58"/>
  <c r="C7" i="50"/>
  <c r="G7" i="50"/>
  <c r="D5" i="50"/>
  <c r="H5" i="50" s="1"/>
  <c r="E7" i="50"/>
  <c r="I7" i="50"/>
  <c r="E8" i="50"/>
  <c r="I8" i="50"/>
  <c r="C8" i="50"/>
  <c r="G8" i="50"/>
  <c r="E9" i="50"/>
  <c r="I9" i="50"/>
  <c r="C9" i="50"/>
  <c r="G9" i="50"/>
  <c r="E10" i="50"/>
  <c r="I10" i="50"/>
  <c r="C10" i="50"/>
  <c r="G10" i="50"/>
  <c r="E11" i="50"/>
  <c r="I11" i="50"/>
  <c r="C11" i="50"/>
  <c r="G11" i="50"/>
  <c r="E12" i="50"/>
  <c r="I12" i="50"/>
  <c r="C12" i="50"/>
  <c r="G12" i="50"/>
  <c r="C13" i="50"/>
  <c r="G13" i="50"/>
  <c r="E13" i="50"/>
  <c r="I13" i="50"/>
  <c r="E14" i="50"/>
  <c r="I14" i="50"/>
  <c r="C14" i="50"/>
  <c r="G14" i="50"/>
  <c r="E15" i="50"/>
  <c r="I15" i="50"/>
  <c r="C15" i="50"/>
  <c r="G15" i="50"/>
  <c r="E16" i="50"/>
  <c r="I16" i="50"/>
  <c r="C16" i="50"/>
  <c r="G16" i="50"/>
  <c r="E17" i="50"/>
  <c r="I17" i="50"/>
  <c r="C17" i="50"/>
  <c r="G17" i="50"/>
  <c r="E18" i="50"/>
  <c r="I18" i="50"/>
  <c r="C18" i="50"/>
  <c r="G18" i="50"/>
  <c r="E19" i="50"/>
  <c r="I19" i="50"/>
  <c r="C19" i="50"/>
  <c r="G19" i="50"/>
  <c r="E20" i="50"/>
  <c r="I20" i="50"/>
  <c r="C20" i="50"/>
  <c r="G20" i="50"/>
  <c r="E21" i="50"/>
  <c r="I21" i="50"/>
  <c r="C21" i="50"/>
  <c r="G21" i="50"/>
  <c r="E22" i="50"/>
  <c r="I22" i="50"/>
  <c r="C22" i="50"/>
  <c r="G22" i="50"/>
  <c r="E23" i="50"/>
  <c r="I23" i="50"/>
  <c r="C23" i="50"/>
  <c r="G23" i="50"/>
  <c r="C24" i="50"/>
  <c r="G24" i="50"/>
  <c r="E24" i="50"/>
  <c r="I24" i="50"/>
  <c r="E25" i="50"/>
  <c r="I25" i="50"/>
  <c r="C25" i="50"/>
  <c r="G25" i="50"/>
  <c r="C26" i="50"/>
  <c r="G26" i="50"/>
  <c r="E26" i="50"/>
  <c r="I26" i="50"/>
  <c r="E27" i="50"/>
  <c r="I27" i="50"/>
  <c r="C27" i="50"/>
  <c r="G27" i="50"/>
  <c r="E28" i="50"/>
  <c r="I28" i="50"/>
  <c r="C28" i="50"/>
  <c r="G28" i="50"/>
  <c r="C29" i="50"/>
  <c r="G29" i="50"/>
  <c r="E29" i="50"/>
  <c r="I29" i="50"/>
  <c r="E30" i="50"/>
  <c r="I30" i="50"/>
  <c r="C30" i="50"/>
  <c r="G30" i="50"/>
  <c r="E31" i="50"/>
  <c r="I31" i="50"/>
  <c r="C31" i="50"/>
  <c r="G31" i="50"/>
  <c r="C32" i="50"/>
  <c r="G32" i="50"/>
  <c r="E32" i="50"/>
  <c r="I32" i="50"/>
  <c r="E33" i="50"/>
  <c r="I33" i="50"/>
  <c r="C33" i="50"/>
  <c r="G33" i="50"/>
  <c r="E34" i="50"/>
  <c r="I34" i="50"/>
  <c r="C34" i="50"/>
  <c r="G34" i="50"/>
  <c r="C35" i="50"/>
  <c r="G35" i="50"/>
  <c r="E35" i="50"/>
  <c r="I35" i="50"/>
  <c r="C36" i="50"/>
  <c r="G36" i="50"/>
  <c r="E36" i="50"/>
  <c r="I36" i="50"/>
  <c r="E37" i="50"/>
  <c r="I37" i="50"/>
  <c r="C37" i="50"/>
  <c r="G37" i="50"/>
  <c r="E38" i="50"/>
  <c r="I38" i="50"/>
  <c r="C38" i="50"/>
  <c r="G38" i="50"/>
  <c r="E39" i="50"/>
  <c r="I39" i="50"/>
  <c r="C39" i="50"/>
  <c r="G39" i="50"/>
  <c r="E40" i="50"/>
  <c r="I40" i="50"/>
  <c r="C40" i="50"/>
  <c r="G40" i="50"/>
  <c r="E41" i="50"/>
  <c r="I41" i="50"/>
  <c r="C41" i="50"/>
  <c r="G41" i="50"/>
  <c r="E42" i="50"/>
  <c r="I42" i="50"/>
  <c r="C42" i="50"/>
  <c r="G42" i="50"/>
  <c r="E43" i="50"/>
  <c r="I43" i="50"/>
  <c r="C43" i="50"/>
  <c r="G43" i="50"/>
  <c r="C44" i="50"/>
  <c r="G44" i="50"/>
  <c r="E44" i="50"/>
  <c r="I44" i="50"/>
  <c r="E45" i="50"/>
  <c r="I45" i="50"/>
  <c r="C45" i="50"/>
  <c r="G45" i="50"/>
  <c r="C46" i="50"/>
  <c r="G46" i="50"/>
  <c r="E46" i="50"/>
  <c r="I46" i="50"/>
  <c r="I47" i="50"/>
  <c r="C47" i="50"/>
  <c r="G47" i="50"/>
  <c r="J53" i="50"/>
  <c r="E48" i="50"/>
  <c r="I48" i="50"/>
  <c r="C48" i="50"/>
  <c r="G48" i="50"/>
  <c r="E49" i="50"/>
  <c r="I49" i="50"/>
  <c r="C49" i="50"/>
  <c r="G49" i="50"/>
  <c r="E50" i="50"/>
  <c r="C50" i="50"/>
  <c r="G50" i="50"/>
  <c r="K53" i="50"/>
  <c r="E51" i="50"/>
  <c r="I51" i="50"/>
  <c r="E42" i="53"/>
  <c r="I42" i="53"/>
  <c r="E60" i="53"/>
  <c r="I60" i="53"/>
  <c r="E25" i="53"/>
  <c r="I25" i="53"/>
  <c r="E39" i="53"/>
  <c r="I39" i="53"/>
  <c r="E7" i="53"/>
  <c r="I7" i="53"/>
  <c r="E22" i="53"/>
  <c r="I22" i="53"/>
  <c r="C42" i="53"/>
  <c r="G42" i="53"/>
  <c r="C60" i="53"/>
  <c r="G60" i="53"/>
  <c r="C25" i="53"/>
  <c r="G25" i="53"/>
  <c r="C39" i="53"/>
  <c r="G39" i="53"/>
  <c r="C7" i="53"/>
  <c r="G7" i="53"/>
  <c r="C22" i="53"/>
  <c r="G22" i="53"/>
  <c r="F5" i="53"/>
  <c r="C8" i="53"/>
  <c r="G8" i="53"/>
  <c r="E8" i="53"/>
  <c r="I8" i="53"/>
  <c r="E9" i="53"/>
  <c r="I9" i="53"/>
  <c r="C9" i="53"/>
  <c r="G9" i="53"/>
  <c r="E10" i="53"/>
  <c r="I10" i="53"/>
  <c r="C10" i="53"/>
  <c r="G10" i="53"/>
  <c r="E11" i="53"/>
  <c r="I11" i="53"/>
  <c r="C11" i="53"/>
  <c r="G11" i="53"/>
  <c r="C12" i="53"/>
  <c r="G12" i="53"/>
  <c r="E12" i="53"/>
  <c r="I12" i="53"/>
  <c r="C13" i="53"/>
  <c r="G13" i="53"/>
  <c r="E13" i="53"/>
  <c r="I13" i="53"/>
  <c r="E14" i="53"/>
  <c r="I14" i="53"/>
  <c r="C14" i="53"/>
  <c r="G14" i="53"/>
  <c r="E15" i="53"/>
  <c r="I15" i="53"/>
  <c r="C15" i="53"/>
  <c r="G15" i="53"/>
  <c r="E16" i="53"/>
  <c r="I16" i="53"/>
  <c r="C16" i="53"/>
  <c r="G16" i="53"/>
  <c r="E17" i="53"/>
  <c r="I17" i="53"/>
  <c r="C17" i="53"/>
  <c r="G17" i="53"/>
  <c r="E18" i="53"/>
  <c r="I18" i="53"/>
  <c r="C18" i="53"/>
  <c r="G18" i="53"/>
  <c r="C19" i="53"/>
  <c r="G19" i="53"/>
  <c r="K22" i="53"/>
  <c r="J22" i="53"/>
  <c r="E20" i="53"/>
  <c r="I20" i="53"/>
  <c r="E26" i="53"/>
  <c r="I26" i="53"/>
  <c r="C26" i="53"/>
  <c r="G26" i="53"/>
  <c r="E27" i="53"/>
  <c r="I27" i="53"/>
  <c r="C27" i="53"/>
  <c r="G27" i="53"/>
  <c r="E28" i="53"/>
  <c r="I28" i="53"/>
  <c r="C28" i="53"/>
  <c r="G28" i="53"/>
  <c r="C29" i="53"/>
  <c r="G29" i="53"/>
  <c r="E29" i="53"/>
  <c r="I29" i="53"/>
  <c r="E30" i="53"/>
  <c r="I30" i="53"/>
  <c r="C30" i="53"/>
  <c r="G30" i="53"/>
  <c r="E31" i="53"/>
  <c r="I31" i="53"/>
  <c r="C31" i="53"/>
  <c r="G31" i="53"/>
  <c r="E32" i="53"/>
  <c r="I32" i="53"/>
  <c r="C32" i="53"/>
  <c r="G32" i="53"/>
  <c r="E33" i="53"/>
  <c r="I33" i="53"/>
  <c r="C33" i="53"/>
  <c r="G33" i="53"/>
  <c r="E34" i="53"/>
  <c r="I34" i="53"/>
  <c r="C34" i="53"/>
  <c r="G34" i="53"/>
  <c r="I35" i="53"/>
  <c r="C35" i="53"/>
  <c r="G35" i="53"/>
  <c r="C36" i="53"/>
  <c r="G36" i="53"/>
  <c r="J39" i="53"/>
  <c r="E36" i="53"/>
  <c r="K39" i="53"/>
  <c r="E37" i="53"/>
  <c r="I37" i="53"/>
  <c r="E43" i="53"/>
  <c r="I43" i="53"/>
  <c r="C43" i="53"/>
  <c r="G43" i="53"/>
  <c r="E44" i="53"/>
  <c r="I44" i="53"/>
  <c r="C44" i="53"/>
  <c r="G44" i="53"/>
  <c r="E45" i="53"/>
  <c r="I45" i="53"/>
  <c r="C45" i="53"/>
  <c r="G45" i="53"/>
  <c r="E46" i="53"/>
  <c r="I46" i="53"/>
  <c r="C46" i="53"/>
  <c r="G46" i="53"/>
  <c r="E47" i="53"/>
  <c r="I47" i="53"/>
  <c r="C47" i="53"/>
  <c r="G47" i="53"/>
  <c r="E48" i="53"/>
  <c r="I48" i="53"/>
  <c r="C48" i="53"/>
  <c r="G48" i="53"/>
  <c r="E49" i="53"/>
  <c r="I49" i="53"/>
  <c r="C49" i="53"/>
  <c r="G49" i="53"/>
  <c r="E50" i="53"/>
  <c r="I50" i="53"/>
  <c r="C50" i="53"/>
  <c r="G50" i="53"/>
  <c r="E51" i="53"/>
  <c r="I51" i="53"/>
  <c r="C51" i="53"/>
  <c r="G51" i="53"/>
  <c r="E52" i="53"/>
  <c r="I52" i="53"/>
  <c r="C52" i="53"/>
  <c r="G52" i="53"/>
  <c r="E53" i="53"/>
  <c r="I53" i="53"/>
  <c r="C53" i="53"/>
  <c r="G53" i="53"/>
  <c r="E54" i="53"/>
  <c r="I54" i="53"/>
  <c r="C54" i="53"/>
  <c r="G54" i="53"/>
  <c r="C55" i="53"/>
  <c r="G55" i="53"/>
  <c r="I55" i="53"/>
  <c r="J60" i="53"/>
  <c r="C56" i="53"/>
  <c r="G56" i="53"/>
  <c r="E56" i="53"/>
  <c r="I56" i="53"/>
  <c r="E57" i="53"/>
  <c r="C57" i="53"/>
  <c r="G57" i="53"/>
  <c r="K60" i="53"/>
  <c r="E58" i="53"/>
  <c r="I58" i="53"/>
  <c r="E58" i="54"/>
  <c r="I58" i="54"/>
  <c r="E79" i="54"/>
  <c r="I79" i="54"/>
  <c r="E46" i="54"/>
  <c r="I46" i="54"/>
  <c r="E55" i="54"/>
  <c r="I55" i="54"/>
  <c r="E31" i="54"/>
  <c r="I31" i="54"/>
  <c r="E43" i="54"/>
  <c r="I43" i="54"/>
  <c r="E24" i="54"/>
  <c r="I24" i="54"/>
  <c r="I28" i="54"/>
  <c r="E18" i="54"/>
  <c r="I18" i="54"/>
  <c r="E7" i="54"/>
  <c r="I7" i="54"/>
  <c r="E15" i="54"/>
  <c r="I15" i="54"/>
  <c r="C58" i="54"/>
  <c r="G58" i="54"/>
  <c r="C79" i="54"/>
  <c r="G79" i="54"/>
  <c r="C46" i="54"/>
  <c r="G46" i="54"/>
  <c r="C55" i="54"/>
  <c r="G55" i="54"/>
  <c r="C31" i="54"/>
  <c r="G31" i="54"/>
  <c r="C43" i="54"/>
  <c r="G43" i="54"/>
  <c r="C24" i="54"/>
  <c r="G24" i="54"/>
  <c r="C28" i="54"/>
  <c r="G28" i="54"/>
  <c r="C18" i="54"/>
  <c r="G18" i="54"/>
  <c r="C21" i="54"/>
  <c r="G21" i="54"/>
  <c r="C7" i="54"/>
  <c r="G7" i="54"/>
  <c r="C15" i="54"/>
  <c r="G15" i="54"/>
  <c r="E8" i="54"/>
  <c r="I8" i="54"/>
  <c r="C8" i="54"/>
  <c r="G8" i="54"/>
  <c r="C9" i="54"/>
  <c r="G9" i="54"/>
  <c r="E9" i="54"/>
  <c r="I9" i="54"/>
  <c r="C10" i="54"/>
  <c r="G10" i="54"/>
  <c r="I10" i="54"/>
  <c r="J15" i="54"/>
  <c r="E11" i="54"/>
  <c r="I11" i="54"/>
  <c r="C11" i="54"/>
  <c r="G11" i="54"/>
  <c r="E12" i="54"/>
  <c r="C12" i="54"/>
  <c r="G12" i="54"/>
  <c r="K15" i="54"/>
  <c r="E13" i="54"/>
  <c r="I13" i="54"/>
  <c r="K21" i="54"/>
  <c r="J21" i="54"/>
  <c r="E19" i="54"/>
  <c r="I19" i="54"/>
  <c r="J28" i="54"/>
  <c r="E25" i="54"/>
  <c r="C25" i="54"/>
  <c r="G25" i="54"/>
  <c r="K28" i="54"/>
  <c r="E26" i="54"/>
  <c r="I26" i="54"/>
  <c r="E32" i="54"/>
  <c r="I32" i="54"/>
  <c r="C32" i="54"/>
  <c r="G32" i="54"/>
  <c r="E33" i="54"/>
  <c r="I33" i="54"/>
  <c r="C33" i="54"/>
  <c r="G33" i="54"/>
  <c r="E34" i="54"/>
  <c r="I34" i="54"/>
  <c r="C34" i="54"/>
  <c r="G34" i="54"/>
  <c r="E35" i="54"/>
  <c r="I35" i="54"/>
  <c r="C35" i="54"/>
  <c r="G35" i="54"/>
  <c r="E36" i="54"/>
  <c r="I36" i="54"/>
  <c r="C36" i="54"/>
  <c r="G36" i="54"/>
  <c r="E37" i="54"/>
  <c r="I37" i="54"/>
  <c r="C37" i="54"/>
  <c r="G37" i="54"/>
  <c r="C38" i="54"/>
  <c r="G38" i="54"/>
  <c r="E38" i="54"/>
  <c r="I38" i="54"/>
  <c r="E39" i="54"/>
  <c r="I39" i="54"/>
  <c r="C39" i="54"/>
  <c r="G39" i="54"/>
  <c r="C40" i="54"/>
  <c r="G40" i="54"/>
  <c r="K43" i="54"/>
  <c r="J43" i="54"/>
  <c r="E41" i="54"/>
  <c r="I41" i="54"/>
  <c r="E47" i="54"/>
  <c r="I47" i="54"/>
  <c r="C47" i="54"/>
  <c r="G47" i="54"/>
  <c r="C48" i="54"/>
  <c r="G48" i="54"/>
  <c r="E48" i="54"/>
  <c r="I48" i="54"/>
  <c r="E49" i="54"/>
  <c r="I49" i="54"/>
  <c r="C49" i="54"/>
  <c r="G49" i="54"/>
  <c r="E50" i="54"/>
  <c r="I50" i="54"/>
  <c r="C50" i="54"/>
  <c r="G50" i="54"/>
  <c r="E51" i="54"/>
  <c r="I51" i="54"/>
  <c r="C51" i="54"/>
  <c r="G51" i="54"/>
  <c r="C52" i="54"/>
  <c r="G52" i="54"/>
  <c r="J55" i="54"/>
  <c r="K55" i="54"/>
  <c r="E53" i="54"/>
  <c r="I53" i="54"/>
  <c r="C59" i="54"/>
  <c r="G59" i="54"/>
  <c r="E59" i="54"/>
  <c r="I59" i="54"/>
  <c r="C60" i="54"/>
  <c r="G60" i="54"/>
  <c r="E60" i="54"/>
  <c r="I60" i="54"/>
  <c r="E61" i="54"/>
  <c r="I61" i="54"/>
  <c r="C61" i="54"/>
  <c r="G61" i="54"/>
  <c r="C62" i="54"/>
  <c r="G62" i="54"/>
  <c r="E62" i="54"/>
  <c r="I62" i="54"/>
  <c r="E63" i="54"/>
  <c r="I63" i="54"/>
  <c r="C63" i="54"/>
  <c r="G63" i="54"/>
  <c r="E64" i="54"/>
  <c r="I64" i="54"/>
  <c r="C64" i="54"/>
  <c r="G64" i="54"/>
  <c r="E65" i="54"/>
  <c r="I65" i="54"/>
  <c r="C65" i="54"/>
  <c r="G65" i="54"/>
  <c r="C66" i="54"/>
  <c r="G66" i="54"/>
  <c r="E66" i="54"/>
  <c r="I66" i="54"/>
  <c r="E67" i="54"/>
  <c r="I67" i="54"/>
  <c r="C67" i="54"/>
  <c r="G67" i="54"/>
  <c r="E68" i="54"/>
  <c r="I68" i="54"/>
  <c r="C68" i="54"/>
  <c r="G68" i="54"/>
  <c r="C69" i="54"/>
  <c r="G69" i="54"/>
  <c r="E69" i="54"/>
  <c r="I69" i="54"/>
  <c r="C70" i="54"/>
  <c r="G70" i="54"/>
  <c r="E70" i="54"/>
  <c r="I70" i="54"/>
  <c r="C71" i="54"/>
  <c r="G71" i="54"/>
  <c r="E71" i="54"/>
  <c r="I71" i="54"/>
  <c r="E72" i="54"/>
  <c r="I72" i="54"/>
  <c r="C72" i="54"/>
  <c r="G72" i="54"/>
  <c r="I73" i="54"/>
  <c r="C73" i="54"/>
  <c r="G73" i="54"/>
  <c r="J79" i="54"/>
  <c r="C74" i="54"/>
  <c r="G74" i="54"/>
  <c r="E74" i="54"/>
  <c r="I74" i="54"/>
  <c r="C75" i="54"/>
  <c r="G75" i="54"/>
  <c r="E75" i="54"/>
  <c r="I75" i="54"/>
  <c r="C76" i="54"/>
  <c r="G76" i="54"/>
  <c r="E76" i="54"/>
  <c r="K79" i="54"/>
  <c r="E77" i="54"/>
  <c r="I77" i="54"/>
  <c r="E184" i="55"/>
  <c r="I184" i="55"/>
  <c r="E196" i="55"/>
  <c r="I196" i="55"/>
  <c r="E178" i="55"/>
  <c r="I178" i="55"/>
  <c r="C150" i="55"/>
  <c r="G150" i="55"/>
  <c r="C171" i="55"/>
  <c r="G171" i="55"/>
  <c r="C122" i="55"/>
  <c r="G122" i="55"/>
  <c r="C147" i="55"/>
  <c r="G147" i="55"/>
  <c r="E95" i="55"/>
  <c r="I95" i="55"/>
  <c r="E115" i="55"/>
  <c r="I115" i="55"/>
  <c r="E70" i="55"/>
  <c r="I70" i="55"/>
  <c r="E92" i="55"/>
  <c r="I92" i="55"/>
  <c r="C52" i="55"/>
  <c r="G52" i="55"/>
  <c r="C63" i="55"/>
  <c r="G63" i="55"/>
  <c r="C26" i="55"/>
  <c r="G26" i="55"/>
  <c r="C49" i="55"/>
  <c r="G49" i="55"/>
  <c r="C7" i="55"/>
  <c r="G7" i="55"/>
  <c r="C19" i="55"/>
  <c r="G19" i="55"/>
  <c r="K200" i="55"/>
  <c r="C184" i="55"/>
  <c r="G184" i="55"/>
  <c r="C196" i="55"/>
  <c r="G196" i="55"/>
  <c r="C178" i="55"/>
  <c r="G178" i="55"/>
  <c r="C181" i="55"/>
  <c r="G181" i="55"/>
  <c r="E150" i="55"/>
  <c r="I150" i="55"/>
  <c r="E171" i="55"/>
  <c r="I171" i="55"/>
  <c r="E122" i="55"/>
  <c r="I122" i="55"/>
  <c r="E147" i="55"/>
  <c r="I147" i="55"/>
  <c r="C95" i="55"/>
  <c r="G95" i="55"/>
  <c r="C115" i="55"/>
  <c r="G115" i="55"/>
  <c r="C70" i="55"/>
  <c r="G70" i="55"/>
  <c r="C92" i="55"/>
  <c r="G92" i="55"/>
  <c r="E52" i="55"/>
  <c r="I52" i="55"/>
  <c r="E63" i="55"/>
  <c r="I63" i="55"/>
  <c r="E26" i="55"/>
  <c r="I26" i="55"/>
  <c r="E49" i="55"/>
  <c r="I49" i="55"/>
  <c r="D24" i="55"/>
  <c r="H24" i="55" s="1"/>
  <c r="E7" i="55"/>
  <c r="I7" i="55"/>
  <c r="E19" i="55"/>
  <c r="I19" i="55"/>
  <c r="F5" i="55"/>
  <c r="C8" i="55"/>
  <c r="G8" i="55"/>
  <c r="E8" i="55"/>
  <c r="I8" i="55"/>
  <c r="C9" i="55"/>
  <c r="G9" i="55"/>
  <c r="E9" i="55"/>
  <c r="I9" i="55"/>
  <c r="C10" i="55"/>
  <c r="G10" i="55"/>
  <c r="E10" i="55"/>
  <c r="I10" i="55"/>
  <c r="C11" i="55"/>
  <c r="G11" i="55"/>
  <c r="E11" i="55"/>
  <c r="I11" i="55"/>
  <c r="C12" i="55"/>
  <c r="G12" i="55"/>
  <c r="E12" i="55"/>
  <c r="I12" i="55"/>
  <c r="C13" i="55"/>
  <c r="G13" i="55"/>
  <c r="E13" i="55"/>
  <c r="I13" i="55"/>
  <c r="C14" i="55"/>
  <c r="G14" i="55"/>
  <c r="E14" i="55"/>
  <c r="I14" i="55"/>
  <c r="C15" i="55"/>
  <c r="G15" i="55"/>
  <c r="E15" i="55"/>
  <c r="I15" i="55"/>
  <c r="C16" i="55"/>
  <c r="G16" i="55"/>
  <c r="E16" i="55"/>
  <c r="K19" i="55"/>
  <c r="J19" i="55"/>
  <c r="I17" i="55"/>
  <c r="C27" i="55"/>
  <c r="G27" i="55"/>
  <c r="E27" i="55"/>
  <c r="I27" i="55"/>
  <c r="C28" i="55"/>
  <c r="G28" i="55"/>
  <c r="E28" i="55"/>
  <c r="I28" i="55"/>
  <c r="C29" i="55"/>
  <c r="G29" i="55"/>
  <c r="E29" i="55"/>
  <c r="I29" i="55"/>
  <c r="C30" i="55"/>
  <c r="G30" i="55"/>
  <c r="E30" i="55"/>
  <c r="I30" i="55"/>
  <c r="C31" i="55"/>
  <c r="G31" i="55"/>
  <c r="E31" i="55"/>
  <c r="I31" i="55"/>
  <c r="C32" i="55"/>
  <c r="G32" i="55"/>
  <c r="E32" i="55"/>
  <c r="I32" i="55"/>
  <c r="C33" i="55"/>
  <c r="G33" i="55"/>
  <c r="E33" i="55"/>
  <c r="I33" i="55"/>
  <c r="E34" i="55"/>
  <c r="I34" i="55"/>
  <c r="C34" i="55"/>
  <c r="G34" i="55"/>
  <c r="E35" i="55"/>
  <c r="I35" i="55"/>
  <c r="C35" i="55"/>
  <c r="G35" i="55"/>
  <c r="C36" i="55"/>
  <c r="G36" i="55"/>
  <c r="E36" i="55"/>
  <c r="I36" i="55"/>
  <c r="E37" i="55"/>
  <c r="I37" i="55"/>
  <c r="C37" i="55"/>
  <c r="G37" i="55"/>
  <c r="C38" i="55"/>
  <c r="G38" i="55"/>
  <c r="E38" i="55"/>
  <c r="I38" i="55"/>
  <c r="E39" i="55"/>
  <c r="I39" i="55"/>
  <c r="C39" i="55"/>
  <c r="G39" i="55"/>
  <c r="E40" i="55"/>
  <c r="I40" i="55"/>
  <c r="C40" i="55"/>
  <c r="G40" i="55"/>
  <c r="C41" i="55"/>
  <c r="G41" i="55"/>
  <c r="E41" i="55"/>
  <c r="I41" i="55"/>
  <c r="C42" i="55"/>
  <c r="G42" i="55"/>
  <c r="E42" i="55"/>
  <c r="I42" i="55"/>
  <c r="E43" i="55"/>
  <c r="I43" i="55"/>
  <c r="C43" i="55"/>
  <c r="G43" i="55"/>
  <c r="C44" i="55"/>
  <c r="G44" i="55"/>
  <c r="E44" i="55"/>
  <c r="I44" i="55"/>
  <c r="C45" i="55"/>
  <c r="G45" i="55"/>
  <c r="E45" i="55"/>
  <c r="I45" i="55"/>
  <c r="C46" i="55"/>
  <c r="G46" i="55"/>
  <c r="J49" i="55"/>
  <c r="K49" i="55"/>
  <c r="E47" i="55"/>
  <c r="I47" i="55"/>
  <c r="C53" i="55"/>
  <c r="G53" i="55"/>
  <c r="E53" i="55"/>
  <c r="I53" i="55"/>
  <c r="E54" i="55"/>
  <c r="I54" i="55"/>
  <c r="C54" i="55"/>
  <c r="G54" i="55"/>
  <c r="E55" i="55"/>
  <c r="I55" i="55"/>
  <c r="C55" i="55"/>
  <c r="G55" i="55"/>
  <c r="E56" i="55"/>
  <c r="I56" i="55"/>
  <c r="C56" i="55"/>
  <c r="G56" i="55"/>
  <c r="E57" i="55"/>
  <c r="I57" i="55"/>
  <c r="C57" i="55"/>
  <c r="G57" i="55"/>
  <c r="E58" i="55"/>
  <c r="I58" i="55"/>
  <c r="C58" i="55"/>
  <c r="G58" i="55"/>
  <c r="C59" i="55"/>
  <c r="G59" i="55"/>
  <c r="I59" i="55"/>
  <c r="C60" i="55"/>
  <c r="G60" i="55"/>
  <c r="J63" i="55"/>
  <c r="E60" i="55"/>
  <c r="K63" i="55"/>
  <c r="E61" i="55"/>
  <c r="I61" i="55"/>
  <c r="F68" i="55"/>
  <c r="E71" i="55"/>
  <c r="I71" i="55"/>
  <c r="C71" i="55"/>
  <c r="G71" i="55"/>
  <c r="C72" i="55"/>
  <c r="G72" i="55"/>
  <c r="E72" i="55"/>
  <c r="I72" i="55"/>
  <c r="C73" i="55"/>
  <c r="G73" i="55"/>
  <c r="E73" i="55"/>
  <c r="I73" i="55"/>
  <c r="E74" i="55"/>
  <c r="I74" i="55"/>
  <c r="C74" i="55"/>
  <c r="G74" i="55"/>
  <c r="C75" i="55"/>
  <c r="G75" i="55"/>
  <c r="E75" i="55"/>
  <c r="I75" i="55"/>
  <c r="C76" i="55"/>
  <c r="G76" i="55"/>
  <c r="E76" i="55"/>
  <c r="I76" i="55"/>
  <c r="E77" i="55"/>
  <c r="I77" i="55"/>
  <c r="C77" i="55"/>
  <c r="G77" i="55"/>
  <c r="E78" i="55"/>
  <c r="I78" i="55"/>
  <c r="C78" i="55"/>
  <c r="G78" i="55"/>
  <c r="C79" i="55"/>
  <c r="G79" i="55"/>
  <c r="E79" i="55"/>
  <c r="I79" i="55"/>
  <c r="C80" i="55"/>
  <c r="G80" i="55"/>
  <c r="E80" i="55"/>
  <c r="I80" i="55"/>
  <c r="C81" i="55"/>
  <c r="G81" i="55"/>
  <c r="E81" i="55"/>
  <c r="I81" i="55"/>
  <c r="C82" i="55"/>
  <c r="G82" i="55"/>
  <c r="E82" i="55"/>
  <c r="I82" i="55"/>
  <c r="C83" i="55"/>
  <c r="G83" i="55"/>
  <c r="E83" i="55"/>
  <c r="I83" i="55"/>
  <c r="C84" i="55"/>
  <c r="G84" i="55"/>
  <c r="E84" i="55"/>
  <c r="I84" i="55"/>
  <c r="C85" i="55"/>
  <c r="G85" i="55"/>
  <c r="E85" i="55"/>
  <c r="I85" i="55"/>
  <c r="C86" i="55"/>
  <c r="G86" i="55"/>
  <c r="E86" i="55"/>
  <c r="I86" i="55"/>
  <c r="C87" i="55"/>
  <c r="G87" i="55"/>
  <c r="E87" i="55"/>
  <c r="I87" i="55"/>
  <c r="C88" i="55"/>
  <c r="G88" i="55"/>
  <c r="E88" i="55"/>
  <c r="I88" i="55"/>
  <c r="C89" i="55"/>
  <c r="G89" i="55"/>
  <c r="J92" i="55"/>
  <c r="K92" i="55"/>
  <c r="E90" i="55"/>
  <c r="I90" i="55"/>
  <c r="E96" i="55"/>
  <c r="I96" i="55"/>
  <c r="C96" i="55"/>
  <c r="G96" i="55"/>
  <c r="E97" i="55"/>
  <c r="I97" i="55"/>
  <c r="C97" i="55"/>
  <c r="G97" i="55"/>
  <c r="E98" i="55"/>
  <c r="I98" i="55"/>
  <c r="C98" i="55"/>
  <c r="G98" i="55"/>
  <c r="C99" i="55"/>
  <c r="G99" i="55"/>
  <c r="E99" i="55"/>
  <c r="I99" i="55"/>
  <c r="C100" i="55"/>
  <c r="G100" i="55"/>
  <c r="E100" i="55"/>
  <c r="I100" i="55"/>
  <c r="E101" i="55"/>
  <c r="I101" i="55"/>
  <c r="C101" i="55"/>
  <c r="G101" i="55"/>
  <c r="E102" i="55"/>
  <c r="I102" i="55"/>
  <c r="C102" i="55"/>
  <c r="G102" i="55"/>
  <c r="C103" i="55"/>
  <c r="G103" i="55"/>
  <c r="E103" i="55"/>
  <c r="I103" i="55"/>
  <c r="C104" i="55"/>
  <c r="G104" i="55"/>
  <c r="E104" i="55"/>
  <c r="I104" i="55"/>
  <c r="E105" i="55"/>
  <c r="I105" i="55"/>
  <c r="C105" i="55"/>
  <c r="G105" i="55"/>
  <c r="C106" i="55"/>
  <c r="G106" i="55"/>
  <c r="E106" i="55"/>
  <c r="I106" i="55"/>
  <c r="C107" i="55"/>
  <c r="G107" i="55"/>
  <c r="E107" i="55"/>
  <c r="I107" i="55"/>
  <c r="E108" i="55"/>
  <c r="I108" i="55"/>
  <c r="C108" i="55"/>
  <c r="G108" i="55"/>
  <c r="C109" i="55"/>
  <c r="G109" i="55"/>
  <c r="E109" i="55"/>
  <c r="I109" i="55"/>
  <c r="C110" i="55"/>
  <c r="G110" i="55"/>
  <c r="E110" i="55"/>
  <c r="I110" i="55"/>
  <c r="E111" i="55"/>
  <c r="I111" i="55"/>
  <c r="C111" i="55"/>
  <c r="G111" i="55"/>
  <c r="C112" i="55"/>
  <c r="G112" i="55"/>
  <c r="J115" i="55"/>
  <c r="K115" i="55"/>
  <c r="E113" i="55"/>
  <c r="I113" i="55"/>
  <c r="F120" i="55"/>
  <c r="C123" i="55"/>
  <c r="G123" i="55"/>
  <c r="E123" i="55"/>
  <c r="I123" i="55"/>
  <c r="C124" i="55"/>
  <c r="G124" i="55"/>
  <c r="E124" i="55"/>
  <c r="I124" i="55"/>
  <c r="E125" i="55"/>
  <c r="I125" i="55"/>
  <c r="C125" i="55"/>
  <c r="G125" i="55"/>
  <c r="E126" i="55"/>
  <c r="I126" i="55"/>
  <c r="C126" i="55"/>
  <c r="G126" i="55"/>
  <c r="C127" i="55"/>
  <c r="G127" i="55"/>
  <c r="E127" i="55"/>
  <c r="I127" i="55"/>
  <c r="E128" i="55"/>
  <c r="I128" i="55"/>
  <c r="C128" i="55"/>
  <c r="G128" i="55"/>
  <c r="E129" i="55"/>
  <c r="I129" i="55"/>
  <c r="C129" i="55"/>
  <c r="G129" i="55"/>
  <c r="C130" i="55"/>
  <c r="G130" i="55"/>
  <c r="E130" i="55"/>
  <c r="I130" i="55"/>
  <c r="C131" i="55"/>
  <c r="G131" i="55"/>
  <c r="E131" i="55"/>
  <c r="I131" i="55"/>
  <c r="C132" i="55"/>
  <c r="G132" i="55"/>
  <c r="E132" i="55"/>
  <c r="I132" i="55"/>
  <c r="E133" i="55"/>
  <c r="I133" i="55"/>
  <c r="C133" i="55"/>
  <c r="G133" i="55"/>
  <c r="C134" i="55"/>
  <c r="G134" i="55"/>
  <c r="E134" i="55"/>
  <c r="I134" i="55"/>
  <c r="C135" i="55"/>
  <c r="G135" i="55"/>
  <c r="E135" i="55"/>
  <c r="I135" i="55"/>
  <c r="C136" i="55"/>
  <c r="G136" i="55"/>
  <c r="E136" i="55"/>
  <c r="I136" i="55"/>
  <c r="C137" i="55"/>
  <c r="G137" i="55"/>
  <c r="E137" i="55"/>
  <c r="I137" i="55"/>
  <c r="E138" i="55"/>
  <c r="I138" i="55"/>
  <c r="C138" i="55"/>
  <c r="G138" i="55"/>
  <c r="C139" i="55"/>
  <c r="G139" i="55"/>
  <c r="E139" i="55"/>
  <c r="I139" i="55"/>
  <c r="C140" i="55"/>
  <c r="G140" i="55"/>
  <c r="E140" i="55"/>
  <c r="I140" i="55"/>
  <c r="E141" i="55"/>
  <c r="I141" i="55"/>
  <c r="C141" i="55"/>
  <c r="G141" i="55"/>
  <c r="C142" i="55"/>
  <c r="G142" i="55"/>
  <c r="E142" i="55"/>
  <c r="I142" i="55"/>
  <c r="E143" i="55"/>
  <c r="I143" i="55"/>
  <c r="C143" i="55"/>
  <c r="G143" i="55"/>
  <c r="C144" i="55"/>
  <c r="G144" i="55"/>
  <c r="J147" i="55"/>
  <c r="K147" i="55"/>
  <c r="E145" i="55"/>
  <c r="I145" i="55"/>
  <c r="C151" i="55"/>
  <c r="G151" i="55"/>
  <c r="E151" i="55"/>
  <c r="I151" i="55"/>
  <c r="C152" i="55"/>
  <c r="G152" i="55"/>
  <c r="E152" i="55"/>
  <c r="I152" i="55"/>
  <c r="C153" i="55"/>
  <c r="G153" i="55"/>
  <c r="E153" i="55"/>
  <c r="I153" i="55"/>
  <c r="E154" i="55"/>
  <c r="I154" i="55"/>
  <c r="C154" i="55"/>
  <c r="G154" i="55"/>
  <c r="C155" i="55"/>
  <c r="G155" i="55"/>
  <c r="E155" i="55"/>
  <c r="I155" i="55"/>
  <c r="C156" i="55"/>
  <c r="G156" i="55"/>
  <c r="E156" i="55"/>
  <c r="I156" i="55"/>
  <c r="C157" i="55"/>
  <c r="G157" i="55"/>
  <c r="E157" i="55"/>
  <c r="I157" i="55"/>
  <c r="E158" i="55"/>
  <c r="I158" i="55"/>
  <c r="C158" i="55"/>
  <c r="G158" i="55"/>
  <c r="E159" i="55"/>
  <c r="I159" i="55"/>
  <c r="C159" i="55"/>
  <c r="G159" i="55"/>
  <c r="C160" i="55"/>
  <c r="G160" i="55"/>
  <c r="E160" i="55"/>
  <c r="I160" i="55"/>
  <c r="C161" i="55"/>
  <c r="G161" i="55"/>
  <c r="E161" i="55"/>
  <c r="I161" i="55"/>
  <c r="C162" i="55"/>
  <c r="G162" i="55"/>
  <c r="E162" i="55"/>
  <c r="I162" i="55"/>
  <c r="C163" i="55"/>
  <c r="G163" i="55"/>
  <c r="E163" i="55"/>
  <c r="I163" i="55"/>
  <c r="C164" i="55"/>
  <c r="G164" i="55"/>
  <c r="E164" i="55"/>
  <c r="I164" i="55"/>
  <c r="E165" i="55"/>
  <c r="I165" i="55"/>
  <c r="C165" i="55"/>
  <c r="G165" i="55"/>
  <c r="C166" i="55"/>
  <c r="G166" i="55"/>
  <c r="E166" i="55"/>
  <c r="I166" i="55"/>
  <c r="C167" i="55"/>
  <c r="G167" i="55"/>
  <c r="E167" i="55"/>
  <c r="I167" i="55"/>
  <c r="C168" i="55"/>
  <c r="G168" i="55"/>
  <c r="J171" i="55"/>
  <c r="K171" i="55"/>
  <c r="E169" i="55"/>
  <c r="I169" i="55"/>
  <c r="F176" i="55"/>
  <c r="K181" i="55"/>
  <c r="J181" i="55"/>
  <c r="E179" i="55"/>
  <c r="I179" i="55"/>
  <c r="C185" i="55"/>
  <c r="G185" i="55"/>
  <c r="E185" i="55"/>
  <c r="I185" i="55"/>
  <c r="E186" i="55"/>
  <c r="I186" i="55"/>
  <c r="C186" i="55"/>
  <c r="G186" i="55"/>
  <c r="E187" i="55"/>
  <c r="I187" i="55"/>
  <c r="C187" i="55"/>
  <c r="G187" i="55"/>
  <c r="E188" i="55"/>
  <c r="I188" i="55"/>
  <c r="C188" i="55"/>
  <c r="G188" i="55"/>
  <c r="E189" i="55"/>
  <c r="I189" i="55"/>
  <c r="C189" i="55"/>
  <c r="G189" i="55"/>
  <c r="E190" i="55"/>
  <c r="I190" i="55"/>
  <c r="C190" i="55"/>
  <c r="G190" i="55"/>
  <c r="C191" i="55"/>
  <c r="G191" i="55"/>
  <c r="I191" i="55"/>
  <c r="J196" i="55"/>
  <c r="C192" i="55"/>
  <c r="G192" i="55"/>
  <c r="E192" i="55"/>
  <c r="I192" i="55"/>
  <c r="E193" i="55"/>
  <c r="C193" i="55"/>
  <c r="G193" i="55"/>
  <c r="K196" i="55"/>
  <c r="E194" i="55"/>
  <c r="I194" i="55"/>
  <c r="C237" i="48"/>
  <c r="G237" i="48"/>
  <c r="C250" i="48"/>
  <c r="G250" i="48"/>
  <c r="C214" i="48"/>
  <c r="G214" i="48"/>
  <c r="C234" i="48"/>
  <c r="G234" i="48"/>
  <c r="C201" i="48"/>
  <c r="G201" i="48"/>
  <c r="C211" i="48"/>
  <c r="G211" i="48"/>
  <c r="E186" i="48"/>
  <c r="I186" i="48"/>
  <c r="E194" i="48"/>
  <c r="I194" i="48"/>
  <c r="E173" i="48"/>
  <c r="I173" i="48"/>
  <c r="E183" i="48"/>
  <c r="I183" i="48"/>
  <c r="D171" i="48"/>
  <c r="H171" i="48" s="1"/>
  <c r="E153" i="48"/>
  <c r="I153" i="48"/>
  <c r="E166" i="48"/>
  <c r="I166" i="48"/>
  <c r="J150" i="48"/>
  <c r="K150" i="48"/>
  <c r="E148" i="48"/>
  <c r="I148" i="48"/>
  <c r="E150" i="48"/>
  <c r="I150" i="48"/>
  <c r="C130" i="48"/>
  <c r="G130" i="48"/>
  <c r="C141" i="48"/>
  <c r="G141" i="48"/>
  <c r="C124" i="48"/>
  <c r="G124" i="48"/>
  <c r="C127" i="48"/>
  <c r="G127" i="48"/>
  <c r="E98" i="48"/>
  <c r="I98" i="48"/>
  <c r="E117" i="48"/>
  <c r="I117" i="48"/>
  <c r="E85" i="48"/>
  <c r="I85" i="48"/>
  <c r="E95" i="48"/>
  <c r="I95" i="48"/>
  <c r="D83" i="48"/>
  <c r="H83" i="48" s="1"/>
  <c r="E67" i="48"/>
  <c r="I67" i="48"/>
  <c r="E78" i="48"/>
  <c r="I78" i="48"/>
  <c r="E46" i="48"/>
  <c r="I46" i="48"/>
  <c r="E64" i="48"/>
  <c r="I64" i="48"/>
  <c r="C35" i="48"/>
  <c r="G35" i="48"/>
  <c r="C39" i="48"/>
  <c r="G39" i="48"/>
  <c r="C18" i="48"/>
  <c r="G18" i="48"/>
  <c r="C32" i="48"/>
  <c r="G32" i="48"/>
  <c r="K11" i="48"/>
  <c r="E7" i="48"/>
  <c r="I7" i="48"/>
  <c r="E11" i="48"/>
  <c r="I11" i="48"/>
  <c r="E237" i="48"/>
  <c r="I237" i="48"/>
  <c r="E250" i="48"/>
  <c r="I250" i="48"/>
  <c r="E214" i="48"/>
  <c r="I214" i="48"/>
  <c r="E234" i="48"/>
  <c r="I234" i="48"/>
  <c r="E201" i="48"/>
  <c r="I201" i="48"/>
  <c r="E211" i="48"/>
  <c r="I211" i="48"/>
  <c r="C186" i="48"/>
  <c r="G186" i="48"/>
  <c r="C194" i="48"/>
  <c r="G194" i="48"/>
  <c r="C173" i="48"/>
  <c r="G173" i="48"/>
  <c r="C183" i="48"/>
  <c r="G183" i="48"/>
  <c r="C153" i="48"/>
  <c r="G153" i="48"/>
  <c r="C166" i="48"/>
  <c r="G166" i="48"/>
  <c r="C148" i="48"/>
  <c r="G148" i="48"/>
  <c r="E130" i="48"/>
  <c r="I130" i="48"/>
  <c r="E141" i="48"/>
  <c r="I141" i="48"/>
  <c r="E124" i="48"/>
  <c r="I124" i="48"/>
  <c r="C98" i="48"/>
  <c r="G98" i="48"/>
  <c r="C117" i="48"/>
  <c r="G117" i="48"/>
  <c r="C85" i="48"/>
  <c r="G85" i="48"/>
  <c r="C95" i="48"/>
  <c r="G95" i="48"/>
  <c r="C67" i="48"/>
  <c r="G67" i="48"/>
  <c r="C78" i="48"/>
  <c r="G78" i="48"/>
  <c r="C46" i="48"/>
  <c r="G46" i="48"/>
  <c r="C64" i="48"/>
  <c r="G64" i="48"/>
  <c r="E35" i="48"/>
  <c r="I35" i="48"/>
  <c r="E39" i="48"/>
  <c r="I39" i="48"/>
  <c r="E18" i="48"/>
  <c r="I18" i="48"/>
  <c r="E32" i="48"/>
  <c r="I32" i="48"/>
  <c r="C7" i="48"/>
  <c r="G7" i="48"/>
  <c r="C11" i="48"/>
  <c r="G11" i="48"/>
  <c r="F5" i="48"/>
  <c r="I8" i="48"/>
  <c r="C8" i="48"/>
  <c r="G8" i="48"/>
  <c r="J11" i="48"/>
  <c r="E9" i="48"/>
  <c r="I9" i="48"/>
  <c r="F16" i="48"/>
  <c r="E19" i="48"/>
  <c r="I19" i="48"/>
  <c r="C19" i="48"/>
  <c r="G19" i="48"/>
  <c r="C20" i="48"/>
  <c r="G20" i="48"/>
  <c r="E20" i="48"/>
  <c r="I20" i="48"/>
  <c r="C21" i="48"/>
  <c r="G21" i="48"/>
  <c r="E21" i="48"/>
  <c r="I21" i="48"/>
  <c r="E22" i="48"/>
  <c r="I22" i="48"/>
  <c r="C22" i="48"/>
  <c r="G22" i="48"/>
  <c r="C23" i="48"/>
  <c r="G23" i="48"/>
  <c r="E23" i="48"/>
  <c r="I23" i="48"/>
  <c r="C24" i="48"/>
  <c r="G24" i="48"/>
  <c r="E24" i="48"/>
  <c r="I24" i="48"/>
  <c r="C25" i="48"/>
  <c r="G25" i="48"/>
  <c r="E25" i="48"/>
  <c r="I25" i="48"/>
  <c r="C26" i="48"/>
  <c r="G26" i="48"/>
  <c r="E26" i="48"/>
  <c r="I26" i="48"/>
  <c r="C27" i="48"/>
  <c r="G27" i="48"/>
  <c r="E27" i="48"/>
  <c r="I27" i="48"/>
  <c r="E28" i="48"/>
  <c r="I28" i="48"/>
  <c r="C28" i="48"/>
  <c r="G28" i="48"/>
  <c r="C29" i="48"/>
  <c r="G29" i="48"/>
  <c r="K32" i="48"/>
  <c r="J32" i="48"/>
  <c r="E30" i="48"/>
  <c r="I30" i="48"/>
  <c r="C36" i="48"/>
  <c r="G36" i="48"/>
  <c r="J39" i="48"/>
  <c r="K39" i="48"/>
  <c r="E37" i="48"/>
  <c r="I37" i="48"/>
  <c r="F44" i="48"/>
  <c r="E47" i="48"/>
  <c r="I47" i="48"/>
  <c r="C47" i="48"/>
  <c r="G47" i="48"/>
  <c r="C48" i="48"/>
  <c r="G48" i="48"/>
  <c r="E48" i="48"/>
  <c r="I48" i="48"/>
  <c r="C49" i="48"/>
  <c r="G49" i="48"/>
  <c r="E49" i="48"/>
  <c r="I49" i="48"/>
  <c r="E50" i="48"/>
  <c r="I50" i="48"/>
  <c r="C50" i="48"/>
  <c r="G50" i="48"/>
  <c r="E51" i="48"/>
  <c r="I51" i="48"/>
  <c r="C51" i="48"/>
  <c r="G51" i="48"/>
  <c r="E52" i="48"/>
  <c r="I52" i="48"/>
  <c r="C52" i="48"/>
  <c r="G52" i="48"/>
  <c r="C53" i="48"/>
  <c r="G53" i="48"/>
  <c r="E53" i="48"/>
  <c r="I53" i="48"/>
  <c r="C54" i="48"/>
  <c r="G54" i="48"/>
  <c r="E54" i="48"/>
  <c r="I54" i="48"/>
  <c r="E55" i="48"/>
  <c r="I55" i="48"/>
  <c r="C55" i="48"/>
  <c r="G55" i="48"/>
  <c r="C56" i="48"/>
  <c r="G56" i="48"/>
  <c r="E56" i="48"/>
  <c r="I56" i="48"/>
  <c r="C57" i="48"/>
  <c r="G57" i="48"/>
  <c r="E57" i="48"/>
  <c r="I57" i="48"/>
  <c r="C58" i="48"/>
  <c r="G58" i="48"/>
  <c r="E58" i="48"/>
  <c r="I58" i="48"/>
  <c r="E59" i="48"/>
  <c r="I59" i="48"/>
  <c r="C59" i="48"/>
  <c r="G59" i="48"/>
  <c r="E60" i="48"/>
  <c r="I60" i="48"/>
  <c r="C60" i="48"/>
  <c r="G60" i="48"/>
  <c r="C61" i="48"/>
  <c r="G61" i="48"/>
  <c r="J64" i="48"/>
  <c r="K64" i="48"/>
  <c r="E62" i="48"/>
  <c r="I62" i="48"/>
  <c r="C68" i="48"/>
  <c r="G68" i="48"/>
  <c r="E68" i="48"/>
  <c r="I68" i="48"/>
  <c r="C69" i="48"/>
  <c r="G69" i="48"/>
  <c r="E69" i="48"/>
  <c r="I69" i="48"/>
  <c r="C70" i="48"/>
  <c r="G70" i="48"/>
  <c r="E70" i="48"/>
  <c r="I70" i="48"/>
  <c r="C71" i="48"/>
  <c r="G71" i="48"/>
  <c r="E71" i="48"/>
  <c r="I71" i="48"/>
  <c r="C72" i="48"/>
  <c r="G72" i="48"/>
  <c r="E72" i="48"/>
  <c r="I72" i="48"/>
  <c r="E73" i="48"/>
  <c r="I73" i="48"/>
  <c r="C73" i="48"/>
  <c r="G73" i="48"/>
  <c r="C74" i="48"/>
  <c r="G74" i="48"/>
  <c r="E74" i="48"/>
  <c r="I74" i="48"/>
  <c r="C75" i="48"/>
  <c r="G75" i="48"/>
  <c r="K78" i="48"/>
  <c r="J78" i="48"/>
  <c r="E76" i="48"/>
  <c r="I76" i="48"/>
  <c r="E86" i="48"/>
  <c r="I86" i="48"/>
  <c r="C86" i="48"/>
  <c r="G86" i="48"/>
  <c r="C87" i="48"/>
  <c r="G87" i="48"/>
  <c r="E87" i="48"/>
  <c r="I87" i="48"/>
  <c r="E88" i="48"/>
  <c r="I88" i="48"/>
  <c r="C88" i="48"/>
  <c r="G88" i="48"/>
  <c r="C89" i="48"/>
  <c r="G89" i="48"/>
  <c r="E89" i="48"/>
  <c r="I89" i="48"/>
  <c r="E90" i="48"/>
  <c r="I90" i="48"/>
  <c r="C90" i="48"/>
  <c r="G90" i="48"/>
  <c r="C91" i="48"/>
  <c r="G91" i="48"/>
  <c r="E91" i="48"/>
  <c r="K95" i="48"/>
  <c r="I92" i="48"/>
  <c r="C92" i="48"/>
  <c r="G92" i="48"/>
  <c r="J95" i="48"/>
  <c r="E93" i="48"/>
  <c r="I93" i="48"/>
  <c r="C99" i="48"/>
  <c r="G99" i="48"/>
  <c r="E99" i="48"/>
  <c r="I99" i="48"/>
  <c r="C100" i="48"/>
  <c r="G100" i="48"/>
  <c r="E100" i="48"/>
  <c r="I100" i="48"/>
  <c r="E101" i="48"/>
  <c r="I101" i="48"/>
  <c r="C101" i="48"/>
  <c r="G101" i="48"/>
  <c r="C102" i="48"/>
  <c r="G102" i="48"/>
  <c r="E102" i="48"/>
  <c r="I102" i="48"/>
  <c r="E103" i="48"/>
  <c r="I103" i="48"/>
  <c r="C103" i="48"/>
  <c r="G103" i="48"/>
  <c r="E104" i="48"/>
  <c r="I104" i="48"/>
  <c r="C104" i="48"/>
  <c r="G104" i="48"/>
  <c r="C105" i="48"/>
  <c r="G105" i="48"/>
  <c r="E105" i="48"/>
  <c r="I105" i="48"/>
  <c r="E106" i="48"/>
  <c r="I106" i="48"/>
  <c r="C106" i="48"/>
  <c r="G106" i="48"/>
  <c r="E107" i="48"/>
  <c r="I107" i="48"/>
  <c r="C107" i="48"/>
  <c r="G107" i="48"/>
  <c r="C108" i="48"/>
  <c r="G108" i="48"/>
  <c r="E108" i="48"/>
  <c r="I108" i="48"/>
  <c r="E109" i="48"/>
  <c r="I109" i="48"/>
  <c r="C109" i="48"/>
  <c r="G109" i="48"/>
  <c r="E110" i="48"/>
  <c r="I110" i="48"/>
  <c r="C110" i="48"/>
  <c r="G110" i="48"/>
  <c r="E111" i="48"/>
  <c r="I111" i="48"/>
  <c r="C111" i="48"/>
  <c r="G111" i="48"/>
  <c r="E112" i="48"/>
  <c r="I112" i="48"/>
  <c r="C112" i="48"/>
  <c r="G112" i="48"/>
  <c r="C113" i="48"/>
  <c r="G113" i="48"/>
  <c r="E113" i="48"/>
  <c r="I113" i="48"/>
  <c r="C114" i="48"/>
  <c r="G114" i="48"/>
  <c r="J117" i="48"/>
  <c r="K117" i="48"/>
  <c r="E115" i="48"/>
  <c r="I115" i="48"/>
  <c r="F122" i="48"/>
  <c r="J127" i="48"/>
  <c r="K127" i="48"/>
  <c r="E125" i="48"/>
  <c r="I125" i="48"/>
  <c r="C131" i="48"/>
  <c r="G131" i="48"/>
  <c r="E131" i="48"/>
  <c r="I131" i="48"/>
  <c r="C132" i="48"/>
  <c r="G132" i="48"/>
  <c r="E132" i="48"/>
  <c r="I132" i="48"/>
  <c r="E133" i="48"/>
  <c r="I133" i="48"/>
  <c r="C133" i="48"/>
  <c r="G133" i="48"/>
  <c r="C134" i="48"/>
  <c r="G134" i="48"/>
  <c r="E134" i="48"/>
  <c r="I134" i="48"/>
  <c r="E135" i="48"/>
  <c r="I135" i="48"/>
  <c r="C135" i="48"/>
  <c r="G135" i="48"/>
  <c r="E136" i="48"/>
  <c r="C136" i="48"/>
  <c r="G136" i="48"/>
  <c r="C137" i="48"/>
  <c r="G137" i="48"/>
  <c r="K141" i="48"/>
  <c r="I137" i="48"/>
  <c r="J141" i="48"/>
  <c r="E138" i="48"/>
  <c r="I138" i="48"/>
  <c r="C138" i="48"/>
  <c r="G138" i="48"/>
  <c r="E139" i="48"/>
  <c r="I139" i="48"/>
  <c r="F146" i="48"/>
  <c r="E154" i="48"/>
  <c r="I154" i="48"/>
  <c r="C154" i="48"/>
  <c r="G154" i="48"/>
  <c r="C155" i="48"/>
  <c r="G155" i="48"/>
  <c r="E155" i="48"/>
  <c r="I155" i="48"/>
  <c r="C156" i="48"/>
  <c r="G156" i="48"/>
  <c r="E156" i="48"/>
  <c r="I156" i="48"/>
  <c r="E157" i="48"/>
  <c r="I157" i="48"/>
  <c r="C157" i="48"/>
  <c r="G157" i="48"/>
  <c r="E158" i="48"/>
  <c r="I158" i="48"/>
  <c r="C158" i="48"/>
  <c r="G158" i="48"/>
  <c r="E159" i="48"/>
  <c r="I159" i="48"/>
  <c r="C159" i="48"/>
  <c r="G159" i="48"/>
  <c r="C160" i="48"/>
  <c r="G160" i="48"/>
  <c r="E160" i="48"/>
  <c r="I160" i="48"/>
  <c r="C161" i="48"/>
  <c r="G161" i="48"/>
  <c r="E161" i="48"/>
  <c r="I161" i="48"/>
  <c r="E162" i="48"/>
  <c r="I162" i="48"/>
  <c r="C162" i="48"/>
  <c r="G162" i="48"/>
  <c r="C163" i="48"/>
  <c r="G163" i="48"/>
  <c r="J166" i="48"/>
  <c r="K166" i="48"/>
  <c r="E164" i="48"/>
  <c r="I164" i="48"/>
  <c r="C174" i="48"/>
  <c r="G174" i="48"/>
  <c r="E174" i="48"/>
  <c r="I174" i="48"/>
  <c r="C175" i="48"/>
  <c r="G175" i="48"/>
  <c r="E175" i="48"/>
  <c r="I175" i="48"/>
  <c r="C176" i="48"/>
  <c r="G176" i="48"/>
  <c r="E176" i="48"/>
  <c r="I176" i="48"/>
  <c r="E177" i="48"/>
  <c r="I177" i="48"/>
  <c r="C177" i="48"/>
  <c r="G177" i="48"/>
  <c r="E178" i="48"/>
  <c r="I178" i="48"/>
  <c r="C178" i="48"/>
  <c r="G178" i="48"/>
  <c r="C179" i="48"/>
  <c r="G179" i="48"/>
  <c r="E179" i="48"/>
  <c r="I179" i="48"/>
  <c r="E180" i="48"/>
  <c r="C180" i="48"/>
  <c r="G180" i="48"/>
  <c r="K183" i="48"/>
  <c r="J183" i="48"/>
  <c r="I181" i="48"/>
  <c r="E187" i="48"/>
  <c r="I187" i="48"/>
  <c r="C187" i="48"/>
  <c r="G187" i="48"/>
  <c r="E188" i="48"/>
  <c r="I188" i="48"/>
  <c r="C188" i="48"/>
  <c r="G188" i="48"/>
  <c r="C189" i="48"/>
  <c r="G189" i="48"/>
  <c r="E189" i="48"/>
  <c r="I189" i="48"/>
  <c r="E190" i="48"/>
  <c r="I190" i="48"/>
  <c r="C190" i="48"/>
  <c r="G190" i="48"/>
  <c r="C191" i="48"/>
  <c r="G191" i="48"/>
  <c r="J194" i="48"/>
  <c r="K194" i="48"/>
  <c r="E192" i="48"/>
  <c r="I192" i="48"/>
  <c r="F199" i="48"/>
  <c r="C202" i="48"/>
  <c r="G202" i="48"/>
  <c r="E202" i="48"/>
  <c r="I202" i="48"/>
  <c r="E203" i="48"/>
  <c r="I203" i="48"/>
  <c r="C203" i="48"/>
  <c r="G203" i="48"/>
  <c r="E204" i="48"/>
  <c r="I204" i="48"/>
  <c r="C204" i="48"/>
  <c r="G204" i="48"/>
  <c r="C205" i="48"/>
  <c r="G205" i="48"/>
  <c r="I205" i="48"/>
  <c r="C206" i="48"/>
  <c r="G206" i="48"/>
  <c r="J211" i="48"/>
  <c r="E206" i="48"/>
  <c r="I206" i="48"/>
  <c r="C207" i="48"/>
  <c r="G207" i="48"/>
  <c r="E207" i="48"/>
  <c r="I207" i="48"/>
  <c r="C208" i="48"/>
  <c r="G208" i="48"/>
  <c r="E208" i="48"/>
  <c r="K211" i="48"/>
  <c r="E209" i="48"/>
  <c r="I209" i="48"/>
  <c r="C215" i="48"/>
  <c r="G215" i="48"/>
  <c r="E215" i="48"/>
  <c r="I215" i="48"/>
  <c r="E216" i="48"/>
  <c r="I216" i="48"/>
  <c r="C216" i="48"/>
  <c r="G216" i="48"/>
  <c r="E217" i="48"/>
  <c r="I217" i="48"/>
  <c r="C217" i="48"/>
  <c r="G217" i="48"/>
  <c r="E218" i="48"/>
  <c r="I218" i="48"/>
  <c r="C218" i="48"/>
  <c r="G218" i="48"/>
  <c r="E219" i="48"/>
  <c r="I219" i="48"/>
  <c r="C219" i="48"/>
  <c r="G219" i="48"/>
  <c r="E220" i="48"/>
  <c r="I220" i="48"/>
  <c r="C220" i="48"/>
  <c r="G220" i="48"/>
  <c r="E221" i="48"/>
  <c r="I221" i="48"/>
  <c r="C221" i="48"/>
  <c r="G221" i="48"/>
  <c r="E222" i="48"/>
  <c r="I222" i="48"/>
  <c r="C222" i="48"/>
  <c r="G222" i="48"/>
  <c r="C223" i="48"/>
  <c r="G223" i="48"/>
  <c r="E223" i="48"/>
  <c r="I223" i="48"/>
  <c r="E224" i="48"/>
  <c r="I224" i="48"/>
  <c r="C224" i="48"/>
  <c r="G224" i="48"/>
  <c r="E225" i="48"/>
  <c r="I225" i="48"/>
  <c r="C225" i="48"/>
  <c r="G225" i="48"/>
  <c r="E226" i="48"/>
  <c r="I226" i="48"/>
  <c r="C226" i="48"/>
  <c r="G226" i="48"/>
  <c r="E227" i="48"/>
  <c r="I227" i="48"/>
  <c r="C227" i="48"/>
  <c r="G227" i="48"/>
  <c r="C228" i="48"/>
  <c r="G228" i="48"/>
  <c r="E228" i="48"/>
  <c r="I228" i="48"/>
  <c r="C229" i="48"/>
  <c r="G229" i="48"/>
  <c r="E229" i="48"/>
  <c r="I229" i="48"/>
  <c r="E230" i="48"/>
  <c r="I230" i="48"/>
  <c r="C230" i="48"/>
  <c r="G230" i="48"/>
  <c r="C231" i="48"/>
  <c r="G231" i="48"/>
  <c r="J234" i="48"/>
  <c r="K234" i="48"/>
  <c r="E232" i="48"/>
  <c r="I232" i="48"/>
  <c r="C238" i="48"/>
  <c r="G238" i="48"/>
  <c r="E238" i="48"/>
  <c r="I238" i="48"/>
  <c r="C239" i="48"/>
  <c r="G239" i="48"/>
  <c r="E239" i="48"/>
  <c r="I239" i="48"/>
  <c r="E240" i="48"/>
  <c r="I240" i="48"/>
  <c r="C240" i="48"/>
  <c r="G240" i="48"/>
  <c r="E241" i="48"/>
  <c r="I241" i="48"/>
  <c r="C241" i="48"/>
  <c r="G241" i="48"/>
  <c r="E242" i="48"/>
  <c r="I242" i="48"/>
  <c r="C242" i="48"/>
  <c r="G242" i="48"/>
  <c r="C243" i="48"/>
  <c r="G243" i="48"/>
  <c r="E243" i="48"/>
  <c r="I243" i="48"/>
  <c r="C244" i="48"/>
  <c r="G244" i="48"/>
  <c r="E244" i="48"/>
  <c r="I244" i="48"/>
  <c r="E245" i="48"/>
  <c r="I245" i="48"/>
  <c r="C245" i="48"/>
  <c r="G245" i="48"/>
  <c r="I246" i="48"/>
  <c r="C246" i="48"/>
  <c r="G246" i="48"/>
  <c r="J250" i="48"/>
  <c r="E247" i="48"/>
  <c r="C247" i="48"/>
  <c r="G247" i="48"/>
  <c r="K250" i="48"/>
  <c r="E248" i="48"/>
  <c r="I248" i="48"/>
  <c r="E41" i="47"/>
  <c r="D41" i="47"/>
  <c r="C41" i="47"/>
  <c r="B41" i="47"/>
  <c r="H39" i="47"/>
  <c r="J39" i="47" s="1"/>
  <c r="G39" i="47"/>
  <c r="I39" i="47" s="1"/>
  <c r="H32" i="47"/>
  <c r="J32" i="47" s="1"/>
  <c r="G32" i="47"/>
  <c r="I32" i="47" s="1"/>
  <c r="E29" i="47"/>
  <c r="D29" i="47"/>
  <c r="C29" i="47"/>
  <c r="B29" i="47"/>
  <c r="J27" i="47"/>
  <c r="H27" i="47"/>
  <c r="G27" i="47"/>
  <c r="I27" i="47" s="1"/>
  <c r="C13" i="51"/>
  <c r="E13" i="51" s="1"/>
  <c r="D13" i="51"/>
  <c r="F13" i="51" s="1"/>
  <c r="F24" i="51"/>
  <c r="D24" i="51"/>
  <c r="I15" i="51"/>
  <c r="I24" i="51" s="1"/>
  <c r="H15" i="51"/>
  <c r="H24" i="51" s="1"/>
  <c r="E24" i="51"/>
  <c r="C24" i="51"/>
  <c r="K15" i="51"/>
  <c r="B33" i="46"/>
  <c r="E33" i="46"/>
  <c r="D33" i="46"/>
  <c r="H33" i="46" s="1"/>
  <c r="C33" i="46"/>
  <c r="K254" i="48"/>
  <c r="J254" i="48"/>
  <c r="C11" i="44"/>
  <c r="C45" i="44"/>
  <c r="D11" i="44"/>
  <c r="D45" i="44"/>
  <c r="E11" i="44"/>
  <c r="E45" i="44"/>
  <c r="B11" i="44"/>
  <c r="B45" i="44"/>
  <c r="E11" i="45"/>
  <c r="D11" i="45"/>
  <c r="C11" i="45"/>
  <c r="B11" i="45"/>
  <c r="E609" i="49"/>
  <c r="D609" i="49"/>
  <c r="C609" i="49"/>
  <c r="B609" i="49"/>
  <c r="B5" i="49"/>
  <c r="C5" i="49"/>
  <c r="E5" i="49" s="1"/>
  <c r="B5" i="47"/>
  <c r="C5" i="47" s="1"/>
  <c r="E5" i="47" s="1"/>
  <c r="E78" i="26"/>
  <c r="C78" i="26"/>
  <c r="H6" i="26"/>
  <c r="H78" i="26" s="1"/>
  <c r="G6" i="26"/>
  <c r="G78" i="26" s="1"/>
  <c r="D78" i="26"/>
  <c r="B78" i="26"/>
  <c r="B5" i="26"/>
  <c r="C5" i="26" s="1"/>
  <c r="E5" i="26" s="1"/>
  <c r="H26" i="46"/>
  <c r="J26" i="46" s="1"/>
  <c r="G26" i="46"/>
  <c r="I26" i="46" s="1"/>
  <c r="J31" i="46"/>
  <c r="H31" i="46"/>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78" i="33" s="1"/>
  <c r="G6" i="33"/>
  <c r="G78" i="33" s="1"/>
  <c r="E78" i="33"/>
  <c r="D78" i="33"/>
  <c r="C78" i="33"/>
  <c r="B78" i="33"/>
  <c r="D5" i="49"/>
  <c r="J15" i="51" l="1"/>
  <c r="G45" i="44"/>
  <c r="G609" i="49"/>
  <c r="I609" i="49" s="1"/>
  <c r="H609" i="49"/>
  <c r="J609" i="49" s="1"/>
  <c r="D46" i="44"/>
  <c r="H11" i="44"/>
  <c r="B46" i="44"/>
  <c r="E46" i="44"/>
  <c r="H45" i="44"/>
  <c r="J45" i="44" s="1"/>
  <c r="I45" i="44"/>
  <c r="C46" i="44"/>
  <c r="C5" i="44"/>
  <c r="E5" i="44" s="1"/>
  <c r="H29" i="47"/>
  <c r="J29" i="47" s="1"/>
  <c r="G29" i="47"/>
  <c r="I29" i="47" s="1"/>
  <c r="H41" i="47"/>
  <c r="J41" i="47" s="1"/>
  <c r="G41" i="47"/>
  <c r="I41" i="47" s="1"/>
  <c r="D5" i="47"/>
  <c r="J33" i="46"/>
  <c r="G33" i="46"/>
  <c r="I33" i="46" s="1"/>
  <c r="D5" i="46"/>
  <c r="D5" i="33"/>
  <c r="I6" i="26"/>
  <c r="J6" i="26"/>
  <c r="I78" i="26"/>
  <c r="J78" i="26"/>
  <c r="D5" i="26"/>
  <c r="C39" i="45"/>
  <c r="C40" i="45"/>
  <c r="C41" i="45"/>
  <c r="C42" i="45"/>
  <c r="E39" i="45"/>
  <c r="E40" i="45"/>
  <c r="E41" i="45"/>
  <c r="E42" i="45"/>
  <c r="D46" i="45"/>
  <c r="D47" i="45"/>
  <c r="D48" i="45"/>
  <c r="D49" i="45"/>
  <c r="D50" i="45"/>
  <c r="D51" i="45"/>
  <c r="D52" i="45"/>
  <c r="D53" i="45"/>
  <c r="D54" i="45"/>
  <c r="D55" i="45"/>
  <c r="D56" i="45"/>
  <c r="D57" i="45"/>
  <c r="D58" i="45"/>
  <c r="D59" i="45"/>
  <c r="D60" i="45"/>
  <c r="D61" i="45"/>
  <c r="D62" i="45"/>
  <c r="D63" i="45"/>
  <c r="D64" i="45"/>
  <c r="D65" i="45"/>
  <c r="E46" i="45"/>
  <c r="E47" i="45"/>
  <c r="H47" i="45" s="1"/>
  <c r="E48" i="45"/>
  <c r="H48" i="45" s="1"/>
  <c r="E49" i="45"/>
  <c r="H49" i="45" s="1"/>
  <c r="E50" i="45"/>
  <c r="H50" i="45" s="1"/>
  <c r="E51" i="45"/>
  <c r="H51" i="45" s="1"/>
  <c r="E52" i="45"/>
  <c r="H52" i="45" s="1"/>
  <c r="E53" i="45"/>
  <c r="H53" i="45" s="1"/>
  <c r="E54" i="45"/>
  <c r="H54" i="45" s="1"/>
  <c r="E55" i="45"/>
  <c r="H55" i="45" s="1"/>
  <c r="E56" i="45"/>
  <c r="E57" i="45"/>
  <c r="H57" i="45" s="1"/>
  <c r="E58" i="45"/>
  <c r="E59" i="45"/>
  <c r="H59" i="45" s="1"/>
  <c r="E60" i="45"/>
  <c r="E61" i="45"/>
  <c r="H61" i="45" s="1"/>
  <c r="E62" i="45"/>
  <c r="H62" i="45" s="1"/>
  <c r="E63" i="45"/>
  <c r="E64" i="45"/>
  <c r="E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H40" i="45" s="1"/>
  <c r="D41" i="45"/>
  <c r="D42" i="45"/>
  <c r="G34" i="45"/>
  <c r="I34" i="45" s="1"/>
  <c r="H34" i="45"/>
  <c r="J34" i="45" s="1"/>
  <c r="H11" i="45"/>
  <c r="J11" i="45" s="1"/>
  <c r="G11" i="45"/>
  <c r="I11" i="45" s="1"/>
  <c r="J24" i="51"/>
  <c r="K24" i="51"/>
  <c r="G46" i="44"/>
  <c r="G11" i="44"/>
  <c r="C6" i="45"/>
  <c r="B38" i="45"/>
  <c r="I11" i="44"/>
  <c r="H46" i="44" l="1"/>
  <c r="J46" i="44" s="1"/>
  <c r="I46" i="44"/>
  <c r="G65" i="45"/>
  <c r="G63" i="45"/>
  <c r="G61" i="45"/>
  <c r="G59" i="45"/>
  <c r="G57" i="45"/>
  <c r="G55" i="45"/>
  <c r="G53" i="45"/>
  <c r="G51" i="45"/>
  <c r="G49" i="45"/>
  <c r="G47" i="45"/>
  <c r="H63" i="45"/>
  <c r="H42" i="45"/>
  <c r="D43" i="45"/>
  <c r="H39" i="45"/>
  <c r="G39" i="45"/>
  <c r="B43" i="45"/>
  <c r="C66" i="45"/>
  <c r="G64" i="45"/>
  <c r="G62" i="45"/>
  <c r="G60" i="45"/>
  <c r="G58" i="45"/>
  <c r="G56" i="45"/>
  <c r="G54" i="45"/>
  <c r="G52" i="45"/>
  <c r="G50" i="45"/>
  <c r="G48" i="45"/>
  <c r="G46" i="45"/>
  <c r="B66" i="45"/>
  <c r="E66" i="45"/>
  <c r="H64" i="45"/>
  <c r="H60" i="45"/>
  <c r="H58" i="45"/>
  <c r="H56" i="45"/>
  <c r="D66" i="45"/>
  <c r="H46" i="45"/>
  <c r="H41" i="45"/>
  <c r="E43" i="45"/>
  <c r="C43" i="45"/>
  <c r="C38" i="45"/>
  <c r="E6" i="45"/>
  <c r="E38" i="45" s="1"/>
  <c r="H66" i="45" l="1"/>
  <c r="G66" i="45"/>
  <c r="G43" i="45"/>
  <c r="H43" i="45"/>
</calcChain>
</file>

<file path=xl/sharedStrings.xml><?xml version="1.0" encoding="utf-8"?>
<sst xmlns="http://schemas.openxmlformats.org/spreadsheetml/2006/main" count="1982" uniqueCount="717">
  <si>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</si>
  <si>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</si>
  <si>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</si>
  <si>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</si>
  <si>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</si>
  <si>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</si>
  <si>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</si>
  <si>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</si>
  <si>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</si>
  <si>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</si>
  <si>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</si>
  <si>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</si>
  <si>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</si>
  <si>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</si>
  <si>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</si>
  <si>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</si>
  <si>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</si>
  <si>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</si>
  <si>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</si>
  <si>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</si>
  <si>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</si>
  <si>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</si>
  <si>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</si>
  <si>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</si>
  <si>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</si>
  <si>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</si>
  <si>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</si>
  <si>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</si>
  <si>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</si>
  <si>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</si>
  <si>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</si>
  <si>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</si>
  <si>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</si>
  <si>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</si>
  <si>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</si>
  <si>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</si>
  <si>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</si>
  <si>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Caterham</t>
  </si>
  <si>
    <t>Chevrolet</t>
  </si>
  <si>
    <t>Chrysler</t>
  </si>
  <si>
    <t>Citroen</t>
  </si>
  <si>
    <t>CUPRA</t>
  </si>
  <si>
    <t>Daf</t>
  </si>
  <si>
    <t>Dennis Eagle</t>
  </si>
  <si>
    <t>Ferrari</t>
  </si>
  <si>
    <t>Fiat</t>
  </si>
  <si>
    <t>Fiat Professional</t>
  </si>
  <si>
    <t>Ford</t>
  </si>
  <si>
    <t>Freightliner</t>
  </si>
  <si>
    <t>Fuso</t>
  </si>
  <si>
    <t>Genesis</t>
  </si>
  <si>
    <t>GWM</t>
  </si>
  <si>
    <t>Hino</t>
  </si>
  <si>
    <t>Honda</t>
  </si>
  <si>
    <t>Hyundai</t>
  </si>
  <si>
    <t>Hyundai Commercial Vehicles</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</si>
  <si>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</si>
  <si>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</si>
  <si>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</si>
  <si>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</si>
  <si>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</si>
  <si>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</si>
  <si>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</si>
  <si>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</si>
  <si>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</si>
  <si>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</si>
  <si>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</si>
  <si>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</si>
  <si>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</si>
  <si>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</si>
  <si>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</si>
  <si>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</si>
  <si>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</si>
  <si>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</si>
  <si>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</si>
  <si>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</si>
  <si>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</si>
  <si>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</si>
  <si>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</si>
  <si>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</si>
  <si>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</si>
  <si>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Morgan</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</si>
  <si>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</si>
  <si>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</si>
  <si>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</si>
  <si>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</si>
  <si>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</si>
  <si>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</si>
  <si>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</si>
  <si>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</si>
  <si>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</si>
  <si>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</si>
  <si>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</si>
  <si>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</si>
  <si>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</si>
  <si>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</si>
  <si>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</si>
  <si>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</si>
  <si>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</si>
  <si>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</si>
  <si>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</si>
  <si>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</si>
  <si>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VIC REPORT</t>
  </si>
  <si>
    <t>SEPTEMBER 2022</t>
  </si>
  <si>
    <t>AUSTRALIAN CAPITAL TERRITORY</t>
  </si>
  <si>
    <t>NEW SOUTH WALES</t>
  </si>
  <si>
    <t>NORTHERN TERRITORY</t>
  </si>
  <si>
    <t>QUEENSLAND</t>
  </si>
  <si>
    <t>SOUTH AUSTRALIA</t>
  </si>
  <si>
    <t>TASMANIA</t>
  </si>
  <si>
    <t>VICTORIA</t>
  </si>
  <si>
    <t>WESTERN AUSTRALIA</t>
  </si>
  <si>
    <t>VIC</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</si>
  <si>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</si>
  <si>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</si>
  <si>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</si>
  <si>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</si>
  <si>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</si>
  <si>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</si>
  <si>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</si>
  <si>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</si>
  <si>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</si>
  <si>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</si>
  <si>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</si>
  <si>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</si>
  <si>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</si>
  <si>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</si>
  <si>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</si>
  <si>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</si>
  <si>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</si>
  <si>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</si>
  <si>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</si>
  <si>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</si>
  <si>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</si>
  <si>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</si>
  <si>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</si>
  <si>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</si>
  <si>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</si>
  <si>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</si>
  <si>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</si>
  <si>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</si>
  <si>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</si>
  <si>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</si>
  <si>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</si>
  <si>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</si>
  <si>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</si>
  <si>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</si>
  <si>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</si>
  <si>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</si>
  <si>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</si>
  <si>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</si>
  <si>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</si>
  <si>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</si>
  <si>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</si>
  <si>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</si>
  <si>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</si>
  <si>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</si>
  <si>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</si>
  <si>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</si>
  <si>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</si>
  <si>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</si>
  <si>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</si>
  <si>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</si>
  <si>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</si>
  <si>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</si>
  <si>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</si>
  <si>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</si>
  <si>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</si>
  <si>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</si>
  <si>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Hydrogen</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</si>
  <si>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</si>
  <si>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</si>
  <si>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</si>
  <si>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</si>
  <si>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</si>
  <si>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</si>
  <si>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</si>
  <si>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</si>
  <si>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</si>
  <si>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</si>
  <si>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</si>
  <si>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</si>
  <si>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</si>
  <si>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</si>
  <si>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</si>
  <si>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</si>
  <si>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</si>
  <si>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</si>
  <si>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</si>
  <si>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</si>
  <si>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</si>
  <si>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</si>
  <si>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</si>
  <si>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</si>
  <si>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</si>
  <si>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</si>
  <si>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</si>
  <si>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</si>
  <si>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</si>
  <si>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</si>
  <si>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</si>
  <si>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</si>
  <si>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</si>
  <si>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</si>
  <si>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</si>
  <si>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</si>
  <si>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</si>
  <si>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</si>
  <si>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i20</t>
  </si>
  <si>
    <t>Kia Rio</t>
  </si>
  <si>
    <t>Mazda2</t>
  </si>
  <si>
    <t>MG MG3</t>
  </si>
  <si>
    <t>Skoda Fabia</t>
  </si>
  <si>
    <t>Suzuki Baleno</t>
  </si>
  <si>
    <t>Suzuki Swift</t>
  </si>
  <si>
    <t>Toyota Prius C</t>
  </si>
  <si>
    <t>Toyota Yaris</t>
  </si>
  <si>
    <t>Volkswagen Polo</t>
  </si>
  <si>
    <t>Audi A1</t>
  </si>
  <si>
    <t>Citroen C3</t>
  </si>
  <si>
    <t>MINI Hatch</t>
  </si>
  <si>
    <t>Alfa Romeo Giulietta</t>
  </si>
  <si>
    <t>Ford Focus</t>
  </si>
  <si>
    <t>Honda Civic</t>
  </si>
  <si>
    <t>Hyundai Elantra</t>
  </si>
  <si>
    <t>Hyundai i30</t>
  </si>
  <si>
    <t>Hyundai Ioniq</t>
  </si>
  <si>
    <t>Kia Cerato</t>
  </si>
  <si>
    <t>Mazda3</t>
  </si>
  <si>
    <t>Peugeot 308</t>
  </si>
  <si>
    <t>Renault Megane</t>
  </si>
  <si>
    <t>Skoda Scala</t>
  </si>
  <si>
    <t>Subaru Impreza</t>
  </si>
  <si>
    <t>Subaru WRX</t>
  </si>
  <si>
    <t>Toyota Corolla</t>
  </si>
  <si>
    <t>Toyota Prius</t>
  </si>
  <si>
    <t>Toyota Prius V</t>
  </si>
  <si>
    <t>Volkswagen Golf</t>
  </si>
  <si>
    <t>Audi A3</t>
  </si>
  <si>
    <t>BMW 1 Series</t>
  </si>
  <si>
    <t>BMW 2 Series Gran Coupe</t>
  </si>
  <si>
    <t>BMW i3</t>
  </si>
  <si>
    <t>CUPRA Leon</t>
  </si>
  <si>
    <t>Lexus CT200H</t>
  </si>
  <si>
    <t>Mercedes-Benz A-Class</t>
  </si>
  <si>
    <t>Mercedes-Benz B-Class</t>
  </si>
  <si>
    <t>MINI Clubman</t>
  </si>
  <si>
    <t>Nissan Leaf</t>
  </si>
  <si>
    <t>Ford Mondeo</t>
  </si>
  <si>
    <t>Honda Accord</t>
  </si>
  <si>
    <t>Hyundai Sonata</t>
  </si>
  <si>
    <t>Mazda6</t>
  </si>
  <si>
    <t>Peugeot 508</t>
  </si>
  <si>
    <t>Skoda Octavia</t>
  </si>
  <si>
    <t>Subaru Liberty</t>
  </si>
  <si>
    <t>Toyota Camry</t>
  </si>
  <si>
    <t>Volkswagen Passat</t>
  </si>
  <si>
    <t>Alfa Romeo Giulia</t>
  </si>
  <si>
    <t>Audi A4</t>
  </si>
  <si>
    <t>Audi A5 Sportback</t>
  </si>
  <si>
    <t>BMW 3 Series</t>
  </si>
  <si>
    <t>BMW 4 Series Gran Coupe</t>
  </si>
  <si>
    <t>BMW i4</t>
  </si>
  <si>
    <t>Genesis G70</t>
  </si>
  <si>
    <t>Jaguar XE</t>
  </si>
  <si>
    <t>Lexus ES</t>
  </si>
  <si>
    <t>Lexus IS</t>
  </si>
  <si>
    <t>Mercedes-Benz C-Class</t>
  </si>
  <si>
    <t>Mercedes-Benz CLA-Class</t>
  </si>
  <si>
    <t>Polestar 2</t>
  </si>
  <si>
    <t>Tesla Model 3</t>
  </si>
  <si>
    <t>Volkswagen Arteon</t>
  </si>
  <si>
    <t>Volvo S60</t>
  </si>
  <si>
    <t>Volvo V60</t>
  </si>
  <si>
    <t>Volvo V60 Cross Country</t>
  </si>
  <si>
    <t>Kia Stinger</t>
  </si>
  <si>
    <t>Skoda Superb</t>
  </si>
  <si>
    <t>Audi A6</t>
  </si>
  <si>
    <t>Audi A7</t>
  </si>
  <si>
    <t>BMW 5 Series</t>
  </si>
  <si>
    <t>Genesis G80</t>
  </si>
  <si>
    <t>Jaguar XF</t>
  </si>
  <si>
    <t>Maserati Ghibli</t>
  </si>
  <si>
    <t>Mercedes-Benz CLS-Class</t>
  </si>
  <si>
    <t>Mercedes-Benz E-Class</t>
  </si>
  <si>
    <t>Porsche Taycan</t>
  </si>
  <si>
    <t>Toyota Mirai</t>
  </si>
  <si>
    <t>Chrysler 300</t>
  </si>
  <si>
    <t>Audi A8</t>
  </si>
  <si>
    <t>Bentley Sedan</t>
  </si>
  <si>
    <t>BMW 6 Series GT</t>
  </si>
  <si>
    <t>BMW 7 Series</t>
  </si>
  <si>
    <t>BMW 8 Series Gran Coupe</t>
  </si>
  <si>
    <t>Lexus LS</t>
  </si>
  <si>
    <t>Maserati Quattroporte</t>
  </si>
  <si>
    <t>Mercedes-AMG GT 4D</t>
  </si>
  <si>
    <t>Mercedes-Benz EQS</t>
  </si>
  <si>
    <t>Mercedes-Benz S-Class</t>
  </si>
  <si>
    <t>Porsche Panamera</t>
  </si>
  <si>
    <t>Rolls-Royce Sedan</t>
  </si>
  <si>
    <t>Honda Odyssey</t>
  </si>
  <si>
    <t>Hyundai iMAX</t>
  </si>
  <si>
    <t>Hyundai Staria</t>
  </si>
  <si>
    <t>Kia Carnival</t>
  </si>
  <si>
    <t>LDV G10 Wagon</t>
  </si>
  <si>
    <t>Toyota Tarago</t>
  </si>
  <si>
    <t>Volkswagen Caddy</t>
  </si>
  <si>
    <t>Volkswagen Caravelle</t>
  </si>
  <si>
    <t>Volkswagen Multivan</t>
  </si>
  <si>
    <t>Mercedes-Benz EQV</t>
  </si>
  <si>
    <t>Mercedes-Benz Marco Polo</t>
  </si>
  <si>
    <t>Mercedes-Benz Valente</t>
  </si>
  <si>
    <t>Mercedes-Benz V-Class</t>
  </si>
  <si>
    <t>Mercedes-Benz Vito/eVito Tour</t>
  </si>
  <si>
    <t>Toyota Granvia</t>
  </si>
  <si>
    <t>Volkswagen California</t>
  </si>
  <si>
    <t>BMW 2 Series Coupe/Conv</t>
  </si>
  <si>
    <t>Ford Mustang</t>
  </si>
  <si>
    <t>Hyundai Veloster</t>
  </si>
  <si>
    <t>Mazda MX5</t>
  </si>
  <si>
    <t>MINI Cabrio</t>
  </si>
  <si>
    <t>Nissan 370Z</t>
  </si>
  <si>
    <t>Nissan Z</t>
  </si>
  <si>
    <t>Subaru BRZ</t>
  </si>
  <si>
    <t>Toyota GR86 / 86</t>
  </si>
  <si>
    <t>Alfa Romeo 4C</t>
  </si>
  <si>
    <t>Alpine A110</t>
  </si>
  <si>
    <t>Audi A5</t>
  </si>
  <si>
    <t>Audi TT</t>
  </si>
  <si>
    <t>BMW 4 Series Coupe/Conv</t>
  </si>
  <si>
    <t>BMW Z4</t>
  </si>
  <si>
    <t>Chevrolet Corvette Stingray</t>
  </si>
  <si>
    <t>Jaguar F-Type</t>
  </si>
  <si>
    <t>Lexus LC</t>
  </si>
  <si>
    <t>Lexus RC</t>
  </si>
  <si>
    <t>Lotus Elise</t>
  </si>
  <si>
    <t>Lotus Exige</t>
  </si>
  <si>
    <t>Mercedes-Benz C-Class Cpe/Conv</t>
  </si>
  <si>
    <t>Mercedes-Benz E-Class Cpe/Conv</t>
  </si>
  <si>
    <t>Morgan Classics</t>
  </si>
  <si>
    <t>Porsche Boxster</t>
  </si>
  <si>
    <t>Porsche Cayman</t>
  </si>
  <si>
    <t>Toyota Supra</t>
  </si>
  <si>
    <t>Aston Martin Coupe/Conv</t>
  </si>
  <si>
    <t>Audi R8</t>
  </si>
  <si>
    <t>Bentley Coupe/Conv</t>
  </si>
  <si>
    <t>BMW 8 Series</t>
  </si>
  <si>
    <t>Ferrari Coupe/Conv</t>
  </si>
  <si>
    <t>Lamborghini Coupe/Conv</t>
  </si>
  <si>
    <t>Maserati Coupe/Conv</t>
  </si>
  <si>
    <t>McLaren Coupe/Conv</t>
  </si>
  <si>
    <t>Mercedes-AMG GT Cpe/Conv</t>
  </si>
  <si>
    <t>Nissan GT-R</t>
  </si>
  <si>
    <t>Porsche 911</t>
  </si>
  <si>
    <t>Rolls-Royce Coupe/Conv</t>
  </si>
  <si>
    <t>Citroen C3 Aircross</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</si>
  <si>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</si>
  <si>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</si>
  <si>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</si>
  <si>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</si>
  <si>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</si>
  <si>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</si>
  <si>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</si>
  <si>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</si>
  <si>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</si>
  <si>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</si>
  <si>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</si>
  <si>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</si>
  <si>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</si>
  <si>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</si>
  <si>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</si>
  <si>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</si>
  <si>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</si>
  <si>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</si>
  <si>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</si>
  <si>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</si>
  <si>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</si>
  <si>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</si>
  <si>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</si>
  <si>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</si>
  <si>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</si>
  <si>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</si>
  <si>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</si>
  <si>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</si>
  <si>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</si>
  <si>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</si>
  <si>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</si>
  <si>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</si>
  <si>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</si>
  <si>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</si>
  <si>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</si>
  <si>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</si>
  <si>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</si>
  <si>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</si>
  <si>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</si>
  <si>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</si>
  <si>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</si>
  <si>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</si>
  <si>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Citroen C5 Aircross</t>
  </si>
  <si>
    <t>CUPRA Formentor</t>
  </si>
  <si>
    <t>Ford Escape</t>
  </si>
  <si>
    <t>GWM Haval H6</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</si>
  <si>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</si>
  <si>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</si>
  <si>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</si>
  <si>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</si>
  <si>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</si>
  <si>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</si>
  <si>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</si>
  <si>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</si>
  <si>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</si>
  <si>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</si>
  <si>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</si>
  <si>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</si>
  <si>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</si>
  <si>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</si>
  <si>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</si>
  <si>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</si>
  <si>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</si>
  <si>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</si>
  <si>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</si>
  <si>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</si>
  <si>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</si>
  <si>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CUPRA Ateca</t>
  </si>
  <si>
    <t>Genesis GV60</t>
  </si>
  <si>
    <t>Genesis GV70</t>
  </si>
  <si>
    <t>Hyundai Ioniq 5</t>
  </si>
  <si>
    <t>Land Rover Discovery Sport</t>
  </si>
  <si>
    <t>Land Rover Range Rover Evoque</t>
  </si>
  <si>
    <t>Lexus NX</t>
  </si>
  <si>
    <t>Mercedes-Benz EQB</t>
  </si>
  <si>
    <t>Mercedes-Benz EQC</t>
  </si>
  <si>
    <t>Mercedes-Benz GLB-Class</t>
  </si>
  <si>
    <t>Mercedes-Benz GLC-Class Coupe</t>
  </si>
  <si>
    <t>Mercedes-Benz GLC-Class Wagon</t>
  </si>
  <si>
    <t>Porsche Macan</t>
  </si>
  <si>
    <t>Tesla Model Y</t>
  </si>
  <si>
    <t>Volvo XC60</t>
  </si>
  <si>
    <t>Ford Endura</t>
  </si>
  <si>
    <t>Ford Everest</t>
  </si>
  <si>
    <t>GWM Haval H9</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</si>
  <si>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</si>
  <si>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</si>
  <si>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</si>
  <si>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</si>
  <si>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</si>
  <si>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</si>
  <si>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</si>
  <si>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</si>
  <si>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</si>
  <si>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</si>
  <si>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</si>
  <si>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</si>
  <si>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</si>
  <si>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</si>
  <si>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</si>
  <si>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FJ Cruiser</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</si>
  <si>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</si>
  <si>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</si>
  <si>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</si>
  <si>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</si>
  <si>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</si>
  <si>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</si>
  <si>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</si>
  <si>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</si>
  <si>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</si>
  <si>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</si>
  <si>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</si>
  <si>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</si>
  <si>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</si>
  <si>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</si>
  <si>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</si>
  <si>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</si>
  <si>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</si>
  <si>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</si>
  <si>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</si>
  <si>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</si>
  <si>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</si>
  <si>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</si>
  <si>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</si>
  <si>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</si>
  <si>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</si>
  <si>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</si>
  <si>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</si>
  <si>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</si>
  <si>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</si>
  <si>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</si>
  <si>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</si>
  <si>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</si>
  <si>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</si>
  <si>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</si>
  <si>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</si>
  <si>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</si>
  <si>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</si>
  <si>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</si>
  <si>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Ford Transit Bus</t>
  </si>
  <si>
    <t>Iveco Minibus &lt; 20 Seats</t>
  </si>
  <si>
    <t>LDV Deliver 9 Bus</t>
  </si>
  <si>
    <t>Mercedes-Benz Sprinter Bus</t>
  </si>
  <si>
    <t>Renault Master Bus</t>
  </si>
  <si>
    <t>Toyota Hiace Bus</t>
  </si>
  <si>
    <t>Volkswagen Crafter Bus</t>
  </si>
  <si>
    <t>Iveco Minibus =&gt; 20Seats</t>
  </si>
  <si>
    <t>Toyota Coaster</t>
  </si>
  <si>
    <t>Peugeot Partner</t>
  </si>
  <si>
    <t>Renault Kangoo</t>
  </si>
  <si>
    <t>Volkswagen Caddy Van</t>
  </si>
  <si>
    <t>Ford Transit Custom</t>
  </si>
  <si>
    <t>Hyundai iLOAD</t>
  </si>
  <si>
    <t>Hyundai Staria Load</t>
  </si>
  <si>
    <t>LDV G10/G10+</t>
  </si>
  <si>
    <t>LDV V80</t>
  </si>
  <si>
    <t>Mercedes-Benz Vito/eVito Van</t>
  </si>
  <si>
    <t>Mitsubishi Express</t>
  </si>
  <si>
    <t>Peugeot Expert</t>
  </si>
  <si>
    <t>Renault Trafic</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</si>
  <si>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</si>
  <si>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</si>
  <si>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</si>
  <si>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</si>
  <si>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</si>
  <si>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</si>
  <si>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</si>
  <si>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</si>
  <si>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</si>
  <si>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</si>
  <si>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</si>
  <si>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</si>
  <si>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</si>
  <si>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</si>
  <si>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</si>
  <si>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</si>
  <si>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</si>
  <si>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</si>
  <si>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</si>
  <si>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G-Wagon CC</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</si>
  <si>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</si>
  <si>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</si>
  <si>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</si>
  <si>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</si>
  <si>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</si>
  <si>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</si>
  <si>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</si>
  <si>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</si>
  <si>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</si>
  <si>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</si>
  <si>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</si>
  <si>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</si>
  <si>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</si>
  <si>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</si>
  <si>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</si>
  <si>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</si>
  <si>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</si>
  <si>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</si>
  <si>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</si>
  <si>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</si>
  <si>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</si>
  <si>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</si>
  <si>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</si>
  <si>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</si>
  <si>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</si>
  <si>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Dennis Eagle (MD)</t>
  </si>
  <si>
    <t>Fuso Fighter (MD)</t>
  </si>
  <si>
    <t>Hino (MD)</t>
  </si>
  <si>
    <t>Hyundai EX9</t>
  </si>
  <si>
    <t>Hyundai Pavise</t>
  </si>
  <si>
    <t>Isuzu N-Series (MD)</t>
  </si>
  <si>
    <t>Iveco (MD)</t>
  </si>
  <si>
    <t>MAN (MD)</t>
  </si>
  <si>
    <t>Mercedes (MD)</t>
  </si>
  <si>
    <t>SEA Electric (MD)</t>
  </si>
  <si>
    <t>UD Trucks (MD)</t>
  </si>
  <si>
    <t>Volvo Truck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</si>
  <si>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</si>
  <si>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</si>
  <si>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</si>
  <si>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</si>
  <si>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</si>
  <si>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</si>
  <si>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</si>
  <si>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</si>
  <si>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</si>
  <si>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</si>
  <si>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</si>
  <si>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</si>
  <si>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</si>
  <si>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</si>
  <si>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</si>
  <si>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</si>
  <si>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</si>
  <si>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</si>
  <si>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</si>
  <si>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</si>
  <si>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</si>
  <si>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</si>
  <si>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</si>
  <si>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</si>
  <si>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</si>
  <si>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</si>
  <si>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</si>
  <si>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</si>
  <si>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</si>
  <si>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</si>
  <si>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</si>
  <si>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</si>
  <si>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</si>
  <si>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</si>
  <si>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</si>
  <si>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</si>
  <si>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</si>
  <si>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</si>
  <si>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</si>
  <si>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</si>
  <si>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</si>
  <si>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</si>
  <si>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</si>
  <si>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</si>
  <si>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</si>
  <si>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</si>
  <si>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</si>
  <si>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</si>
  <si>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</si>
  <si>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</si>
  <si>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</si>
  <si>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</si>
  <si>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</si>
  <si>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</si>
  <si>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</si>
  <si>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</si>
  <si>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</si>
  <si>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</si>
  <si>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</si>
  <si>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</si>
  <si>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</si>
  <si>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</si>
  <si>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</si>
  <si>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</si>
  <si>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</si>
  <si>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</si>
  <si>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</si>
  <si>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</si>
  <si>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</si>
  <si>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</si>
  <si>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</si>
  <si>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</si>
  <si>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</si>
  <si>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</si>
  <si>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</si>
  <si>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</si>
  <si>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</si>
  <si>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</si>
  <si>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Caterham Total</t>
  </si>
  <si>
    <t>Chevrolet Total</t>
  </si>
  <si>
    <t>Chrysler Total</t>
  </si>
  <si>
    <t>Citroen Total</t>
  </si>
  <si>
    <t>CUPRA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</si>
  <si>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</si>
  <si>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</si>
  <si>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</si>
  <si>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</si>
  <si>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</si>
  <si>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</si>
  <si>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</si>
  <si>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</si>
  <si>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</si>
  <si>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</si>
  <si>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</si>
  <si>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</si>
  <si>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</si>
  <si>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</si>
  <si>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</si>
  <si>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</si>
  <si>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</si>
  <si>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</si>
  <si>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</si>
  <si>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</si>
  <si>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</si>
  <si>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</si>
  <si>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</si>
  <si>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</si>
  <si>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</si>
  <si>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</si>
  <si>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</si>
  <si>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</si>
  <si>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</si>
  <si>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</si>
  <si>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</si>
  <si>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</si>
  <si>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</si>
  <si>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</si>
  <si>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</si>
  <si>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</si>
  <si>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</si>
  <si>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</si>
  <si>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</si>
  <si>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</si>
  <si>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</si>
  <si>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</si>
  <si>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</si>
  <si>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</si>
  <si>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</si>
  <si>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</si>
  <si>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</si>
  <si>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</si>
  <si>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</si>
  <si>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</si>
  <si>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</si>
  <si>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</si>
  <si>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</si>
  <si>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</si>
  <si>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</si>
  <si>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</si>
  <si>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</si>
  <si>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</si>
  <si>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</si>
  <si>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</si>
  <si>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2022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</si>
</sst>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3.2" x14ac:dyDescent="0.25"/>
  <cols>
    <col min="1" max="1" width="2.6640625" customWidth="1"/>
    <col min="2" max="2" width="32.5546875" customWidth="1"/>
    <col min="3" max="4" width="9.5546875" bestFit="1" customWidth="1"/>
    <col min="5" max="6" width="10.109375" customWidth="1"/>
    <col min="7" max="7" width="1.6640625" customWidth="1"/>
    <col min="8" max="8" width="9" bestFit="1" customWidth="1"/>
    <col min="12" max="12" width="2.6640625" customWidth="1"/>
    <col min="15" max="17" width="8.5546875" customWidth="1"/>
  </cols>
  <sheetData>
    <row r="1" spans="1:12" ht="45.75" customHeight="1" x14ac:dyDescent="0.25">
      <c r="A1" s="182" t="s">
        <v>102</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7.399999999999999" x14ac:dyDescent="0.3">
      <c r="A3" s="191" t="s">
        <v>24</v>
      </c>
      <c r="B3" s="192"/>
      <c r="C3" s="192"/>
      <c r="D3" s="192"/>
      <c r="E3" s="192"/>
      <c r="F3" s="192"/>
      <c r="G3" s="192"/>
      <c r="H3" s="192"/>
      <c r="I3" s="192"/>
      <c r="J3" s="192"/>
      <c r="K3" s="192"/>
      <c r="L3" s="192"/>
    </row>
    <row r="4" spans="1:12" ht="39.9" customHeight="1" x14ac:dyDescent="0.3">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39.9" customHeight="1" x14ac:dyDescent="0.25">
      <c r="A6" s="93"/>
      <c r="B6" s="93"/>
      <c r="C6" s="93"/>
      <c r="D6" s="93"/>
      <c r="E6" s="93"/>
      <c r="F6" s="93"/>
      <c r="G6" s="93"/>
      <c r="H6" s="93"/>
      <c r="I6" s="93"/>
      <c r="J6" s="90"/>
      <c r="K6" s="90"/>
      <c r="L6" s="90"/>
    </row>
    <row r="7" spans="1:12" s="89" customFormat="1" ht="39.75" customHeight="1" x14ac:dyDescent="0.25">
      <c r="A7" s="188" t="s">
        <v>103</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 x14ac:dyDescent="0.25">
      <c r="A12" s="99"/>
      <c r="B12" s="102"/>
      <c r="C12" s="193" t="s">
        <v>1</v>
      </c>
      <c r="D12" s="194"/>
      <c r="E12" s="193" t="s">
        <v>2</v>
      </c>
      <c r="F12" s="194"/>
      <c r="G12" s="103"/>
      <c r="H12" s="193" t="s">
        <v>3</v>
      </c>
      <c r="I12" s="195"/>
      <c r="J12" s="195"/>
      <c r="K12" s="194"/>
      <c r="L12" s="99"/>
    </row>
    <row r="13" spans="1:12" ht="15" x14ac:dyDescent="0.25">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5">
      <c r="A14" s="99"/>
      <c r="B14" s="104"/>
      <c r="C14" s="105"/>
      <c r="D14" s="106"/>
      <c r="E14" s="105"/>
      <c r="F14" s="106"/>
      <c r="G14" s="107"/>
      <c r="H14" s="105"/>
      <c r="I14" s="106"/>
      <c r="J14" s="105"/>
      <c r="K14" s="106"/>
      <c r="L14" s="99"/>
    </row>
    <row r="15" spans="1:12" ht="15" x14ac:dyDescent="0.25">
      <c r="A15" s="99"/>
      <c r="B15" s="108" t="s">
        <v>104</v>
      </c>
      <c r="C15" s="109">
        <v>1498</v>
      </c>
      <c r="D15" s="110">
        <v>893</v>
      </c>
      <c r="E15" s="109">
        <v>12228</v>
      </c>
      <c r="F15" s="110">
        <v>12224</v>
      </c>
      <c r="G15" s="111"/>
      <c r="H15" s="109">
        <f t="shared" ref="H15:H22" si="0">C15-D15</f>
        <v>605</v>
      </c>
      <c r="I15" s="110">
        <f t="shared" ref="I15:I22" si="1">E15-F15</f>
        <v>4</v>
      </c>
      <c r="J15" s="112">
        <f t="shared" ref="J15:J22" si="2">IF(D15=0, "-", IF(H15/D15&lt;10, H15/D15, "&gt;999%"))</f>
        <v>0.67749160134378494</v>
      </c>
      <c r="K15" s="113">
        <f t="shared" ref="K15:K22" si="3">IF(F15=0, "-", IF(I15/F15&lt;10, I15/F15, "&gt;999%"))</f>
        <v>3.2722513089005238E-4</v>
      </c>
      <c r="L15" s="99"/>
    </row>
    <row r="16" spans="1:12" ht="15" x14ac:dyDescent="0.25">
      <c r="A16" s="99"/>
      <c r="B16" s="108" t="s">
        <v>105</v>
      </c>
      <c r="C16" s="109">
        <v>28945</v>
      </c>
      <c r="D16" s="110">
        <v>23965</v>
      </c>
      <c r="E16" s="109">
        <v>255800</v>
      </c>
      <c r="F16" s="110">
        <v>251582</v>
      </c>
      <c r="G16" s="111"/>
      <c r="H16" s="109">
        <f t="shared" si="0"/>
        <v>4980</v>
      </c>
      <c r="I16" s="110">
        <f t="shared" si="1"/>
        <v>4218</v>
      </c>
      <c r="J16" s="112">
        <f t="shared" si="2"/>
        <v>0.20780304610890882</v>
      </c>
      <c r="K16" s="113">
        <f t="shared" si="3"/>
        <v>1.6765905350939258E-2</v>
      </c>
      <c r="L16" s="99"/>
    </row>
    <row r="17" spans="1:12" ht="15" x14ac:dyDescent="0.25">
      <c r="A17" s="99"/>
      <c r="B17" s="108" t="s">
        <v>106</v>
      </c>
      <c r="C17" s="109">
        <v>832</v>
      </c>
      <c r="D17" s="110">
        <v>922</v>
      </c>
      <c r="E17" s="109">
        <v>7601</v>
      </c>
      <c r="F17" s="110">
        <v>7808</v>
      </c>
      <c r="G17" s="111"/>
      <c r="H17" s="109">
        <f t="shared" si="0"/>
        <v>-90</v>
      </c>
      <c r="I17" s="110">
        <f t="shared" si="1"/>
        <v>-207</v>
      </c>
      <c r="J17" s="112">
        <f t="shared" si="2"/>
        <v>-9.7613882863340565E-2</v>
      </c>
      <c r="K17" s="113">
        <f t="shared" si="3"/>
        <v>-2.6511270491803279E-2</v>
      </c>
      <c r="L17" s="99"/>
    </row>
    <row r="18" spans="1:12" ht="15" x14ac:dyDescent="0.25">
      <c r="A18" s="99"/>
      <c r="B18" s="108" t="s">
        <v>107</v>
      </c>
      <c r="C18" s="109">
        <v>20634</v>
      </c>
      <c r="D18" s="110">
        <v>20062</v>
      </c>
      <c r="E18" s="109">
        <v>175916</v>
      </c>
      <c r="F18" s="110">
        <v>181157</v>
      </c>
      <c r="G18" s="111"/>
      <c r="H18" s="109">
        <f t="shared" si="0"/>
        <v>572</v>
      </c>
      <c r="I18" s="110">
        <f t="shared" si="1"/>
        <v>-5241</v>
      </c>
      <c r="J18" s="112">
        <f t="shared" si="2"/>
        <v>2.8511613996610508E-2</v>
      </c>
      <c r="K18" s="113">
        <f t="shared" si="3"/>
        <v>-2.893070651423903E-2</v>
      </c>
      <c r="L18" s="99"/>
    </row>
    <row r="19" spans="1:12" ht="15" x14ac:dyDescent="0.25">
      <c r="A19" s="99"/>
      <c r="B19" s="108" t="s">
        <v>108</v>
      </c>
      <c r="C19" s="109">
        <v>6005</v>
      </c>
      <c r="D19" s="110">
        <v>6139</v>
      </c>
      <c r="E19" s="109">
        <v>52487</v>
      </c>
      <c r="F19" s="110">
        <v>53716</v>
      </c>
      <c r="G19" s="111"/>
      <c r="H19" s="109">
        <f t="shared" si="0"/>
        <v>-134</v>
      </c>
      <c r="I19" s="110">
        <f t="shared" si="1"/>
        <v>-1229</v>
      </c>
      <c r="J19" s="112">
        <f t="shared" si="2"/>
        <v>-2.1827659227887278E-2</v>
      </c>
      <c r="K19" s="113">
        <f t="shared" si="3"/>
        <v>-2.2879588949288852E-2</v>
      </c>
      <c r="L19" s="99"/>
    </row>
    <row r="20" spans="1:12" ht="15" x14ac:dyDescent="0.25">
      <c r="A20" s="99"/>
      <c r="B20" s="108" t="s">
        <v>109</v>
      </c>
      <c r="C20" s="109">
        <v>1630</v>
      </c>
      <c r="D20" s="110">
        <v>1645</v>
      </c>
      <c r="E20" s="109">
        <v>14054</v>
      </c>
      <c r="F20" s="110">
        <v>14340</v>
      </c>
      <c r="G20" s="111"/>
      <c r="H20" s="109">
        <f t="shared" si="0"/>
        <v>-15</v>
      </c>
      <c r="I20" s="110">
        <f t="shared" si="1"/>
        <v>-286</v>
      </c>
      <c r="J20" s="112">
        <f t="shared" si="2"/>
        <v>-9.11854103343465E-3</v>
      </c>
      <c r="K20" s="113">
        <f t="shared" si="3"/>
        <v>-1.9944211994421198E-2</v>
      </c>
      <c r="L20" s="99"/>
    </row>
    <row r="21" spans="1:12" ht="15" x14ac:dyDescent="0.25">
      <c r="A21" s="99"/>
      <c r="B21" s="108" t="s">
        <v>110</v>
      </c>
      <c r="C21" s="109">
        <v>25367</v>
      </c>
      <c r="D21" s="110">
        <v>20495</v>
      </c>
      <c r="E21" s="109">
        <v>214492</v>
      </c>
      <c r="F21" s="110">
        <v>211338</v>
      </c>
      <c r="G21" s="111"/>
      <c r="H21" s="109">
        <f t="shared" si="0"/>
        <v>4872</v>
      </c>
      <c r="I21" s="110">
        <f t="shared" si="1"/>
        <v>3154</v>
      </c>
      <c r="J21" s="112">
        <f t="shared" si="2"/>
        <v>0.23771651622346915</v>
      </c>
      <c r="K21" s="113">
        <f t="shared" si="3"/>
        <v>1.4923960669638209E-2</v>
      </c>
      <c r="L21" s="99"/>
    </row>
    <row r="22" spans="1:12" ht="15" x14ac:dyDescent="0.25">
      <c r="A22" s="99"/>
      <c r="B22" s="108" t="s">
        <v>111</v>
      </c>
      <c r="C22" s="109">
        <v>8644</v>
      </c>
      <c r="D22" s="110">
        <v>9191</v>
      </c>
      <c r="E22" s="109">
        <v>78552</v>
      </c>
      <c r="F22" s="110">
        <v>83975</v>
      </c>
      <c r="G22" s="111"/>
      <c r="H22" s="109">
        <f t="shared" si="0"/>
        <v>-547</v>
      </c>
      <c r="I22" s="110">
        <f t="shared" si="1"/>
        <v>-5423</v>
      </c>
      <c r="J22" s="112">
        <f t="shared" si="2"/>
        <v>-5.9514742683059514E-2</v>
      </c>
      <c r="K22" s="113">
        <f t="shared" si="3"/>
        <v>-6.4578743673712413E-2</v>
      </c>
      <c r="L22" s="99"/>
    </row>
    <row r="23" spans="1:12" ht="15" x14ac:dyDescent="0.25">
      <c r="A23" s="99"/>
      <c r="B23" s="108"/>
      <c r="C23" s="114"/>
      <c r="D23" s="115"/>
      <c r="E23" s="114"/>
      <c r="F23" s="115"/>
      <c r="G23" s="116"/>
      <c r="H23" s="114"/>
      <c r="I23" s="115"/>
      <c r="J23" s="117"/>
      <c r="K23" s="118"/>
      <c r="L23" s="99"/>
    </row>
    <row r="24" spans="1:12" s="43" customFormat="1" ht="15.6" x14ac:dyDescent="0.3">
      <c r="A24" s="100"/>
      <c r="B24" s="119" t="s">
        <v>5</v>
      </c>
      <c r="C24" s="120">
        <f>SUM(C15:C23)</f>
        <v>93555</v>
      </c>
      <c r="D24" s="121">
        <f>SUM(D15:D23)</f>
        <v>83312</v>
      </c>
      <c r="E24" s="120">
        <f>SUM(E15:E23)</f>
        <v>811130</v>
      </c>
      <c r="F24" s="121">
        <f>SUM(F15:F23)</f>
        <v>816140</v>
      </c>
      <c r="G24" s="122"/>
      <c r="H24" s="120">
        <f>SUM(H15:H23)</f>
        <v>10243</v>
      </c>
      <c r="I24" s="121">
        <f>SUM(I15:I23)</f>
        <v>-5010</v>
      </c>
      <c r="J24" s="123">
        <f>IF(D24=0, 0, H24/D24)</f>
        <v>0.12294747455348569</v>
      </c>
      <c r="K24" s="124">
        <f>IF(F24=0, 0, I24/F24)</f>
        <v>-6.1386526821378684E-3</v>
      </c>
      <c r="L24" s="101"/>
    </row>
    <row r="25" spans="1:12" s="43" customFormat="1" x14ac:dyDescent="0.25">
      <c r="A25" s="94"/>
      <c r="B25" s="95"/>
      <c r="C25" s="96"/>
      <c r="D25" s="96"/>
      <c r="E25" s="96"/>
      <c r="F25" s="96"/>
      <c r="G25" s="96"/>
      <c r="H25" s="96"/>
      <c r="I25" s="96"/>
      <c r="J25" s="97"/>
      <c r="K25" s="97"/>
    </row>
    <row r="26" spans="1:12" s="43" customFormat="1" x14ac:dyDescent="0.25">
      <c r="A26" s="94"/>
      <c r="B26" s="94"/>
      <c r="C26" s="98"/>
      <c r="D26" s="98"/>
      <c r="E26" s="98"/>
      <c r="F26" s="98"/>
      <c r="G26" s="98"/>
      <c r="H26" s="98"/>
      <c r="I26" s="98"/>
      <c r="J26" s="97"/>
      <c r="K26" s="97"/>
    </row>
    <row r="27" spans="1:12" s="43" customFormat="1" ht="13.8" x14ac:dyDescent="0.25">
      <c r="A27" s="94"/>
      <c r="B27" s="125"/>
      <c r="C27" s="98"/>
      <c r="D27" s="98"/>
      <c r="E27" s="98"/>
      <c r="F27" s="98"/>
      <c r="G27" s="98"/>
      <c r="H27" s="98"/>
      <c r="I27" s="98"/>
      <c r="J27" s="97"/>
      <c r="K27" s="97"/>
    </row>
    <row r="28" spans="1:12" s="43" customFormat="1" ht="13.8" x14ac:dyDescent="0.25">
      <c r="A28" s="94"/>
      <c r="B28" s="125"/>
      <c r="C28" s="98"/>
      <c r="D28" s="98"/>
      <c r="E28" s="98"/>
      <c r="F28" s="98"/>
      <c r="G28" s="98"/>
      <c r="H28" s="98"/>
      <c r="I28" s="98"/>
      <c r="J28" s="97"/>
      <c r="K28" s="97"/>
    </row>
    <row r="29" spans="1:12" s="43" customFormat="1" ht="13.8" x14ac:dyDescent="0.25">
      <c r="A29" s="94"/>
      <c r="B29" s="125"/>
      <c r="C29" s="98"/>
      <c r="D29" s="98"/>
      <c r="E29" s="98"/>
      <c r="F29" s="98"/>
      <c r="G29" s="98"/>
      <c r="H29" s="98"/>
      <c r="I29" s="98"/>
      <c r="J29" s="97"/>
      <c r="K29" s="97"/>
    </row>
    <row r="30" spans="1:12" s="43" customFormat="1" ht="13.8" x14ac:dyDescent="0.25">
      <c r="A30" s="94"/>
      <c r="B30" s="125"/>
      <c r="C30" s="98"/>
      <c r="D30" s="98"/>
      <c r="E30" s="98"/>
      <c r="F30" s="98"/>
      <c r="G30" s="98"/>
      <c r="H30" s="98"/>
      <c r="I30" s="98"/>
      <c r="J30" s="97"/>
      <c r="K30" s="97"/>
    </row>
    <row r="31" spans="1:12" s="43" customFormat="1" x14ac:dyDescent="0.25">
      <c r="A31" s="94"/>
      <c r="C31" s="98"/>
      <c r="D31" s="98"/>
      <c r="E31" s="98"/>
      <c r="F31" s="98"/>
      <c r="G31" s="98"/>
      <c r="H31" s="98"/>
      <c r="I31" s="98"/>
      <c r="J31" s="97"/>
      <c r="K31" s="97"/>
    </row>
    <row r="32" spans="1:12" s="43" customFormat="1" x14ac:dyDescent="0.25">
      <c r="A32" s="94"/>
      <c r="C32" s="98"/>
      <c r="D32" s="98"/>
      <c r="E32" s="98"/>
      <c r="F32" s="98"/>
      <c r="G32" s="98"/>
      <c r="H32" s="98"/>
      <c r="I32" s="98"/>
      <c r="J32" s="97"/>
      <c r="K32" s="97"/>
    </row>
    <row r="33" spans="1:15" s="43" customFormat="1" x14ac:dyDescent="0.25">
      <c r="A33" s="94"/>
      <c r="B33" s="94"/>
      <c r="C33" s="98"/>
      <c r="D33" s="98"/>
      <c r="E33" s="98"/>
      <c r="F33" s="98"/>
      <c r="G33" s="98"/>
      <c r="H33" s="98"/>
      <c r="I33" s="98"/>
      <c r="J33" s="97"/>
      <c r="K33" s="97"/>
    </row>
    <row r="34" spans="1:15" s="43" customFormat="1" x14ac:dyDescent="0.25">
      <c r="A34" s="94"/>
      <c r="B34" s="94"/>
      <c r="C34" s="98"/>
      <c r="D34" s="98"/>
      <c r="E34" s="98"/>
      <c r="F34" s="98"/>
      <c r="G34" s="98"/>
      <c r="H34" s="98"/>
      <c r="I34" s="98"/>
      <c r="J34" s="97"/>
      <c r="K34" s="97"/>
    </row>
    <row r="35" spans="1:15" s="43" customFormat="1" x14ac:dyDescent="0.25">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716</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4"/>
  <sheetViews>
    <sheetView tabSelected="1" zoomScaleNormal="100" workbookViewId="0">
      <selection activeCell="M1" sqref="M1"/>
    </sheetView>
  </sheetViews>
  <sheetFormatPr defaultRowHeight="13.2" x14ac:dyDescent="0.25"/>
  <cols>
    <col min="1" max="1" width="30.109375"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112</v>
      </c>
      <c r="B2" s="202" t="s">
        <v>103</v>
      </c>
      <c r="C2" s="198"/>
      <c r="D2" s="198"/>
      <c r="E2" s="203"/>
      <c r="F2" s="203"/>
      <c r="G2" s="203"/>
      <c r="H2" s="203"/>
      <c r="I2" s="203"/>
      <c r="J2" s="203"/>
      <c r="K2" s="203"/>
    </row>
    <row r="4" spans="1:11" ht="15.6" x14ac:dyDescent="0.3">
      <c r="A4" s="164" t="s">
        <v>123</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123</v>
      </c>
      <c r="B6" s="61" t="s">
        <v>12</v>
      </c>
      <c r="C6" s="62" t="s">
        <v>13</v>
      </c>
      <c r="D6" s="61" t="s">
        <v>12</v>
      </c>
      <c r="E6" s="63" t="s">
        <v>13</v>
      </c>
      <c r="F6" s="62" t="s">
        <v>12</v>
      </c>
      <c r="G6" s="62" t="s">
        <v>13</v>
      </c>
      <c r="H6" s="61" t="s">
        <v>12</v>
      </c>
      <c r="I6" s="63" t="s">
        <v>13</v>
      </c>
      <c r="J6" s="61"/>
      <c r="K6" s="63"/>
    </row>
    <row r="7" spans="1:11" x14ac:dyDescent="0.25">
      <c r="A7" s="7" t="s">
        <v>355</v>
      </c>
      <c r="B7" s="65">
        <v>0</v>
      </c>
      <c r="C7" s="34">
        <f>IF(B19=0, "-", B7/B19)</f>
        <v>0</v>
      </c>
      <c r="D7" s="65">
        <v>0</v>
      </c>
      <c r="E7" s="9">
        <f>IF(D19=0, "-", D7/D19)</f>
        <v>0</v>
      </c>
      <c r="F7" s="81">
        <v>0</v>
      </c>
      <c r="G7" s="34">
        <f>IF(F19=0, "-", F7/F19)</f>
        <v>0</v>
      </c>
      <c r="H7" s="65">
        <v>1</v>
      </c>
      <c r="I7" s="9">
        <f>IF(H19=0, "-", H7/H19)</f>
        <v>9.1182638825567608E-5</v>
      </c>
      <c r="J7" s="8" t="str">
        <f t="shared" ref="J7:J17" si="0">IF(D7=0, "-", IF((B7-D7)/D7&lt;10, (B7-D7)/D7, "&gt;999%"))</f>
        <v>-</v>
      </c>
      <c r="K7" s="9">
        <f t="shared" ref="K7:K17" si="1">IF(H7=0, "-", IF((F7-H7)/H7&lt;10, (F7-H7)/H7, "&gt;999%"))</f>
        <v>-1</v>
      </c>
    </row>
    <row r="8" spans="1:11" x14ac:dyDescent="0.25">
      <c r="A8" s="7" t="s">
        <v>356</v>
      </c>
      <c r="B8" s="65">
        <v>25</v>
      </c>
      <c r="C8" s="34">
        <f>IF(B19=0, "-", B8/B19)</f>
        <v>2.5354969574036511E-2</v>
      </c>
      <c r="D8" s="65">
        <v>156</v>
      </c>
      <c r="E8" s="9">
        <f>IF(D19=0, "-", D8/D19)</f>
        <v>0.15631262525050099</v>
      </c>
      <c r="F8" s="81">
        <v>716</v>
      </c>
      <c r="G8" s="34">
        <f>IF(F19=0, "-", F8/F19)</f>
        <v>6.7419962335216577E-2</v>
      </c>
      <c r="H8" s="65">
        <v>1129</v>
      </c>
      <c r="I8" s="9">
        <f>IF(H19=0, "-", H8/H19)</f>
        <v>0.10294519923406584</v>
      </c>
      <c r="J8" s="8">
        <f t="shared" si="0"/>
        <v>-0.83974358974358976</v>
      </c>
      <c r="K8" s="9">
        <f t="shared" si="1"/>
        <v>-0.36581045172719223</v>
      </c>
    </row>
    <row r="9" spans="1:11" x14ac:dyDescent="0.25">
      <c r="A9" s="7" t="s">
        <v>357</v>
      </c>
      <c r="B9" s="65">
        <v>192</v>
      </c>
      <c r="C9" s="34">
        <f>IF(B19=0, "-", B9/B19)</f>
        <v>0.1947261663286004</v>
      </c>
      <c r="D9" s="65">
        <v>88</v>
      </c>
      <c r="E9" s="9">
        <f>IF(D19=0, "-", D9/D19)</f>
        <v>8.8176352705410826E-2</v>
      </c>
      <c r="F9" s="81">
        <v>1578</v>
      </c>
      <c r="G9" s="34">
        <f>IF(F19=0, "-", F9/F19)</f>
        <v>0.14858757062146893</v>
      </c>
      <c r="H9" s="65">
        <v>1074</v>
      </c>
      <c r="I9" s="9">
        <f>IF(H19=0, "-", H9/H19)</f>
        <v>9.7930154098659614E-2</v>
      </c>
      <c r="J9" s="8">
        <f t="shared" si="0"/>
        <v>1.1818181818181819</v>
      </c>
      <c r="K9" s="9">
        <f t="shared" si="1"/>
        <v>0.46927374301675978</v>
      </c>
    </row>
    <row r="10" spans="1:11" x14ac:dyDescent="0.25">
      <c r="A10" s="7" t="s">
        <v>358</v>
      </c>
      <c r="B10" s="65">
        <v>227</v>
      </c>
      <c r="C10" s="34">
        <f>IF(B19=0, "-", B10/B19)</f>
        <v>0.23022312373225151</v>
      </c>
      <c r="D10" s="65">
        <v>250</v>
      </c>
      <c r="E10" s="9">
        <f>IF(D19=0, "-", D10/D19)</f>
        <v>0.25050100200400799</v>
      </c>
      <c r="F10" s="81">
        <v>2041</v>
      </c>
      <c r="G10" s="34">
        <f>IF(F19=0, "-", F10/F19)</f>
        <v>0.19218455743879473</v>
      </c>
      <c r="H10" s="65">
        <v>1749</v>
      </c>
      <c r="I10" s="9">
        <f>IF(H19=0, "-", H10/H19)</f>
        <v>0.15947843530591777</v>
      </c>
      <c r="J10" s="8">
        <f t="shared" si="0"/>
        <v>-9.1999999999999998E-2</v>
      </c>
      <c r="K10" s="9">
        <f t="shared" si="1"/>
        <v>0.16695254431103487</v>
      </c>
    </row>
    <row r="11" spans="1:11" x14ac:dyDescent="0.25">
      <c r="A11" s="7" t="s">
        <v>359</v>
      </c>
      <c r="B11" s="65">
        <v>188</v>
      </c>
      <c r="C11" s="34">
        <f>IF(B19=0, "-", B11/B19)</f>
        <v>0.19066937119675456</v>
      </c>
      <c r="D11" s="65">
        <v>127</v>
      </c>
      <c r="E11" s="9">
        <f>IF(D19=0, "-", D11/D19)</f>
        <v>0.12725450901803606</v>
      </c>
      <c r="F11" s="81">
        <v>1859</v>
      </c>
      <c r="G11" s="34">
        <f>IF(F19=0, "-", F11/F19)</f>
        <v>0.17504708097928437</v>
      </c>
      <c r="H11" s="65">
        <v>2756</v>
      </c>
      <c r="I11" s="9">
        <f>IF(H19=0, "-", H11/H19)</f>
        <v>0.25129935260326436</v>
      </c>
      <c r="J11" s="8">
        <f t="shared" si="0"/>
        <v>0.48031496062992124</v>
      </c>
      <c r="K11" s="9">
        <f t="shared" si="1"/>
        <v>-0.32547169811320753</v>
      </c>
    </row>
    <row r="12" spans="1:11" x14ac:dyDescent="0.25">
      <c r="A12" s="7" t="s">
        <v>360</v>
      </c>
      <c r="B12" s="65">
        <v>13</v>
      </c>
      <c r="C12" s="34">
        <f>IF(B19=0, "-", B12/B19)</f>
        <v>1.3184584178498986E-2</v>
      </c>
      <c r="D12" s="65">
        <v>46</v>
      </c>
      <c r="E12" s="9">
        <f>IF(D19=0, "-", D12/D19)</f>
        <v>4.6092184368737472E-2</v>
      </c>
      <c r="F12" s="81">
        <v>356</v>
      </c>
      <c r="G12" s="34">
        <f>IF(F19=0, "-", F12/F19)</f>
        <v>3.3521657250470807E-2</v>
      </c>
      <c r="H12" s="65">
        <v>781</v>
      </c>
      <c r="I12" s="9">
        <f>IF(H19=0, "-", H12/H19)</f>
        <v>7.1213640922768301E-2</v>
      </c>
      <c r="J12" s="8">
        <f t="shared" si="0"/>
        <v>-0.71739130434782605</v>
      </c>
      <c r="K12" s="9">
        <f t="shared" si="1"/>
        <v>-0.54417413572343154</v>
      </c>
    </row>
    <row r="13" spans="1:11" x14ac:dyDescent="0.25">
      <c r="A13" s="7" t="s">
        <v>361</v>
      </c>
      <c r="B13" s="65">
        <v>24</v>
      </c>
      <c r="C13" s="34">
        <f>IF(B19=0, "-", B13/B19)</f>
        <v>2.434077079107505E-2</v>
      </c>
      <c r="D13" s="65">
        <v>7</v>
      </c>
      <c r="E13" s="9">
        <f>IF(D19=0, "-", D13/D19)</f>
        <v>7.0140280561122245E-3</v>
      </c>
      <c r="F13" s="81">
        <v>310</v>
      </c>
      <c r="G13" s="34">
        <f>IF(F19=0, "-", F13/F19)</f>
        <v>2.9190207156308851E-2</v>
      </c>
      <c r="H13" s="65">
        <v>149</v>
      </c>
      <c r="I13" s="9">
        <f>IF(H19=0, "-", H13/H19)</f>
        <v>1.3586213185009573E-2</v>
      </c>
      <c r="J13" s="8">
        <f t="shared" si="0"/>
        <v>2.4285714285714284</v>
      </c>
      <c r="K13" s="9">
        <f t="shared" si="1"/>
        <v>1.080536912751678</v>
      </c>
    </row>
    <row r="14" spans="1:11" x14ac:dyDescent="0.25">
      <c r="A14" s="7" t="s">
        <v>362</v>
      </c>
      <c r="B14" s="65">
        <v>8</v>
      </c>
      <c r="C14" s="34">
        <f>IF(B19=0, "-", B14/B19)</f>
        <v>8.1135902636916835E-3</v>
      </c>
      <c r="D14" s="65">
        <v>28</v>
      </c>
      <c r="E14" s="9">
        <f>IF(D19=0, "-", D14/D19)</f>
        <v>2.8056112224448898E-2</v>
      </c>
      <c r="F14" s="81">
        <v>306</v>
      </c>
      <c r="G14" s="34">
        <f>IF(F19=0, "-", F14/F19)</f>
        <v>2.8813559322033899E-2</v>
      </c>
      <c r="H14" s="65">
        <v>298</v>
      </c>
      <c r="I14" s="9">
        <f>IF(H19=0, "-", H14/H19)</f>
        <v>2.7172426370019147E-2</v>
      </c>
      <c r="J14" s="8">
        <f t="shared" si="0"/>
        <v>-0.7142857142857143</v>
      </c>
      <c r="K14" s="9">
        <f t="shared" si="1"/>
        <v>2.6845637583892617E-2</v>
      </c>
    </row>
    <row r="15" spans="1:11" x14ac:dyDescent="0.25">
      <c r="A15" s="7" t="s">
        <v>363</v>
      </c>
      <c r="B15" s="65">
        <v>99</v>
      </c>
      <c r="C15" s="34">
        <f>IF(B19=0, "-", B15/B19)</f>
        <v>0.10040567951318459</v>
      </c>
      <c r="D15" s="65">
        <v>36</v>
      </c>
      <c r="E15" s="9">
        <f>IF(D19=0, "-", D15/D19)</f>
        <v>3.6072144288577156E-2</v>
      </c>
      <c r="F15" s="81">
        <v>780</v>
      </c>
      <c r="G15" s="34">
        <f>IF(F19=0, "-", F15/F19)</f>
        <v>7.3446327683615822E-2</v>
      </c>
      <c r="H15" s="65">
        <v>308</v>
      </c>
      <c r="I15" s="9">
        <f>IF(H19=0, "-", H15/H19)</f>
        <v>2.8084252758274825E-2</v>
      </c>
      <c r="J15" s="8">
        <f t="shared" si="0"/>
        <v>1.75</v>
      </c>
      <c r="K15" s="9">
        <f t="shared" si="1"/>
        <v>1.5324675324675325</v>
      </c>
    </row>
    <row r="16" spans="1:11" x14ac:dyDescent="0.25">
      <c r="A16" s="7" t="s">
        <v>364</v>
      </c>
      <c r="B16" s="65">
        <v>46</v>
      </c>
      <c r="C16" s="34">
        <f>IF(B19=0, "-", B16/B19)</f>
        <v>4.665314401622718E-2</v>
      </c>
      <c r="D16" s="65">
        <v>157</v>
      </c>
      <c r="E16" s="9">
        <f>IF(D19=0, "-", D16/D19)</f>
        <v>0.15731462925851702</v>
      </c>
      <c r="F16" s="81">
        <v>1434</v>
      </c>
      <c r="G16" s="34">
        <f>IF(F19=0, "-", F16/F19)</f>
        <v>0.13502824858757062</v>
      </c>
      <c r="H16" s="65">
        <v>1429</v>
      </c>
      <c r="I16" s="9">
        <f>IF(H19=0, "-", H16/H19)</f>
        <v>0.13029999088173611</v>
      </c>
      <c r="J16" s="8">
        <f t="shared" si="0"/>
        <v>-0.70700636942675155</v>
      </c>
      <c r="K16" s="9">
        <f t="shared" si="1"/>
        <v>3.4989503149055285E-3</v>
      </c>
    </row>
    <row r="17" spans="1:11" x14ac:dyDescent="0.25">
      <c r="A17" s="7" t="s">
        <v>365</v>
      </c>
      <c r="B17" s="65">
        <v>164</v>
      </c>
      <c r="C17" s="34">
        <f>IF(B19=0, "-", B17/B19)</f>
        <v>0.16632860040567951</v>
      </c>
      <c r="D17" s="65">
        <v>103</v>
      </c>
      <c r="E17" s="9">
        <f>IF(D19=0, "-", D17/D19)</f>
        <v>0.10320641282565131</v>
      </c>
      <c r="F17" s="81">
        <v>1240</v>
      </c>
      <c r="G17" s="34">
        <f>IF(F19=0, "-", F17/F19)</f>
        <v>0.1167608286252354</v>
      </c>
      <c r="H17" s="65">
        <v>1293</v>
      </c>
      <c r="I17" s="9">
        <f>IF(H19=0, "-", H17/H19)</f>
        <v>0.11789915200145892</v>
      </c>
      <c r="J17" s="8">
        <f t="shared" si="0"/>
        <v>0.59223300970873782</v>
      </c>
      <c r="K17" s="9">
        <f t="shared" si="1"/>
        <v>-4.0989945862335654E-2</v>
      </c>
    </row>
    <row r="18" spans="1:11" x14ac:dyDescent="0.25">
      <c r="A18" s="2"/>
      <c r="B18" s="68"/>
      <c r="C18" s="33"/>
      <c r="D18" s="68"/>
      <c r="E18" s="6"/>
      <c r="F18" s="82"/>
      <c r="G18" s="33"/>
      <c r="H18" s="68"/>
      <c r="I18" s="6"/>
      <c r="J18" s="5"/>
      <c r="K18" s="6"/>
    </row>
    <row r="19" spans="1:11" s="43" customFormat="1" x14ac:dyDescent="0.25">
      <c r="A19" s="162" t="s">
        <v>629</v>
      </c>
      <c r="B19" s="71">
        <f>SUM(B7:B18)</f>
        <v>986</v>
      </c>
      <c r="C19" s="40">
        <f>B19/25367</f>
        <v>3.8869397248393583E-2</v>
      </c>
      <c r="D19" s="71">
        <f>SUM(D7:D18)</f>
        <v>998</v>
      </c>
      <c r="E19" s="41">
        <f>D19/20495</f>
        <v>4.8694803610636737E-2</v>
      </c>
      <c r="F19" s="77">
        <f>SUM(F7:F18)</f>
        <v>10620</v>
      </c>
      <c r="G19" s="42">
        <f>F19/214492</f>
        <v>4.9512336124424218E-2</v>
      </c>
      <c r="H19" s="71">
        <f>SUM(H7:H18)</f>
        <v>10967</v>
      </c>
      <c r="I19" s="41">
        <f>H19/211338</f>
        <v>5.1893175860469959E-2</v>
      </c>
      <c r="J19" s="37">
        <f>IF(D19=0, "-", IF((B19-D19)/D19&lt;10, (B19-D19)/D19, "&gt;999%"))</f>
        <v>-1.2024048096192385E-2</v>
      </c>
      <c r="K19" s="38">
        <f>IF(H19=0, "-", IF((F19-H19)/H19&lt;10, (F19-H19)/H19, "&gt;999%"))</f>
        <v>-3.1640375672471958E-2</v>
      </c>
    </row>
    <row r="20" spans="1:11" x14ac:dyDescent="0.25">
      <c r="B20" s="83"/>
      <c r="D20" s="83"/>
      <c r="F20" s="83"/>
      <c r="H20" s="83"/>
    </row>
    <row r="21" spans="1:11" s="43" customFormat="1" x14ac:dyDescent="0.25">
      <c r="A21" s="162" t="s">
        <v>629</v>
      </c>
      <c r="B21" s="71">
        <v>986</v>
      </c>
      <c r="C21" s="40">
        <f>B21/25367</f>
        <v>3.8869397248393583E-2</v>
      </c>
      <c r="D21" s="71">
        <v>998</v>
      </c>
      <c r="E21" s="41">
        <f>D21/20495</f>
        <v>4.8694803610636737E-2</v>
      </c>
      <c r="F21" s="77">
        <v>10620</v>
      </c>
      <c r="G21" s="42">
        <f>F21/214492</f>
        <v>4.9512336124424218E-2</v>
      </c>
      <c r="H21" s="71">
        <v>10967</v>
      </c>
      <c r="I21" s="41">
        <f>H21/211338</f>
        <v>5.1893175860469959E-2</v>
      </c>
      <c r="J21" s="37">
        <f>IF(D21=0, "-", IF((B21-D21)/D21&lt;10, (B21-D21)/D21, "&gt;999%"))</f>
        <v>-1.2024048096192385E-2</v>
      </c>
      <c r="K21" s="38">
        <f>IF(H21=0, "-", IF((F21-H21)/H21&lt;10, (F21-H21)/H21, "&gt;999%"))</f>
        <v>-3.1640375672471958E-2</v>
      </c>
    </row>
    <row r="22" spans="1:11" x14ac:dyDescent="0.25">
      <c r="B22" s="83"/>
      <c r="D22" s="83"/>
      <c r="F22" s="83"/>
      <c r="H22" s="83"/>
    </row>
    <row r="23" spans="1:11" ht="15.6" x14ac:dyDescent="0.3">
      <c r="A23" s="164" t="s">
        <v>124</v>
      </c>
      <c r="B23" s="196" t="s">
        <v>1</v>
      </c>
      <c r="C23" s="200"/>
      <c r="D23" s="200"/>
      <c r="E23" s="197"/>
      <c r="F23" s="196" t="s">
        <v>14</v>
      </c>
      <c r="G23" s="200"/>
      <c r="H23" s="200"/>
      <c r="I23" s="197"/>
      <c r="J23" s="196" t="s">
        <v>15</v>
      </c>
      <c r="K23" s="197"/>
    </row>
    <row r="24" spans="1:11" x14ac:dyDescent="0.25">
      <c r="A24" s="22"/>
      <c r="B24" s="196">
        <f>VALUE(RIGHT($B$2, 4))</f>
        <v>2022</v>
      </c>
      <c r="C24" s="197"/>
      <c r="D24" s="196">
        <f>B24-1</f>
        <v>2021</v>
      </c>
      <c r="E24" s="204"/>
      <c r="F24" s="196">
        <f>B24</f>
        <v>2022</v>
      </c>
      <c r="G24" s="204"/>
      <c r="H24" s="196">
        <f>D24</f>
        <v>2021</v>
      </c>
      <c r="I24" s="204"/>
      <c r="J24" s="140" t="s">
        <v>4</v>
      </c>
      <c r="K24" s="141" t="s">
        <v>2</v>
      </c>
    </row>
    <row r="25" spans="1:11" x14ac:dyDescent="0.25">
      <c r="A25" s="163" t="s">
        <v>154</v>
      </c>
      <c r="B25" s="61" t="s">
        <v>12</v>
      </c>
      <c r="C25" s="62" t="s">
        <v>13</v>
      </c>
      <c r="D25" s="61" t="s">
        <v>12</v>
      </c>
      <c r="E25" s="63" t="s">
        <v>13</v>
      </c>
      <c r="F25" s="62" t="s">
        <v>12</v>
      </c>
      <c r="G25" s="62" t="s">
        <v>13</v>
      </c>
      <c r="H25" s="61" t="s">
        <v>12</v>
      </c>
      <c r="I25" s="63" t="s">
        <v>13</v>
      </c>
      <c r="J25" s="61"/>
      <c r="K25" s="63"/>
    </row>
    <row r="26" spans="1:11" x14ac:dyDescent="0.25">
      <c r="A26" s="7" t="s">
        <v>366</v>
      </c>
      <c r="B26" s="65">
        <v>0</v>
      </c>
      <c r="C26" s="34">
        <f>IF(B49=0, "-", B26/B49)</f>
        <v>0</v>
      </c>
      <c r="D26" s="65">
        <v>0</v>
      </c>
      <c r="E26" s="9">
        <f>IF(D49=0, "-", D26/D49)</f>
        <v>0</v>
      </c>
      <c r="F26" s="81">
        <v>25</v>
      </c>
      <c r="G26" s="34">
        <f>IF(F49=0, "-", F26/F49)</f>
        <v>1.1060968055924254E-3</v>
      </c>
      <c r="H26" s="65">
        <v>0</v>
      </c>
      <c r="I26" s="9">
        <f>IF(H49=0, "-", H26/H49)</f>
        <v>0</v>
      </c>
      <c r="J26" s="8" t="str">
        <f t="shared" ref="J26:J47" si="2">IF(D26=0, "-", IF((B26-D26)/D26&lt;10, (B26-D26)/D26, "&gt;999%"))</f>
        <v>-</v>
      </c>
      <c r="K26" s="9" t="str">
        <f t="shared" ref="K26:K47" si="3">IF(H26=0, "-", IF((F26-H26)/H26&lt;10, (F26-H26)/H26, "&gt;999%"))</f>
        <v>-</v>
      </c>
    </row>
    <row r="27" spans="1:11" x14ac:dyDescent="0.25">
      <c r="A27" s="7" t="s">
        <v>367</v>
      </c>
      <c r="B27" s="65">
        <v>0</v>
      </c>
      <c r="C27" s="34">
        <f>IF(B49=0, "-", B27/B49)</f>
        <v>0</v>
      </c>
      <c r="D27" s="65">
        <v>0</v>
      </c>
      <c r="E27" s="9">
        <f>IF(D49=0, "-", D27/D49)</f>
        <v>0</v>
      </c>
      <c r="F27" s="81">
        <v>0</v>
      </c>
      <c r="G27" s="34">
        <f>IF(F49=0, "-", F27/F49)</f>
        <v>0</v>
      </c>
      <c r="H27" s="65">
        <v>506</v>
      </c>
      <c r="I27" s="9">
        <f>IF(H49=0, "-", H27/H49)</f>
        <v>2.1810344827586207E-2</v>
      </c>
      <c r="J27" s="8" t="str">
        <f t="shared" si="2"/>
        <v>-</v>
      </c>
      <c r="K27" s="9">
        <f t="shared" si="3"/>
        <v>-1</v>
      </c>
    </row>
    <row r="28" spans="1:11" x14ac:dyDescent="0.25">
      <c r="A28" s="7" t="s">
        <v>368</v>
      </c>
      <c r="B28" s="65">
        <v>176</v>
      </c>
      <c r="C28" s="34">
        <f>IF(B49=0, "-", B28/B49)</f>
        <v>6.7022086824067018E-2</v>
      </c>
      <c r="D28" s="65">
        <v>119</v>
      </c>
      <c r="E28" s="9">
        <f>IF(D49=0, "-", D28/D49)</f>
        <v>5.7766990291262137E-2</v>
      </c>
      <c r="F28" s="81">
        <v>1350</v>
      </c>
      <c r="G28" s="34">
        <f>IF(F49=0, "-", F28/F49)</f>
        <v>5.9729227501990972E-2</v>
      </c>
      <c r="H28" s="65">
        <v>485</v>
      </c>
      <c r="I28" s="9">
        <f>IF(H49=0, "-", H28/H49)</f>
        <v>2.0905172413793104E-2</v>
      </c>
      <c r="J28" s="8">
        <f t="shared" si="2"/>
        <v>0.47899159663865548</v>
      </c>
      <c r="K28" s="9">
        <f t="shared" si="3"/>
        <v>1.7835051546391754</v>
      </c>
    </row>
    <row r="29" spans="1:11" x14ac:dyDescent="0.25">
      <c r="A29" s="7" t="s">
        <v>369</v>
      </c>
      <c r="B29" s="65">
        <v>176</v>
      </c>
      <c r="C29" s="34">
        <f>IF(B49=0, "-", B29/B49)</f>
        <v>6.7022086824067018E-2</v>
      </c>
      <c r="D29" s="65">
        <v>73</v>
      </c>
      <c r="E29" s="9">
        <f>IF(D49=0, "-", D29/D49)</f>
        <v>3.5436893203883497E-2</v>
      </c>
      <c r="F29" s="81">
        <v>1403</v>
      </c>
      <c r="G29" s="34">
        <f>IF(F49=0, "-", F29/F49)</f>
        <v>6.207415272984692E-2</v>
      </c>
      <c r="H29" s="65">
        <v>1410</v>
      </c>
      <c r="I29" s="9">
        <f>IF(H49=0, "-", H29/H49)</f>
        <v>6.0775862068965514E-2</v>
      </c>
      <c r="J29" s="8">
        <f t="shared" si="2"/>
        <v>1.4109589041095891</v>
      </c>
      <c r="K29" s="9">
        <f t="shared" si="3"/>
        <v>-4.9645390070921988E-3</v>
      </c>
    </row>
    <row r="30" spans="1:11" x14ac:dyDescent="0.25">
      <c r="A30" s="7" t="s">
        <v>370</v>
      </c>
      <c r="B30" s="65">
        <v>326</v>
      </c>
      <c r="C30" s="34">
        <f>IF(B49=0, "-", B30/B49)</f>
        <v>0.12414318354912414</v>
      </c>
      <c r="D30" s="65">
        <v>186</v>
      </c>
      <c r="E30" s="9">
        <f>IF(D49=0, "-", D30/D49)</f>
        <v>9.0291262135922326E-2</v>
      </c>
      <c r="F30" s="81">
        <v>2648</v>
      </c>
      <c r="G30" s="34">
        <f>IF(F49=0, "-", F30/F49)</f>
        <v>0.1171577736483497</v>
      </c>
      <c r="H30" s="65">
        <v>2397</v>
      </c>
      <c r="I30" s="9">
        <f>IF(H49=0, "-", H30/H49)</f>
        <v>0.10331896551724137</v>
      </c>
      <c r="J30" s="8">
        <f t="shared" si="2"/>
        <v>0.75268817204301075</v>
      </c>
      <c r="K30" s="9">
        <f t="shared" si="3"/>
        <v>0.1047142261159783</v>
      </c>
    </row>
    <row r="31" spans="1:11" x14ac:dyDescent="0.25">
      <c r="A31" s="7" t="s">
        <v>371</v>
      </c>
      <c r="B31" s="65">
        <v>51</v>
      </c>
      <c r="C31" s="34">
        <f>IF(B49=0, "-", B31/B49)</f>
        <v>1.9421172886519421E-2</v>
      </c>
      <c r="D31" s="65">
        <v>94</v>
      </c>
      <c r="E31" s="9">
        <f>IF(D49=0, "-", D31/D49)</f>
        <v>4.5631067961165048E-2</v>
      </c>
      <c r="F31" s="81">
        <v>457</v>
      </c>
      <c r="G31" s="34">
        <f>IF(F49=0, "-", F31/F49)</f>
        <v>2.0219449606229536E-2</v>
      </c>
      <c r="H31" s="65">
        <v>310</v>
      </c>
      <c r="I31" s="9">
        <f>IF(H49=0, "-", H31/H49)</f>
        <v>1.3362068965517242E-2</v>
      </c>
      <c r="J31" s="8">
        <f t="shared" si="2"/>
        <v>-0.45744680851063829</v>
      </c>
      <c r="K31" s="9">
        <f t="shared" si="3"/>
        <v>0.47419354838709676</v>
      </c>
    </row>
    <row r="32" spans="1:11" x14ac:dyDescent="0.25">
      <c r="A32" s="7" t="s">
        <v>372</v>
      </c>
      <c r="B32" s="65">
        <v>32</v>
      </c>
      <c r="C32" s="34">
        <f>IF(B49=0, "-", B32/B49)</f>
        <v>1.2185833968012186E-2</v>
      </c>
      <c r="D32" s="65">
        <v>24</v>
      </c>
      <c r="E32" s="9">
        <f>IF(D49=0, "-", D32/D49)</f>
        <v>1.1650485436893204E-2</v>
      </c>
      <c r="F32" s="81">
        <v>220</v>
      </c>
      <c r="G32" s="34">
        <f>IF(F49=0, "-", F32/F49)</f>
        <v>9.7336518892133447E-3</v>
      </c>
      <c r="H32" s="65">
        <v>114</v>
      </c>
      <c r="I32" s="9">
        <f>IF(H49=0, "-", H32/H49)</f>
        <v>4.9137931034482756E-3</v>
      </c>
      <c r="J32" s="8">
        <f t="shared" si="2"/>
        <v>0.33333333333333331</v>
      </c>
      <c r="K32" s="9">
        <f t="shared" si="3"/>
        <v>0.92982456140350878</v>
      </c>
    </row>
    <row r="33" spans="1:11" x14ac:dyDescent="0.25">
      <c r="A33" s="7" t="s">
        <v>373</v>
      </c>
      <c r="B33" s="65">
        <v>184</v>
      </c>
      <c r="C33" s="34">
        <f>IF(B49=0, "-", B33/B49)</f>
        <v>7.0068545316070069E-2</v>
      </c>
      <c r="D33" s="65">
        <v>114</v>
      </c>
      <c r="E33" s="9">
        <f>IF(D49=0, "-", D33/D49)</f>
        <v>5.533980582524272E-2</v>
      </c>
      <c r="F33" s="81">
        <v>1651</v>
      </c>
      <c r="G33" s="34">
        <f>IF(F49=0, "-", F33/F49)</f>
        <v>7.3046633041323777E-2</v>
      </c>
      <c r="H33" s="65">
        <v>1867</v>
      </c>
      <c r="I33" s="9">
        <f>IF(H49=0, "-", H33/H49)</f>
        <v>8.0474137931034487E-2</v>
      </c>
      <c r="J33" s="8">
        <f t="shared" si="2"/>
        <v>0.61403508771929827</v>
      </c>
      <c r="K33" s="9">
        <f t="shared" si="3"/>
        <v>-0.11569362613818961</v>
      </c>
    </row>
    <row r="34" spans="1:11" x14ac:dyDescent="0.25">
      <c r="A34" s="7" t="s">
        <v>374</v>
      </c>
      <c r="B34" s="65">
        <v>242</v>
      </c>
      <c r="C34" s="34">
        <f>IF(B49=0, "-", B34/B49)</f>
        <v>9.2155369383092156E-2</v>
      </c>
      <c r="D34" s="65">
        <v>250</v>
      </c>
      <c r="E34" s="9">
        <f>IF(D49=0, "-", D34/D49)</f>
        <v>0.12135922330097088</v>
      </c>
      <c r="F34" s="81">
        <v>3209</v>
      </c>
      <c r="G34" s="34">
        <f>IF(F49=0, "-", F34/F49)</f>
        <v>0.14197858596584373</v>
      </c>
      <c r="H34" s="65">
        <v>2528</v>
      </c>
      <c r="I34" s="9">
        <f>IF(H49=0, "-", H34/H49)</f>
        <v>0.10896551724137932</v>
      </c>
      <c r="J34" s="8">
        <f t="shared" si="2"/>
        <v>-3.2000000000000001E-2</v>
      </c>
      <c r="K34" s="9">
        <f t="shared" si="3"/>
        <v>0.26938291139240506</v>
      </c>
    </row>
    <row r="35" spans="1:11" x14ac:dyDescent="0.25">
      <c r="A35" s="7" t="s">
        <v>375</v>
      </c>
      <c r="B35" s="65">
        <v>5</v>
      </c>
      <c r="C35" s="34">
        <f>IF(B49=0, "-", B35/B49)</f>
        <v>1.904036557501904E-3</v>
      </c>
      <c r="D35" s="65">
        <v>18</v>
      </c>
      <c r="E35" s="9">
        <f>IF(D49=0, "-", D35/D49)</f>
        <v>8.7378640776699032E-3</v>
      </c>
      <c r="F35" s="81">
        <v>126</v>
      </c>
      <c r="G35" s="34">
        <f>IF(F49=0, "-", F35/F49)</f>
        <v>5.5747279001858241E-3</v>
      </c>
      <c r="H35" s="65">
        <v>241</v>
      </c>
      <c r="I35" s="9">
        <f>IF(H49=0, "-", H35/H49)</f>
        <v>1.0387931034482758E-2</v>
      </c>
      <c r="J35" s="8">
        <f t="shared" si="2"/>
        <v>-0.72222222222222221</v>
      </c>
      <c r="K35" s="9">
        <f t="shared" si="3"/>
        <v>-0.47717842323651455</v>
      </c>
    </row>
    <row r="36" spans="1:11" x14ac:dyDescent="0.25">
      <c r="A36" s="7" t="s">
        <v>376</v>
      </c>
      <c r="B36" s="65">
        <v>351</v>
      </c>
      <c r="C36" s="34">
        <f>IF(B49=0, "-", B36/B49)</f>
        <v>0.13366336633663367</v>
      </c>
      <c r="D36" s="65">
        <v>291</v>
      </c>
      <c r="E36" s="9">
        <f>IF(D49=0, "-", D36/D49)</f>
        <v>0.14126213592233008</v>
      </c>
      <c r="F36" s="81">
        <v>3305</v>
      </c>
      <c r="G36" s="34">
        <f>IF(F49=0, "-", F36/F49)</f>
        <v>0.14622599769931865</v>
      </c>
      <c r="H36" s="65">
        <v>3287</v>
      </c>
      <c r="I36" s="9">
        <f>IF(H49=0, "-", H36/H49)</f>
        <v>0.14168103448275862</v>
      </c>
      <c r="J36" s="8">
        <f t="shared" si="2"/>
        <v>0.20618556701030927</v>
      </c>
      <c r="K36" s="9">
        <f t="shared" si="3"/>
        <v>5.4761180407666568E-3</v>
      </c>
    </row>
    <row r="37" spans="1:11" x14ac:dyDescent="0.25">
      <c r="A37" s="7" t="s">
        <v>377</v>
      </c>
      <c r="B37" s="65">
        <v>299</v>
      </c>
      <c r="C37" s="34">
        <f>IF(B49=0, "-", B37/B49)</f>
        <v>0.11386138613861387</v>
      </c>
      <c r="D37" s="65">
        <v>209</v>
      </c>
      <c r="E37" s="9">
        <f>IF(D49=0, "-", D37/D49)</f>
        <v>0.10145631067961165</v>
      </c>
      <c r="F37" s="81">
        <v>2044</v>
      </c>
      <c r="G37" s="34">
        <f>IF(F49=0, "-", F37/F49)</f>
        <v>9.0434474825236699E-2</v>
      </c>
      <c r="H37" s="65">
        <v>2105</v>
      </c>
      <c r="I37" s="9">
        <f>IF(H49=0, "-", H37/H49)</f>
        <v>9.0732758620689649E-2</v>
      </c>
      <c r="J37" s="8">
        <f t="shared" si="2"/>
        <v>0.43062200956937802</v>
      </c>
      <c r="K37" s="9">
        <f t="shared" si="3"/>
        <v>-2.8978622327790974E-2</v>
      </c>
    </row>
    <row r="38" spans="1:11" x14ac:dyDescent="0.25">
      <c r="A38" s="7" t="s">
        <v>378</v>
      </c>
      <c r="B38" s="65">
        <v>107</v>
      </c>
      <c r="C38" s="34">
        <f>IF(B49=0, "-", B38/B49)</f>
        <v>4.0746382330540745E-2</v>
      </c>
      <c r="D38" s="65">
        <v>169</v>
      </c>
      <c r="E38" s="9">
        <f>IF(D49=0, "-", D38/D49)</f>
        <v>8.2038834951456308E-2</v>
      </c>
      <c r="F38" s="81">
        <v>1223</v>
      </c>
      <c r="G38" s="34">
        <f>IF(F49=0, "-", F38/F49)</f>
        <v>5.4110255729581454E-2</v>
      </c>
      <c r="H38" s="65">
        <v>1037</v>
      </c>
      <c r="I38" s="9">
        <f>IF(H49=0, "-", H38/H49)</f>
        <v>4.4698275862068967E-2</v>
      </c>
      <c r="J38" s="8">
        <f t="shared" si="2"/>
        <v>-0.36686390532544377</v>
      </c>
      <c r="K38" s="9">
        <f t="shared" si="3"/>
        <v>0.17936354869816779</v>
      </c>
    </row>
    <row r="39" spans="1:11" x14ac:dyDescent="0.25">
      <c r="A39" s="7" t="s">
        <v>379</v>
      </c>
      <c r="B39" s="65">
        <v>0</v>
      </c>
      <c r="C39" s="34">
        <f>IF(B49=0, "-", B39/B49)</f>
        <v>0</v>
      </c>
      <c r="D39" s="65">
        <v>34</v>
      </c>
      <c r="E39" s="9">
        <f>IF(D49=0, "-", D39/D49)</f>
        <v>1.6504854368932041E-2</v>
      </c>
      <c r="F39" s="81">
        <v>2</v>
      </c>
      <c r="G39" s="34">
        <f>IF(F49=0, "-", F39/F49)</f>
        <v>8.8487744447394038E-5</v>
      </c>
      <c r="H39" s="65">
        <v>1664</v>
      </c>
      <c r="I39" s="9">
        <f>IF(H49=0, "-", H39/H49)</f>
        <v>7.1724137931034479E-2</v>
      </c>
      <c r="J39" s="8">
        <f t="shared" si="2"/>
        <v>-1</v>
      </c>
      <c r="K39" s="9">
        <f t="shared" si="3"/>
        <v>-0.99879807692307687</v>
      </c>
    </row>
    <row r="40" spans="1:11" x14ac:dyDescent="0.25">
      <c r="A40" s="7" t="s">
        <v>380</v>
      </c>
      <c r="B40" s="65">
        <v>9</v>
      </c>
      <c r="C40" s="34">
        <f>IF(B49=0, "-", B40/B49)</f>
        <v>3.4272658035034271E-3</v>
      </c>
      <c r="D40" s="65">
        <v>20</v>
      </c>
      <c r="E40" s="9">
        <f>IF(D49=0, "-", D40/D49)</f>
        <v>9.7087378640776691E-3</v>
      </c>
      <c r="F40" s="81">
        <v>90</v>
      </c>
      <c r="G40" s="34">
        <f>IF(F49=0, "-", F40/F49)</f>
        <v>3.981948500132732E-3</v>
      </c>
      <c r="H40" s="65">
        <v>139</v>
      </c>
      <c r="I40" s="9">
        <f>IF(H49=0, "-", H40/H49)</f>
        <v>5.9913793103448278E-3</v>
      </c>
      <c r="J40" s="8">
        <f t="shared" si="2"/>
        <v>-0.55000000000000004</v>
      </c>
      <c r="K40" s="9">
        <f t="shared" si="3"/>
        <v>-0.35251798561151076</v>
      </c>
    </row>
    <row r="41" spans="1:11" x14ac:dyDescent="0.25">
      <c r="A41" s="7" t="s">
        <v>381</v>
      </c>
      <c r="B41" s="65">
        <v>38</v>
      </c>
      <c r="C41" s="34">
        <f>IF(B49=0, "-", B41/B49)</f>
        <v>1.4470677837014471E-2</v>
      </c>
      <c r="D41" s="65">
        <v>14</v>
      </c>
      <c r="E41" s="9">
        <f>IF(D49=0, "-", D41/D49)</f>
        <v>6.7961165048543689E-3</v>
      </c>
      <c r="F41" s="81">
        <v>358</v>
      </c>
      <c r="G41" s="34">
        <f>IF(F49=0, "-", F41/F49)</f>
        <v>1.5839306256083534E-2</v>
      </c>
      <c r="H41" s="65">
        <v>25</v>
      </c>
      <c r="I41" s="9">
        <f>IF(H49=0, "-", H41/H49)</f>
        <v>1.0775862068965517E-3</v>
      </c>
      <c r="J41" s="8">
        <f t="shared" si="2"/>
        <v>1.7142857142857142</v>
      </c>
      <c r="K41" s="9" t="str">
        <f t="shared" si="3"/>
        <v>&gt;999%</v>
      </c>
    </row>
    <row r="42" spans="1:11" x14ac:dyDescent="0.25">
      <c r="A42" s="7" t="s">
        <v>382</v>
      </c>
      <c r="B42" s="65">
        <v>47</v>
      </c>
      <c r="C42" s="34">
        <f>IF(B49=0, "-", B42/B49)</f>
        <v>1.7897943640517899E-2</v>
      </c>
      <c r="D42" s="65">
        <v>48</v>
      </c>
      <c r="E42" s="9">
        <f>IF(D49=0, "-", D42/D49)</f>
        <v>2.3300970873786409E-2</v>
      </c>
      <c r="F42" s="81">
        <v>373</v>
      </c>
      <c r="G42" s="34">
        <f>IF(F49=0, "-", F42/F49)</f>
        <v>1.6502964339438989E-2</v>
      </c>
      <c r="H42" s="65">
        <v>581</v>
      </c>
      <c r="I42" s="9">
        <f>IF(H49=0, "-", H42/H49)</f>
        <v>2.5043103448275861E-2</v>
      </c>
      <c r="J42" s="8">
        <f t="shared" si="2"/>
        <v>-2.0833333333333332E-2</v>
      </c>
      <c r="K42" s="9">
        <f t="shared" si="3"/>
        <v>-0.35800344234079173</v>
      </c>
    </row>
    <row r="43" spans="1:11" x14ac:dyDescent="0.25">
      <c r="A43" s="7" t="s">
        <v>383</v>
      </c>
      <c r="B43" s="65">
        <v>238</v>
      </c>
      <c r="C43" s="34">
        <f>IF(B49=0, "-", B43/B49)</f>
        <v>9.063214013709063E-2</v>
      </c>
      <c r="D43" s="65">
        <v>124</v>
      </c>
      <c r="E43" s="9">
        <f>IF(D49=0, "-", D43/D49)</f>
        <v>6.0194174757281553E-2</v>
      </c>
      <c r="F43" s="81">
        <v>1525</v>
      </c>
      <c r="G43" s="34">
        <f>IF(F49=0, "-", F43/F49)</f>
        <v>6.7471905141137947E-2</v>
      </c>
      <c r="H43" s="65">
        <v>1532</v>
      </c>
      <c r="I43" s="9">
        <f>IF(H49=0, "-", H43/H49)</f>
        <v>6.6034482758620686E-2</v>
      </c>
      <c r="J43" s="8">
        <f t="shared" si="2"/>
        <v>0.91935483870967738</v>
      </c>
      <c r="K43" s="9">
        <f t="shared" si="3"/>
        <v>-4.5691906005221935E-3</v>
      </c>
    </row>
    <row r="44" spans="1:11" x14ac:dyDescent="0.25">
      <c r="A44" s="7" t="s">
        <v>384</v>
      </c>
      <c r="B44" s="65">
        <v>3</v>
      </c>
      <c r="C44" s="34">
        <f>IF(B49=0, "-", B44/B49)</f>
        <v>1.1424219345011425E-3</v>
      </c>
      <c r="D44" s="65">
        <v>9</v>
      </c>
      <c r="E44" s="9">
        <f>IF(D49=0, "-", D44/D49)</f>
        <v>4.3689320388349516E-3</v>
      </c>
      <c r="F44" s="81">
        <v>92</v>
      </c>
      <c r="G44" s="34">
        <f>IF(F49=0, "-", F44/F49)</f>
        <v>4.0704362445801254E-3</v>
      </c>
      <c r="H44" s="65">
        <v>65</v>
      </c>
      <c r="I44" s="9">
        <f>IF(H49=0, "-", H44/H49)</f>
        <v>2.8017241379310344E-3</v>
      </c>
      <c r="J44" s="8">
        <f t="shared" si="2"/>
        <v>-0.66666666666666663</v>
      </c>
      <c r="K44" s="9">
        <f t="shared" si="3"/>
        <v>0.41538461538461541</v>
      </c>
    </row>
    <row r="45" spans="1:11" x14ac:dyDescent="0.25">
      <c r="A45" s="7" t="s">
        <v>385</v>
      </c>
      <c r="B45" s="65">
        <v>80</v>
      </c>
      <c r="C45" s="34">
        <f>IF(B49=0, "-", B45/B49)</f>
        <v>3.0464584920030464E-2</v>
      </c>
      <c r="D45" s="65">
        <v>61</v>
      </c>
      <c r="E45" s="9">
        <f>IF(D49=0, "-", D45/D49)</f>
        <v>2.9611650485436892E-2</v>
      </c>
      <c r="F45" s="81">
        <v>460</v>
      </c>
      <c r="G45" s="34">
        <f>IF(F49=0, "-", F45/F49)</f>
        <v>2.0352181222900629E-2</v>
      </c>
      <c r="H45" s="65">
        <v>546</v>
      </c>
      <c r="I45" s="9">
        <f>IF(H49=0, "-", H45/H49)</f>
        <v>2.353448275862069E-2</v>
      </c>
      <c r="J45" s="8">
        <f t="shared" si="2"/>
        <v>0.31147540983606559</v>
      </c>
      <c r="K45" s="9">
        <f t="shared" si="3"/>
        <v>-0.1575091575091575</v>
      </c>
    </row>
    <row r="46" spans="1:11" x14ac:dyDescent="0.25">
      <c r="A46" s="7" t="s">
        <v>386</v>
      </c>
      <c r="B46" s="65">
        <v>118</v>
      </c>
      <c r="C46" s="34">
        <f>IF(B49=0, "-", B46/B49)</f>
        <v>4.4935262757044937E-2</v>
      </c>
      <c r="D46" s="65">
        <v>101</v>
      </c>
      <c r="E46" s="9">
        <f>IF(D49=0, "-", D46/D49)</f>
        <v>4.9029126213592233E-2</v>
      </c>
      <c r="F46" s="81">
        <v>1436</v>
      </c>
      <c r="G46" s="34">
        <f>IF(F49=0, "-", F46/F49)</f>
        <v>6.3534200513228917E-2</v>
      </c>
      <c r="H46" s="65">
        <v>1303</v>
      </c>
      <c r="I46" s="9">
        <f>IF(H49=0, "-", H46/H49)</f>
        <v>5.6163793103448274E-2</v>
      </c>
      <c r="J46" s="8">
        <f t="shared" si="2"/>
        <v>0.16831683168316833</v>
      </c>
      <c r="K46" s="9">
        <f t="shared" si="3"/>
        <v>0.10207214121258634</v>
      </c>
    </row>
    <row r="47" spans="1:11" x14ac:dyDescent="0.25">
      <c r="A47" s="7" t="s">
        <v>387</v>
      </c>
      <c r="B47" s="65">
        <v>144</v>
      </c>
      <c r="C47" s="34">
        <f>IF(B49=0, "-", B47/B49)</f>
        <v>5.4836252856054833E-2</v>
      </c>
      <c r="D47" s="65">
        <v>102</v>
      </c>
      <c r="E47" s="9">
        <f>IF(D49=0, "-", D47/D49)</f>
        <v>4.9514563106796118E-2</v>
      </c>
      <c r="F47" s="81">
        <v>605</v>
      </c>
      <c r="G47" s="34">
        <f>IF(F49=0, "-", F47/F49)</f>
        <v>2.6767542695336696E-2</v>
      </c>
      <c r="H47" s="65">
        <v>1058</v>
      </c>
      <c r="I47" s="9">
        <f>IF(H49=0, "-", H47/H49)</f>
        <v>4.5603448275862067E-2</v>
      </c>
      <c r="J47" s="8">
        <f t="shared" si="2"/>
        <v>0.41176470588235292</v>
      </c>
      <c r="K47" s="9">
        <f t="shared" si="3"/>
        <v>-0.42816635160680527</v>
      </c>
    </row>
    <row r="48" spans="1:11" x14ac:dyDescent="0.25">
      <c r="A48" s="2"/>
      <c r="B48" s="68"/>
      <c r="C48" s="33"/>
      <c r="D48" s="68"/>
      <c r="E48" s="6"/>
      <c r="F48" s="82"/>
      <c r="G48" s="33"/>
      <c r="H48" s="68"/>
      <c r="I48" s="6"/>
      <c r="J48" s="5"/>
      <c r="K48" s="6"/>
    </row>
    <row r="49" spans="1:11" s="43" customFormat="1" x14ac:dyDescent="0.25">
      <c r="A49" s="162" t="s">
        <v>628</v>
      </c>
      <c r="B49" s="71">
        <f>SUM(B26:B48)</f>
        <v>2626</v>
      </c>
      <c r="C49" s="40">
        <f>B49/25367</f>
        <v>0.10352032167777034</v>
      </c>
      <c r="D49" s="71">
        <f>SUM(D26:D48)</f>
        <v>2060</v>
      </c>
      <c r="E49" s="41">
        <f>D49/20495</f>
        <v>0.10051232007806782</v>
      </c>
      <c r="F49" s="77">
        <f>SUM(F26:F48)</f>
        <v>22602</v>
      </c>
      <c r="G49" s="42">
        <f>F49/214492</f>
        <v>0.10537455942412771</v>
      </c>
      <c r="H49" s="71">
        <f>SUM(H26:H48)</f>
        <v>23200</v>
      </c>
      <c r="I49" s="41">
        <f>H49/211338</f>
        <v>0.10977675571832798</v>
      </c>
      <c r="J49" s="37">
        <f>IF(D49=0, "-", IF((B49-D49)/D49&lt;10, (B49-D49)/D49, "&gt;999%"))</f>
        <v>0.27475728155339807</v>
      </c>
      <c r="K49" s="38">
        <f>IF(H49=0, "-", IF((F49-H49)/H49&lt;10, (F49-H49)/H49, "&gt;999%"))</f>
        <v>-2.5775862068965517E-2</v>
      </c>
    </row>
    <row r="50" spans="1:11" x14ac:dyDescent="0.25">
      <c r="B50" s="83"/>
      <c r="D50" s="83"/>
      <c r="F50" s="83"/>
      <c r="H50" s="83"/>
    </row>
    <row r="51" spans="1:11" x14ac:dyDescent="0.25">
      <c r="A51" s="163" t="s">
        <v>155</v>
      </c>
      <c r="B51" s="61" t="s">
        <v>12</v>
      </c>
      <c r="C51" s="62" t="s">
        <v>13</v>
      </c>
      <c r="D51" s="61" t="s">
        <v>12</v>
      </c>
      <c r="E51" s="63" t="s">
        <v>13</v>
      </c>
      <c r="F51" s="62" t="s">
        <v>12</v>
      </c>
      <c r="G51" s="62" t="s">
        <v>13</v>
      </c>
      <c r="H51" s="61" t="s">
        <v>12</v>
      </c>
      <c r="I51" s="63" t="s">
        <v>13</v>
      </c>
      <c r="J51" s="61"/>
      <c r="K51" s="63"/>
    </row>
    <row r="52" spans="1:11" x14ac:dyDescent="0.25">
      <c r="A52" s="7" t="s">
        <v>388</v>
      </c>
      <c r="B52" s="65">
        <v>18</v>
      </c>
      <c r="C52" s="34">
        <f>IF(B63=0, "-", B52/B63)</f>
        <v>3.9301310043668124E-2</v>
      </c>
      <c r="D52" s="65">
        <v>25</v>
      </c>
      <c r="E52" s="9">
        <f>IF(D63=0, "-", D52/D63)</f>
        <v>6.3131313131313135E-2</v>
      </c>
      <c r="F52" s="81">
        <v>137</v>
      </c>
      <c r="G52" s="34">
        <f>IF(F63=0, "-", F52/F63)</f>
        <v>2.9991243432574432E-2</v>
      </c>
      <c r="H52" s="65">
        <v>349</v>
      </c>
      <c r="I52" s="9">
        <f>IF(H63=0, "-", H52/H63)</f>
        <v>6.61611374407583E-2</v>
      </c>
      <c r="J52" s="8">
        <f t="shared" ref="J52:J61" si="4">IF(D52=0, "-", IF((B52-D52)/D52&lt;10, (B52-D52)/D52, "&gt;999%"))</f>
        <v>-0.28000000000000003</v>
      </c>
      <c r="K52" s="9">
        <f t="shared" ref="K52:K61" si="5">IF(H52=0, "-", IF((F52-H52)/H52&lt;10, (F52-H52)/H52, "&gt;999%"))</f>
        <v>-0.60744985673352436</v>
      </c>
    </row>
    <row r="53" spans="1:11" x14ac:dyDescent="0.25">
      <c r="A53" s="7" t="s">
        <v>389</v>
      </c>
      <c r="B53" s="65">
        <v>39</v>
      </c>
      <c r="C53" s="34">
        <f>IF(B63=0, "-", B53/B63)</f>
        <v>8.5152838427947602E-2</v>
      </c>
      <c r="D53" s="65">
        <v>120</v>
      </c>
      <c r="E53" s="9">
        <f>IF(D63=0, "-", D53/D63)</f>
        <v>0.30303030303030304</v>
      </c>
      <c r="F53" s="81">
        <v>633</v>
      </c>
      <c r="G53" s="34">
        <f>IF(F63=0, "-", F53/F63)</f>
        <v>0.13857267950963223</v>
      </c>
      <c r="H53" s="65">
        <v>1065</v>
      </c>
      <c r="I53" s="9">
        <f>IF(H63=0, "-", H53/H63)</f>
        <v>0.2018957345971564</v>
      </c>
      <c r="J53" s="8">
        <f t="shared" si="4"/>
        <v>-0.67500000000000004</v>
      </c>
      <c r="K53" s="9">
        <f t="shared" si="5"/>
        <v>-0.40563380281690142</v>
      </c>
    </row>
    <row r="54" spans="1:11" x14ac:dyDescent="0.25">
      <c r="A54" s="7" t="s">
        <v>390</v>
      </c>
      <c r="B54" s="65">
        <v>39</v>
      </c>
      <c r="C54" s="34">
        <f>IF(B63=0, "-", B54/B63)</f>
        <v>8.5152838427947602E-2</v>
      </c>
      <c r="D54" s="65">
        <v>42</v>
      </c>
      <c r="E54" s="9">
        <f>IF(D63=0, "-", D54/D63)</f>
        <v>0.10606060606060606</v>
      </c>
      <c r="F54" s="81">
        <v>746</v>
      </c>
      <c r="G54" s="34">
        <f>IF(F63=0, "-", F54/F63)</f>
        <v>0.16330998248686515</v>
      </c>
      <c r="H54" s="65">
        <v>984</v>
      </c>
      <c r="I54" s="9">
        <f>IF(H63=0, "-", H54/H63)</f>
        <v>0.18654028436018957</v>
      </c>
      <c r="J54" s="8">
        <f t="shared" si="4"/>
        <v>-7.1428571428571425E-2</v>
      </c>
      <c r="K54" s="9">
        <f t="shared" si="5"/>
        <v>-0.241869918699187</v>
      </c>
    </row>
    <row r="55" spans="1:11" x14ac:dyDescent="0.25">
      <c r="A55" s="7" t="s">
        <v>391</v>
      </c>
      <c r="B55" s="65">
        <v>19</v>
      </c>
      <c r="C55" s="34">
        <f>IF(B63=0, "-", B55/B63)</f>
        <v>4.148471615720524E-2</v>
      </c>
      <c r="D55" s="65">
        <v>11</v>
      </c>
      <c r="E55" s="9">
        <f>IF(D63=0, "-", D55/D63)</f>
        <v>2.7777777777777776E-2</v>
      </c>
      <c r="F55" s="81">
        <v>162</v>
      </c>
      <c r="G55" s="34">
        <f>IF(F63=0, "-", F55/F63)</f>
        <v>3.5464098073555168E-2</v>
      </c>
      <c r="H55" s="65">
        <v>130</v>
      </c>
      <c r="I55" s="9">
        <f>IF(H63=0, "-", H55/H63)</f>
        <v>2.4644549763033177E-2</v>
      </c>
      <c r="J55" s="8">
        <f t="shared" si="4"/>
        <v>0.72727272727272729</v>
      </c>
      <c r="K55" s="9">
        <f t="shared" si="5"/>
        <v>0.24615384615384617</v>
      </c>
    </row>
    <row r="56" spans="1:11" x14ac:dyDescent="0.25">
      <c r="A56" s="7" t="s">
        <v>392</v>
      </c>
      <c r="B56" s="65">
        <v>3</v>
      </c>
      <c r="C56" s="34">
        <f>IF(B63=0, "-", B56/B63)</f>
        <v>6.5502183406113534E-3</v>
      </c>
      <c r="D56" s="65">
        <v>9</v>
      </c>
      <c r="E56" s="9">
        <f>IF(D63=0, "-", D56/D63)</f>
        <v>2.2727272727272728E-2</v>
      </c>
      <c r="F56" s="81">
        <v>44</v>
      </c>
      <c r="G56" s="34">
        <f>IF(F63=0, "-", F56/F63)</f>
        <v>9.6322241681260946E-3</v>
      </c>
      <c r="H56" s="65">
        <v>101</v>
      </c>
      <c r="I56" s="9">
        <f>IF(H63=0, "-", H56/H63)</f>
        <v>1.9146919431279621E-2</v>
      </c>
      <c r="J56" s="8">
        <f t="shared" si="4"/>
        <v>-0.66666666666666663</v>
      </c>
      <c r="K56" s="9">
        <f t="shared" si="5"/>
        <v>-0.5643564356435643</v>
      </c>
    </row>
    <row r="57" spans="1:11" x14ac:dyDescent="0.25">
      <c r="A57" s="7" t="s">
        <v>393</v>
      </c>
      <c r="B57" s="65">
        <v>30</v>
      </c>
      <c r="C57" s="34">
        <f>IF(B63=0, "-", B57/B63)</f>
        <v>6.5502183406113537E-2</v>
      </c>
      <c r="D57" s="65">
        <v>30</v>
      </c>
      <c r="E57" s="9">
        <f>IF(D63=0, "-", D57/D63)</f>
        <v>7.575757575757576E-2</v>
      </c>
      <c r="F57" s="81">
        <v>222</v>
      </c>
      <c r="G57" s="34">
        <f>IF(F63=0, "-", F57/F63)</f>
        <v>4.859894921190893E-2</v>
      </c>
      <c r="H57" s="65">
        <v>337</v>
      </c>
      <c r="I57" s="9">
        <f>IF(H63=0, "-", H57/H63)</f>
        <v>6.3886255924170618E-2</v>
      </c>
      <c r="J57" s="8">
        <f t="shared" si="4"/>
        <v>0</v>
      </c>
      <c r="K57" s="9">
        <f t="shared" si="5"/>
        <v>-0.34124629080118696</v>
      </c>
    </row>
    <row r="58" spans="1:11" x14ac:dyDescent="0.25">
      <c r="A58" s="7" t="s">
        <v>394</v>
      </c>
      <c r="B58" s="65">
        <v>23</v>
      </c>
      <c r="C58" s="34">
        <f>IF(B63=0, "-", B58/B63)</f>
        <v>5.0218340611353711E-2</v>
      </c>
      <c r="D58" s="65">
        <v>9</v>
      </c>
      <c r="E58" s="9">
        <f>IF(D63=0, "-", D58/D63)</f>
        <v>2.2727272727272728E-2</v>
      </c>
      <c r="F58" s="81">
        <v>173</v>
      </c>
      <c r="G58" s="34">
        <f>IF(F63=0, "-", F58/F63)</f>
        <v>3.7872154115586691E-2</v>
      </c>
      <c r="H58" s="65">
        <v>85</v>
      </c>
      <c r="I58" s="9">
        <f>IF(H63=0, "-", H58/H63)</f>
        <v>1.6113744075829384E-2</v>
      </c>
      <c r="J58" s="8">
        <f t="shared" si="4"/>
        <v>1.5555555555555556</v>
      </c>
      <c r="K58" s="9">
        <f t="shared" si="5"/>
        <v>1.0352941176470589</v>
      </c>
    </row>
    <row r="59" spans="1:11" x14ac:dyDescent="0.25">
      <c r="A59" s="7" t="s">
        <v>395</v>
      </c>
      <c r="B59" s="65">
        <v>90</v>
      </c>
      <c r="C59" s="34">
        <f>IF(B63=0, "-", B59/B63)</f>
        <v>0.1965065502183406</v>
      </c>
      <c r="D59" s="65">
        <v>56</v>
      </c>
      <c r="E59" s="9">
        <f>IF(D63=0, "-", D59/D63)</f>
        <v>0.14141414141414141</v>
      </c>
      <c r="F59" s="81">
        <v>1051</v>
      </c>
      <c r="G59" s="34">
        <f>IF(F63=0, "-", F59/F63)</f>
        <v>0.23007880910683012</v>
      </c>
      <c r="H59" s="65">
        <v>966</v>
      </c>
      <c r="I59" s="9">
        <f>IF(H63=0, "-", H59/H63)</f>
        <v>0.18312796208530804</v>
      </c>
      <c r="J59" s="8">
        <f t="shared" si="4"/>
        <v>0.6071428571428571</v>
      </c>
      <c r="K59" s="9">
        <f t="shared" si="5"/>
        <v>8.7991718426501039E-2</v>
      </c>
    </row>
    <row r="60" spans="1:11" x14ac:dyDescent="0.25">
      <c r="A60" s="7" t="s">
        <v>396</v>
      </c>
      <c r="B60" s="65">
        <v>40</v>
      </c>
      <c r="C60" s="34">
        <f>IF(B63=0, "-", B60/B63)</f>
        <v>8.7336244541484712E-2</v>
      </c>
      <c r="D60" s="65">
        <v>25</v>
      </c>
      <c r="E60" s="9">
        <f>IF(D63=0, "-", D60/D63)</f>
        <v>6.3131313131313135E-2</v>
      </c>
      <c r="F60" s="81">
        <v>215</v>
      </c>
      <c r="G60" s="34">
        <f>IF(F63=0, "-", F60/F63)</f>
        <v>4.7066549912434329E-2</v>
      </c>
      <c r="H60" s="65">
        <v>264</v>
      </c>
      <c r="I60" s="9">
        <f>IF(H63=0, "-", H60/H63)</f>
        <v>5.0047393364928909E-2</v>
      </c>
      <c r="J60" s="8">
        <f t="shared" si="4"/>
        <v>0.6</v>
      </c>
      <c r="K60" s="9">
        <f t="shared" si="5"/>
        <v>-0.18560606060606061</v>
      </c>
    </row>
    <row r="61" spans="1:11" x14ac:dyDescent="0.25">
      <c r="A61" s="7" t="s">
        <v>397</v>
      </c>
      <c r="B61" s="65">
        <v>157</v>
      </c>
      <c r="C61" s="34">
        <f>IF(B63=0, "-", B61/B63)</f>
        <v>0.34279475982532753</v>
      </c>
      <c r="D61" s="65">
        <v>69</v>
      </c>
      <c r="E61" s="9">
        <f>IF(D63=0, "-", D61/D63)</f>
        <v>0.17424242424242425</v>
      </c>
      <c r="F61" s="81">
        <v>1185</v>
      </c>
      <c r="G61" s="34">
        <f>IF(F63=0, "-", F61/F63)</f>
        <v>0.25941330998248685</v>
      </c>
      <c r="H61" s="65">
        <v>994</v>
      </c>
      <c r="I61" s="9">
        <f>IF(H63=0, "-", H61/H63)</f>
        <v>0.18843601895734596</v>
      </c>
      <c r="J61" s="8">
        <f t="shared" si="4"/>
        <v>1.2753623188405796</v>
      </c>
      <c r="K61" s="9">
        <f t="shared" si="5"/>
        <v>0.19215291750503019</v>
      </c>
    </row>
    <row r="62" spans="1:11" x14ac:dyDescent="0.25">
      <c r="A62" s="2"/>
      <c r="B62" s="68"/>
      <c r="C62" s="33"/>
      <c r="D62" s="68"/>
      <c r="E62" s="6"/>
      <c r="F62" s="82"/>
      <c r="G62" s="33"/>
      <c r="H62" s="68"/>
      <c r="I62" s="6"/>
      <c r="J62" s="5"/>
      <c r="K62" s="6"/>
    </row>
    <row r="63" spans="1:11" s="43" customFormat="1" x14ac:dyDescent="0.25">
      <c r="A63" s="162" t="s">
        <v>627</v>
      </c>
      <c r="B63" s="71">
        <f>SUM(B52:B62)</f>
        <v>458</v>
      </c>
      <c r="C63" s="40">
        <f>B63/25367</f>
        <v>1.8054953285764969E-2</v>
      </c>
      <c r="D63" s="71">
        <f>SUM(D52:D62)</f>
        <v>396</v>
      </c>
      <c r="E63" s="41">
        <f>D63/20495</f>
        <v>1.9321785801414981E-2</v>
      </c>
      <c r="F63" s="77">
        <f>SUM(F52:F62)</f>
        <v>4568</v>
      </c>
      <c r="G63" s="42">
        <f>F63/214492</f>
        <v>2.1296831583462319E-2</v>
      </c>
      <c r="H63" s="71">
        <f>SUM(H52:H62)</f>
        <v>5275</v>
      </c>
      <c r="I63" s="41">
        <f>H63/211338</f>
        <v>2.4960016655783627E-2</v>
      </c>
      <c r="J63" s="37">
        <f>IF(D63=0, "-", IF((B63-D63)/D63&lt;10, (B63-D63)/D63, "&gt;999%"))</f>
        <v>0.15656565656565657</v>
      </c>
      <c r="K63" s="38">
        <f>IF(H63=0, "-", IF((F63-H63)/H63&lt;10, (F63-H63)/H63, "&gt;999%"))</f>
        <v>-0.13402843601895734</v>
      </c>
    </row>
    <row r="64" spans="1:11" x14ac:dyDescent="0.25">
      <c r="B64" s="83"/>
      <c r="D64" s="83"/>
      <c r="F64" s="83"/>
      <c r="H64" s="83"/>
    </row>
    <row r="65" spans="1:11" s="43" customFormat="1" x14ac:dyDescent="0.25">
      <c r="A65" s="162" t="s">
        <v>626</v>
      </c>
      <c r="B65" s="71">
        <v>3084</v>
      </c>
      <c r="C65" s="40">
        <f>B65/25367</f>
        <v>0.1215752749635353</v>
      </c>
      <c r="D65" s="71">
        <v>2456</v>
      </c>
      <c r="E65" s="41">
        <f>D65/20495</f>
        <v>0.1198341058794828</v>
      </c>
      <c r="F65" s="77">
        <v>27170</v>
      </c>
      <c r="G65" s="42">
        <f>F65/214492</f>
        <v>0.12667139100759003</v>
      </c>
      <c r="H65" s="71">
        <v>28475</v>
      </c>
      <c r="I65" s="41">
        <f>H65/211338</f>
        <v>0.13473677237411161</v>
      </c>
      <c r="J65" s="37">
        <f>IF(D65=0, "-", IF((B65-D65)/D65&lt;10, (B65-D65)/D65, "&gt;999%"))</f>
        <v>0.25570032573289903</v>
      </c>
      <c r="K65" s="38">
        <f>IF(H65=0, "-", IF((F65-H65)/H65&lt;10, (F65-H65)/H65, "&gt;999%"))</f>
        <v>-4.582967515364355E-2</v>
      </c>
    </row>
    <row r="66" spans="1:11" x14ac:dyDescent="0.25">
      <c r="B66" s="83"/>
      <c r="D66" s="83"/>
      <c r="F66" s="83"/>
      <c r="H66" s="83"/>
    </row>
    <row r="67" spans="1:11" ht="15.6" x14ac:dyDescent="0.3">
      <c r="A67" s="164" t="s">
        <v>125</v>
      </c>
      <c r="B67" s="196" t="s">
        <v>1</v>
      </c>
      <c r="C67" s="200"/>
      <c r="D67" s="200"/>
      <c r="E67" s="197"/>
      <c r="F67" s="196" t="s">
        <v>14</v>
      </c>
      <c r="G67" s="200"/>
      <c r="H67" s="200"/>
      <c r="I67" s="197"/>
      <c r="J67" s="196" t="s">
        <v>15</v>
      </c>
      <c r="K67" s="197"/>
    </row>
    <row r="68" spans="1:11" x14ac:dyDescent="0.25">
      <c r="A68" s="22"/>
      <c r="B68" s="196">
        <f>VALUE(RIGHT($B$2, 4))</f>
        <v>2022</v>
      </c>
      <c r="C68" s="197"/>
      <c r="D68" s="196">
        <f>B68-1</f>
        <v>2021</v>
      </c>
      <c r="E68" s="204"/>
      <c r="F68" s="196">
        <f>B68</f>
        <v>2022</v>
      </c>
      <c r="G68" s="204"/>
      <c r="H68" s="196">
        <f>D68</f>
        <v>2021</v>
      </c>
      <c r="I68" s="204"/>
      <c r="J68" s="140" t="s">
        <v>4</v>
      </c>
      <c r="K68" s="141" t="s">
        <v>2</v>
      </c>
    </row>
    <row r="69" spans="1:11" x14ac:dyDescent="0.25">
      <c r="A69" s="163" t="s">
        <v>156</v>
      </c>
      <c r="B69" s="61" t="s">
        <v>12</v>
      </c>
      <c r="C69" s="62" t="s">
        <v>13</v>
      </c>
      <c r="D69" s="61" t="s">
        <v>12</v>
      </c>
      <c r="E69" s="63" t="s">
        <v>13</v>
      </c>
      <c r="F69" s="62" t="s">
        <v>12</v>
      </c>
      <c r="G69" s="62" t="s">
        <v>13</v>
      </c>
      <c r="H69" s="61" t="s">
        <v>12</v>
      </c>
      <c r="I69" s="63" t="s">
        <v>13</v>
      </c>
      <c r="J69" s="61"/>
      <c r="K69" s="63"/>
    </row>
    <row r="70" spans="1:11" x14ac:dyDescent="0.25">
      <c r="A70" s="7" t="s">
        <v>398</v>
      </c>
      <c r="B70" s="65">
        <v>0</v>
      </c>
      <c r="C70" s="34">
        <f>IF(B92=0, "-", B70/B92)</f>
        <v>0</v>
      </c>
      <c r="D70" s="65">
        <v>0</v>
      </c>
      <c r="E70" s="9">
        <f>IF(D92=0, "-", D70/D92)</f>
        <v>0</v>
      </c>
      <c r="F70" s="81">
        <v>19</v>
      </c>
      <c r="G70" s="34">
        <f>IF(F92=0, "-", F70/F92)</f>
        <v>5.3370786516853937E-4</v>
      </c>
      <c r="H70" s="65">
        <v>10</v>
      </c>
      <c r="I70" s="9">
        <f>IF(H92=0, "-", H70/H92)</f>
        <v>3.2822398004398199E-4</v>
      </c>
      <c r="J70" s="8" t="str">
        <f t="shared" ref="J70:J90" si="6">IF(D70=0, "-", IF((B70-D70)/D70&lt;10, (B70-D70)/D70, "&gt;999%"))</f>
        <v>-</v>
      </c>
      <c r="K70" s="9">
        <f t="shared" ref="K70:K90" si="7">IF(H70=0, "-", IF((F70-H70)/H70&lt;10, (F70-H70)/H70, "&gt;999%"))</f>
        <v>0.9</v>
      </c>
    </row>
    <row r="71" spans="1:11" x14ac:dyDescent="0.25">
      <c r="A71" s="7" t="s">
        <v>399</v>
      </c>
      <c r="B71" s="65">
        <v>55</v>
      </c>
      <c r="C71" s="34">
        <f>IF(B92=0, "-", B71/B92)</f>
        <v>1.2525620587565475E-2</v>
      </c>
      <c r="D71" s="65">
        <v>0</v>
      </c>
      <c r="E71" s="9">
        <f>IF(D92=0, "-", D71/D92)</f>
        <v>0</v>
      </c>
      <c r="F71" s="81">
        <v>69</v>
      </c>
      <c r="G71" s="34">
        <f>IF(F92=0, "-", F71/F92)</f>
        <v>1.9382022471910111E-3</v>
      </c>
      <c r="H71" s="65">
        <v>0</v>
      </c>
      <c r="I71" s="9">
        <f>IF(H92=0, "-", H71/H92)</f>
        <v>0</v>
      </c>
      <c r="J71" s="8" t="str">
        <f t="shared" si="6"/>
        <v>-</v>
      </c>
      <c r="K71" s="9" t="str">
        <f t="shared" si="7"/>
        <v>-</v>
      </c>
    </row>
    <row r="72" spans="1:11" x14ac:dyDescent="0.25">
      <c r="A72" s="7" t="s">
        <v>400</v>
      </c>
      <c r="B72" s="65">
        <v>85</v>
      </c>
      <c r="C72" s="34">
        <f>IF(B92=0, "-", B72/B92)</f>
        <v>1.9357777271692099E-2</v>
      </c>
      <c r="D72" s="65">
        <v>2</v>
      </c>
      <c r="E72" s="9">
        <f>IF(D92=0, "-", D72/D92)</f>
        <v>6.6489361702127658E-4</v>
      </c>
      <c r="F72" s="81">
        <v>508</v>
      </c>
      <c r="G72" s="34">
        <f>IF(F92=0, "-", F72/F92)</f>
        <v>1.4269662921348314E-2</v>
      </c>
      <c r="H72" s="65">
        <v>377</v>
      </c>
      <c r="I72" s="9">
        <f>IF(H92=0, "-", H72/H92)</f>
        <v>1.2374044047658121E-2</v>
      </c>
      <c r="J72" s="8" t="str">
        <f t="shared" si="6"/>
        <v>&gt;999%</v>
      </c>
      <c r="K72" s="9">
        <f t="shared" si="7"/>
        <v>0.34748010610079577</v>
      </c>
    </row>
    <row r="73" spans="1:11" x14ac:dyDescent="0.25">
      <c r="A73" s="7" t="s">
        <v>401</v>
      </c>
      <c r="B73" s="65">
        <v>367</v>
      </c>
      <c r="C73" s="34">
        <f>IF(B92=0, "-", B73/B92)</f>
        <v>8.3580050102482345E-2</v>
      </c>
      <c r="D73" s="65">
        <v>97</v>
      </c>
      <c r="E73" s="9">
        <f>IF(D92=0, "-", D73/D92)</f>
        <v>3.2247340425531915E-2</v>
      </c>
      <c r="F73" s="81">
        <v>1479</v>
      </c>
      <c r="G73" s="34">
        <f>IF(F92=0, "-", F73/F92)</f>
        <v>4.1544943820224722E-2</v>
      </c>
      <c r="H73" s="65">
        <v>457</v>
      </c>
      <c r="I73" s="9">
        <f>IF(H92=0, "-", H73/H92)</f>
        <v>1.4999835888009978E-2</v>
      </c>
      <c r="J73" s="8">
        <f t="shared" si="6"/>
        <v>2.7835051546391751</v>
      </c>
      <c r="K73" s="9">
        <f t="shared" si="7"/>
        <v>2.2363238512035011</v>
      </c>
    </row>
    <row r="74" spans="1:11" x14ac:dyDescent="0.25">
      <c r="A74" s="7" t="s">
        <v>402</v>
      </c>
      <c r="B74" s="65">
        <v>289</v>
      </c>
      <c r="C74" s="34">
        <f>IF(B92=0, "-", B74/B92)</f>
        <v>6.581644272375313E-2</v>
      </c>
      <c r="D74" s="65">
        <v>116</v>
      </c>
      <c r="E74" s="9">
        <f>IF(D92=0, "-", D74/D92)</f>
        <v>3.8563829787234043E-2</v>
      </c>
      <c r="F74" s="81">
        <v>2281</v>
      </c>
      <c r="G74" s="34">
        <f>IF(F92=0, "-", F74/F92)</f>
        <v>6.4073033707865171E-2</v>
      </c>
      <c r="H74" s="65">
        <v>1527</v>
      </c>
      <c r="I74" s="9">
        <f>IF(H92=0, "-", H74/H92)</f>
        <v>5.0119801752716055E-2</v>
      </c>
      <c r="J74" s="8">
        <f t="shared" si="6"/>
        <v>1.4913793103448276</v>
      </c>
      <c r="K74" s="9">
        <f t="shared" si="7"/>
        <v>0.49377865094957435</v>
      </c>
    </row>
    <row r="75" spans="1:11" x14ac:dyDescent="0.25">
      <c r="A75" s="7" t="s">
        <v>403</v>
      </c>
      <c r="B75" s="65">
        <v>460</v>
      </c>
      <c r="C75" s="34">
        <f>IF(B92=0, "-", B75/B92)</f>
        <v>0.10475973582327489</v>
      </c>
      <c r="D75" s="65">
        <v>409</v>
      </c>
      <c r="E75" s="9">
        <f>IF(D92=0, "-", D75/D92)</f>
        <v>0.13597074468085107</v>
      </c>
      <c r="F75" s="81">
        <v>3707</v>
      </c>
      <c r="G75" s="34">
        <f>IF(F92=0, "-", F75/F92)</f>
        <v>0.10412921348314606</v>
      </c>
      <c r="H75" s="65">
        <v>2602</v>
      </c>
      <c r="I75" s="9">
        <f>IF(H92=0, "-", H75/H92)</f>
        <v>8.5403879607444125E-2</v>
      </c>
      <c r="J75" s="8">
        <f t="shared" si="6"/>
        <v>0.12469437652811736</v>
      </c>
      <c r="K75" s="9">
        <f t="shared" si="7"/>
        <v>0.42467332820906994</v>
      </c>
    </row>
    <row r="76" spans="1:11" x14ac:dyDescent="0.25">
      <c r="A76" s="7" t="s">
        <v>404</v>
      </c>
      <c r="B76" s="65">
        <v>13</v>
      </c>
      <c r="C76" s="34">
        <f>IF(B92=0, "-", B76/B92)</f>
        <v>2.960601229788203E-3</v>
      </c>
      <c r="D76" s="65">
        <v>3</v>
      </c>
      <c r="E76" s="9">
        <f>IF(D92=0, "-", D76/D92)</f>
        <v>9.9734042553191482E-4</v>
      </c>
      <c r="F76" s="81">
        <v>105</v>
      </c>
      <c r="G76" s="34">
        <f>IF(F92=0, "-", F76/F92)</f>
        <v>2.9494382022471912E-3</v>
      </c>
      <c r="H76" s="65">
        <v>92</v>
      </c>
      <c r="I76" s="9">
        <f>IF(H92=0, "-", H76/H92)</f>
        <v>3.0196606164046343E-3</v>
      </c>
      <c r="J76" s="8">
        <f t="shared" si="6"/>
        <v>3.3333333333333335</v>
      </c>
      <c r="K76" s="9">
        <f t="shared" si="7"/>
        <v>0.14130434782608695</v>
      </c>
    </row>
    <row r="77" spans="1:11" x14ac:dyDescent="0.25">
      <c r="A77" s="7" t="s">
        <v>405</v>
      </c>
      <c r="B77" s="65">
        <v>502</v>
      </c>
      <c r="C77" s="34">
        <f>IF(B92=0, "-", B77/B92)</f>
        <v>0.11432475518105215</v>
      </c>
      <c r="D77" s="65">
        <v>131</v>
      </c>
      <c r="E77" s="9">
        <f>IF(D92=0, "-", D77/D92)</f>
        <v>4.3550531914893616E-2</v>
      </c>
      <c r="F77" s="81">
        <v>3951</v>
      </c>
      <c r="G77" s="34">
        <f>IF(F92=0, "-", F77/F92)</f>
        <v>0.11098314606741573</v>
      </c>
      <c r="H77" s="65">
        <v>2093</v>
      </c>
      <c r="I77" s="9">
        <f>IF(H92=0, "-", H77/H92)</f>
        <v>6.8697279023205438E-2</v>
      </c>
      <c r="J77" s="8">
        <f t="shared" si="6"/>
        <v>2.83206106870229</v>
      </c>
      <c r="K77" s="9">
        <f t="shared" si="7"/>
        <v>0.88772097467749644</v>
      </c>
    </row>
    <row r="78" spans="1:11" x14ac:dyDescent="0.25">
      <c r="A78" s="7" t="s">
        <v>406</v>
      </c>
      <c r="B78" s="65">
        <v>758</v>
      </c>
      <c r="C78" s="34">
        <f>IF(B92=0, "-", B78/B92)</f>
        <v>0.17262582555226599</v>
      </c>
      <c r="D78" s="65">
        <v>352</v>
      </c>
      <c r="E78" s="9">
        <f>IF(D92=0, "-", D78/D92)</f>
        <v>0.11702127659574468</v>
      </c>
      <c r="F78" s="81">
        <v>5866</v>
      </c>
      <c r="G78" s="34">
        <f>IF(F92=0, "-", F78/F92)</f>
        <v>0.16477528089887641</v>
      </c>
      <c r="H78" s="65">
        <v>5561</v>
      </c>
      <c r="I78" s="9">
        <f>IF(H92=0, "-", H78/H92)</f>
        <v>0.18252535530245839</v>
      </c>
      <c r="J78" s="8">
        <f t="shared" si="6"/>
        <v>1.1534090909090908</v>
      </c>
      <c r="K78" s="9">
        <f t="shared" si="7"/>
        <v>5.4846250674339146E-2</v>
      </c>
    </row>
    <row r="79" spans="1:11" x14ac:dyDescent="0.25">
      <c r="A79" s="7" t="s">
        <v>407</v>
      </c>
      <c r="B79" s="65">
        <v>279</v>
      </c>
      <c r="C79" s="34">
        <f>IF(B92=0, "-", B79/B92)</f>
        <v>6.3539057162377593E-2</v>
      </c>
      <c r="D79" s="65">
        <v>242</v>
      </c>
      <c r="E79" s="9">
        <f>IF(D92=0, "-", D79/D92)</f>
        <v>8.0452127659574463E-2</v>
      </c>
      <c r="F79" s="81">
        <v>2429</v>
      </c>
      <c r="G79" s="34">
        <f>IF(F92=0, "-", F79/F92)</f>
        <v>6.8230337078651684E-2</v>
      </c>
      <c r="H79" s="65">
        <v>1244</v>
      </c>
      <c r="I79" s="9">
        <f>IF(H92=0, "-", H79/H92)</f>
        <v>4.083106311747136E-2</v>
      </c>
      <c r="J79" s="8">
        <f t="shared" si="6"/>
        <v>0.15289256198347106</v>
      </c>
      <c r="K79" s="9">
        <f t="shared" si="7"/>
        <v>0.952572347266881</v>
      </c>
    </row>
    <row r="80" spans="1:11" x14ac:dyDescent="0.25">
      <c r="A80" s="7" t="s">
        <v>408</v>
      </c>
      <c r="B80" s="65">
        <v>442</v>
      </c>
      <c r="C80" s="34">
        <f>IF(B92=0, "-", B80/B92)</f>
        <v>0.1006604418127989</v>
      </c>
      <c r="D80" s="65">
        <v>192</v>
      </c>
      <c r="E80" s="9">
        <f>IF(D92=0, "-", D80/D92)</f>
        <v>6.3829787234042548E-2</v>
      </c>
      <c r="F80" s="81">
        <v>3146</v>
      </c>
      <c r="G80" s="34">
        <f>IF(F92=0, "-", F80/F92)</f>
        <v>8.8370786516853927E-2</v>
      </c>
      <c r="H80" s="65">
        <v>2170</v>
      </c>
      <c r="I80" s="9">
        <f>IF(H92=0, "-", H80/H92)</f>
        <v>7.1224603669544098E-2</v>
      </c>
      <c r="J80" s="8">
        <f t="shared" si="6"/>
        <v>1.3020833333333333</v>
      </c>
      <c r="K80" s="9">
        <f t="shared" si="7"/>
        <v>0.44976958525345623</v>
      </c>
    </row>
    <row r="81" spans="1:11" x14ac:dyDescent="0.25">
      <c r="A81" s="7" t="s">
        <v>409</v>
      </c>
      <c r="B81" s="65">
        <v>210</v>
      </c>
      <c r="C81" s="34">
        <f>IF(B92=0, "-", B81/B92)</f>
        <v>4.7825096788886357E-2</v>
      </c>
      <c r="D81" s="65">
        <v>157</v>
      </c>
      <c r="E81" s="9">
        <f>IF(D92=0, "-", D81/D92)</f>
        <v>5.2194148936170214E-2</v>
      </c>
      <c r="F81" s="81">
        <v>2044</v>
      </c>
      <c r="G81" s="34">
        <f>IF(F92=0, "-", F81/F92)</f>
        <v>5.7415730337078655E-2</v>
      </c>
      <c r="H81" s="65">
        <v>3277</v>
      </c>
      <c r="I81" s="9">
        <f>IF(H92=0, "-", H81/H92)</f>
        <v>0.1075589982604129</v>
      </c>
      <c r="J81" s="8">
        <f t="shared" si="6"/>
        <v>0.33757961783439489</v>
      </c>
      <c r="K81" s="9">
        <f t="shared" si="7"/>
        <v>-0.37625877326823315</v>
      </c>
    </row>
    <row r="82" spans="1:11" x14ac:dyDescent="0.25">
      <c r="A82" s="7" t="s">
        <v>410</v>
      </c>
      <c r="B82" s="65">
        <v>21</v>
      </c>
      <c r="C82" s="34">
        <f>IF(B92=0, "-", B82/B92)</f>
        <v>4.7825096788886362E-3</v>
      </c>
      <c r="D82" s="65">
        <v>18</v>
      </c>
      <c r="E82" s="9">
        <f>IF(D92=0, "-", D82/D92)</f>
        <v>5.9840425531914893E-3</v>
      </c>
      <c r="F82" s="81">
        <v>216</v>
      </c>
      <c r="G82" s="34">
        <f>IF(F92=0, "-", F82/F92)</f>
        <v>6.0674157303370786E-3</v>
      </c>
      <c r="H82" s="65">
        <v>194</v>
      </c>
      <c r="I82" s="9">
        <f>IF(H92=0, "-", H82/H92)</f>
        <v>6.3675452128532511E-3</v>
      </c>
      <c r="J82" s="8">
        <f t="shared" si="6"/>
        <v>0.16666666666666666</v>
      </c>
      <c r="K82" s="9">
        <f t="shared" si="7"/>
        <v>0.1134020618556701</v>
      </c>
    </row>
    <row r="83" spans="1:11" x14ac:dyDescent="0.25">
      <c r="A83" s="7" t="s">
        <v>411</v>
      </c>
      <c r="B83" s="65">
        <v>5</v>
      </c>
      <c r="C83" s="34">
        <f>IF(B92=0, "-", B83/B92)</f>
        <v>1.1386927806877705E-3</v>
      </c>
      <c r="D83" s="65">
        <v>3</v>
      </c>
      <c r="E83" s="9">
        <f>IF(D92=0, "-", D83/D92)</f>
        <v>9.9734042553191482E-4</v>
      </c>
      <c r="F83" s="81">
        <v>62</v>
      </c>
      <c r="G83" s="34">
        <f>IF(F92=0, "-", F83/F92)</f>
        <v>1.7415730337078652E-3</v>
      </c>
      <c r="H83" s="65">
        <v>52</v>
      </c>
      <c r="I83" s="9">
        <f>IF(H92=0, "-", H83/H92)</f>
        <v>1.7067646962287066E-3</v>
      </c>
      <c r="J83" s="8">
        <f t="shared" si="6"/>
        <v>0.66666666666666663</v>
      </c>
      <c r="K83" s="9">
        <f t="shared" si="7"/>
        <v>0.19230769230769232</v>
      </c>
    </row>
    <row r="84" spans="1:11" x14ac:dyDescent="0.25">
      <c r="A84" s="7" t="s">
        <v>412</v>
      </c>
      <c r="B84" s="65">
        <v>46</v>
      </c>
      <c r="C84" s="34">
        <f>IF(B92=0, "-", B84/B92)</f>
        <v>1.0475973582327488E-2</v>
      </c>
      <c r="D84" s="65">
        <v>47</v>
      </c>
      <c r="E84" s="9">
        <f>IF(D92=0, "-", D84/D92)</f>
        <v>1.5625E-2</v>
      </c>
      <c r="F84" s="81">
        <v>545</v>
      </c>
      <c r="G84" s="34">
        <f>IF(F92=0, "-", F84/F92)</f>
        <v>1.5308988764044944E-2</v>
      </c>
      <c r="H84" s="65">
        <v>486</v>
      </c>
      <c r="I84" s="9">
        <f>IF(H92=0, "-", H84/H92)</f>
        <v>1.5951685430137526E-2</v>
      </c>
      <c r="J84" s="8">
        <f t="shared" si="6"/>
        <v>-2.1276595744680851E-2</v>
      </c>
      <c r="K84" s="9">
        <f t="shared" si="7"/>
        <v>0.12139917695473251</v>
      </c>
    </row>
    <row r="85" spans="1:11" x14ac:dyDescent="0.25">
      <c r="A85" s="7" t="s">
        <v>413</v>
      </c>
      <c r="B85" s="65">
        <v>52</v>
      </c>
      <c r="C85" s="34">
        <f>IF(B92=0, "-", B85/B92)</f>
        <v>1.1842404919152812E-2</v>
      </c>
      <c r="D85" s="65">
        <v>36</v>
      </c>
      <c r="E85" s="9">
        <f>IF(D92=0, "-", D85/D92)</f>
        <v>1.1968085106382979E-2</v>
      </c>
      <c r="F85" s="81">
        <v>215</v>
      </c>
      <c r="G85" s="34">
        <f>IF(F92=0, "-", F85/F92)</f>
        <v>6.0393258426966294E-3</v>
      </c>
      <c r="H85" s="65">
        <v>438</v>
      </c>
      <c r="I85" s="9">
        <f>IF(H92=0, "-", H85/H92)</f>
        <v>1.4376210325926413E-2</v>
      </c>
      <c r="J85" s="8">
        <f t="shared" si="6"/>
        <v>0.44444444444444442</v>
      </c>
      <c r="K85" s="9">
        <f t="shared" si="7"/>
        <v>-0.5091324200913242</v>
      </c>
    </row>
    <row r="86" spans="1:11" x14ac:dyDescent="0.25">
      <c r="A86" s="7" t="s">
        <v>414</v>
      </c>
      <c r="B86" s="65">
        <v>10</v>
      </c>
      <c r="C86" s="34">
        <f>IF(B92=0, "-", B86/B92)</f>
        <v>2.2773855613755409E-3</v>
      </c>
      <c r="D86" s="65">
        <v>2</v>
      </c>
      <c r="E86" s="9">
        <f>IF(D92=0, "-", D86/D92)</f>
        <v>6.6489361702127658E-4</v>
      </c>
      <c r="F86" s="81">
        <v>120</v>
      </c>
      <c r="G86" s="34">
        <f>IF(F92=0, "-", F86/F92)</f>
        <v>3.3707865168539327E-3</v>
      </c>
      <c r="H86" s="65">
        <v>81</v>
      </c>
      <c r="I86" s="9">
        <f>IF(H92=0, "-", H86/H92)</f>
        <v>2.6586142383562541E-3</v>
      </c>
      <c r="J86" s="8">
        <f t="shared" si="6"/>
        <v>4</v>
      </c>
      <c r="K86" s="9">
        <f t="shared" si="7"/>
        <v>0.48148148148148145</v>
      </c>
    </row>
    <row r="87" spans="1:11" x14ac:dyDescent="0.25">
      <c r="A87" s="7" t="s">
        <v>415</v>
      </c>
      <c r="B87" s="65">
        <v>197</v>
      </c>
      <c r="C87" s="34">
        <f>IF(B92=0, "-", B87/B92)</f>
        <v>4.4864495559098154E-2</v>
      </c>
      <c r="D87" s="65">
        <v>164</v>
      </c>
      <c r="E87" s="9">
        <f>IF(D92=0, "-", D87/D92)</f>
        <v>5.4521276595744683E-2</v>
      </c>
      <c r="F87" s="81">
        <v>1857</v>
      </c>
      <c r="G87" s="34">
        <f>IF(F92=0, "-", F87/F92)</f>
        <v>5.2162921348314607E-2</v>
      </c>
      <c r="H87" s="65">
        <v>2330</v>
      </c>
      <c r="I87" s="9">
        <f>IF(H92=0, "-", H87/H92)</f>
        <v>7.6476187350247804E-2</v>
      </c>
      <c r="J87" s="8">
        <f t="shared" si="6"/>
        <v>0.20121951219512196</v>
      </c>
      <c r="K87" s="9">
        <f t="shared" si="7"/>
        <v>-0.20300429184549357</v>
      </c>
    </row>
    <row r="88" spans="1:11" x14ac:dyDescent="0.25">
      <c r="A88" s="7" t="s">
        <v>416</v>
      </c>
      <c r="B88" s="65">
        <v>464</v>
      </c>
      <c r="C88" s="34">
        <f>IF(B92=0, "-", B88/B92)</f>
        <v>0.1056706900478251</v>
      </c>
      <c r="D88" s="65">
        <v>868</v>
      </c>
      <c r="E88" s="9">
        <f>IF(D92=0, "-", D88/D92)</f>
        <v>0.28856382978723405</v>
      </c>
      <c r="F88" s="81">
        <v>6474</v>
      </c>
      <c r="G88" s="34">
        <f>IF(F92=0, "-", F88/F92)</f>
        <v>0.18185393258426966</v>
      </c>
      <c r="H88" s="65">
        <v>6569</v>
      </c>
      <c r="I88" s="9">
        <f>IF(H92=0, "-", H88/H92)</f>
        <v>0.21561033249089179</v>
      </c>
      <c r="J88" s="8">
        <f t="shared" si="6"/>
        <v>-0.46543778801843316</v>
      </c>
      <c r="K88" s="9">
        <f t="shared" si="7"/>
        <v>-1.4461866341908967E-2</v>
      </c>
    </row>
    <row r="89" spans="1:11" x14ac:dyDescent="0.25">
      <c r="A89" s="7" t="s">
        <v>417</v>
      </c>
      <c r="B89" s="65">
        <v>0</v>
      </c>
      <c r="C89" s="34">
        <f>IF(B92=0, "-", B89/B92)</f>
        <v>0</v>
      </c>
      <c r="D89" s="65">
        <v>0</v>
      </c>
      <c r="E89" s="9">
        <f>IF(D92=0, "-", D89/D92)</f>
        <v>0</v>
      </c>
      <c r="F89" s="81">
        <v>0</v>
      </c>
      <c r="G89" s="34">
        <f>IF(F92=0, "-", F89/F92)</f>
        <v>0</v>
      </c>
      <c r="H89" s="65">
        <v>1</v>
      </c>
      <c r="I89" s="9">
        <f>IF(H92=0, "-", H89/H92)</f>
        <v>3.2822398004398202E-5</v>
      </c>
      <c r="J89" s="8" t="str">
        <f t="shared" si="6"/>
        <v>-</v>
      </c>
      <c r="K89" s="9">
        <f t="shared" si="7"/>
        <v>-1</v>
      </c>
    </row>
    <row r="90" spans="1:11" x14ac:dyDescent="0.25">
      <c r="A90" s="7" t="s">
        <v>418</v>
      </c>
      <c r="B90" s="65">
        <v>136</v>
      </c>
      <c r="C90" s="34">
        <f>IF(B92=0, "-", B90/B92)</f>
        <v>3.0972443634707355E-2</v>
      </c>
      <c r="D90" s="65">
        <v>169</v>
      </c>
      <c r="E90" s="9">
        <f>IF(D92=0, "-", D90/D92)</f>
        <v>5.6183510638297872E-2</v>
      </c>
      <c r="F90" s="81">
        <v>507</v>
      </c>
      <c r="G90" s="34">
        <f>IF(F92=0, "-", F90/F92)</f>
        <v>1.4241573033707865E-2</v>
      </c>
      <c r="H90" s="65">
        <v>906</v>
      </c>
      <c r="I90" s="9">
        <f>IF(H92=0, "-", H90/H92)</f>
        <v>2.973709259198477E-2</v>
      </c>
      <c r="J90" s="8">
        <f t="shared" si="6"/>
        <v>-0.19526627218934911</v>
      </c>
      <c r="K90" s="9">
        <f t="shared" si="7"/>
        <v>-0.44039735099337746</v>
      </c>
    </row>
    <row r="91" spans="1:11" x14ac:dyDescent="0.25">
      <c r="A91" s="2"/>
      <c r="B91" s="68"/>
      <c r="C91" s="33"/>
      <c r="D91" s="68"/>
      <c r="E91" s="6"/>
      <c r="F91" s="82"/>
      <c r="G91" s="33"/>
      <c r="H91" s="68"/>
      <c r="I91" s="6"/>
      <c r="J91" s="5"/>
      <c r="K91" s="6"/>
    </row>
    <row r="92" spans="1:11" s="43" customFormat="1" x14ac:dyDescent="0.25">
      <c r="A92" s="162" t="s">
        <v>625</v>
      </c>
      <c r="B92" s="71">
        <f>SUM(B70:B91)</f>
        <v>4391</v>
      </c>
      <c r="C92" s="40">
        <f>B92/25367</f>
        <v>0.17309890803011788</v>
      </c>
      <c r="D92" s="71">
        <f>SUM(D70:D91)</f>
        <v>3008</v>
      </c>
      <c r="E92" s="41">
        <f>D92/20495</f>
        <v>0.14676750426933399</v>
      </c>
      <c r="F92" s="77">
        <f>SUM(F70:F91)</f>
        <v>35600</v>
      </c>
      <c r="G92" s="42">
        <f>F92/214492</f>
        <v>0.1659735561233053</v>
      </c>
      <c r="H92" s="71">
        <f>SUM(H70:H91)</f>
        <v>30467</v>
      </c>
      <c r="I92" s="41">
        <f>H92/211338</f>
        <v>0.14416243174440943</v>
      </c>
      <c r="J92" s="37">
        <f>IF(D92=0, "-", IF((B92-D92)/D92&lt;10, (B92-D92)/D92, "&gt;999%"))</f>
        <v>0.45977393617021278</v>
      </c>
      <c r="K92" s="38">
        <f>IF(H92=0, "-", IF((F92-H92)/H92&lt;10, (F92-H92)/H92, "&gt;999%"))</f>
        <v>0.16847736895657597</v>
      </c>
    </row>
    <row r="93" spans="1:11" x14ac:dyDescent="0.25">
      <c r="B93" s="83"/>
      <c r="D93" s="83"/>
      <c r="F93" s="83"/>
      <c r="H93" s="83"/>
    </row>
    <row r="94" spans="1:11" x14ac:dyDescent="0.25">
      <c r="A94" s="163" t="s">
        <v>157</v>
      </c>
      <c r="B94" s="61" t="s">
        <v>12</v>
      </c>
      <c r="C94" s="62" t="s">
        <v>13</v>
      </c>
      <c r="D94" s="61" t="s">
        <v>12</v>
      </c>
      <c r="E94" s="63" t="s">
        <v>13</v>
      </c>
      <c r="F94" s="62" t="s">
        <v>12</v>
      </c>
      <c r="G94" s="62" t="s">
        <v>13</v>
      </c>
      <c r="H94" s="61" t="s">
        <v>12</v>
      </c>
      <c r="I94" s="63" t="s">
        <v>13</v>
      </c>
      <c r="J94" s="61"/>
      <c r="K94" s="63"/>
    </row>
    <row r="95" spans="1:11" x14ac:dyDescent="0.25">
      <c r="A95" s="7" t="s">
        <v>419</v>
      </c>
      <c r="B95" s="65">
        <v>9</v>
      </c>
      <c r="C95" s="34">
        <f>IF(B115=0, "-", B95/B115)</f>
        <v>4.5112781954887221E-3</v>
      </c>
      <c r="D95" s="65">
        <v>19</v>
      </c>
      <c r="E95" s="9">
        <f>IF(D115=0, "-", D95/D115)</f>
        <v>2.8528528528528527E-2</v>
      </c>
      <c r="F95" s="81">
        <v>109</v>
      </c>
      <c r="G95" s="34">
        <f>IF(F115=0, "-", F95/F115)</f>
        <v>1.1061497868885732E-2</v>
      </c>
      <c r="H95" s="65">
        <v>67</v>
      </c>
      <c r="I95" s="9">
        <f>IF(H115=0, "-", H95/H115)</f>
        <v>8.8941988583565636E-3</v>
      </c>
      <c r="J95" s="8">
        <f t="shared" ref="J95:J113" si="8">IF(D95=0, "-", IF((B95-D95)/D95&lt;10, (B95-D95)/D95, "&gt;999%"))</f>
        <v>-0.52631578947368418</v>
      </c>
      <c r="K95" s="9">
        <f t="shared" ref="K95:K113" si="9">IF(H95=0, "-", IF((F95-H95)/H95&lt;10, (F95-H95)/H95, "&gt;999%"))</f>
        <v>0.62686567164179108</v>
      </c>
    </row>
    <row r="96" spans="1:11" x14ac:dyDescent="0.25">
      <c r="A96" s="7" t="s">
        <v>420</v>
      </c>
      <c r="B96" s="65">
        <v>92</v>
      </c>
      <c r="C96" s="34">
        <f>IF(B115=0, "-", B96/B115)</f>
        <v>4.611528822055138E-2</v>
      </c>
      <c r="D96" s="65">
        <v>49</v>
      </c>
      <c r="E96" s="9">
        <f>IF(D115=0, "-", D96/D115)</f>
        <v>7.3573573573573567E-2</v>
      </c>
      <c r="F96" s="81">
        <v>780</v>
      </c>
      <c r="G96" s="34">
        <f>IF(F115=0, "-", F96/F115)</f>
        <v>7.9155672823219003E-2</v>
      </c>
      <c r="H96" s="65">
        <v>878</v>
      </c>
      <c r="I96" s="9">
        <f>IF(H115=0, "-", H96/H115)</f>
        <v>0.11655382981547856</v>
      </c>
      <c r="J96" s="8">
        <f t="shared" si="8"/>
        <v>0.87755102040816324</v>
      </c>
      <c r="K96" s="9">
        <f t="shared" si="9"/>
        <v>-0.11161731207289294</v>
      </c>
    </row>
    <row r="97" spans="1:11" x14ac:dyDescent="0.25">
      <c r="A97" s="7" t="s">
        <v>421</v>
      </c>
      <c r="B97" s="65">
        <v>151</v>
      </c>
      <c r="C97" s="34">
        <f>IF(B115=0, "-", B97/B115)</f>
        <v>7.5689223057644112E-2</v>
      </c>
      <c r="D97" s="65">
        <v>117</v>
      </c>
      <c r="E97" s="9">
        <f>IF(D115=0, "-", D97/D115)</f>
        <v>0.17567567567567569</v>
      </c>
      <c r="F97" s="81">
        <v>1482</v>
      </c>
      <c r="G97" s="34">
        <f>IF(F115=0, "-", F97/F115)</f>
        <v>0.15039577836411611</v>
      </c>
      <c r="H97" s="65">
        <v>1211</v>
      </c>
      <c r="I97" s="9">
        <f>IF(H115=0, "-", H97/H115)</f>
        <v>0.1607593256338776</v>
      </c>
      <c r="J97" s="8">
        <f t="shared" si="8"/>
        <v>0.29059829059829062</v>
      </c>
      <c r="K97" s="9">
        <f t="shared" si="9"/>
        <v>0.22378199834847234</v>
      </c>
    </row>
    <row r="98" spans="1:11" x14ac:dyDescent="0.25">
      <c r="A98" s="7" t="s">
        <v>422</v>
      </c>
      <c r="B98" s="65">
        <v>5</v>
      </c>
      <c r="C98" s="34">
        <f>IF(B115=0, "-", B98/B115)</f>
        <v>2.5062656641604009E-3</v>
      </c>
      <c r="D98" s="65">
        <v>21</v>
      </c>
      <c r="E98" s="9">
        <f>IF(D115=0, "-", D98/D115)</f>
        <v>3.1531531531531529E-2</v>
      </c>
      <c r="F98" s="81">
        <v>294</v>
      </c>
      <c r="G98" s="34">
        <f>IF(F115=0, "-", F98/F115)</f>
        <v>2.9835599756444085E-2</v>
      </c>
      <c r="H98" s="65">
        <v>289</v>
      </c>
      <c r="I98" s="9">
        <f>IF(H115=0, "-", H98/H115)</f>
        <v>3.8364529403955926E-2</v>
      </c>
      <c r="J98" s="8">
        <f t="shared" si="8"/>
        <v>-0.76190476190476186</v>
      </c>
      <c r="K98" s="9">
        <f t="shared" si="9"/>
        <v>1.7301038062283738E-2</v>
      </c>
    </row>
    <row r="99" spans="1:11" x14ac:dyDescent="0.25">
      <c r="A99" s="7" t="s">
        <v>423</v>
      </c>
      <c r="B99" s="65">
        <v>11</v>
      </c>
      <c r="C99" s="34">
        <f>IF(B115=0, "-", B99/B115)</f>
        <v>5.5137844611528822E-3</v>
      </c>
      <c r="D99" s="65">
        <v>0</v>
      </c>
      <c r="E99" s="9">
        <f>IF(D115=0, "-", D99/D115)</f>
        <v>0</v>
      </c>
      <c r="F99" s="81">
        <v>13</v>
      </c>
      <c r="G99" s="34">
        <f>IF(F115=0, "-", F99/F115)</f>
        <v>1.3192612137203166E-3</v>
      </c>
      <c r="H99" s="65">
        <v>0</v>
      </c>
      <c r="I99" s="9">
        <f>IF(H115=0, "-", H99/H115)</f>
        <v>0</v>
      </c>
      <c r="J99" s="8" t="str">
        <f t="shared" si="8"/>
        <v>-</v>
      </c>
      <c r="K99" s="9" t="str">
        <f t="shared" si="9"/>
        <v>-</v>
      </c>
    </row>
    <row r="100" spans="1:11" x14ac:dyDescent="0.25">
      <c r="A100" s="7" t="s">
        <v>424</v>
      </c>
      <c r="B100" s="65">
        <v>8</v>
      </c>
      <c r="C100" s="34">
        <f>IF(B115=0, "-", B100/B115)</f>
        <v>4.0100250626566416E-3</v>
      </c>
      <c r="D100" s="65">
        <v>0</v>
      </c>
      <c r="E100" s="9">
        <f>IF(D115=0, "-", D100/D115)</f>
        <v>0</v>
      </c>
      <c r="F100" s="81">
        <v>9</v>
      </c>
      <c r="G100" s="34">
        <f>IF(F115=0, "-", F100/F115)</f>
        <v>9.1333468642175767E-4</v>
      </c>
      <c r="H100" s="65">
        <v>0</v>
      </c>
      <c r="I100" s="9">
        <f>IF(H115=0, "-", H100/H115)</f>
        <v>0</v>
      </c>
      <c r="J100" s="8" t="str">
        <f t="shared" si="8"/>
        <v>-</v>
      </c>
      <c r="K100" s="9" t="str">
        <f t="shared" si="9"/>
        <v>-</v>
      </c>
    </row>
    <row r="101" spans="1:11" x14ac:dyDescent="0.25">
      <c r="A101" s="7" t="s">
        <v>425</v>
      </c>
      <c r="B101" s="65">
        <v>8</v>
      </c>
      <c r="C101" s="34">
        <f>IF(B115=0, "-", B101/B115)</f>
        <v>4.0100250626566416E-3</v>
      </c>
      <c r="D101" s="65">
        <v>10</v>
      </c>
      <c r="E101" s="9">
        <f>IF(D115=0, "-", D101/D115)</f>
        <v>1.5015015015015015E-2</v>
      </c>
      <c r="F101" s="81">
        <v>85</v>
      </c>
      <c r="G101" s="34">
        <f>IF(F115=0, "-", F101/F115)</f>
        <v>8.6259387050943784E-3</v>
      </c>
      <c r="H101" s="65">
        <v>27</v>
      </c>
      <c r="I101" s="9">
        <f>IF(H115=0, "-", H101/H115)</f>
        <v>3.5842293906810036E-3</v>
      </c>
      <c r="J101" s="8">
        <f t="shared" si="8"/>
        <v>-0.2</v>
      </c>
      <c r="K101" s="9">
        <f t="shared" si="9"/>
        <v>2.1481481481481484</v>
      </c>
    </row>
    <row r="102" spans="1:11" x14ac:dyDescent="0.25">
      <c r="A102" s="7" t="s">
        <v>426</v>
      </c>
      <c r="B102" s="65">
        <v>37</v>
      </c>
      <c r="C102" s="34">
        <f>IF(B115=0, "-", B102/B115)</f>
        <v>1.8546365914786967E-2</v>
      </c>
      <c r="D102" s="65">
        <v>0</v>
      </c>
      <c r="E102" s="9">
        <f>IF(D115=0, "-", D102/D115)</f>
        <v>0</v>
      </c>
      <c r="F102" s="81">
        <v>148</v>
      </c>
      <c r="G102" s="34">
        <f>IF(F115=0, "-", F102/F115)</f>
        <v>1.5019281510046681E-2</v>
      </c>
      <c r="H102" s="65">
        <v>0</v>
      </c>
      <c r="I102" s="9">
        <f>IF(H115=0, "-", H102/H115)</f>
        <v>0</v>
      </c>
      <c r="J102" s="8" t="str">
        <f t="shared" si="8"/>
        <v>-</v>
      </c>
      <c r="K102" s="9" t="str">
        <f t="shared" si="9"/>
        <v>-</v>
      </c>
    </row>
    <row r="103" spans="1:11" x14ac:dyDescent="0.25">
      <c r="A103" s="7" t="s">
        <v>427</v>
      </c>
      <c r="B103" s="65">
        <v>12</v>
      </c>
      <c r="C103" s="34">
        <f>IF(B115=0, "-", B103/B115)</f>
        <v>6.0150375939849628E-3</v>
      </c>
      <c r="D103" s="65">
        <v>18</v>
      </c>
      <c r="E103" s="9">
        <f>IF(D115=0, "-", D103/D115)</f>
        <v>2.7027027027027029E-2</v>
      </c>
      <c r="F103" s="81">
        <v>119</v>
      </c>
      <c r="G103" s="34">
        <f>IF(F115=0, "-", F103/F115)</f>
        <v>1.2076314187132129E-2</v>
      </c>
      <c r="H103" s="65">
        <v>166</v>
      </c>
      <c r="I103" s="9">
        <f>IF(H115=0, "-", H103/H115)</f>
        <v>2.2036373290853579E-2</v>
      </c>
      <c r="J103" s="8">
        <f t="shared" si="8"/>
        <v>-0.33333333333333331</v>
      </c>
      <c r="K103" s="9">
        <f t="shared" si="9"/>
        <v>-0.28313253012048195</v>
      </c>
    </row>
    <row r="104" spans="1:11" x14ac:dyDescent="0.25">
      <c r="A104" s="7" t="s">
        <v>428</v>
      </c>
      <c r="B104" s="65">
        <v>24</v>
      </c>
      <c r="C104" s="34">
        <f>IF(B115=0, "-", B104/B115)</f>
        <v>1.2030075187969926E-2</v>
      </c>
      <c r="D104" s="65">
        <v>18</v>
      </c>
      <c r="E104" s="9">
        <f>IF(D115=0, "-", D104/D115)</f>
        <v>2.7027027027027029E-2</v>
      </c>
      <c r="F104" s="81">
        <v>163</v>
      </c>
      <c r="G104" s="34">
        <f>IF(F115=0, "-", F104/F115)</f>
        <v>1.6541505987416279E-2</v>
      </c>
      <c r="H104" s="65">
        <v>269</v>
      </c>
      <c r="I104" s="9">
        <f>IF(H115=0, "-", H104/H115)</f>
        <v>3.5709544670118144E-2</v>
      </c>
      <c r="J104" s="8">
        <f t="shared" si="8"/>
        <v>0.33333333333333331</v>
      </c>
      <c r="K104" s="9">
        <f t="shared" si="9"/>
        <v>-0.39405204460966542</v>
      </c>
    </row>
    <row r="105" spans="1:11" x14ac:dyDescent="0.25">
      <c r="A105" s="7" t="s">
        <v>429</v>
      </c>
      <c r="B105" s="65">
        <v>23</v>
      </c>
      <c r="C105" s="34">
        <f>IF(B115=0, "-", B105/B115)</f>
        <v>1.1528822055137845E-2</v>
      </c>
      <c r="D105" s="65">
        <v>88</v>
      </c>
      <c r="E105" s="9">
        <f>IF(D115=0, "-", D105/D115)</f>
        <v>0.13213213213213212</v>
      </c>
      <c r="F105" s="81">
        <v>590</v>
      </c>
      <c r="G105" s="34">
        <f>IF(F115=0, "-", F105/F115)</f>
        <v>5.9874162776537447E-2</v>
      </c>
      <c r="H105" s="65">
        <v>697</v>
      </c>
      <c r="I105" s="9">
        <f>IF(H115=0, "-", H105/H115)</f>
        <v>9.252621797424665E-2</v>
      </c>
      <c r="J105" s="8">
        <f t="shared" si="8"/>
        <v>-0.73863636363636365</v>
      </c>
      <c r="K105" s="9">
        <f t="shared" si="9"/>
        <v>-0.15351506456241032</v>
      </c>
    </row>
    <row r="106" spans="1:11" x14ac:dyDescent="0.25">
      <c r="A106" s="7" t="s">
        <v>430</v>
      </c>
      <c r="B106" s="65">
        <v>27</v>
      </c>
      <c r="C106" s="34">
        <f>IF(B115=0, "-", B106/B115)</f>
        <v>1.3533834586466165E-2</v>
      </c>
      <c r="D106" s="65">
        <v>0</v>
      </c>
      <c r="E106" s="9">
        <f>IF(D115=0, "-", D106/D115)</f>
        <v>0</v>
      </c>
      <c r="F106" s="81">
        <v>41</v>
      </c>
      <c r="G106" s="34">
        <f>IF(F115=0, "-", F106/F115)</f>
        <v>4.1607469048102292E-3</v>
      </c>
      <c r="H106" s="65">
        <v>0</v>
      </c>
      <c r="I106" s="9">
        <f>IF(H115=0, "-", H106/H115)</f>
        <v>0</v>
      </c>
      <c r="J106" s="8" t="str">
        <f t="shared" si="8"/>
        <v>-</v>
      </c>
      <c r="K106" s="9" t="str">
        <f t="shared" si="9"/>
        <v>-</v>
      </c>
    </row>
    <row r="107" spans="1:11" x14ac:dyDescent="0.25">
      <c r="A107" s="7" t="s">
        <v>431</v>
      </c>
      <c r="B107" s="65">
        <v>8</v>
      </c>
      <c r="C107" s="34">
        <f>IF(B115=0, "-", B107/B115)</f>
        <v>4.0100250626566416E-3</v>
      </c>
      <c r="D107" s="65">
        <v>4</v>
      </c>
      <c r="E107" s="9">
        <f>IF(D115=0, "-", D107/D115)</f>
        <v>6.006006006006006E-3</v>
      </c>
      <c r="F107" s="81">
        <v>102</v>
      </c>
      <c r="G107" s="34">
        <f>IF(F115=0, "-", F107/F115)</f>
        <v>1.0351126446113253E-2</v>
      </c>
      <c r="H107" s="65">
        <v>106</v>
      </c>
      <c r="I107" s="9">
        <f>IF(H115=0, "-", H107/H115)</f>
        <v>1.4071419089340237E-2</v>
      </c>
      <c r="J107" s="8">
        <f t="shared" si="8"/>
        <v>1</v>
      </c>
      <c r="K107" s="9">
        <f t="shared" si="9"/>
        <v>-3.7735849056603772E-2</v>
      </c>
    </row>
    <row r="108" spans="1:11" x14ac:dyDescent="0.25">
      <c r="A108" s="7" t="s">
        <v>432</v>
      </c>
      <c r="B108" s="65">
        <v>128</v>
      </c>
      <c r="C108" s="34">
        <f>IF(B115=0, "-", B108/B115)</f>
        <v>6.4160401002506265E-2</v>
      </c>
      <c r="D108" s="65">
        <v>77</v>
      </c>
      <c r="E108" s="9">
        <f>IF(D115=0, "-", D108/D115)</f>
        <v>0.11561561561561562</v>
      </c>
      <c r="F108" s="81">
        <v>763</v>
      </c>
      <c r="G108" s="34">
        <f>IF(F115=0, "-", F108/F115)</f>
        <v>7.7430485082200115E-2</v>
      </c>
      <c r="H108" s="65">
        <v>1058</v>
      </c>
      <c r="I108" s="9">
        <f>IF(H115=0, "-", H108/H115)</f>
        <v>0.14044869242001859</v>
      </c>
      <c r="J108" s="8">
        <f t="shared" si="8"/>
        <v>0.66233766233766234</v>
      </c>
      <c r="K108" s="9">
        <f t="shared" si="9"/>
        <v>-0.27882797731568998</v>
      </c>
    </row>
    <row r="109" spans="1:11" x14ac:dyDescent="0.25">
      <c r="A109" s="7" t="s">
        <v>433</v>
      </c>
      <c r="B109" s="65">
        <v>35</v>
      </c>
      <c r="C109" s="34">
        <f>IF(B115=0, "-", B109/B115)</f>
        <v>1.7543859649122806E-2</v>
      </c>
      <c r="D109" s="65">
        <v>29</v>
      </c>
      <c r="E109" s="9">
        <f>IF(D115=0, "-", D109/D115)</f>
        <v>4.3543543543543541E-2</v>
      </c>
      <c r="F109" s="81">
        <v>522</v>
      </c>
      <c r="G109" s="34">
        <f>IF(F115=0, "-", F109/F115)</f>
        <v>5.2973411812461943E-2</v>
      </c>
      <c r="H109" s="65">
        <v>273</v>
      </c>
      <c r="I109" s="9">
        <f>IF(H115=0, "-", H109/H115)</f>
        <v>3.6240541616885703E-2</v>
      </c>
      <c r="J109" s="8">
        <f t="shared" si="8"/>
        <v>0.20689655172413793</v>
      </c>
      <c r="K109" s="9">
        <f t="shared" si="9"/>
        <v>0.91208791208791207</v>
      </c>
    </row>
    <row r="110" spans="1:11" x14ac:dyDescent="0.25">
      <c r="A110" s="7" t="s">
        <v>434</v>
      </c>
      <c r="B110" s="65">
        <v>94</v>
      </c>
      <c r="C110" s="34">
        <f>IF(B115=0, "-", B110/B115)</f>
        <v>4.7117794486215538E-2</v>
      </c>
      <c r="D110" s="65">
        <v>119</v>
      </c>
      <c r="E110" s="9">
        <f>IF(D115=0, "-", D110/D115)</f>
        <v>0.17867867867867868</v>
      </c>
      <c r="F110" s="81">
        <v>1602</v>
      </c>
      <c r="G110" s="34">
        <f>IF(F115=0, "-", F110/F115)</f>
        <v>0.16257357418307286</v>
      </c>
      <c r="H110" s="65">
        <v>1102</v>
      </c>
      <c r="I110" s="9">
        <f>IF(H115=0, "-", H110/H115)</f>
        <v>0.14628965883446171</v>
      </c>
      <c r="J110" s="8">
        <f t="shared" si="8"/>
        <v>-0.21008403361344538</v>
      </c>
      <c r="K110" s="9">
        <f t="shared" si="9"/>
        <v>0.45372050816696913</v>
      </c>
    </row>
    <row r="111" spans="1:11" x14ac:dyDescent="0.25">
      <c r="A111" s="7" t="s">
        <v>435</v>
      </c>
      <c r="B111" s="65">
        <v>62</v>
      </c>
      <c r="C111" s="34">
        <f>IF(B115=0, "-", B111/B115)</f>
        <v>3.1077694235588971E-2</v>
      </c>
      <c r="D111" s="65">
        <v>50</v>
      </c>
      <c r="E111" s="9">
        <f>IF(D115=0, "-", D111/D115)</f>
        <v>7.5075075075075076E-2</v>
      </c>
      <c r="F111" s="81">
        <v>624</v>
      </c>
      <c r="G111" s="34">
        <f>IF(F115=0, "-", F111/F115)</f>
        <v>6.3324538258575203E-2</v>
      </c>
      <c r="H111" s="65">
        <v>522</v>
      </c>
      <c r="I111" s="9">
        <f>IF(H115=0, "-", H111/H115)</f>
        <v>6.9295101553166066E-2</v>
      </c>
      <c r="J111" s="8">
        <f t="shared" si="8"/>
        <v>0.24</v>
      </c>
      <c r="K111" s="9">
        <f t="shared" si="9"/>
        <v>0.19540229885057472</v>
      </c>
    </row>
    <row r="112" spans="1:11" x14ac:dyDescent="0.25">
      <c r="A112" s="7" t="s">
        <v>436</v>
      </c>
      <c r="B112" s="65">
        <v>1174</v>
      </c>
      <c r="C112" s="34">
        <f>IF(B115=0, "-", B112/B115)</f>
        <v>0.58847117794486214</v>
      </c>
      <c r="D112" s="65">
        <v>0</v>
      </c>
      <c r="E112" s="9">
        <f>IF(D115=0, "-", D112/D115)</f>
        <v>0</v>
      </c>
      <c r="F112" s="81">
        <v>1446</v>
      </c>
      <c r="G112" s="34">
        <f>IF(F115=0, "-", F112/F115)</f>
        <v>0.14674243961842906</v>
      </c>
      <c r="H112" s="65">
        <v>0</v>
      </c>
      <c r="I112" s="9">
        <f>IF(H115=0, "-", H112/H115)</f>
        <v>0</v>
      </c>
      <c r="J112" s="8" t="str">
        <f t="shared" si="8"/>
        <v>-</v>
      </c>
      <c r="K112" s="9" t="str">
        <f t="shared" si="9"/>
        <v>-</v>
      </c>
    </row>
    <row r="113" spans="1:11" x14ac:dyDescent="0.25">
      <c r="A113" s="7" t="s">
        <v>437</v>
      </c>
      <c r="B113" s="65">
        <v>87</v>
      </c>
      <c r="C113" s="34">
        <f>IF(B115=0, "-", B113/B115)</f>
        <v>4.3609022556390979E-2</v>
      </c>
      <c r="D113" s="65">
        <v>47</v>
      </c>
      <c r="E113" s="9">
        <f>IF(D115=0, "-", D113/D115)</f>
        <v>7.0570570570570576E-2</v>
      </c>
      <c r="F113" s="81">
        <v>962</v>
      </c>
      <c r="G113" s="34">
        <f>IF(F115=0, "-", F113/F115)</f>
        <v>9.7625329815303433E-2</v>
      </c>
      <c r="H113" s="65">
        <v>868</v>
      </c>
      <c r="I113" s="9">
        <f>IF(H115=0, "-", H113/H115)</f>
        <v>0.11522633744855967</v>
      </c>
      <c r="J113" s="8">
        <f t="shared" si="8"/>
        <v>0.85106382978723405</v>
      </c>
      <c r="K113" s="9">
        <f t="shared" si="9"/>
        <v>0.10829493087557604</v>
      </c>
    </row>
    <row r="114" spans="1:11" x14ac:dyDescent="0.25">
      <c r="A114" s="2"/>
      <c r="B114" s="68"/>
      <c r="C114" s="33"/>
      <c r="D114" s="68"/>
      <c r="E114" s="6"/>
      <c r="F114" s="82"/>
      <c r="G114" s="33"/>
      <c r="H114" s="68"/>
      <c r="I114" s="6"/>
      <c r="J114" s="5"/>
      <c r="K114" s="6"/>
    </row>
    <row r="115" spans="1:11" s="43" customFormat="1" x14ac:dyDescent="0.25">
      <c r="A115" s="162" t="s">
        <v>624</v>
      </c>
      <c r="B115" s="71">
        <f>SUM(B95:B114)</f>
        <v>1995</v>
      </c>
      <c r="C115" s="40">
        <f>B115/25367</f>
        <v>7.8645484290613785E-2</v>
      </c>
      <c r="D115" s="71">
        <f>SUM(D95:D114)</f>
        <v>666</v>
      </c>
      <c r="E115" s="41">
        <f>D115/20495</f>
        <v>3.2495730666016104E-2</v>
      </c>
      <c r="F115" s="77">
        <f>SUM(F95:F114)</f>
        <v>9854</v>
      </c>
      <c r="G115" s="42">
        <f>F115/214492</f>
        <v>4.5941107360647486E-2</v>
      </c>
      <c r="H115" s="71">
        <f>SUM(H95:H114)</f>
        <v>7533</v>
      </c>
      <c r="I115" s="41">
        <f>H115/211338</f>
        <v>3.5644323311472617E-2</v>
      </c>
      <c r="J115" s="37">
        <f>IF(D115=0, "-", IF((B115-D115)/D115&lt;10, (B115-D115)/D115, "&gt;999%"))</f>
        <v>1.9954954954954955</v>
      </c>
      <c r="K115" s="38">
        <f>IF(H115=0, "-", IF((F115-H115)/H115&lt;10, (F115-H115)/H115, "&gt;999%"))</f>
        <v>0.3081109783618744</v>
      </c>
    </row>
    <row r="116" spans="1:11" x14ac:dyDescent="0.25">
      <c r="B116" s="83"/>
      <c r="D116" s="83"/>
      <c r="F116" s="83"/>
      <c r="H116" s="83"/>
    </row>
    <row r="117" spans="1:11" s="43" customFormat="1" x14ac:dyDescent="0.25">
      <c r="A117" s="162" t="s">
        <v>623</v>
      </c>
      <c r="B117" s="71">
        <v>6386</v>
      </c>
      <c r="C117" s="40">
        <f>B117/25367</f>
        <v>0.25174439232073165</v>
      </c>
      <c r="D117" s="71">
        <v>3674</v>
      </c>
      <c r="E117" s="41">
        <f>D117/20495</f>
        <v>0.1792632349353501</v>
      </c>
      <c r="F117" s="77">
        <v>45454</v>
      </c>
      <c r="G117" s="42">
        <f>F117/214492</f>
        <v>0.21191466348395277</v>
      </c>
      <c r="H117" s="71">
        <v>38000</v>
      </c>
      <c r="I117" s="41">
        <f>H117/211338</f>
        <v>0.17980675505588203</v>
      </c>
      <c r="J117" s="37">
        <f>IF(D117=0, "-", IF((B117-D117)/D117&lt;10, (B117-D117)/D117, "&gt;999%"))</f>
        <v>0.73816004354926512</v>
      </c>
      <c r="K117" s="38">
        <f>IF(H117=0, "-", IF((F117-H117)/H117&lt;10, (F117-H117)/H117, "&gt;999%"))</f>
        <v>0.19615789473684211</v>
      </c>
    </row>
    <row r="118" spans="1:11" x14ac:dyDescent="0.25">
      <c r="B118" s="83"/>
      <c r="D118" s="83"/>
      <c r="F118" s="83"/>
      <c r="H118" s="83"/>
    </row>
    <row r="119" spans="1:11" ht="15.6" x14ac:dyDescent="0.3">
      <c r="A119" s="164" t="s">
        <v>126</v>
      </c>
      <c r="B119" s="196" t="s">
        <v>1</v>
      </c>
      <c r="C119" s="200"/>
      <c r="D119" s="200"/>
      <c r="E119" s="197"/>
      <c r="F119" s="196" t="s">
        <v>14</v>
      </c>
      <c r="G119" s="200"/>
      <c r="H119" s="200"/>
      <c r="I119" s="197"/>
      <c r="J119" s="196" t="s">
        <v>15</v>
      </c>
      <c r="K119" s="197"/>
    </row>
    <row r="120" spans="1:11" x14ac:dyDescent="0.25">
      <c r="A120" s="22"/>
      <c r="B120" s="196">
        <f>VALUE(RIGHT($B$2, 4))</f>
        <v>2022</v>
      </c>
      <c r="C120" s="197"/>
      <c r="D120" s="196">
        <f>B120-1</f>
        <v>2021</v>
      </c>
      <c r="E120" s="204"/>
      <c r="F120" s="196">
        <f>B120</f>
        <v>2022</v>
      </c>
      <c r="G120" s="204"/>
      <c r="H120" s="196">
        <f>D120</f>
        <v>2021</v>
      </c>
      <c r="I120" s="204"/>
      <c r="J120" s="140" t="s">
        <v>4</v>
      </c>
      <c r="K120" s="141" t="s">
        <v>2</v>
      </c>
    </row>
    <row r="121" spans="1:11" x14ac:dyDescent="0.25">
      <c r="A121" s="163" t="s">
        <v>158</v>
      </c>
      <c r="B121" s="61" t="s">
        <v>12</v>
      </c>
      <c r="C121" s="62" t="s">
        <v>13</v>
      </c>
      <c r="D121" s="61" t="s">
        <v>12</v>
      </c>
      <c r="E121" s="63" t="s">
        <v>13</v>
      </c>
      <c r="F121" s="62" t="s">
        <v>12</v>
      </c>
      <c r="G121" s="62" t="s">
        <v>13</v>
      </c>
      <c r="H121" s="61" t="s">
        <v>12</v>
      </c>
      <c r="I121" s="63" t="s">
        <v>13</v>
      </c>
      <c r="J121" s="61"/>
      <c r="K121" s="63"/>
    </row>
    <row r="122" spans="1:11" x14ac:dyDescent="0.25">
      <c r="A122" s="7" t="s">
        <v>438</v>
      </c>
      <c r="B122" s="65">
        <v>0</v>
      </c>
      <c r="C122" s="34">
        <f>IF(B147=0, "-", B122/B147)</f>
        <v>0</v>
      </c>
      <c r="D122" s="65">
        <v>0</v>
      </c>
      <c r="E122" s="9">
        <f>IF(D147=0, "-", D122/D147)</f>
        <v>0</v>
      </c>
      <c r="F122" s="81">
        <v>0</v>
      </c>
      <c r="G122" s="34">
        <f>IF(F147=0, "-", F122/F147)</f>
        <v>0</v>
      </c>
      <c r="H122" s="65">
        <v>13</v>
      </c>
      <c r="I122" s="9">
        <f>IF(H147=0, "-", H122/H147)</f>
        <v>5.7940009805232428E-4</v>
      </c>
      <c r="J122" s="8" t="str">
        <f t="shared" ref="J122:J145" si="10">IF(D122=0, "-", IF((B122-D122)/D122&lt;10, (B122-D122)/D122, "&gt;999%"))</f>
        <v>-</v>
      </c>
      <c r="K122" s="9">
        <f t="shared" ref="K122:K145" si="11">IF(H122=0, "-", IF((F122-H122)/H122&lt;10, (F122-H122)/H122, "&gt;999%"))</f>
        <v>-1</v>
      </c>
    </row>
    <row r="123" spans="1:11" x14ac:dyDescent="0.25">
      <c r="A123" s="7" t="s">
        <v>439</v>
      </c>
      <c r="B123" s="65">
        <v>192</v>
      </c>
      <c r="C123" s="34">
        <f>IF(B147=0, "-", B123/B147)</f>
        <v>7.5650118203309691E-2</v>
      </c>
      <c r="D123" s="65">
        <v>308</v>
      </c>
      <c r="E123" s="9">
        <f>IF(D147=0, "-", D123/D147)</f>
        <v>0.12774782248029865</v>
      </c>
      <c r="F123" s="81">
        <v>2465</v>
      </c>
      <c r="G123" s="34">
        <f>IF(F147=0, "-", F123/F147)</f>
        <v>0.1003419360091183</v>
      </c>
      <c r="H123" s="65">
        <v>2161</v>
      </c>
      <c r="I123" s="9">
        <f>IF(H147=0, "-", H123/H147)</f>
        <v>9.6314123991620981E-2</v>
      </c>
      <c r="J123" s="8">
        <f t="shared" si="10"/>
        <v>-0.37662337662337664</v>
      </c>
      <c r="K123" s="9">
        <f t="shared" si="11"/>
        <v>0.14067561314206387</v>
      </c>
    </row>
    <row r="124" spans="1:11" x14ac:dyDescent="0.25">
      <c r="A124" s="7" t="s">
        <v>440</v>
      </c>
      <c r="B124" s="65">
        <v>0</v>
      </c>
      <c r="C124" s="34">
        <f>IF(B147=0, "-", B124/B147)</f>
        <v>0</v>
      </c>
      <c r="D124" s="65">
        <v>17</v>
      </c>
      <c r="E124" s="9">
        <f>IF(D147=0, "-", D124/D147)</f>
        <v>7.0510161758606388E-3</v>
      </c>
      <c r="F124" s="81">
        <v>6</v>
      </c>
      <c r="G124" s="34">
        <f>IF(F147=0, "-", F124/F147)</f>
        <v>2.4424000651306684E-4</v>
      </c>
      <c r="H124" s="65">
        <v>74</v>
      </c>
      <c r="I124" s="9">
        <f>IF(H147=0, "-", H124/H147)</f>
        <v>3.2981236350670766E-3</v>
      </c>
      <c r="J124" s="8">
        <f t="shared" si="10"/>
        <v>-1</v>
      </c>
      <c r="K124" s="9">
        <f t="shared" si="11"/>
        <v>-0.91891891891891897</v>
      </c>
    </row>
    <row r="125" spans="1:11" x14ac:dyDescent="0.25">
      <c r="A125" s="7" t="s">
        <v>441</v>
      </c>
      <c r="B125" s="65">
        <v>74</v>
      </c>
      <c r="C125" s="34">
        <f>IF(B147=0, "-", B125/B147)</f>
        <v>2.9156816390858944E-2</v>
      </c>
      <c r="D125" s="65">
        <v>69</v>
      </c>
      <c r="E125" s="9">
        <f>IF(D147=0, "-", D125/D147)</f>
        <v>2.8618830360846122E-2</v>
      </c>
      <c r="F125" s="81">
        <v>954</v>
      </c>
      <c r="G125" s="34">
        <f>IF(F147=0, "-", F125/F147)</f>
        <v>3.883416103557763E-2</v>
      </c>
      <c r="H125" s="65">
        <v>681</v>
      </c>
      <c r="I125" s="9">
        <f>IF(H147=0, "-", H125/H147)</f>
        <v>3.035165129027945E-2</v>
      </c>
      <c r="J125" s="8">
        <f t="shared" si="10"/>
        <v>7.2463768115942032E-2</v>
      </c>
      <c r="K125" s="9">
        <f t="shared" si="11"/>
        <v>0.40088105726872247</v>
      </c>
    </row>
    <row r="126" spans="1:11" x14ac:dyDescent="0.25">
      <c r="A126" s="7" t="s">
        <v>442</v>
      </c>
      <c r="B126" s="65">
        <v>99</v>
      </c>
      <c r="C126" s="34">
        <f>IF(B147=0, "-", B126/B147)</f>
        <v>3.9007092198581561E-2</v>
      </c>
      <c r="D126" s="65">
        <v>108</v>
      </c>
      <c r="E126" s="9">
        <f>IF(D147=0, "-", D126/D147)</f>
        <v>4.4794690999585232E-2</v>
      </c>
      <c r="F126" s="81">
        <v>972</v>
      </c>
      <c r="G126" s="34">
        <f>IF(F147=0, "-", F126/F147)</f>
        <v>3.9566881055116826E-2</v>
      </c>
      <c r="H126" s="65">
        <v>1210</v>
      </c>
      <c r="I126" s="9">
        <f>IF(H147=0, "-", H126/H147)</f>
        <v>5.3928778357177874E-2</v>
      </c>
      <c r="J126" s="8">
        <f t="shared" si="10"/>
        <v>-8.3333333333333329E-2</v>
      </c>
      <c r="K126" s="9">
        <f t="shared" si="11"/>
        <v>-0.19669421487603306</v>
      </c>
    </row>
    <row r="127" spans="1:11" x14ac:dyDescent="0.25">
      <c r="A127" s="7" t="s">
        <v>443</v>
      </c>
      <c r="B127" s="65">
        <v>156</v>
      </c>
      <c r="C127" s="34">
        <f>IF(B147=0, "-", B127/B147)</f>
        <v>6.1465721040189124E-2</v>
      </c>
      <c r="D127" s="65">
        <v>231</v>
      </c>
      <c r="E127" s="9">
        <f>IF(D147=0, "-", D127/D147)</f>
        <v>9.581086686022397E-2</v>
      </c>
      <c r="F127" s="81">
        <v>1563</v>
      </c>
      <c r="G127" s="34">
        <f>IF(F147=0, "-", F127/F147)</f>
        <v>6.3624521696653918E-2</v>
      </c>
      <c r="H127" s="65">
        <v>1518</v>
      </c>
      <c r="I127" s="9">
        <f>IF(H147=0, "-", H127/H147)</f>
        <v>6.7656103757186795E-2</v>
      </c>
      <c r="J127" s="8">
        <f t="shared" si="10"/>
        <v>-0.32467532467532467</v>
      </c>
      <c r="K127" s="9">
        <f t="shared" si="11"/>
        <v>2.9644268774703556E-2</v>
      </c>
    </row>
    <row r="128" spans="1:11" x14ac:dyDescent="0.25">
      <c r="A128" s="7" t="s">
        <v>444</v>
      </c>
      <c r="B128" s="65">
        <v>48</v>
      </c>
      <c r="C128" s="34">
        <f>IF(B147=0, "-", B128/B147)</f>
        <v>1.8912529550827423E-2</v>
      </c>
      <c r="D128" s="65">
        <v>59</v>
      </c>
      <c r="E128" s="9">
        <f>IF(D147=0, "-", D128/D147)</f>
        <v>2.4471173786810452E-2</v>
      </c>
      <c r="F128" s="81">
        <v>500</v>
      </c>
      <c r="G128" s="34">
        <f>IF(F147=0, "-", F128/F147)</f>
        <v>2.0353333876088904E-2</v>
      </c>
      <c r="H128" s="65">
        <v>778</v>
      </c>
      <c r="I128" s="9">
        <f>IF(H147=0, "-", H128/H147)</f>
        <v>3.467486740651602E-2</v>
      </c>
      <c r="J128" s="8">
        <f t="shared" si="10"/>
        <v>-0.1864406779661017</v>
      </c>
      <c r="K128" s="9">
        <f t="shared" si="11"/>
        <v>-0.35732647814910024</v>
      </c>
    </row>
    <row r="129" spans="1:11" x14ac:dyDescent="0.25">
      <c r="A129" s="7" t="s">
        <v>445</v>
      </c>
      <c r="B129" s="65">
        <v>29</v>
      </c>
      <c r="C129" s="34">
        <f>IF(B147=0, "-", B129/B147)</f>
        <v>1.1426319936958234E-2</v>
      </c>
      <c r="D129" s="65">
        <v>39</v>
      </c>
      <c r="E129" s="9">
        <f>IF(D147=0, "-", D129/D147)</f>
        <v>1.6175860638739114E-2</v>
      </c>
      <c r="F129" s="81">
        <v>279</v>
      </c>
      <c r="G129" s="34">
        <f>IF(F147=0, "-", F129/F147)</f>
        <v>1.1357160302857609E-2</v>
      </c>
      <c r="H129" s="65">
        <v>350</v>
      </c>
      <c r="I129" s="9">
        <f>IF(H147=0, "-", H129/H147)</f>
        <v>1.5599233409101038E-2</v>
      </c>
      <c r="J129" s="8">
        <f t="shared" si="10"/>
        <v>-0.25641025641025639</v>
      </c>
      <c r="K129" s="9">
        <f t="shared" si="11"/>
        <v>-0.20285714285714285</v>
      </c>
    </row>
    <row r="130" spans="1:11" x14ac:dyDescent="0.25">
      <c r="A130" s="7" t="s">
        <v>446</v>
      </c>
      <c r="B130" s="65">
        <v>194</v>
      </c>
      <c r="C130" s="34">
        <f>IF(B147=0, "-", B130/B147)</f>
        <v>7.6438140267927501E-2</v>
      </c>
      <c r="D130" s="65">
        <v>75</v>
      </c>
      <c r="E130" s="9">
        <f>IF(D147=0, "-", D130/D147)</f>
        <v>3.1107424305267525E-2</v>
      </c>
      <c r="F130" s="81">
        <v>1558</v>
      </c>
      <c r="G130" s="34">
        <f>IF(F147=0, "-", F130/F147)</f>
        <v>6.3420988357893018E-2</v>
      </c>
      <c r="H130" s="65">
        <v>1303</v>
      </c>
      <c r="I130" s="9">
        <f>IF(H147=0, "-", H130/H147)</f>
        <v>5.807371752016758E-2</v>
      </c>
      <c r="J130" s="8">
        <f t="shared" si="10"/>
        <v>1.5866666666666667</v>
      </c>
      <c r="K130" s="9">
        <f t="shared" si="11"/>
        <v>0.19570222563315426</v>
      </c>
    </row>
    <row r="131" spans="1:11" x14ac:dyDescent="0.25">
      <c r="A131" s="7" t="s">
        <v>447</v>
      </c>
      <c r="B131" s="65">
        <v>33</v>
      </c>
      <c r="C131" s="34">
        <f>IF(B147=0, "-", B131/B147)</f>
        <v>1.3002364066193853E-2</v>
      </c>
      <c r="D131" s="65">
        <v>30</v>
      </c>
      <c r="E131" s="9">
        <f>IF(D147=0, "-", D131/D147)</f>
        <v>1.244296972210701E-2</v>
      </c>
      <c r="F131" s="81">
        <v>699</v>
      </c>
      <c r="G131" s="34">
        <f>IF(F147=0, "-", F131/F147)</f>
        <v>2.8453960758772288E-2</v>
      </c>
      <c r="H131" s="65">
        <v>189</v>
      </c>
      <c r="I131" s="9">
        <f>IF(H147=0, "-", H131/H147)</f>
        <v>8.4235860409145602E-3</v>
      </c>
      <c r="J131" s="8">
        <f t="shared" si="10"/>
        <v>0.1</v>
      </c>
      <c r="K131" s="9">
        <f t="shared" si="11"/>
        <v>2.6984126984126986</v>
      </c>
    </row>
    <row r="132" spans="1:11" x14ac:dyDescent="0.25">
      <c r="A132" s="7" t="s">
        <v>448</v>
      </c>
      <c r="B132" s="65">
        <v>238</v>
      </c>
      <c r="C132" s="34">
        <f>IF(B147=0, "-", B132/B147)</f>
        <v>9.3774625689519303E-2</v>
      </c>
      <c r="D132" s="65">
        <v>68</v>
      </c>
      <c r="E132" s="9">
        <f>IF(D147=0, "-", D132/D147)</f>
        <v>2.8204064703442555E-2</v>
      </c>
      <c r="F132" s="81">
        <v>1424</v>
      </c>
      <c r="G132" s="34">
        <f>IF(F147=0, "-", F132/F147)</f>
        <v>5.7966294879101196E-2</v>
      </c>
      <c r="H132" s="65">
        <v>1248</v>
      </c>
      <c r="I132" s="9">
        <f>IF(H147=0, "-", H132/H147)</f>
        <v>5.5622409413023134E-2</v>
      </c>
      <c r="J132" s="8">
        <f t="shared" si="10"/>
        <v>2.5</v>
      </c>
      <c r="K132" s="9">
        <f t="shared" si="11"/>
        <v>0.14102564102564102</v>
      </c>
    </row>
    <row r="133" spans="1:11" x14ac:dyDescent="0.25">
      <c r="A133" s="7" t="s">
        <v>449</v>
      </c>
      <c r="B133" s="65">
        <v>223</v>
      </c>
      <c r="C133" s="34">
        <f>IF(B147=0, "-", B133/B147)</f>
        <v>8.7864460204885739E-2</v>
      </c>
      <c r="D133" s="65">
        <v>67</v>
      </c>
      <c r="E133" s="9">
        <f>IF(D147=0, "-", D133/D147)</f>
        <v>2.7789299046038989E-2</v>
      </c>
      <c r="F133" s="81">
        <v>1846</v>
      </c>
      <c r="G133" s="34">
        <f>IF(F147=0, "-", F133/F147)</f>
        <v>7.5144508670520235E-2</v>
      </c>
      <c r="H133" s="65">
        <v>1760</v>
      </c>
      <c r="I133" s="9">
        <f>IF(H147=0, "-", H133/H147)</f>
        <v>7.8441859428622362E-2</v>
      </c>
      <c r="J133" s="8">
        <f t="shared" si="10"/>
        <v>2.3283582089552239</v>
      </c>
      <c r="K133" s="9">
        <f t="shared" si="11"/>
        <v>4.8863636363636366E-2</v>
      </c>
    </row>
    <row r="134" spans="1:11" x14ac:dyDescent="0.25">
      <c r="A134" s="7" t="s">
        <v>450</v>
      </c>
      <c r="B134" s="65">
        <v>0</v>
      </c>
      <c r="C134" s="34">
        <f>IF(B147=0, "-", B134/B147)</f>
        <v>0</v>
      </c>
      <c r="D134" s="65">
        <v>4</v>
      </c>
      <c r="E134" s="9">
        <f>IF(D147=0, "-", D134/D147)</f>
        <v>1.6590626296142678E-3</v>
      </c>
      <c r="F134" s="81">
        <v>4</v>
      </c>
      <c r="G134" s="34">
        <f>IF(F147=0, "-", F134/F147)</f>
        <v>1.6282667100871122E-4</v>
      </c>
      <c r="H134" s="65">
        <v>371</v>
      </c>
      <c r="I134" s="9">
        <f>IF(H147=0, "-", H134/H147)</f>
        <v>1.6535187413647102E-2</v>
      </c>
      <c r="J134" s="8">
        <f t="shared" si="10"/>
        <v>-1</v>
      </c>
      <c r="K134" s="9">
        <f t="shared" si="11"/>
        <v>-0.98921832884097038</v>
      </c>
    </row>
    <row r="135" spans="1:11" x14ac:dyDescent="0.25">
      <c r="A135" s="7" t="s">
        <v>451</v>
      </c>
      <c r="B135" s="65">
        <v>135</v>
      </c>
      <c r="C135" s="34">
        <f>IF(B147=0, "-", B135/B147)</f>
        <v>5.3191489361702128E-2</v>
      </c>
      <c r="D135" s="65">
        <v>119</v>
      </c>
      <c r="E135" s="9">
        <f>IF(D147=0, "-", D135/D147)</f>
        <v>4.9357113231024471E-2</v>
      </c>
      <c r="F135" s="81">
        <v>1391</v>
      </c>
      <c r="G135" s="34">
        <f>IF(F147=0, "-", F135/F147)</f>
        <v>5.6622974843279328E-2</v>
      </c>
      <c r="H135" s="65">
        <v>1280</v>
      </c>
      <c r="I135" s="9">
        <f>IF(H147=0, "-", H135/H147)</f>
        <v>5.7048625038998081E-2</v>
      </c>
      <c r="J135" s="8">
        <f t="shared" si="10"/>
        <v>0.13445378151260504</v>
      </c>
      <c r="K135" s="9">
        <f t="shared" si="11"/>
        <v>8.6718749999999997E-2</v>
      </c>
    </row>
    <row r="136" spans="1:11" x14ac:dyDescent="0.25">
      <c r="A136" s="7" t="s">
        <v>452</v>
      </c>
      <c r="B136" s="65">
        <v>0</v>
      </c>
      <c r="C136" s="34">
        <f>IF(B147=0, "-", B136/B147)</f>
        <v>0</v>
      </c>
      <c r="D136" s="65">
        <v>2</v>
      </c>
      <c r="E136" s="9">
        <f>IF(D147=0, "-", D136/D147)</f>
        <v>8.2953131480713392E-4</v>
      </c>
      <c r="F136" s="81">
        <v>0</v>
      </c>
      <c r="G136" s="34">
        <f>IF(F147=0, "-", F136/F147)</f>
        <v>0</v>
      </c>
      <c r="H136" s="65">
        <v>81</v>
      </c>
      <c r="I136" s="9">
        <f>IF(H147=0, "-", H136/H147)</f>
        <v>3.6101083032490976E-3</v>
      </c>
      <c r="J136" s="8">
        <f t="shared" si="10"/>
        <v>-1</v>
      </c>
      <c r="K136" s="9">
        <f t="shared" si="11"/>
        <v>-1</v>
      </c>
    </row>
    <row r="137" spans="1:11" x14ac:dyDescent="0.25">
      <c r="A137" s="7" t="s">
        <v>453</v>
      </c>
      <c r="B137" s="65">
        <v>65</v>
      </c>
      <c r="C137" s="34">
        <f>IF(B147=0, "-", B137/B147)</f>
        <v>2.5610717100078801E-2</v>
      </c>
      <c r="D137" s="65">
        <v>17</v>
      </c>
      <c r="E137" s="9">
        <f>IF(D147=0, "-", D137/D147)</f>
        <v>7.0510161758606388E-3</v>
      </c>
      <c r="F137" s="81">
        <v>380</v>
      </c>
      <c r="G137" s="34">
        <f>IF(F147=0, "-", F137/F147)</f>
        <v>1.5468533745827566E-2</v>
      </c>
      <c r="H137" s="65">
        <v>486</v>
      </c>
      <c r="I137" s="9">
        <f>IF(H147=0, "-", H137/H147)</f>
        <v>2.1660649819494584E-2</v>
      </c>
      <c r="J137" s="8">
        <f t="shared" si="10"/>
        <v>2.8235294117647061</v>
      </c>
      <c r="K137" s="9">
        <f t="shared" si="11"/>
        <v>-0.21810699588477367</v>
      </c>
    </row>
    <row r="138" spans="1:11" x14ac:dyDescent="0.25">
      <c r="A138" s="7" t="s">
        <v>454</v>
      </c>
      <c r="B138" s="65">
        <v>54</v>
      </c>
      <c r="C138" s="34">
        <f>IF(B147=0, "-", B138/B147)</f>
        <v>2.1276595744680851E-2</v>
      </c>
      <c r="D138" s="65">
        <v>25</v>
      </c>
      <c r="E138" s="9">
        <f>IF(D147=0, "-", D138/D147)</f>
        <v>1.0369141435089175E-2</v>
      </c>
      <c r="F138" s="81">
        <v>331</v>
      </c>
      <c r="G138" s="34">
        <f>IF(F147=0, "-", F138/F147)</f>
        <v>1.3473907025970854E-2</v>
      </c>
      <c r="H138" s="65">
        <v>155</v>
      </c>
      <c r="I138" s="9">
        <f>IF(H147=0, "-", H138/H147)</f>
        <v>6.9082319383161738E-3</v>
      </c>
      <c r="J138" s="8">
        <f t="shared" si="10"/>
        <v>1.1599999999999999</v>
      </c>
      <c r="K138" s="9">
        <f t="shared" si="11"/>
        <v>1.1354838709677419</v>
      </c>
    </row>
    <row r="139" spans="1:11" x14ac:dyDescent="0.25">
      <c r="A139" s="7" t="s">
        <v>455</v>
      </c>
      <c r="B139" s="65">
        <v>246</v>
      </c>
      <c r="C139" s="34">
        <f>IF(B147=0, "-", B139/B147)</f>
        <v>9.6926713947990545E-2</v>
      </c>
      <c r="D139" s="65">
        <v>321</v>
      </c>
      <c r="E139" s="9">
        <f>IF(D147=0, "-", D139/D147)</f>
        <v>0.133139776026545</v>
      </c>
      <c r="F139" s="81">
        <v>2077</v>
      </c>
      <c r="G139" s="34">
        <f>IF(F147=0, "-", F139/F147)</f>
        <v>8.45477489212733E-2</v>
      </c>
      <c r="H139" s="65">
        <v>1675</v>
      </c>
      <c r="I139" s="9">
        <f>IF(H147=0, "-", H139/H147)</f>
        <v>7.4653474172126394E-2</v>
      </c>
      <c r="J139" s="8">
        <f t="shared" si="10"/>
        <v>-0.23364485981308411</v>
      </c>
      <c r="K139" s="9">
        <f t="shared" si="11"/>
        <v>0.24</v>
      </c>
    </row>
    <row r="140" spans="1:11" x14ac:dyDescent="0.25">
      <c r="A140" s="7" t="s">
        <v>456</v>
      </c>
      <c r="B140" s="65">
        <v>0</v>
      </c>
      <c r="C140" s="34">
        <f>IF(B147=0, "-", B140/B147)</f>
        <v>0</v>
      </c>
      <c r="D140" s="65">
        <v>0</v>
      </c>
      <c r="E140" s="9">
        <f>IF(D147=0, "-", D140/D147)</f>
        <v>0</v>
      </c>
      <c r="F140" s="81">
        <v>0</v>
      </c>
      <c r="G140" s="34">
        <f>IF(F147=0, "-", F140/F147)</f>
        <v>0</v>
      </c>
      <c r="H140" s="65">
        <v>1</v>
      </c>
      <c r="I140" s="9">
        <f>IF(H147=0, "-", H140/H147)</f>
        <v>4.456923831171725E-5</v>
      </c>
      <c r="J140" s="8" t="str">
        <f t="shared" si="10"/>
        <v>-</v>
      </c>
      <c r="K140" s="9">
        <f t="shared" si="11"/>
        <v>-1</v>
      </c>
    </row>
    <row r="141" spans="1:11" x14ac:dyDescent="0.25">
      <c r="A141" s="7" t="s">
        <v>457</v>
      </c>
      <c r="B141" s="65">
        <v>44</v>
      </c>
      <c r="C141" s="34">
        <f>IF(B147=0, "-", B141/B147)</f>
        <v>1.7336485421591805E-2</v>
      </c>
      <c r="D141" s="65">
        <v>66</v>
      </c>
      <c r="E141" s="9">
        <f>IF(D147=0, "-", D141/D147)</f>
        <v>2.7374533388635422E-2</v>
      </c>
      <c r="F141" s="81">
        <v>621</v>
      </c>
      <c r="G141" s="34">
        <f>IF(F147=0, "-", F141/F147)</f>
        <v>2.5278840674102417E-2</v>
      </c>
      <c r="H141" s="65">
        <v>558</v>
      </c>
      <c r="I141" s="9">
        <f>IF(H147=0, "-", H141/H147)</f>
        <v>2.4869634977938228E-2</v>
      </c>
      <c r="J141" s="8">
        <f t="shared" si="10"/>
        <v>-0.33333333333333331</v>
      </c>
      <c r="K141" s="9">
        <f t="shared" si="11"/>
        <v>0.11290322580645161</v>
      </c>
    </row>
    <row r="142" spans="1:11" x14ac:dyDescent="0.25">
      <c r="A142" s="7" t="s">
        <v>458</v>
      </c>
      <c r="B142" s="65">
        <v>78</v>
      </c>
      <c r="C142" s="34">
        <f>IF(B147=0, "-", B142/B147)</f>
        <v>3.0732860520094562E-2</v>
      </c>
      <c r="D142" s="65">
        <v>315</v>
      </c>
      <c r="E142" s="9">
        <f>IF(D147=0, "-", D142/D147)</f>
        <v>0.13065118208212359</v>
      </c>
      <c r="F142" s="81">
        <v>3067</v>
      </c>
      <c r="G142" s="34">
        <f>IF(F147=0, "-", F142/F147)</f>
        <v>0.12484734999592934</v>
      </c>
      <c r="H142" s="65">
        <v>1933</v>
      </c>
      <c r="I142" s="9">
        <f>IF(H147=0, "-", H142/H147)</f>
        <v>8.6152337656549449E-2</v>
      </c>
      <c r="J142" s="8">
        <f t="shared" si="10"/>
        <v>-0.75238095238095237</v>
      </c>
      <c r="K142" s="9">
        <f t="shared" si="11"/>
        <v>0.58665287118468701</v>
      </c>
    </row>
    <row r="143" spans="1:11" x14ac:dyDescent="0.25">
      <c r="A143" s="7" t="s">
        <v>459</v>
      </c>
      <c r="B143" s="65">
        <v>375</v>
      </c>
      <c r="C143" s="34">
        <f>IF(B147=0, "-", B143/B147)</f>
        <v>0.14775413711583923</v>
      </c>
      <c r="D143" s="65">
        <v>395</v>
      </c>
      <c r="E143" s="9">
        <f>IF(D147=0, "-", D143/D147)</f>
        <v>0.16383243467440897</v>
      </c>
      <c r="F143" s="81">
        <v>3541</v>
      </c>
      <c r="G143" s="34">
        <f>IF(F147=0, "-", F143/F147)</f>
        <v>0.14414231051046161</v>
      </c>
      <c r="H143" s="65">
        <v>3557</v>
      </c>
      <c r="I143" s="9">
        <f>IF(H147=0, "-", H143/H147)</f>
        <v>0.15853278067477827</v>
      </c>
      <c r="J143" s="8">
        <f t="shared" si="10"/>
        <v>-5.0632911392405063E-2</v>
      </c>
      <c r="K143" s="9">
        <f t="shared" si="11"/>
        <v>-4.4981726173741916E-3</v>
      </c>
    </row>
    <row r="144" spans="1:11" x14ac:dyDescent="0.25">
      <c r="A144" s="7" t="s">
        <v>460</v>
      </c>
      <c r="B144" s="65">
        <v>6</v>
      </c>
      <c r="C144" s="34">
        <f>IF(B147=0, "-", B144/B147)</f>
        <v>2.3640661938534278E-3</v>
      </c>
      <c r="D144" s="65">
        <v>8</v>
      </c>
      <c r="E144" s="9">
        <f>IF(D147=0, "-", D144/D147)</f>
        <v>3.3181252592285357E-3</v>
      </c>
      <c r="F144" s="81">
        <v>32</v>
      </c>
      <c r="G144" s="34">
        <f>IF(F147=0, "-", F144/F147)</f>
        <v>1.3026133680696897E-3</v>
      </c>
      <c r="H144" s="65">
        <v>32</v>
      </c>
      <c r="I144" s="9">
        <f>IF(H147=0, "-", H144/H147)</f>
        <v>1.426215625974952E-3</v>
      </c>
      <c r="J144" s="8">
        <f t="shared" si="10"/>
        <v>-0.25</v>
      </c>
      <c r="K144" s="9">
        <f t="shared" si="11"/>
        <v>0</v>
      </c>
    </row>
    <row r="145" spans="1:11" x14ac:dyDescent="0.25">
      <c r="A145" s="7" t="s">
        <v>461</v>
      </c>
      <c r="B145" s="65">
        <v>249</v>
      </c>
      <c r="C145" s="34">
        <f>IF(B147=0, "-", B145/B147)</f>
        <v>9.8108747044917261E-2</v>
      </c>
      <c r="D145" s="65">
        <v>68</v>
      </c>
      <c r="E145" s="9">
        <f>IF(D147=0, "-", D145/D147)</f>
        <v>2.8204064703442555E-2</v>
      </c>
      <c r="F145" s="81">
        <v>856</v>
      </c>
      <c r="G145" s="34">
        <f>IF(F147=0, "-", F145/F147)</f>
        <v>3.48449075958642E-2</v>
      </c>
      <c r="H145" s="65">
        <v>1023</v>
      </c>
      <c r="I145" s="9">
        <f>IF(H147=0, "-", H145/H147)</f>
        <v>4.5594330792886752E-2</v>
      </c>
      <c r="J145" s="8">
        <f t="shared" si="10"/>
        <v>2.6617647058823528</v>
      </c>
      <c r="K145" s="9">
        <f t="shared" si="11"/>
        <v>-0.16324535679374388</v>
      </c>
    </row>
    <row r="146" spans="1:11" x14ac:dyDescent="0.25">
      <c r="A146" s="2"/>
      <c r="B146" s="68"/>
      <c r="C146" s="33"/>
      <c r="D146" s="68"/>
      <c r="E146" s="6"/>
      <c r="F146" s="82"/>
      <c r="G146" s="33"/>
      <c r="H146" s="68"/>
      <c r="I146" s="6"/>
      <c r="J146" s="5"/>
      <c r="K146" s="6"/>
    </row>
    <row r="147" spans="1:11" s="43" customFormat="1" x14ac:dyDescent="0.25">
      <c r="A147" s="162" t="s">
        <v>622</v>
      </c>
      <c r="B147" s="71">
        <f>SUM(B122:B146)</f>
        <v>2538</v>
      </c>
      <c r="C147" s="40">
        <f>B147/25367</f>
        <v>0.1000512476839989</v>
      </c>
      <c r="D147" s="71">
        <f>SUM(D122:D146)</f>
        <v>2411</v>
      </c>
      <c r="E147" s="41">
        <f>D147/20495</f>
        <v>0.11763844840204928</v>
      </c>
      <c r="F147" s="77">
        <f>SUM(F122:F146)</f>
        <v>24566</v>
      </c>
      <c r="G147" s="42">
        <f>F147/214492</f>
        <v>0.11453107808216624</v>
      </c>
      <c r="H147" s="71">
        <f>SUM(H122:H146)</f>
        <v>22437</v>
      </c>
      <c r="I147" s="41">
        <f>H147/211338</f>
        <v>0.10616642534707435</v>
      </c>
      <c r="J147" s="37">
        <f>IF(D147=0, "-", IF((B147-D147)/D147&lt;10, (B147-D147)/D147, "&gt;999%"))</f>
        <v>5.2675238490253004E-2</v>
      </c>
      <c r="K147" s="38">
        <f>IF(H147=0, "-", IF((F147-H147)/H147&lt;10, (F147-H147)/H147, "&gt;999%"))</f>
        <v>9.4887908365646034E-2</v>
      </c>
    </row>
    <row r="148" spans="1:11" x14ac:dyDescent="0.25">
      <c r="B148" s="83"/>
      <c r="D148" s="83"/>
      <c r="F148" s="83"/>
      <c r="H148" s="83"/>
    </row>
    <row r="149" spans="1:11" x14ac:dyDescent="0.25">
      <c r="A149" s="163" t="s">
        <v>159</v>
      </c>
      <c r="B149" s="61" t="s">
        <v>12</v>
      </c>
      <c r="C149" s="62" t="s">
        <v>13</v>
      </c>
      <c r="D149" s="61" t="s">
        <v>12</v>
      </c>
      <c r="E149" s="63" t="s">
        <v>13</v>
      </c>
      <c r="F149" s="62" t="s">
        <v>12</v>
      </c>
      <c r="G149" s="62" t="s">
        <v>13</v>
      </c>
      <c r="H149" s="61" t="s">
        <v>12</v>
      </c>
      <c r="I149" s="63" t="s">
        <v>13</v>
      </c>
      <c r="J149" s="61"/>
      <c r="K149" s="63"/>
    </row>
    <row r="150" spans="1:11" x14ac:dyDescent="0.25">
      <c r="A150" s="7" t="s">
        <v>462</v>
      </c>
      <c r="B150" s="65">
        <v>3</v>
      </c>
      <c r="C150" s="34">
        <f>IF(B171=0, "-", B150/B171)</f>
        <v>6.0120240480961923E-3</v>
      </c>
      <c r="D150" s="65">
        <v>0</v>
      </c>
      <c r="E150" s="9">
        <f>IF(D171=0, "-", D150/D171)</f>
        <v>0</v>
      </c>
      <c r="F150" s="81">
        <v>21</v>
      </c>
      <c r="G150" s="34">
        <f>IF(F171=0, "-", F150/F171)</f>
        <v>4.2778569973518027E-3</v>
      </c>
      <c r="H150" s="65">
        <v>17</v>
      </c>
      <c r="I150" s="9">
        <f>IF(H171=0, "-", H150/H171)</f>
        <v>3.1616142830574669E-3</v>
      </c>
      <c r="J150" s="8" t="str">
        <f t="shared" ref="J150:J169" si="12">IF(D150=0, "-", IF((B150-D150)/D150&lt;10, (B150-D150)/D150, "&gt;999%"))</f>
        <v>-</v>
      </c>
      <c r="K150" s="9">
        <f t="shared" ref="K150:K169" si="13">IF(H150=0, "-", IF((F150-H150)/H150&lt;10, (F150-H150)/H150, "&gt;999%"))</f>
        <v>0.23529411764705882</v>
      </c>
    </row>
    <row r="151" spans="1:11" x14ac:dyDescent="0.25">
      <c r="A151" s="7" t="s">
        <v>463</v>
      </c>
      <c r="B151" s="65">
        <v>26</v>
      </c>
      <c r="C151" s="34">
        <f>IF(B171=0, "-", B151/B171)</f>
        <v>5.2104208416833664E-2</v>
      </c>
      <c r="D151" s="65">
        <v>31</v>
      </c>
      <c r="E151" s="9">
        <f>IF(D171=0, "-", D151/D171)</f>
        <v>7.9691516709511565E-2</v>
      </c>
      <c r="F151" s="81">
        <v>230</v>
      </c>
      <c r="G151" s="34">
        <f>IF(F171=0, "-", F151/F171)</f>
        <v>4.6852719494805461E-2</v>
      </c>
      <c r="H151" s="65">
        <v>363</v>
      </c>
      <c r="I151" s="9">
        <f>IF(H171=0, "-", H151/H171)</f>
        <v>6.7509763808815321E-2</v>
      </c>
      <c r="J151" s="8">
        <f t="shared" si="12"/>
        <v>-0.16129032258064516</v>
      </c>
      <c r="K151" s="9">
        <f t="shared" si="13"/>
        <v>-0.36639118457300274</v>
      </c>
    </row>
    <row r="152" spans="1:11" x14ac:dyDescent="0.25">
      <c r="A152" s="7" t="s">
        <v>464</v>
      </c>
      <c r="B152" s="65">
        <v>25</v>
      </c>
      <c r="C152" s="34">
        <f>IF(B171=0, "-", B152/B171)</f>
        <v>5.0100200400801605E-2</v>
      </c>
      <c r="D152" s="65">
        <v>0</v>
      </c>
      <c r="E152" s="9">
        <f>IF(D171=0, "-", D152/D171)</f>
        <v>0</v>
      </c>
      <c r="F152" s="81">
        <v>97</v>
      </c>
      <c r="G152" s="34">
        <f>IF(F171=0, "-", F152/F171)</f>
        <v>1.975962517824404E-2</v>
      </c>
      <c r="H152" s="65">
        <v>0</v>
      </c>
      <c r="I152" s="9">
        <f>IF(H171=0, "-", H152/H171)</f>
        <v>0</v>
      </c>
      <c r="J152" s="8" t="str">
        <f t="shared" si="12"/>
        <v>-</v>
      </c>
      <c r="K152" s="9" t="str">
        <f t="shared" si="13"/>
        <v>-</v>
      </c>
    </row>
    <row r="153" spans="1:11" x14ac:dyDescent="0.25">
      <c r="A153" s="7" t="s">
        <v>465</v>
      </c>
      <c r="B153" s="65">
        <v>115</v>
      </c>
      <c r="C153" s="34">
        <f>IF(B171=0, "-", B153/B171)</f>
        <v>0.23046092184368738</v>
      </c>
      <c r="D153" s="65">
        <v>44</v>
      </c>
      <c r="E153" s="9">
        <f>IF(D171=0, "-", D153/D171)</f>
        <v>0.11311053984575835</v>
      </c>
      <c r="F153" s="81">
        <v>971</v>
      </c>
      <c r="G153" s="34">
        <f>IF(F171=0, "-", F153/F171)</f>
        <v>0.1977999592585048</v>
      </c>
      <c r="H153" s="65">
        <v>993</v>
      </c>
      <c r="I153" s="9">
        <f>IF(H171=0, "-", H153/H171)</f>
        <v>0.1846754695927097</v>
      </c>
      <c r="J153" s="8">
        <f t="shared" si="12"/>
        <v>1.6136363636363635</v>
      </c>
      <c r="K153" s="9">
        <f t="shared" si="13"/>
        <v>-2.2155085599194362E-2</v>
      </c>
    </row>
    <row r="154" spans="1:11" x14ac:dyDescent="0.25">
      <c r="A154" s="7" t="s">
        <v>466</v>
      </c>
      <c r="B154" s="65">
        <v>13</v>
      </c>
      <c r="C154" s="34">
        <f>IF(B171=0, "-", B154/B171)</f>
        <v>2.6052104208416832E-2</v>
      </c>
      <c r="D154" s="65">
        <v>8</v>
      </c>
      <c r="E154" s="9">
        <f>IF(D171=0, "-", D154/D171)</f>
        <v>2.056555269922879E-2</v>
      </c>
      <c r="F154" s="81">
        <v>196</v>
      </c>
      <c r="G154" s="34">
        <f>IF(F171=0, "-", F154/F171)</f>
        <v>3.9926665308616827E-2</v>
      </c>
      <c r="H154" s="65">
        <v>148</v>
      </c>
      <c r="I154" s="9">
        <f>IF(H171=0, "-", H154/H171)</f>
        <v>2.7524641993676772E-2</v>
      </c>
      <c r="J154" s="8">
        <f t="shared" si="12"/>
        <v>0.625</v>
      </c>
      <c r="K154" s="9">
        <f t="shared" si="13"/>
        <v>0.32432432432432434</v>
      </c>
    </row>
    <row r="155" spans="1:11" x14ac:dyDescent="0.25">
      <c r="A155" s="7" t="s">
        <v>467</v>
      </c>
      <c r="B155" s="65">
        <v>8</v>
      </c>
      <c r="C155" s="34">
        <f>IF(B171=0, "-", B155/B171)</f>
        <v>1.6032064128256512E-2</v>
      </c>
      <c r="D155" s="65">
        <v>2</v>
      </c>
      <c r="E155" s="9">
        <f>IF(D171=0, "-", D155/D171)</f>
        <v>5.1413881748071976E-3</v>
      </c>
      <c r="F155" s="81">
        <v>41</v>
      </c>
      <c r="G155" s="34">
        <f>IF(F171=0, "-", F155/F171)</f>
        <v>8.3520065186392344E-3</v>
      </c>
      <c r="H155" s="65">
        <v>22</v>
      </c>
      <c r="I155" s="9">
        <f>IF(H171=0, "-", H155/H171)</f>
        <v>4.0915008368978987E-3</v>
      </c>
      <c r="J155" s="8">
        <f t="shared" si="12"/>
        <v>3</v>
      </c>
      <c r="K155" s="9">
        <f t="shared" si="13"/>
        <v>0.86363636363636365</v>
      </c>
    </row>
    <row r="156" spans="1:11" x14ac:dyDescent="0.25">
      <c r="A156" s="7" t="s">
        <v>468</v>
      </c>
      <c r="B156" s="65">
        <v>6</v>
      </c>
      <c r="C156" s="34">
        <f>IF(B171=0, "-", B156/B171)</f>
        <v>1.2024048096192385E-2</v>
      </c>
      <c r="D156" s="65">
        <v>12</v>
      </c>
      <c r="E156" s="9">
        <f>IF(D171=0, "-", D156/D171)</f>
        <v>3.0848329048843187E-2</v>
      </c>
      <c r="F156" s="81">
        <v>60</v>
      </c>
      <c r="G156" s="34">
        <f>IF(F171=0, "-", F156/F171)</f>
        <v>1.2222448563862294E-2</v>
      </c>
      <c r="H156" s="65">
        <v>92</v>
      </c>
      <c r="I156" s="9">
        <f>IF(H171=0, "-", H156/H171)</f>
        <v>1.7109912590663939E-2</v>
      </c>
      <c r="J156" s="8">
        <f t="shared" si="12"/>
        <v>-0.5</v>
      </c>
      <c r="K156" s="9">
        <f t="shared" si="13"/>
        <v>-0.34782608695652173</v>
      </c>
    </row>
    <row r="157" spans="1:11" x14ac:dyDescent="0.25">
      <c r="A157" s="7" t="s">
        <v>469</v>
      </c>
      <c r="B157" s="65">
        <v>0</v>
      </c>
      <c r="C157" s="34">
        <f>IF(B171=0, "-", B157/B171)</f>
        <v>0</v>
      </c>
      <c r="D157" s="65">
        <v>1</v>
      </c>
      <c r="E157" s="9">
        <f>IF(D171=0, "-", D157/D171)</f>
        <v>2.5706940874035988E-3</v>
      </c>
      <c r="F157" s="81">
        <v>4</v>
      </c>
      <c r="G157" s="34">
        <f>IF(F171=0, "-", F157/F171)</f>
        <v>8.1482990425748626E-4</v>
      </c>
      <c r="H157" s="65">
        <v>9</v>
      </c>
      <c r="I157" s="9">
        <f>IF(H171=0, "-", H157/H171)</f>
        <v>1.6737957969127767E-3</v>
      </c>
      <c r="J157" s="8">
        <f t="shared" si="12"/>
        <v>-1</v>
      </c>
      <c r="K157" s="9">
        <f t="shared" si="13"/>
        <v>-0.55555555555555558</v>
      </c>
    </row>
    <row r="158" spans="1:11" x14ac:dyDescent="0.25">
      <c r="A158" s="7" t="s">
        <v>470</v>
      </c>
      <c r="B158" s="65">
        <v>18</v>
      </c>
      <c r="C158" s="34">
        <f>IF(B171=0, "-", B158/B171)</f>
        <v>3.6072144288577156E-2</v>
      </c>
      <c r="D158" s="65">
        <v>0</v>
      </c>
      <c r="E158" s="9">
        <f>IF(D171=0, "-", D158/D171)</f>
        <v>0</v>
      </c>
      <c r="F158" s="81">
        <v>139</v>
      </c>
      <c r="G158" s="34">
        <f>IF(F171=0, "-", F158/F171)</f>
        <v>2.8315339172947648E-2</v>
      </c>
      <c r="H158" s="65">
        <v>0</v>
      </c>
      <c r="I158" s="9">
        <f>IF(H171=0, "-", H158/H171)</f>
        <v>0</v>
      </c>
      <c r="J158" s="8" t="str">
        <f t="shared" si="12"/>
        <v>-</v>
      </c>
      <c r="K158" s="9" t="str">
        <f t="shared" si="13"/>
        <v>-</v>
      </c>
    </row>
    <row r="159" spans="1:11" x14ac:dyDescent="0.25">
      <c r="A159" s="7" t="s">
        <v>471</v>
      </c>
      <c r="B159" s="65">
        <v>40</v>
      </c>
      <c r="C159" s="34">
        <f>IF(B171=0, "-", B159/B171)</f>
        <v>8.0160320641282562E-2</v>
      </c>
      <c r="D159" s="65">
        <v>35</v>
      </c>
      <c r="E159" s="9">
        <f>IF(D171=0, "-", D159/D171)</f>
        <v>8.9974293059125965E-2</v>
      </c>
      <c r="F159" s="81">
        <v>313</v>
      </c>
      <c r="G159" s="34">
        <f>IF(F171=0, "-", F159/F171)</f>
        <v>6.3760440008148303E-2</v>
      </c>
      <c r="H159" s="65">
        <v>373</v>
      </c>
      <c r="I159" s="9">
        <f>IF(H171=0, "-", H159/H171)</f>
        <v>6.9369536916496194E-2</v>
      </c>
      <c r="J159" s="8">
        <f t="shared" si="12"/>
        <v>0.14285714285714285</v>
      </c>
      <c r="K159" s="9">
        <f t="shared" si="13"/>
        <v>-0.16085790884718498</v>
      </c>
    </row>
    <row r="160" spans="1:11" x14ac:dyDescent="0.25">
      <c r="A160" s="7" t="s">
        <v>472</v>
      </c>
      <c r="B160" s="65">
        <v>6</v>
      </c>
      <c r="C160" s="34">
        <f>IF(B171=0, "-", B160/B171)</f>
        <v>1.2024048096192385E-2</v>
      </c>
      <c r="D160" s="65">
        <v>3</v>
      </c>
      <c r="E160" s="9">
        <f>IF(D171=0, "-", D160/D171)</f>
        <v>7.7120822622107968E-3</v>
      </c>
      <c r="F160" s="81">
        <v>251</v>
      </c>
      <c r="G160" s="34">
        <f>IF(F171=0, "-", F160/F171)</f>
        <v>5.1130576492157263E-2</v>
      </c>
      <c r="H160" s="65">
        <v>401</v>
      </c>
      <c r="I160" s="9">
        <f>IF(H171=0, "-", H160/H171)</f>
        <v>7.4576901618002608E-2</v>
      </c>
      <c r="J160" s="8">
        <f t="shared" si="12"/>
        <v>1</v>
      </c>
      <c r="K160" s="9">
        <f t="shared" si="13"/>
        <v>-0.37406483790523692</v>
      </c>
    </row>
    <row r="161" spans="1:11" x14ac:dyDescent="0.25">
      <c r="A161" s="7" t="s">
        <v>473</v>
      </c>
      <c r="B161" s="65">
        <v>6</v>
      </c>
      <c r="C161" s="34">
        <f>IF(B171=0, "-", B161/B171)</f>
        <v>1.2024048096192385E-2</v>
      </c>
      <c r="D161" s="65">
        <v>8</v>
      </c>
      <c r="E161" s="9">
        <f>IF(D171=0, "-", D161/D171)</f>
        <v>2.056555269922879E-2</v>
      </c>
      <c r="F161" s="81">
        <v>86</v>
      </c>
      <c r="G161" s="34">
        <f>IF(F171=0, "-", F161/F171)</f>
        <v>1.7518842941535953E-2</v>
      </c>
      <c r="H161" s="65">
        <v>143</v>
      </c>
      <c r="I161" s="9">
        <f>IF(H171=0, "-", H161/H171)</f>
        <v>2.6594755439836339E-2</v>
      </c>
      <c r="J161" s="8">
        <f t="shared" si="12"/>
        <v>-0.25</v>
      </c>
      <c r="K161" s="9">
        <f t="shared" si="13"/>
        <v>-0.39860139860139859</v>
      </c>
    </row>
    <row r="162" spans="1:11" x14ac:dyDescent="0.25">
      <c r="A162" s="7" t="s">
        <v>474</v>
      </c>
      <c r="B162" s="65">
        <v>29</v>
      </c>
      <c r="C162" s="34">
        <f>IF(B171=0, "-", B162/B171)</f>
        <v>5.8116232464929862E-2</v>
      </c>
      <c r="D162" s="65">
        <v>62</v>
      </c>
      <c r="E162" s="9">
        <f>IF(D171=0, "-", D162/D171)</f>
        <v>0.15938303341902313</v>
      </c>
      <c r="F162" s="81">
        <v>318</v>
      </c>
      <c r="G162" s="34">
        <f>IF(F171=0, "-", F162/F171)</f>
        <v>6.477897738847016E-2</v>
      </c>
      <c r="H162" s="65">
        <v>457</v>
      </c>
      <c r="I162" s="9">
        <f>IF(H171=0, "-", H162/H171)</f>
        <v>8.4991631021015437E-2</v>
      </c>
      <c r="J162" s="8">
        <f t="shared" si="12"/>
        <v>-0.532258064516129</v>
      </c>
      <c r="K162" s="9">
        <f t="shared" si="13"/>
        <v>-0.30415754923413568</v>
      </c>
    </row>
    <row r="163" spans="1:11" x14ac:dyDescent="0.25">
      <c r="A163" s="7" t="s">
        <v>475</v>
      </c>
      <c r="B163" s="65">
        <v>12</v>
      </c>
      <c r="C163" s="34">
        <f>IF(B171=0, "-", B163/B171)</f>
        <v>2.4048096192384769E-2</v>
      </c>
      <c r="D163" s="65">
        <v>8</v>
      </c>
      <c r="E163" s="9">
        <f>IF(D171=0, "-", D163/D171)</f>
        <v>2.056555269922879E-2</v>
      </c>
      <c r="F163" s="81">
        <v>95</v>
      </c>
      <c r="G163" s="34">
        <f>IF(F171=0, "-", F163/F171)</f>
        <v>1.9352210226115298E-2</v>
      </c>
      <c r="H163" s="65">
        <v>85</v>
      </c>
      <c r="I163" s="9">
        <f>IF(H171=0, "-", H163/H171)</f>
        <v>1.5808071415287336E-2</v>
      </c>
      <c r="J163" s="8">
        <f t="shared" si="12"/>
        <v>0.5</v>
      </c>
      <c r="K163" s="9">
        <f t="shared" si="13"/>
        <v>0.11764705882352941</v>
      </c>
    </row>
    <row r="164" spans="1:11" x14ac:dyDescent="0.25">
      <c r="A164" s="7" t="s">
        <v>476</v>
      </c>
      <c r="B164" s="65">
        <v>19</v>
      </c>
      <c r="C164" s="34">
        <f>IF(B171=0, "-", B164/B171)</f>
        <v>3.8076152304609222E-2</v>
      </c>
      <c r="D164" s="65">
        <v>21</v>
      </c>
      <c r="E164" s="9">
        <f>IF(D171=0, "-", D164/D171)</f>
        <v>5.3984575835475578E-2</v>
      </c>
      <c r="F164" s="81">
        <v>193</v>
      </c>
      <c r="G164" s="34">
        <f>IF(F171=0, "-", F164/F171)</f>
        <v>3.9315542880423708E-2</v>
      </c>
      <c r="H164" s="65">
        <v>291</v>
      </c>
      <c r="I164" s="9">
        <f>IF(H171=0, "-", H164/H171)</f>
        <v>5.4119397433513114E-2</v>
      </c>
      <c r="J164" s="8">
        <f t="shared" si="12"/>
        <v>-9.5238095238095233E-2</v>
      </c>
      <c r="K164" s="9">
        <f t="shared" si="13"/>
        <v>-0.33676975945017185</v>
      </c>
    </row>
    <row r="165" spans="1:11" x14ac:dyDescent="0.25">
      <c r="A165" s="7" t="s">
        <v>477</v>
      </c>
      <c r="B165" s="65">
        <v>70</v>
      </c>
      <c r="C165" s="34">
        <f>IF(B171=0, "-", B165/B171)</f>
        <v>0.14028056112224449</v>
      </c>
      <c r="D165" s="65">
        <v>100</v>
      </c>
      <c r="E165" s="9">
        <f>IF(D171=0, "-", D165/D171)</f>
        <v>0.25706940874035988</v>
      </c>
      <c r="F165" s="81">
        <v>977</v>
      </c>
      <c r="G165" s="34">
        <f>IF(F171=0, "-", F165/F171)</f>
        <v>0.19902220411489102</v>
      </c>
      <c r="H165" s="65">
        <v>1069</v>
      </c>
      <c r="I165" s="9">
        <f>IF(H171=0, "-", H165/H171)</f>
        <v>0.19880974521108424</v>
      </c>
      <c r="J165" s="8">
        <f t="shared" si="12"/>
        <v>-0.3</v>
      </c>
      <c r="K165" s="9">
        <f t="shared" si="13"/>
        <v>-8.6061739943872784E-2</v>
      </c>
    </row>
    <row r="166" spans="1:11" x14ac:dyDescent="0.25">
      <c r="A166" s="7" t="s">
        <v>478</v>
      </c>
      <c r="B166" s="65">
        <v>13</v>
      </c>
      <c r="C166" s="34">
        <f>IF(B171=0, "-", B166/B171)</f>
        <v>2.6052104208416832E-2</v>
      </c>
      <c r="D166" s="65">
        <v>14</v>
      </c>
      <c r="E166" s="9">
        <f>IF(D171=0, "-", D166/D171)</f>
        <v>3.5989717223650387E-2</v>
      </c>
      <c r="F166" s="81">
        <v>157</v>
      </c>
      <c r="G166" s="34">
        <f>IF(F171=0, "-", F166/F171)</f>
        <v>3.1982073742106334E-2</v>
      </c>
      <c r="H166" s="65">
        <v>119</v>
      </c>
      <c r="I166" s="9">
        <f>IF(H171=0, "-", H166/H171)</f>
        <v>2.2131299981402269E-2</v>
      </c>
      <c r="J166" s="8">
        <f t="shared" si="12"/>
        <v>-7.1428571428571425E-2</v>
      </c>
      <c r="K166" s="9">
        <f t="shared" si="13"/>
        <v>0.31932773109243695</v>
      </c>
    </row>
    <row r="167" spans="1:11" x14ac:dyDescent="0.25">
      <c r="A167" s="7" t="s">
        <v>479</v>
      </c>
      <c r="B167" s="65">
        <v>13</v>
      </c>
      <c r="C167" s="34">
        <f>IF(B171=0, "-", B167/B171)</f>
        <v>2.6052104208416832E-2</v>
      </c>
      <c r="D167" s="65">
        <v>11</v>
      </c>
      <c r="E167" s="9">
        <f>IF(D171=0, "-", D167/D171)</f>
        <v>2.8277634961439587E-2</v>
      </c>
      <c r="F167" s="81">
        <v>181</v>
      </c>
      <c r="G167" s="34">
        <f>IF(F171=0, "-", F167/F171)</f>
        <v>3.6871053167651255E-2</v>
      </c>
      <c r="H167" s="65">
        <v>126</v>
      </c>
      <c r="I167" s="9">
        <f>IF(H171=0, "-", H167/H171)</f>
        <v>2.3433141156778872E-2</v>
      </c>
      <c r="J167" s="8">
        <f t="shared" si="12"/>
        <v>0.18181818181818182</v>
      </c>
      <c r="K167" s="9">
        <f t="shared" si="13"/>
        <v>0.43650793650793651</v>
      </c>
    </row>
    <row r="168" spans="1:11" x14ac:dyDescent="0.25">
      <c r="A168" s="7" t="s">
        <v>480</v>
      </c>
      <c r="B168" s="65">
        <v>33</v>
      </c>
      <c r="C168" s="34">
        <f>IF(B171=0, "-", B168/B171)</f>
        <v>6.6132264529058113E-2</v>
      </c>
      <c r="D168" s="65">
        <v>18</v>
      </c>
      <c r="E168" s="9">
        <f>IF(D171=0, "-", D168/D171)</f>
        <v>4.6272493573264781E-2</v>
      </c>
      <c r="F168" s="81">
        <v>229</v>
      </c>
      <c r="G168" s="34">
        <f>IF(F171=0, "-", F168/F171)</f>
        <v>4.6649012018741089E-2</v>
      </c>
      <c r="H168" s="65">
        <v>335</v>
      </c>
      <c r="I168" s="9">
        <f>IF(H171=0, "-", H168/H171)</f>
        <v>6.2302399107308906E-2</v>
      </c>
      <c r="J168" s="8">
        <f t="shared" si="12"/>
        <v>0.83333333333333337</v>
      </c>
      <c r="K168" s="9">
        <f t="shared" si="13"/>
        <v>-0.31641791044776119</v>
      </c>
    </row>
    <row r="169" spans="1:11" x14ac:dyDescent="0.25">
      <c r="A169" s="7" t="s">
        <v>481</v>
      </c>
      <c r="B169" s="65">
        <v>44</v>
      </c>
      <c r="C169" s="34">
        <f>IF(B171=0, "-", B169/B171)</f>
        <v>8.8176352705410826E-2</v>
      </c>
      <c r="D169" s="65">
        <v>11</v>
      </c>
      <c r="E169" s="9">
        <f>IF(D171=0, "-", D169/D171)</f>
        <v>2.8277634961439587E-2</v>
      </c>
      <c r="F169" s="81">
        <v>350</v>
      </c>
      <c r="G169" s="34">
        <f>IF(F171=0, "-", F169/F171)</f>
        <v>7.129761662253005E-2</v>
      </c>
      <c r="H169" s="65">
        <v>334</v>
      </c>
      <c r="I169" s="9">
        <f>IF(H171=0, "-", H169/H171)</f>
        <v>6.2116421796540824E-2</v>
      </c>
      <c r="J169" s="8">
        <f t="shared" si="12"/>
        <v>3</v>
      </c>
      <c r="K169" s="9">
        <f t="shared" si="13"/>
        <v>4.790419161676647E-2</v>
      </c>
    </row>
    <row r="170" spans="1:11" x14ac:dyDescent="0.25">
      <c r="A170" s="2"/>
      <c r="B170" s="68"/>
      <c r="C170" s="33"/>
      <c r="D170" s="68"/>
      <c r="E170" s="6"/>
      <c r="F170" s="82"/>
      <c r="G170" s="33"/>
      <c r="H170" s="68"/>
      <c r="I170" s="6"/>
      <c r="J170" s="5"/>
      <c r="K170" s="6"/>
    </row>
    <row r="171" spans="1:11" s="43" customFormat="1" x14ac:dyDescent="0.25">
      <c r="A171" s="162" t="s">
        <v>621</v>
      </c>
      <c r="B171" s="71">
        <f>SUM(B150:B170)</f>
        <v>499</v>
      </c>
      <c r="C171" s="40">
        <f>B171/25367</f>
        <v>1.9671226396499389E-2</v>
      </c>
      <c r="D171" s="71">
        <f>SUM(D150:D170)</f>
        <v>389</v>
      </c>
      <c r="E171" s="41">
        <f>D171/20495</f>
        <v>1.8980239082703097E-2</v>
      </c>
      <c r="F171" s="77">
        <f>SUM(F150:F170)</f>
        <v>4909</v>
      </c>
      <c r="G171" s="42">
        <f>F171/214492</f>
        <v>2.2886634466553531E-2</v>
      </c>
      <c r="H171" s="71">
        <f>SUM(H150:H170)</f>
        <v>5377</v>
      </c>
      <c r="I171" s="41">
        <f>H171/211338</f>
        <v>2.5442655840407311E-2</v>
      </c>
      <c r="J171" s="37">
        <f>IF(D171=0, "-", IF((B171-D171)/D171&lt;10, (B171-D171)/D171, "&gt;999%"))</f>
        <v>0.28277634961439591</v>
      </c>
      <c r="K171" s="38">
        <f>IF(H171=0, "-", IF((F171-H171)/H171&lt;10, (F171-H171)/H171, "&gt;999%"))</f>
        <v>-8.7037381439464379E-2</v>
      </c>
    </row>
    <row r="172" spans="1:11" x14ac:dyDescent="0.25">
      <c r="B172" s="83"/>
      <c r="D172" s="83"/>
      <c r="F172" s="83"/>
      <c r="H172" s="83"/>
    </row>
    <row r="173" spans="1:11" s="43" customFormat="1" x14ac:dyDescent="0.25">
      <c r="A173" s="162" t="s">
        <v>620</v>
      </c>
      <c r="B173" s="71">
        <v>3037</v>
      </c>
      <c r="C173" s="40">
        <f>B173/25367</f>
        <v>0.11972247408049828</v>
      </c>
      <c r="D173" s="71">
        <v>2800</v>
      </c>
      <c r="E173" s="41">
        <f>D173/20495</f>
        <v>0.13661868748475237</v>
      </c>
      <c r="F173" s="77">
        <v>29475</v>
      </c>
      <c r="G173" s="42">
        <f>F173/214492</f>
        <v>0.13741771254871976</v>
      </c>
      <c r="H173" s="71">
        <v>27814</v>
      </c>
      <c r="I173" s="41">
        <f>H173/211338</f>
        <v>0.13160908118748166</v>
      </c>
      <c r="J173" s="37">
        <f>IF(D173=0, "-", IF((B173-D173)/D173&lt;10, (B173-D173)/D173, "&gt;999%"))</f>
        <v>8.4642857142857145E-2</v>
      </c>
      <c r="K173" s="38">
        <f>IF(H173=0, "-", IF((F173-H173)/H173&lt;10, (F173-H173)/H173, "&gt;999%"))</f>
        <v>5.9718127561659597E-2</v>
      </c>
    </row>
    <row r="174" spans="1:11" x14ac:dyDescent="0.25">
      <c r="B174" s="83"/>
      <c r="D174" s="83"/>
      <c r="F174" s="83"/>
      <c r="H174" s="83"/>
    </row>
    <row r="175" spans="1:11" ht="15.6" x14ac:dyDescent="0.3">
      <c r="A175" s="164" t="s">
        <v>127</v>
      </c>
      <c r="B175" s="196" t="s">
        <v>1</v>
      </c>
      <c r="C175" s="200"/>
      <c r="D175" s="200"/>
      <c r="E175" s="197"/>
      <c r="F175" s="196" t="s">
        <v>14</v>
      </c>
      <c r="G175" s="200"/>
      <c r="H175" s="200"/>
      <c r="I175" s="197"/>
      <c r="J175" s="196" t="s">
        <v>15</v>
      </c>
      <c r="K175" s="197"/>
    </row>
    <row r="176" spans="1:11" x14ac:dyDescent="0.25">
      <c r="A176" s="22"/>
      <c r="B176" s="196">
        <f>VALUE(RIGHT($B$2, 4))</f>
        <v>2022</v>
      </c>
      <c r="C176" s="197"/>
      <c r="D176" s="196">
        <f>B176-1</f>
        <v>2021</v>
      </c>
      <c r="E176" s="204"/>
      <c r="F176" s="196">
        <f>B176</f>
        <v>2022</v>
      </c>
      <c r="G176" s="204"/>
      <c r="H176" s="196">
        <f>D176</f>
        <v>2021</v>
      </c>
      <c r="I176" s="204"/>
      <c r="J176" s="140" t="s">
        <v>4</v>
      </c>
      <c r="K176" s="141" t="s">
        <v>2</v>
      </c>
    </row>
    <row r="177" spans="1:11" x14ac:dyDescent="0.25">
      <c r="A177" s="163" t="s">
        <v>160</v>
      </c>
      <c r="B177" s="61" t="s">
        <v>12</v>
      </c>
      <c r="C177" s="62" t="s">
        <v>13</v>
      </c>
      <c r="D177" s="61" t="s">
        <v>12</v>
      </c>
      <c r="E177" s="63" t="s">
        <v>13</v>
      </c>
      <c r="F177" s="62" t="s">
        <v>12</v>
      </c>
      <c r="G177" s="62" t="s">
        <v>13</v>
      </c>
      <c r="H177" s="61" t="s">
        <v>12</v>
      </c>
      <c r="I177" s="63" t="s">
        <v>13</v>
      </c>
      <c r="J177" s="61"/>
      <c r="K177" s="63"/>
    </row>
    <row r="178" spans="1:11" x14ac:dyDescent="0.25">
      <c r="A178" s="7" t="s">
        <v>482</v>
      </c>
      <c r="B178" s="65">
        <v>110</v>
      </c>
      <c r="C178" s="34">
        <f>IF(B181=0, "-", B178/B181)</f>
        <v>0.5759162303664922</v>
      </c>
      <c r="D178" s="65">
        <v>183</v>
      </c>
      <c r="E178" s="9">
        <f>IF(D181=0, "-", D178/D181)</f>
        <v>0.80616740088105732</v>
      </c>
      <c r="F178" s="81">
        <v>1256</v>
      </c>
      <c r="G178" s="34">
        <f>IF(F181=0, "-", F178/F181)</f>
        <v>0.40542285345384121</v>
      </c>
      <c r="H178" s="65">
        <v>777</v>
      </c>
      <c r="I178" s="9">
        <f>IF(H181=0, "-", H178/H181)</f>
        <v>0.22859664607237423</v>
      </c>
      <c r="J178" s="8">
        <f>IF(D178=0, "-", IF((B178-D178)/D178&lt;10, (B178-D178)/D178, "&gt;999%"))</f>
        <v>-0.39890710382513661</v>
      </c>
      <c r="K178" s="9">
        <f>IF(H178=0, "-", IF((F178-H178)/H178&lt;10, (F178-H178)/H178, "&gt;999%"))</f>
        <v>0.61647361647361643</v>
      </c>
    </row>
    <row r="179" spans="1:11" x14ac:dyDescent="0.25">
      <c r="A179" s="7" t="s">
        <v>483</v>
      </c>
      <c r="B179" s="65">
        <v>81</v>
      </c>
      <c r="C179" s="34">
        <f>IF(B181=0, "-", B179/B181)</f>
        <v>0.42408376963350786</v>
      </c>
      <c r="D179" s="65">
        <v>44</v>
      </c>
      <c r="E179" s="9">
        <f>IF(D181=0, "-", D179/D181)</f>
        <v>0.19383259911894274</v>
      </c>
      <c r="F179" s="81">
        <v>1842</v>
      </c>
      <c r="G179" s="34">
        <f>IF(F181=0, "-", F179/F181)</f>
        <v>0.59457714654615879</v>
      </c>
      <c r="H179" s="65">
        <v>2622</v>
      </c>
      <c r="I179" s="9">
        <f>IF(H181=0, "-", H179/H181)</f>
        <v>0.77140335392762582</v>
      </c>
      <c r="J179" s="8">
        <f>IF(D179=0, "-", IF((B179-D179)/D179&lt;10, (B179-D179)/D179, "&gt;999%"))</f>
        <v>0.84090909090909094</v>
      </c>
      <c r="K179" s="9">
        <f>IF(H179=0, "-", IF((F179-H179)/H179&lt;10, (F179-H179)/H179, "&gt;999%"))</f>
        <v>-0.2974828375286041</v>
      </c>
    </row>
    <row r="180" spans="1:11" x14ac:dyDescent="0.25">
      <c r="A180" s="2"/>
      <c r="B180" s="68"/>
      <c r="C180" s="33"/>
      <c r="D180" s="68"/>
      <c r="E180" s="6"/>
      <c r="F180" s="82"/>
      <c r="G180" s="33"/>
      <c r="H180" s="68"/>
      <c r="I180" s="6"/>
      <c r="J180" s="5"/>
      <c r="K180" s="6"/>
    </row>
    <row r="181" spans="1:11" s="43" customFormat="1" x14ac:dyDescent="0.25">
      <c r="A181" s="162" t="s">
        <v>619</v>
      </c>
      <c r="B181" s="71">
        <f>SUM(B178:B180)</f>
        <v>191</v>
      </c>
      <c r="C181" s="40">
        <f>B181/25367</f>
        <v>7.5294674182993654E-3</v>
      </c>
      <c r="D181" s="71">
        <f>SUM(D178:D180)</f>
        <v>227</v>
      </c>
      <c r="E181" s="41">
        <f>D181/20495</f>
        <v>1.1075872163942424E-2</v>
      </c>
      <c r="F181" s="77">
        <f>SUM(F178:F180)</f>
        <v>3098</v>
      </c>
      <c r="G181" s="42">
        <f>F181/214492</f>
        <v>1.4443429125561793E-2</v>
      </c>
      <c r="H181" s="71">
        <f>SUM(H178:H180)</f>
        <v>3399</v>
      </c>
      <c r="I181" s="41">
        <f>H181/211338</f>
        <v>1.608324106407745E-2</v>
      </c>
      <c r="J181" s="37">
        <f>IF(D181=0, "-", IF((B181-D181)/D181&lt;10, (B181-D181)/D181, "&gt;999%"))</f>
        <v>-0.15859030837004406</v>
      </c>
      <c r="K181" s="38">
        <f>IF(H181=0, "-", IF((F181-H181)/H181&lt;10, (F181-H181)/H181, "&gt;999%"))</f>
        <v>-8.8555457487496325E-2</v>
      </c>
    </row>
    <row r="182" spans="1:11" x14ac:dyDescent="0.25">
      <c r="B182" s="83"/>
      <c r="D182" s="83"/>
      <c r="F182" s="83"/>
      <c r="H182" s="83"/>
    </row>
    <row r="183" spans="1:11" x14ac:dyDescent="0.25">
      <c r="A183" s="163" t="s">
        <v>161</v>
      </c>
      <c r="B183" s="61" t="s">
        <v>12</v>
      </c>
      <c r="C183" s="62" t="s">
        <v>13</v>
      </c>
      <c r="D183" s="61" t="s">
        <v>12</v>
      </c>
      <c r="E183" s="63" t="s">
        <v>13</v>
      </c>
      <c r="F183" s="62" t="s">
        <v>12</v>
      </c>
      <c r="G183" s="62" t="s">
        <v>13</v>
      </c>
      <c r="H183" s="61" t="s">
        <v>12</v>
      </c>
      <c r="I183" s="63" t="s">
        <v>13</v>
      </c>
      <c r="J183" s="61"/>
      <c r="K183" s="63"/>
    </row>
    <row r="184" spans="1:11" x14ac:dyDescent="0.25">
      <c r="A184" s="7" t="s">
        <v>484</v>
      </c>
      <c r="B184" s="65">
        <v>1</v>
      </c>
      <c r="C184" s="34">
        <f>IF(B196=0, "-", B184/B196)</f>
        <v>9.5238095238095247E-3</v>
      </c>
      <c r="D184" s="65">
        <v>3</v>
      </c>
      <c r="E184" s="9">
        <f>IF(D196=0, "-", D184/D196)</f>
        <v>3.4090909090909088E-2</v>
      </c>
      <c r="F184" s="81">
        <v>13</v>
      </c>
      <c r="G184" s="34">
        <f>IF(F196=0, "-", F184/F196)</f>
        <v>1.4705882352941176E-2</v>
      </c>
      <c r="H184" s="65">
        <v>11</v>
      </c>
      <c r="I184" s="9">
        <f>IF(H196=0, "-", H184/H196)</f>
        <v>1.1066398390342052E-2</v>
      </c>
      <c r="J184" s="8">
        <f t="shared" ref="J184:J194" si="14">IF(D184=0, "-", IF((B184-D184)/D184&lt;10, (B184-D184)/D184, "&gt;999%"))</f>
        <v>-0.66666666666666663</v>
      </c>
      <c r="K184" s="9">
        <f t="shared" ref="K184:K194" si="15">IF(H184=0, "-", IF((F184-H184)/H184&lt;10, (F184-H184)/H184, "&gt;999%"))</f>
        <v>0.18181818181818182</v>
      </c>
    </row>
    <row r="185" spans="1:11" x14ac:dyDescent="0.25">
      <c r="A185" s="7" t="s">
        <v>485</v>
      </c>
      <c r="B185" s="65">
        <v>18</v>
      </c>
      <c r="C185" s="34">
        <f>IF(B196=0, "-", B185/B196)</f>
        <v>0.17142857142857143</v>
      </c>
      <c r="D185" s="65">
        <v>7</v>
      </c>
      <c r="E185" s="9">
        <f>IF(D196=0, "-", D185/D196)</f>
        <v>7.9545454545454544E-2</v>
      </c>
      <c r="F185" s="81">
        <v>73</v>
      </c>
      <c r="G185" s="34">
        <f>IF(F196=0, "-", F185/F196)</f>
        <v>8.2579185520361989E-2</v>
      </c>
      <c r="H185" s="65">
        <v>48</v>
      </c>
      <c r="I185" s="9">
        <f>IF(H196=0, "-", H185/H196)</f>
        <v>4.8289738430583498E-2</v>
      </c>
      <c r="J185" s="8">
        <f t="shared" si="14"/>
        <v>1.5714285714285714</v>
      </c>
      <c r="K185" s="9">
        <f t="shared" si="15"/>
        <v>0.52083333333333337</v>
      </c>
    </row>
    <row r="186" spans="1:11" x14ac:dyDescent="0.25">
      <c r="A186" s="7" t="s">
        <v>486</v>
      </c>
      <c r="B186" s="65">
        <v>1</v>
      </c>
      <c r="C186" s="34">
        <f>IF(B196=0, "-", B186/B196)</f>
        <v>9.5238095238095247E-3</v>
      </c>
      <c r="D186" s="65">
        <v>1</v>
      </c>
      <c r="E186" s="9">
        <f>IF(D196=0, "-", D186/D196)</f>
        <v>1.1363636363636364E-2</v>
      </c>
      <c r="F186" s="81">
        <v>17</v>
      </c>
      <c r="G186" s="34">
        <f>IF(F196=0, "-", F186/F196)</f>
        <v>1.9230769230769232E-2</v>
      </c>
      <c r="H186" s="65">
        <v>14</v>
      </c>
      <c r="I186" s="9">
        <f>IF(H196=0, "-", H186/H196)</f>
        <v>1.4084507042253521E-2</v>
      </c>
      <c r="J186" s="8">
        <f t="shared" si="14"/>
        <v>0</v>
      </c>
      <c r="K186" s="9">
        <f t="shared" si="15"/>
        <v>0.21428571428571427</v>
      </c>
    </row>
    <row r="187" spans="1:11" x14ac:dyDescent="0.25">
      <c r="A187" s="7" t="s">
        <v>487</v>
      </c>
      <c r="B187" s="65">
        <v>27</v>
      </c>
      <c r="C187" s="34">
        <f>IF(B196=0, "-", B187/B196)</f>
        <v>0.25714285714285712</v>
      </c>
      <c r="D187" s="65">
        <v>13</v>
      </c>
      <c r="E187" s="9">
        <f>IF(D196=0, "-", D187/D196)</f>
        <v>0.14772727272727273</v>
      </c>
      <c r="F187" s="81">
        <v>254</v>
      </c>
      <c r="G187" s="34">
        <f>IF(F196=0, "-", F187/F196)</f>
        <v>0.28733031674208143</v>
      </c>
      <c r="H187" s="65">
        <v>216</v>
      </c>
      <c r="I187" s="9">
        <f>IF(H196=0, "-", H187/H196)</f>
        <v>0.21730382293762576</v>
      </c>
      <c r="J187" s="8">
        <f t="shared" si="14"/>
        <v>1.0769230769230769</v>
      </c>
      <c r="K187" s="9">
        <f t="shared" si="15"/>
        <v>0.17592592592592593</v>
      </c>
    </row>
    <row r="188" spans="1:11" x14ac:dyDescent="0.25">
      <c r="A188" s="7" t="s">
        <v>488</v>
      </c>
      <c r="B188" s="65">
        <v>5</v>
      </c>
      <c r="C188" s="34">
        <f>IF(B196=0, "-", B188/B196)</f>
        <v>4.7619047619047616E-2</v>
      </c>
      <c r="D188" s="65">
        <v>0</v>
      </c>
      <c r="E188" s="9">
        <f>IF(D196=0, "-", D188/D196)</f>
        <v>0</v>
      </c>
      <c r="F188" s="81">
        <v>26</v>
      </c>
      <c r="G188" s="34">
        <f>IF(F196=0, "-", F188/F196)</f>
        <v>2.9411764705882353E-2</v>
      </c>
      <c r="H188" s="65">
        <v>19</v>
      </c>
      <c r="I188" s="9">
        <f>IF(H196=0, "-", H188/H196)</f>
        <v>1.9114688128772636E-2</v>
      </c>
      <c r="J188" s="8" t="str">
        <f t="shared" si="14"/>
        <v>-</v>
      </c>
      <c r="K188" s="9">
        <f t="shared" si="15"/>
        <v>0.36842105263157893</v>
      </c>
    </row>
    <row r="189" spans="1:11" x14ac:dyDescent="0.25">
      <c r="A189" s="7" t="s">
        <v>489</v>
      </c>
      <c r="B189" s="65">
        <v>7</v>
      </c>
      <c r="C189" s="34">
        <f>IF(B196=0, "-", B189/B196)</f>
        <v>6.6666666666666666E-2</v>
      </c>
      <c r="D189" s="65">
        <v>13</v>
      </c>
      <c r="E189" s="9">
        <f>IF(D196=0, "-", D189/D196)</f>
        <v>0.14772727272727273</v>
      </c>
      <c r="F189" s="81">
        <v>26</v>
      </c>
      <c r="G189" s="34">
        <f>IF(F196=0, "-", F189/F196)</f>
        <v>2.9411764705882353E-2</v>
      </c>
      <c r="H189" s="65">
        <v>123</v>
      </c>
      <c r="I189" s="9">
        <f>IF(H196=0, "-", H189/H196)</f>
        <v>0.12374245472837023</v>
      </c>
      <c r="J189" s="8">
        <f t="shared" si="14"/>
        <v>-0.46153846153846156</v>
      </c>
      <c r="K189" s="9">
        <f t="shared" si="15"/>
        <v>-0.78861788617886175</v>
      </c>
    </row>
    <row r="190" spans="1:11" x14ac:dyDescent="0.25">
      <c r="A190" s="7" t="s">
        <v>490</v>
      </c>
      <c r="B190" s="65">
        <v>5</v>
      </c>
      <c r="C190" s="34">
        <f>IF(B196=0, "-", B190/B196)</f>
        <v>4.7619047619047616E-2</v>
      </c>
      <c r="D190" s="65">
        <v>0</v>
      </c>
      <c r="E190" s="9">
        <f>IF(D196=0, "-", D190/D196)</f>
        <v>0</v>
      </c>
      <c r="F190" s="81">
        <v>20</v>
      </c>
      <c r="G190" s="34">
        <f>IF(F196=0, "-", F190/F196)</f>
        <v>2.2624434389140271E-2</v>
      </c>
      <c r="H190" s="65">
        <v>46</v>
      </c>
      <c r="I190" s="9">
        <f>IF(H196=0, "-", H190/H196)</f>
        <v>4.6277665995975853E-2</v>
      </c>
      <c r="J190" s="8" t="str">
        <f t="shared" si="14"/>
        <v>-</v>
      </c>
      <c r="K190" s="9">
        <f t="shared" si="15"/>
        <v>-0.56521739130434778</v>
      </c>
    </row>
    <row r="191" spans="1:11" x14ac:dyDescent="0.25">
      <c r="A191" s="7" t="s">
        <v>491</v>
      </c>
      <c r="B191" s="65">
        <v>1</v>
      </c>
      <c r="C191" s="34">
        <f>IF(B196=0, "-", B191/B196)</f>
        <v>9.5238095238095247E-3</v>
      </c>
      <c r="D191" s="65">
        <v>12</v>
      </c>
      <c r="E191" s="9">
        <f>IF(D196=0, "-", D191/D196)</f>
        <v>0.13636363636363635</v>
      </c>
      <c r="F191" s="81">
        <v>68</v>
      </c>
      <c r="G191" s="34">
        <f>IF(F196=0, "-", F191/F196)</f>
        <v>7.6923076923076927E-2</v>
      </c>
      <c r="H191" s="65">
        <v>81</v>
      </c>
      <c r="I191" s="9">
        <f>IF(H196=0, "-", H191/H196)</f>
        <v>8.1488933601609664E-2</v>
      </c>
      <c r="J191" s="8">
        <f t="shared" si="14"/>
        <v>-0.91666666666666663</v>
      </c>
      <c r="K191" s="9">
        <f t="shared" si="15"/>
        <v>-0.16049382716049382</v>
      </c>
    </row>
    <row r="192" spans="1:11" x14ac:dyDescent="0.25">
      <c r="A192" s="7" t="s">
        <v>492</v>
      </c>
      <c r="B192" s="65">
        <v>5</v>
      </c>
      <c r="C192" s="34">
        <f>IF(B196=0, "-", B192/B196)</f>
        <v>4.7619047619047616E-2</v>
      </c>
      <c r="D192" s="65">
        <v>16</v>
      </c>
      <c r="E192" s="9">
        <f>IF(D196=0, "-", D192/D196)</f>
        <v>0.18181818181818182</v>
      </c>
      <c r="F192" s="81">
        <v>121</v>
      </c>
      <c r="G192" s="34">
        <f>IF(F196=0, "-", F192/F196)</f>
        <v>0.13687782805429866</v>
      </c>
      <c r="H192" s="65">
        <v>163</v>
      </c>
      <c r="I192" s="9">
        <f>IF(H196=0, "-", H192/H196)</f>
        <v>0.16398390342052313</v>
      </c>
      <c r="J192" s="8">
        <f t="shared" si="14"/>
        <v>-0.6875</v>
      </c>
      <c r="K192" s="9">
        <f t="shared" si="15"/>
        <v>-0.25766871165644173</v>
      </c>
    </row>
    <row r="193" spans="1:11" x14ac:dyDescent="0.25">
      <c r="A193" s="7" t="s">
        <v>493</v>
      </c>
      <c r="B193" s="65">
        <v>34</v>
      </c>
      <c r="C193" s="34">
        <f>IF(B196=0, "-", B193/B196)</f>
        <v>0.32380952380952382</v>
      </c>
      <c r="D193" s="65">
        <v>22</v>
      </c>
      <c r="E193" s="9">
        <f>IF(D196=0, "-", D193/D196)</f>
        <v>0.25</v>
      </c>
      <c r="F193" s="81">
        <v>257</v>
      </c>
      <c r="G193" s="34">
        <f>IF(F196=0, "-", F193/F196)</f>
        <v>0.29072398190045251</v>
      </c>
      <c r="H193" s="65">
        <v>270</v>
      </c>
      <c r="I193" s="9">
        <f>IF(H196=0, "-", H193/H196)</f>
        <v>0.2716297786720322</v>
      </c>
      <c r="J193" s="8">
        <f t="shared" si="14"/>
        <v>0.54545454545454541</v>
      </c>
      <c r="K193" s="9">
        <f t="shared" si="15"/>
        <v>-4.8148148148148148E-2</v>
      </c>
    </row>
    <row r="194" spans="1:11" x14ac:dyDescent="0.25">
      <c r="A194" s="7" t="s">
        <v>494</v>
      </c>
      <c r="B194" s="65">
        <v>1</v>
      </c>
      <c r="C194" s="34">
        <f>IF(B196=0, "-", B194/B196)</f>
        <v>9.5238095238095247E-3</v>
      </c>
      <c r="D194" s="65">
        <v>1</v>
      </c>
      <c r="E194" s="9">
        <f>IF(D196=0, "-", D194/D196)</f>
        <v>1.1363636363636364E-2</v>
      </c>
      <c r="F194" s="81">
        <v>9</v>
      </c>
      <c r="G194" s="34">
        <f>IF(F196=0, "-", F194/F196)</f>
        <v>1.0180995475113122E-2</v>
      </c>
      <c r="H194" s="65">
        <v>3</v>
      </c>
      <c r="I194" s="9">
        <f>IF(H196=0, "-", H194/H196)</f>
        <v>3.0181086519114686E-3</v>
      </c>
      <c r="J194" s="8">
        <f t="shared" si="14"/>
        <v>0</v>
      </c>
      <c r="K194" s="9">
        <f t="shared" si="15"/>
        <v>2</v>
      </c>
    </row>
    <row r="195" spans="1:11" x14ac:dyDescent="0.25">
      <c r="A195" s="2"/>
      <c r="B195" s="68"/>
      <c r="C195" s="33"/>
      <c r="D195" s="68"/>
      <c r="E195" s="6"/>
      <c r="F195" s="82"/>
      <c r="G195" s="33"/>
      <c r="H195" s="68"/>
      <c r="I195" s="6"/>
      <c r="J195" s="5"/>
      <c r="K195" s="6"/>
    </row>
    <row r="196" spans="1:11" s="43" customFormat="1" x14ac:dyDescent="0.25">
      <c r="A196" s="162" t="s">
        <v>618</v>
      </c>
      <c r="B196" s="71">
        <f>SUM(B184:B195)</f>
        <v>105</v>
      </c>
      <c r="C196" s="40">
        <f>B196/25367</f>
        <v>4.1392360152954629E-3</v>
      </c>
      <c r="D196" s="71">
        <f>SUM(D184:D195)</f>
        <v>88</v>
      </c>
      <c r="E196" s="41">
        <f>D196/20495</f>
        <v>4.293730178092218E-3</v>
      </c>
      <c r="F196" s="77">
        <f>SUM(F184:F195)</f>
        <v>884</v>
      </c>
      <c r="G196" s="42">
        <f>F196/214492</f>
        <v>4.1213658318258956E-3</v>
      </c>
      <c r="H196" s="71">
        <f>SUM(H184:H195)</f>
        <v>994</v>
      </c>
      <c r="I196" s="41">
        <f>H196/211338</f>
        <v>4.7033661717249143E-3</v>
      </c>
      <c r="J196" s="37">
        <f>IF(D196=0, "-", IF((B196-D196)/D196&lt;10, (B196-D196)/D196, "&gt;999%"))</f>
        <v>0.19318181818181818</v>
      </c>
      <c r="K196" s="38">
        <f>IF(H196=0, "-", IF((F196-H196)/H196&lt;10, (F196-H196)/H196, "&gt;999%"))</f>
        <v>-0.11066398390342053</v>
      </c>
    </row>
    <row r="197" spans="1:11" x14ac:dyDescent="0.25">
      <c r="B197" s="83"/>
      <c r="D197" s="83"/>
      <c r="F197" s="83"/>
      <c r="H197" s="83"/>
    </row>
    <row r="198" spans="1:11" s="43" customFormat="1" x14ac:dyDescent="0.25">
      <c r="A198" s="162" t="s">
        <v>617</v>
      </c>
      <c r="B198" s="71">
        <v>296</v>
      </c>
      <c r="C198" s="40">
        <f>B198/25367</f>
        <v>1.1668703433594827E-2</v>
      </c>
      <c r="D198" s="71">
        <v>315</v>
      </c>
      <c r="E198" s="41">
        <f>D198/20495</f>
        <v>1.5369602342034643E-2</v>
      </c>
      <c r="F198" s="77">
        <v>3982</v>
      </c>
      <c r="G198" s="42">
        <f>F198/214492</f>
        <v>1.8564794957387689E-2</v>
      </c>
      <c r="H198" s="71">
        <v>4393</v>
      </c>
      <c r="I198" s="41">
        <f>H198/211338</f>
        <v>2.0786607235802362E-2</v>
      </c>
      <c r="J198" s="37">
        <f>IF(D198=0, "-", IF((B198-D198)/D198&lt;10, (B198-D198)/D198, "&gt;999%"))</f>
        <v>-6.0317460317460318E-2</v>
      </c>
      <c r="K198" s="38">
        <f>IF(H198=0, "-", IF((F198-H198)/H198&lt;10, (F198-H198)/H198, "&gt;999%"))</f>
        <v>-9.3557933075347141E-2</v>
      </c>
    </row>
    <row r="199" spans="1:11" x14ac:dyDescent="0.25">
      <c r="B199" s="83"/>
      <c r="D199" s="83"/>
      <c r="F199" s="83"/>
      <c r="H199" s="83"/>
    </row>
    <row r="200" spans="1:11" x14ac:dyDescent="0.25">
      <c r="A200" s="27" t="s">
        <v>615</v>
      </c>
      <c r="B200" s="71">
        <f>B204-B202</f>
        <v>10732</v>
      </c>
      <c r="C200" s="40">
        <f>B200/25367</f>
        <v>0.42306934205858004</v>
      </c>
      <c r="D200" s="71">
        <f>D204-D202</f>
        <v>8704</v>
      </c>
      <c r="E200" s="41">
        <f>D200/20495</f>
        <v>0.42468894852403027</v>
      </c>
      <c r="F200" s="77">
        <f>F204-F202</f>
        <v>96486</v>
      </c>
      <c r="G200" s="42">
        <f>F200/214492</f>
        <v>0.44983495887958524</v>
      </c>
      <c r="H200" s="71">
        <f>H204-H202</f>
        <v>90470</v>
      </c>
      <c r="I200" s="41">
        <f>H200/211338</f>
        <v>0.42808202973435916</v>
      </c>
      <c r="J200" s="37">
        <f>IF(D200=0, "-", IF((B200-D200)/D200&lt;10, (B200-D200)/D200, "&gt;999%"))</f>
        <v>0.23299632352941177</v>
      </c>
      <c r="K200" s="38">
        <f>IF(H200=0, "-", IF((F200-H200)/H200&lt;10, (F200-H200)/H200, "&gt;999%"))</f>
        <v>6.6497181386094839E-2</v>
      </c>
    </row>
    <row r="201" spans="1:11" x14ac:dyDescent="0.25">
      <c r="A201" s="27"/>
      <c r="B201" s="71"/>
      <c r="C201" s="40"/>
      <c r="D201" s="71"/>
      <c r="E201" s="41"/>
      <c r="F201" s="77"/>
      <c r="G201" s="42"/>
      <c r="H201" s="71"/>
      <c r="I201" s="41"/>
      <c r="J201" s="37"/>
      <c r="K201" s="38"/>
    </row>
    <row r="202" spans="1:11" x14ac:dyDescent="0.25">
      <c r="A202" s="27" t="s">
        <v>616</v>
      </c>
      <c r="B202" s="71">
        <v>3057</v>
      </c>
      <c r="C202" s="40">
        <f>B202/25367</f>
        <v>0.12051089998817362</v>
      </c>
      <c r="D202" s="71">
        <v>1539</v>
      </c>
      <c r="E202" s="41">
        <f>D202/20495</f>
        <v>7.5091485728226395E-2</v>
      </c>
      <c r="F202" s="77">
        <v>20215</v>
      </c>
      <c r="G202" s="42">
        <f>F202/214492</f>
        <v>9.4245939242489224E-2</v>
      </c>
      <c r="H202" s="71">
        <v>19179</v>
      </c>
      <c r="I202" s="41">
        <f>H202/211338</f>
        <v>9.0750361979388461E-2</v>
      </c>
      <c r="J202" s="37">
        <f>IF(D202=0, "-", IF((B202-D202)/D202&lt;10, (B202-D202)/D202, "&gt;999%"))</f>
        <v>0.98635477582845998</v>
      </c>
      <c r="K202" s="38">
        <f>IF(H202=0, "-", IF((F202-H202)/H202&lt;10, (F202-H202)/H202, "&gt;999%"))</f>
        <v>5.4017414880859274E-2</v>
      </c>
    </row>
    <row r="203" spans="1:11" x14ac:dyDescent="0.25">
      <c r="A203" s="27"/>
      <c r="B203" s="71"/>
      <c r="C203" s="40"/>
      <c r="D203" s="71"/>
      <c r="E203" s="41"/>
      <c r="F203" s="77"/>
      <c r="G203" s="42"/>
      <c r="H203" s="71"/>
      <c r="I203" s="41"/>
      <c r="J203" s="37"/>
      <c r="K203" s="38"/>
    </row>
    <row r="204" spans="1:11" x14ac:dyDescent="0.25">
      <c r="A204" s="27" t="s">
        <v>614</v>
      </c>
      <c r="B204" s="71">
        <v>13789</v>
      </c>
      <c r="C204" s="40">
        <f>B204/25367</f>
        <v>0.5435802420467537</v>
      </c>
      <c r="D204" s="71">
        <v>10243</v>
      </c>
      <c r="E204" s="41">
        <f>D204/20495</f>
        <v>0.49978043425225666</v>
      </c>
      <c r="F204" s="77">
        <v>116701</v>
      </c>
      <c r="G204" s="42">
        <f>F204/214492</f>
        <v>0.5440808981220745</v>
      </c>
      <c r="H204" s="71">
        <v>109649</v>
      </c>
      <c r="I204" s="41">
        <f>H204/211338</f>
        <v>0.51883239171374762</v>
      </c>
      <c r="J204" s="37">
        <f>IF(D204=0, "-", IF((B204-D204)/D204&lt;10, (B204-D204)/D204, "&gt;999%"))</f>
        <v>0.3461876403397442</v>
      </c>
      <c r="K204" s="38">
        <f>IF(H204=0, "-", IF((F204-H204)/H204&lt;10, (F204-H204)/H204, "&gt;999%"))</f>
        <v>6.4314312032029475E-2</v>
      </c>
    </row>
  </sheetData>
  <mergeCells count="37">
    <mergeCell ref="B1:K1"/>
    <mergeCell ref="B2:K2"/>
    <mergeCell ref="B175:E175"/>
    <mergeCell ref="F175:I175"/>
    <mergeCell ref="J175:K175"/>
    <mergeCell ref="B176:C176"/>
    <mergeCell ref="D176:E176"/>
    <mergeCell ref="F176:G176"/>
    <mergeCell ref="H176:I176"/>
    <mergeCell ref="B119:E119"/>
    <mergeCell ref="F119:I119"/>
    <mergeCell ref="J119:K119"/>
    <mergeCell ref="B120:C120"/>
    <mergeCell ref="D120:E120"/>
    <mergeCell ref="F120:G120"/>
    <mergeCell ref="H120:I120"/>
    <mergeCell ref="B67:E67"/>
    <mergeCell ref="F67:I67"/>
    <mergeCell ref="J67:K67"/>
    <mergeCell ref="B68:C68"/>
    <mergeCell ref="D68:E68"/>
    <mergeCell ref="F68:G68"/>
    <mergeCell ref="H68:I68"/>
    <mergeCell ref="B23:E23"/>
    <mergeCell ref="F23:I23"/>
    <mergeCell ref="J23:K23"/>
    <mergeCell ref="B24:C24"/>
    <mergeCell ref="D24:E24"/>
    <mergeCell ref="F24:G24"/>
    <mergeCell ref="H24:I24"/>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5" max="16383" man="1"/>
    <brk id="117" max="16383" man="1"/>
    <brk id="174" max="16383" man="1"/>
    <brk id="204"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7"/>
  <sheetViews>
    <sheetView tabSelected="1"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642</v>
      </c>
      <c r="C1" s="198"/>
      <c r="D1" s="198"/>
      <c r="E1" s="199"/>
      <c r="F1" s="199"/>
      <c r="G1" s="199"/>
      <c r="H1" s="199"/>
      <c r="I1" s="199"/>
      <c r="J1" s="199"/>
      <c r="K1" s="199"/>
    </row>
    <row r="2" spans="1:11" s="52" customFormat="1" ht="20.399999999999999" x14ac:dyDescent="0.35">
      <c r="A2" s="4" t="s">
        <v>112</v>
      </c>
      <c r="B2" s="202" t="s">
        <v>103</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9</v>
      </c>
      <c r="C7" s="39">
        <f>IF(B47=0, "-", B7/B47)</f>
        <v>6.5269417651751393E-4</v>
      </c>
      <c r="D7" s="65">
        <v>19</v>
      </c>
      <c r="E7" s="21">
        <f>IF(D47=0, "-", D7/D47)</f>
        <v>1.8549253148491653E-3</v>
      </c>
      <c r="F7" s="81">
        <v>109</v>
      </c>
      <c r="G7" s="39">
        <f>IF(F47=0, "-", F7/F47)</f>
        <v>9.3401084823609051E-4</v>
      </c>
      <c r="H7" s="65">
        <v>67</v>
      </c>
      <c r="I7" s="21">
        <f>IF(H47=0, "-", H7/H47)</f>
        <v>6.1104068436556647E-4</v>
      </c>
      <c r="J7" s="20">
        <f t="shared" ref="J7:J45" si="0">IF(D7=0, "-", IF((B7-D7)/D7&lt;10, (B7-D7)/D7, "&gt;999%"))</f>
        <v>-0.52631578947368418</v>
      </c>
      <c r="K7" s="21">
        <f t="shared" ref="K7:K45" si="1">IF(H7=0, "-", IF((F7-H7)/H7&lt;10, (F7-H7)/H7, "&gt;999%"))</f>
        <v>0.62686567164179108</v>
      </c>
    </row>
    <row r="8" spans="1:11" x14ac:dyDescent="0.25">
      <c r="A8" s="7" t="s">
        <v>33</v>
      </c>
      <c r="B8" s="65">
        <v>1</v>
      </c>
      <c r="C8" s="39">
        <f>IF(B47=0, "-", B8/B47)</f>
        <v>7.2521575168612667E-5</v>
      </c>
      <c r="D8" s="65">
        <v>3</v>
      </c>
      <c r="E8" s="21">
        <f>IF(D47=0, "-", D8/D47)</f>
        <v>2.928829444498682E-4</v>
      </c>
      <c r="F8" s="81">
        <v>13</v>
      </c>
      <c r="G8" s="39">
        <f>IF(F47=0, "-", F8/F47)</f>
        <v>1.1139578923916676E-4</v>
      </c>
      <c r="H8" s="65">
        <v>11</v>
      </c>
      <c r="I8" s="21">
        <f>IF(H47=0, "-", H8/H47)</f>
        <v>1.0032011235852585E-4</v>
      </c>
      <c r="J8" s="20">
        <f t="shared" si="0"/>
        <v>-0.66666666666666663</v>
      </c>
      <c r="K8" s="21">
        <f t="shared" si="1"/>
        <v>0.18181818181818182</v>
      </c>
    </row>
    <row r="9" spans="1:11" x14ac:dyDescent="0.25">
      <c r="A9" s="7" t="s">
        <v>34</v>
      </c>
      <c r="B9" s="65">
        <v>196</v>
      </c>
      <c r="C9" s="39">
        <f>IF(B47=0, "-", B9/B47)</f>
        <v>1.4214228733048081E-2</v>
      </c>
      <c r="D9" s="65">
        <v>232</v>
      </c>
      <c r="E9" s="21">
        <f>IF(D47=0, "-", D9/D47)</f>
        <v>2.2649614370789807E-2</v>
      </c>
      <c r="F9" s="81">
        <v>1874</v>
      </c>
      <c r="G9" s="39">
        <f>IF(F47=0, "-", F9/F47)</f>
        <v>1.6058131464169116E-2</v>
      </c>
      <c r="H9" s="65">
        <v>2720</v>
      </c>
      <c r="I9" s="21">
        <f>IF(H47=0, "-", H9/H47)</f>
        <v>2.4806427783199116E-2</v>
      </c>
      <c r="J9" s="20">
        <f t="shared" si="0"/>
        <v>-0.15517241379310345</v>
      </c>
      <c r="K9" s="21">
        <f t="shared" si="1"/>
        <v>-0.31102941176470589</v>
      </c>
    </row>
    <row r="10" spans="1:11" x14ac:dyDescent="0.25">
      <c r="A10" s="7" t="s">
        <v>35</v>
      </c>
      <c r="B10" s="65">
        <v>1</v>
      </c>
      <c r="C10" s="39">
        <f>IF(B47=0, "-", B10/B47)</f>
        <v>7.2521575168612667E-5</v>
      </c>
      <c r="D10" s="65">
        <v>1</v>
      </c>
      <c r="E10" s="21">
        <f>IF(D47=0, "-", D10/D47)</f>
        <v>9.7627648149956062E-5</v>
      </c>
      <c r="F10" s="81">
        <v>17</v>
      </c>
      <c r="G10" s="39">
        <f>IF(F47=0, "-", F10/F47)</f>
        <v>1.4567141669737192E-4</v>
      </c>
      <c r="H10" s="65">
        <v>14</v>
      </c>
      <c r="I10" s="21">
        <f>IF(H47=0, "-", H10/H47)</f>
        <v>1.2768014300176017E-4</v>
      </c>
      <c r="J10" s="20">
        <f t="shared" si="0"/>
        <v>0</v>
      </c>
      <c r="K10" s="21">
        <f t="shared" si="1"/>
        <v>0.21428571428571427</v>
      </c>
    </row>
    <row r="11" spans="1:11" x14ac:dyDescent="0.25">
      <c r="A11" s="7" t="s">
        <v>36</v>
      </c>
      <c r="B11" s="65">
        <v>394</v>
      </c>
      <c r="C11" s="39">
        <f>IF(B47=0, "-", B11/B47)</f>
        <v>2.8573500616433389E-2</v>
      </c>
      <c r="D11" s="65">
        <v>256</v>
      </c>
      <c r="E11" s="21">
        <f>IF(D47=0, "-", D11/D47)</f>
        <v>2.4992677926388752E-2</v>
      </c>
      <c r="F11" s="81">
        <v>4202</v>
      </c>
      <c r="G11" s="39">
        <f>IF(F47=0, "-", F11/F47)</f>
        <v>3.6006546644844518E-2</v>
      </c>
      <c r="H11" s="65">
        <v>3971</v>
      </c>
      <c r="I11" s="21">
        <f>IF(H47=0, "-", H11/H47)</f>
        <v>3.6215560561427829E-2</v>
      </c>
      <c r="J11" s="20">
        <f t="shared" si="0"/>
        <v>0.5390625</v>
      </c>
      <c r="K11" s="21">
        <f t="shared" si="1"/>
        <v>5.817174515235457E-2</v>
      </c>
    </row>
    <row r="12" spans="1:11" x14ac:dyDescent="0.25">
      <c r="A12" s="7" t="s">
        <v>40</v>
      </c>
      <c r="B12" s="65">
        <v>0</v>
      </c>
      <c r="C12" s="39">
        <f>IF(B47=0, "-", B12/B47)</f>
        <v>0</v>
      </c>
      <c r="D12" s="65">
        <v>0</v>
      </c>
      <c r="E12" s="21">
        <f>IF(D47=0, "-", D12/D47)</f>
        <v>0</v>
      </c>
      <c r="F12" s="81">
        <v>44</v>
      </c>
      <c r="G12" s="39">
        <f>IF(F47=0, "-", F12/F47)</f>
        <v>3.7703190204025673E-4</v>
      </c>
      <c r="H12" s="65">
        <v>11</v>
      </c>
      <c r="I12" s="21">
        <f>IF(H47=0, "-", H12/H47)</f>
        <v>1.0032011235852585E-4</v>
      </c>
      <c r="J12" s="20" t="str">
        <f t="shared" si="0"/>
        <v>-</v>
      </c>
      <c r="K12" s="21">
        <f t="shared" si="1"/>
        <v>3</v>
      </c>
    </row>
    <row r="13" spans="1:11" x14ac:dyDescent="0.25">
      <c r="A13" s="7" t="s">
        <v>41</v>
      </c>
      <c r="B13" s="65">
        <v>66</v>
      </c>
      <c r="C13" s="39">
        <f>IF(B47=0, "-", B13/B47)</f>
        <v>4.7864239611284361E-3</v>
      </c>
      <c r="D13" s="65">
        <v>0</v>
      </c>
      <c r="E13" s="21">
        <f>IF(D47=0, "-", D13/D47)</f>
        <v>0</v>
      </c>
      <c r="F13" s="81">
        <v>82</v>
      </c>
      <c r="G13" s="39">
        <f>IF(F47=0, "-", F13/F47)</f>
        <v>7.026503628932057E-4</v>
      </c>
      <c r="H13" s="65">
        <v>0</v>
      </c>
      <c r="I13" s="21">
        <f>IF(H47=0, "-", H13/H47)</f>
        <v>0</v>
      </c>
      <c r="J13" s="20" t="str">
        <f t="shared" si="0"/>
        <v>-</v>
      </c>
      <c r="K13" s="21" t="str">
        <f t="shared" si="1"/>
        <v>-</v>
      </c>
    </row>
    <row r="14" spans="1:11" x14ac:dyDescent="0.25">
      <c r="A14" s="7" t="s">
        <v>47</v>
      </c>
      <c r="B14" s="65">
        <v>302</v>
      </c>
      <c r="C14" s="39">
        <f>IF(B47=0, "-", B14/B47)</f>
        <v>2.1901515700921022E-2</v>
      </c>
      <c r="D14" s="65">
        <v>466</v>
      </c>
      <c r="E14" s="21">
        <f>IF(D47=0, "-", D14/D47)</f>
        <v>4.5494484037879528E-2</v>
      </c>
      <c r="F14" s="81">
        <v>3689</v>
      </c>
      <c r="G14" s="39">
        <f>IF(F47=0, "-", F14/F47)</f>
        <v>3.1610697423329705E-2</v>
      </c>
      <c r="H14" s="65">
        <v>3680</v>
      </c>
      <c r="I14" s="21">
        <f>IF(H47=0, "-", H14/H47)</f>
        <v>3.3561637589034098E-2</v>
      </c>
      <c r="J14" s="20">
        <f t="shared" si="0"/>
        <v>-0.35193133047210301</v>
      </c>
      <c r="K14" s="21">
        <f t="shared" si="1"/>
        <v>2.4456521739130437E-3</v>
      </c>
    </row>
    <row r="15" spans="1:11" x14ac:dyDescent="0.25">
      <c r="A15" s="7" t="s">
        <v>50</v>
      </c>
      <c r="B15" s="65">
        <v>24</v>
      </c>
      <c r="C15" s="39">
        <f>IF(B47=0, "-", B15/B47)</f>
        <v>1.7405178040467038E-3</v>
      </c>
      <c r="D15" s="65">
        <v>12</v>
      </c>
      <c r="E15" s="21">
        <f>IF(D47=0, "-", D15/D47)</f>
        <v>1.1715317777994728E-3</v>
      </c>
      <c r="F15" s="81">
        <v>135</v>
      </c>
      <c r="G15" s="39">
        <f>IF(F47=0, "-", F15/F47)</f>
        <v>1.156802426714424E-3</v>
      </c>
      <c r="H15" s="65">
        <v>49</v>
      </c>
      <c r="I15" s="21">
        <f>IF(H47=0, "-", H15/H47)</f>
        <v>4.4688050050616058E-4</v>
      </c>
      <c r="J15" s="20">
        <f t="shared" si="0"/>
        <v>1</v>
      </c>
      <c r="K15" s="21">
        <f t="shared" si="1"/>
        <v>1.7551020408163265</v>
      </c>
    </row>
    <row r="16" spans="1:11" x14ac:dyDescent="0.25">
      <c r="A16" s="7" t="s">
        <v>51</v>
      </c>
      <c r="B16" s="65">
        <v>543</v>
      </c>
      <c r="C16" s="39">
        <f>IF(B47=0, "-", B16/B47)</f>
        <v>3.9379215316556679E-2</v>
      </c>
      <c r="D16" s="65">
        <v>233</v>
      </c>
      <c r="E16" s="21">
        <f>IF(D47=0, "-", D16/D47)</f>
        <v>2.2747242018939764E-2</v>
      </c>
      <c r="F16" s="81">
        <v>2835</v>
      </c>
      <c r="G16" s="39">
        <f>IF(F47=0, "-", F16/F47)</f>
        <v>2.4292850961002904E-2</v>
      </c>
      <c r="H16" s="65">
        <v>1522</v>
      </c>
      <c r="I16" s="21">
        <f>IF(H47=0, "-", H16/H47)</f>
        <v>1.3880655546334213E-2</v>
      </c>
      <c r="J16" s="20">
        <f t="shared" si="0"/>
        <v>1.3304721030042919</v>
      </c>
      <c r="K16" s="21">
        <f t="shared" si="1"/>
        <v>0.86268068331143233</v>
      </c>
    </row>
    <row r="17" spans="1:11" x14ac:dyDescent="0.25">
      <c r="A17" s="7" t="s">
        <v>53</v>
      </c>
      <c r="B17" s="65">
        <v>465</v>
      </c>
      <c r="C17" s="39">
        <f>IF(B47=0, "-", B17/B47)</f>
        <v>3.372253245340489E-2</v>
      </c>
      <c r="D17" s="65">
        <v>189</v>
      </c>
      <c r="E17" s="21">
        <f>IF(D47=0, "-", D17/D47)</f>
        <v>1.8451625500341698E-2</v>
      </c>
      <c r="F17" s="81">
        <v>3684</v>
      </c>
      <c r="G17" s="39">
        <f>IF(F47=0, "-", F17/F47)</f>
        <v>3.1567852889006952E-2</v>
      </c>
      <c r="H17" s="65">
        <v>2937</v>
      </c>
      <c r="I17" s="21">
        <f>IF(H47=0, "-", H17/H47)</f>
        <v>2.6785469999726398E-2</v>
      </c>
      <c r="J17" s="20">
        <f t="shared" si="0"/>
        <v>1.4603174603174602</v>
      </c>
      <c r="K17" s="21">
        <f t="shared" si="1"/>
        <v>0.254341164453524</v>
      </c>
    </row>
    <row r="18" spans="1:11" x14ac:dyDescent="0.25">
      <c r="A18" s="7" t="s">
        <v>54</v>
      </c>
      <c r="B18" s="65">
        <v>1188</v>
      </c>
      <c r="C18" s="39">
        <f>IF(B47=0, "-", B18/B47)</f>
        <v>8.6155631300311841E-2</v>
      </c>
      <c r="D18" s="65">
        <v>860</v>
      </c>
      <c r="E18" s="21">
        <f>IF(D47=0, "-", D18/D47)</f>
        <v>8.3959777408962225E-2</v>
      </c>
      <c r="F18" s="81">
        <v>10007</v>
      </c>
      <c r="G18" s="39">
        <f>IF(F47=0, "-", F18/F47)</f>
        <v>8.5749050993564752E-2</v>
      </c>
      <c r="H18" s="65">
        <v>7964</v>
      </c>
      <c r="I18" s="21">
        <f>IF(H47=0, "-", H18/H47)</f>
        <v>7.263176134757271E-2</v>
      </c>
      <c r="J18" s="20">
        <f t="shared" si="0"/>
        <v>0.38139534883720932</v>
      </c>
      <c r="K18" s="21">
        <f t="shared" si="1"/>
        <v>0.25652938221998994</v>
      </c>
    </row>
    <row r="19" spans="1:11" x14ac:dyDescent="0.25">
      <c r="A19" s="7" t="s">
        <v>58</v>
      </c>
      <c r="B19" s="65">
        <v>156</v>
      </c>
      <c r="C19" s="39">
        <f>IF(B47=0, "-", B19/B47)</f>
        <v>1.1313365726303575E-2</v>
      </c>
      <c r="D19" s="65">
        <v>231</v>
      </c>
      <c r="E19" s="21">
        <f>IF(D47=0, "-", D19/D47)</f>
        <v>2.255198672263985E-2</v>
      </c>
      <c r="F19" s="81">
        <v>1563</v>
      </c>
      <c r="G19" s="39">
        <f>IF(F47=0, "-", F19/F47)</f>
        <v>1.3393201429293665E-2</v>
      </c>
      <c r="H19" s="65">
        <v>1518</v>
      </c>
      <c r="I19" s="21">
        <f>IF(H47=0, "-", H19/H47)</f>
        <v>1.3844175505476565E-2</v>
      </c>
      <c r="J19" s="20">
        <f t="shared" si="0"/>
        <v>-0.32467532467532467</v>
      </c>
      <c r="K19" s="21">
        <f t="shared" si="1"/>
        <v>2.9644268774703556E-2</v>
      </c>
    </row>
    <row r="20" spans="1:11" x14ac:dyDescent="0.25">
      <c r="A20" s="7" t="s">
        <v>61</v>
      </c>
      <c r="B20" s="65">
        <v>9</v>
      </c>
      <c r="C20" s="39">
        <f>IF(B47=0, "-", B20/B47)</f>
        <v>6.5269417651751393E-4</v>
      </c>
      <c r="D20" s="65">
        <v>22</v>
      </c>
      <c r="E20" s="21">
        <f>IF(D47=0, "-", D20/D47)</f>
        <v>2.1478082592990334E-3</v>
      </c>
      <c r="F20" s="81">
        <v>108</v>
      </c>
      <c r="G20" s="39">
        <f>IF(F47=0, "-", F20/F47)</f>
        <v>9.2544194137153925E-4</v>
      </c>
      <c r="H20" s="65">
        <v>202</v>
      </c>
      <c r="I20" s="21">
        <f>IF(H47=0, "-", H20/H47)</f>
        <v>1.8422420633111109E-3</v>
      </c>
      <c r="J20" s="20">
        <f t="shared" si="0"/>
        <v>-0.59090909090909094</v>
      </c>
      <c r="K20" s="21">
        <f t="shared" si="1"/>
        <v>-0.46534653465346537</v>
      </c>
    </row>
    <row r="21" spans="1:11" x14ac:dyDescent="0.25">
      <c r="A21" s="7" t="s">
        <v>62</v>
      </c>
      <c r="B21" s="65">
        <v>141</v>
      </c>
      <c r="C21" s="39">
        <f>IF(B47=0, "-", B21/B47)</f>
        <v>1.0225542098774385E-2</v>
      </c>
      <c r="D21" s="65">
        <v>195</v>
      </c>
      <c r="E21" s="21">
        <f>IF(D47=0, "-", D21/D47)</f>
        <v>1.9037391389241431E-2</v>
      </c>
      <c r="F21" s="81">
        <v>1341</v>
      </c>
      <c r="G21" s="39">
        <f>IF(F47=0, "-", F21/F47)</f>
        <v>1.1490904105363279E-2</v>
      </c>
      <c r="H21" s="65">
        <v>1530</v>
      </c>
      <c r="I21" s="21">
        <f>IF(H47=0, "-", H21/H47)</f>
        <v>1.3953615628049504E-2</v>
      </c>
      <c r="J21" s="20">
        <f t="shared" si="0"/>
        <v>-0.27692307692307694</v>
      </c>
      <c r="K21" s="21">
        <f t="shared" si="1"/>
        <v>-0.12352941176470589</v>
      </c>
    </row>
    <row r="22" spans="1:11" x14ac:dyDescent="0.25">
      <c r="A22" s="7" t="s">
        <v>64</v>
      </c>
      <c r="B22" s="65">
        <v>1157</v>
      </c>
      <c r="C22" s="39">
        <f>IF(B47=0, "-", B22/B47)</f>
        <v>8.3907462470084848E-2</v>
      </c>
      <c r="D22" s="65">
        <v>594</v>
      </c>
      <c r="E22" s="21">
        <f>IF(D47=0, "-", D22/D47)</f>
        <v>5.7990823001073902E-2</v>
      </c>
      <c r="F22" s="81">
        <v>9560</v>
      </c>
      <c r="G22" s="39">
        <f>IF(F47=0, "-", F22/F47)</f>
        <v>8.1918749625110324E-2</v>
      </c>
      <c r="H22" s="65">
        <v>7126</v>
      </c>
      <c r="I22" s="21">
        <f>IF(H47=0, "-", H22/H47)</f>
        <v>6.4989192787895916E-2</v>
      </c>
      <c r="J22" s="20">
        <f t="shared" si="0"/>
        <v>0.94781144781144777</v>
      </c>
      <c r="K22" s="21">
        <f t="shared" si="1"/>
        <v>0.34156609598652821</v>
      </c>
    </row>
    <row r="23" spans="1:11" x14ac:dyDescent="0.25">
      <c r="A23" s="7" t="s">
        <v>65</v>
      </c>
      <c r="B23" s="65">
        <v>5</v>
      </c>
      <c r="C23" s="39">
        <f>IF(B47=0, "-", B23/B47)</f>
        <v>3.6260787584306331E-4</v>
      </c>
      <c r="D23" s="65">
        <v>0</v>
      </c>
      <c r="E23" s="21">
        <f>IF(D47=0, "-", D23/D47)</f>
        <v>0</v>
      </c>
      <c r="F23" s="81">
        <v>26</v>
      </c>
      <c r="G23" s="39">
        <f>IF(F47=0, "-", F23/F47)</f>
        <v>2.2279157847833353E-4</v>
      </c>
      <c r="H23" s="65">
        <v>19</v>
      </c>
      <c r="I23" s="21">
        <f>IF(H47=0, "-", H23/H47)</f>
        <v>1.7328019407381737E-4</v>
      </c>
      <c r="J23" s="20" t="str">
        <f t="shared" si="0"/>
        <v>-</v>
      </c>
      <c r="K23" s="21">
        <f t="shared" si="1"/>
        <v>0.36842105263157893</v>
      </c>
    </row>
    <row r="24" spans="1:11" x14ac:dyDescent="0.25">
      <c r="A24" s="7" t="s">
        <v>66</v>
      </c>
      <c r="B24" s="65">
        <v>100</v>
      </c>
      <c r="C24" s="39">
        <f>IF(B47=0, "-", B24/B47)</f>
        <v>7.252157516861266E-3</v>
      </c>
      <c r="D24" s="65">
        <v>95</v>
      </c>
      <c r="E24" s="21">
        <f>IF(D47=0, "-", D24/D47)</f>
        <v>9.2746265742458256E-3</v>
      </c>
      <c r="F24" s="81">
        <v>978</v>
      </c>
      <c r="G24" s="39">
        <f>IF(F47=0, "-", F24/F47)</f>
        <v>8.3803909135311602E-3</v>
      </c>
      <c r="H24" s="65">
        <v>1521</v>
      </c>
      <c r="I24" s="21">
        <f>IF(H47=0, "-", H24/H47)</f>
        <v>1.38715355361198E-2</v>
      </c>
      <c r="J24" s="20">
        <f t="shared" si="0"/>
        <v>5.2631578947368418E-2</v>
      </c>
      <c r="K24" s="21">
        <f t="shared" si="1"/>
        <v>-0.35700197238658776</v>
      </c>
    </row>
    <row r="25" spans="1:11" x14ac:dyDescent="0.25">
      <c r="A25" s="7" t="s">
        <v>67</v>
      </c>
      <c r="B25" s="65">
        <v>33</v>
      </c>
      <c r="C25" s="39">
        <f>IF(B47=0, "-", B25/B47)</f>
        <v>2.3932119805642181E-3</v>
      </c>
      <c r="D25" s="65">
        <v>30</v>
      </c>
      <c r="E25" s="21">
        <f>IF(D47=0, "-", D25/D47)</f>
        <v>2.9288294444986822E-3</v>
      </c>
      <c r="F25" s="81">
        <v>699</v>
      </c>
      <c r="G25" s="39">
        <f>IF(F47=0, "-", F25/F47)</f>
        <v>5.9896658983213513E-3</v>
      </c>
      <c r="H25" s="65">
        <v>189</v>
      </c>
      <c r="I25" s="21">
        <f>IF(H47=0, "-", H25/H47)</f>
        <v>1.7236819305237621E-3</v>
      </c>
      <c r="J25" s="20">
        <f t="shared" si="0"/>
        <v>0.1</v>
      </c>
      <c r="K25" s="21">
        <f t="shared" si="1"/>
        <v>2.6984126984126986</v>
      </c>
    </row>
    <row r="26" spans="1:11" x14ac:dyDescent="0.25">
      <c r="A26" s="7" t="s">
        <v>68</v>
      </c>
      <c r="B26" s="65">
        <v>83</v>
      </c>
      <c r="C26" s="39">
        <f>IF(B47=0, "-", B26/B47)</f>
        <v>6.0192907389948506E-3</v>
      </c>
      <c r="D26" s="65">
        <v>192</v>
      </c>
      <c r="E26" s="21">
        <f>IF(D47=0, "-", D26/D47)</f>
        <v>1.8744508444791565E-2</v>
      </c>
      <c r="F26" s="81">
        <v>1198</v>
      </c>
      <c r="G26" s="39">
        <f>IF(F47=0, "-", F26/F47)</f>
        <v>1.0265550423732445E-2</v>
      </c>
      <c r="H26" s="65">
        <v>1572</v>
      </c>
      <c r="I26" s="21">
        <f>IF(H47=0, "-", H26/H47)</f>
        <v>1.4336656057054784E-2</v>
      </c>
      <c r="J26" s="20">
        <f t="shared" si="0"/>
        <v>-0.56770833333333337</v>
      </c>
      <c r="K26" s="21">
        <f t="shared" si="1"/>
        <v>-0.23791348600508905</v>
      </c>
    </row>
    <row r="27" spans="1:11" x14ac:dyDescent="0.25">
      <c r="A27" s="7" t="s">
        <v>72</v>
      </c>
      <c r="B27" s="65">
        <v>12</v>
      </c>
      <c r="C27" s="39">
        <f>IF(B47=0, "-", B27/B47)</f>
        <v>8.702589020233519E-4</v>
      </c>
      <c r="D27" s="65">
        <v>8</v>
      </c>
      <c r="E27" s="21">
        <f>IF(D47=0, "-", D27/D47)</f>
        <v>7.8102118519964849E-4</v>
      </c>
      <c r="F27" s="81">
        <v>95</v>
      </c>
      <c r="G27" s="39">
        <f>IF(F47=0, "-", F27/F47)</f>
        <v>8.1404615213237247E-4</v>
      </c>
      <c r="H27" s="65">
        <v>85</v>
      </c>
      <c r="I27" s="21">
        <f>IF(H47=0, "-", H27/H47)</f>
        <v>7.7520086822497236E-4</v>
      </c>
      <c r="J27" s="20">
        <f t="shared" si="0"/>
        <v>0.5</v>
      </c>
      <c r="K27" s="21">
        <f t="shared" si="1"/>
        <v>0.11764705882352941</v>
      </c>
    </row>
    <row r="28" spans="1:11" x14ac:dyDescent="0.25">
      <c r="A28" s="7" t="s">
        <v>73</v>
      </c>
      <c r="B28" s="65">
        <v>1654</v>
      </c>
      <c r="C28" s="39">
        <f>IF(B47=0, "-", B28/B47)</f>
        <v>0.11995068532888534</v>
      </c>
      <c r="D28" s="65">
        <v>882</v>
      </c>
      <c r="E28" s="21">
        <f>IF(D47=0, "-", D28/D47)</f>
        <v>8.6107585668261252E-2</v>
      </c>
      <c r="F28" s="81">
        <v>14330</v>
      </c>
      <c r="G28" s="39">
        <f>IF(F47=0, "-", F28/F47)</f>
        <v>0.12279243536901997</v>
      </c>
      <c r="H28" s="65">
        <v>14094</v>
      </c>
      <c r="I28" s="21">
        <f>IF(H47=0, "-", H28/H47)</f>
        <v>0.12853742396191484</v>
      </c>
      <c r="J28" s="20">
        <f t="shared" si="0"/>
        <v>0.87528344671201819</v>
      </c>
      <c r="K28" s="21">
        <f t="shared" si="1"/>
        <v>1.6744714062721724E-2</v>
      </c>
    </row>
    <row r="29" spans="1:11" x14ac:dyDescent="0.25">
      <c r="A29" s="7" t="s">
        <v>75</v>
      </c>
      <c r="B29" s="65">
        <v>533</v>
      </c>
      <c r="C29" s="39">
        <f>IF(B47=0, "-", B29/B47)</f>
        <v>3.8653999564870548E-2</v>
      </c>
      <c r="D29" s="65">
        <v>453</v>
      </c>
      <c r="E29" s="21">
        <f>IF(D47=0, "-", D29/D47)</f>
        <v>4.42253246119301E-2</v>
      </c>
      <c r="F29" s="81">
        <v>5802</v>
      </c>
      <c r="G29" s="39">
        <f>IF(F47=0, "-", F29/F47)</f>
        <v>4.9716797628126579E-2</v>
      </c>
      <c r="H29" s="65">
        <v>5383</v>
      </c>
      <c r="I29" s="21">
        <f>IF(H47=0, "-", H29/H47)</f>
        <v>4.9093014984176779E-2</v>
      </c>
      <c r="J29" s="20">
        <f t="shared" si="0"/>
        <v>0.17660044150110377</v>
      </c>
      <c r="K29" s="21">
        <f t="shared" si="1"/>
        <v>7.7837637005387331E-2</v>
      </c>
    </row>
    <row r="30" spans="1:11" x14ac:dyDescent="0.25">
      <c r="A30" s="7" t="s">
        <v>78</v>
      </c>
      <c r="B30" s="65">
        <v>630</v>
      </c>
      <c r="C30" s="39">
        <f>IF(B47=0, "-", B30/B47)</f>
        <v>4.5688592356225979E-2</v>
      </c>
      <c r="D30" s="65">
        <v>533</v>
      </c>
      <c r="E30" s="21">
        <f>IF(D47=0, "-", D30/D47)</f>
        <v>5.2035536463926585E-2</v>
      </c>
      <c r="F30" s="81">
        <v>5734</v>
      </c>
      <c r="G30" s="39">
        <f>IF(F47=0, "-", F30/F47)</f>
        <v>4.9134111961337094E-2</v>
      </c>
      <c r="H30" s="65">
        <v>4531</v>
      </c>
      <c r="I30" s="21">
        <f>IF(H47=0, "-", H30/H47)</f>
        <v>4.1322766281498238E-2</v>
      </c>
      <c r="J30" s="20">
        <f t="shared" si="0"/>
        <v>0.18198874296435272</v>
      </c>
      <c r="K30" s="21">
        <f t="shared" si="1"/>
        <v>0.26550430368572059</v>
      </c>
    </row>
    <row r="31" spans="1:11" x14ac:dyDescent="0.25">
      <c r="A31" s="7" t="s">
        <v>79</v>
      </c>
      <c r="B31" s="65">
        <v>40</v>
      </c>
      <c r="C31" s="39">
        <f>IF(B47=0, "-", B31/B47)</f>
        <v>2.9008630067445065E-3</v>
      </c>
      <c r="D31" s="65">
        <v>25</v>
      </c>
      <c r="E31" s="21">
        <f>IF(D47=0, "-", D31/D47)</f>
        <v>2.4406912037489015E-3</v>
      </c>
      <c r="F31" s="81">
        <v>215</v>
      </c>
      <c r="G31" s="39">
        <f>IF(F47=0, "-", F31/F47)</f>
        <v>1.8423149758785271E-3</v>
      </c>
      <c r="H31" s="65">
        <v>264</v>
      </c>
      <c r="I31" s="21">
        <f>IF(H47=0, "-", H31/H47)</f>
        <v>2.4076826966046203E-3</v>
      </c>
      <c r="J31" s="20">
        <f t="shared" si="0"/>
        <v>0.6</v>
      </c>
      <c r="K31" s="21">
        <f t="shared" si="1"/>
        <v>-0.18560606060606061</v>
      </c>
    </row>
    <row r="32" spans="1:11" x14ac:dyDescent="0.25">
      <c r="A32" s="7" t="s">
        <v>80</v>
      </c>
      <c r="B32" s="65">
        <v>983</v>
      </c>
      <c r="C32" s="39">
        <f>IF(B47=0, "-", B32/B47)</f>
        <v>7.1288708390746247E-2</v>
      </c>
      <c r="D32" s="65">
        <v>693</v>
      </c>
      <c r="E32" s="21">
        <f>IF(D47=0, "-", D32/D47)</f>
        <v>6.7655960167919554E-2</v>
      </c>
      <c r="F32" s="81">
        <v>7808</v>
      </c>
      <c r="G32" s="39">
        <f>IF(F47=0, "-", F32/F47)</f>
        <v>6.6906024798416466E-2</v>
      </c>
      <c r="H32" s="65">
        <v>6963</v>
      </c>
      <c r="I32" s="21">
        <f>IF(H47=0, "-", H32/H47)</f>
        <v>6.3502631122946851E-2</v>
      </c>
      <c r="J32" s="20">
        <f t="shared" si="0"/>
        <v>0.41847041847041849</v>
      </c>
      <c r="K32" s="21">
        <f t="shared" si="1"/>
        <v>0.12135573746948154</v>
      </c>
    </row>
    <row r="33" spans="1:11" x14ac:dyDescent="0.25">
      <c r="A33" s="7" t="s">
        <v>82</v>
      </c>
      <c r="B33" s="65">
        <v>333</v>
      </c>
      <c r="C33" s="39">
        <f>IF(B47=0, "-", B33/B47)</f>
        <v>2.4149684531148016E-2</v>
      </c>
      <c r="D33" s="65">
        <v>422</v>
      </c>
      <c r="E33" s="21">
        <f>IF(D47=0, "-", D33/D47)</f>
        <v>4.1198867519281458E-2</v>
      </c>
      <c r="F33" s="81">
        <v>3658</v>
      </c>
      <c r="G33" s="39">
        <f>IF(F47=0, "-", F33/F47)</f>
        <v>3.1345061310528617E-2</v>
      </c>
      <c r="H33" s="65">
        <v>6580</v>
      </c>
      <c r="I33" s="21">
        <f>IF(H47=0, "-", H33/H47)</f>
        <v>6.0009667210827275E-2</v>
      </c>
      <c r="J33" s="20">
        <f t="shared" si="0"/>
        <v>-0.2109004739336493</v>
      </c>
      <c r="K33" s="21">
        <f t="shared" si="1"/>
        <v>-0.44407294832826749</v>
      </c>
    </row>
    <row r="34" spans="1:11" x14ac:dyDescent="0.25">
      <c r="A34" s="7" t="s">
        <v>83</v>
      </c>
      <c r="B34" s="65">
        <v>35</v>
      </c>
      <c r="C34" s="39">
        <f>IF(B47=0, "-", B34/B47)</f>
        <v>2.538255130901443E-3</v>
      </c>
      <c r="D34" s="65">
        <v>41</v>
      </c>
      <c r="E34" s="21">
        <f>IF(D47=0, "-", D34/D47)</f>
        <v>4.0027335741481991E-3</v>
      </c>
      <c r="F34" s="81">
        <v>368</v>
      </c>
      <c r="G34" s="39">
        <f>IF(F47=0, "-", F34/F47)</f>
        <v>3.1533577261548744E-3</v>
      </c>
      <c r="H34" s="65">
        <v>385</v>
      </c>
      <c r="I34" s="21">
        <f>IF(H47=0, "-", H34/H47)</f>
        <v>3.5112039325484045E-3</v>
      </c>
      <c r="J34" s="20">
        <f t="shared" si="0"/>
        <v>-0.14634146341463414</v>
      </c>
      <c r="K34" s="21">
        <f t="shared" si="1"/>
        <v>-4.4155844155844157E-2</v>
      </c>
    </row>
    <row r="35" spans="1:11" x14ac:dyDescent="0.25">
      <c r="A35" s="7" t="s">
        <v>85</v>
      </c>
      <c r="B35" s="65">
        <v>88</v>
      </c>
      <c r="C35" s="39">
        <f>IF(B47=0, "-", B35/B47)</f>
        <v>6.3818986148379145E-3</v>
      </c>
      <c r="D35" s="65">
        <v>75</v>
      </c>
      <c r="E35" s="21">
        <f>IF(D47=0, "-", D35/D47)</f>
        <v>7.3220736112467053E-3</v>
      </c>
      <c r="F35" s="81">
        <v>962</v>
      </c>
      <c r="G35" s="39">
        <f>IF(F47=0, "-", F35/F47)</f>
        <v>8.24328840369834E-3</v>
      </c>
      <c r="H35" s="65">
        <v>767</v>
      </c>
      <c r="I35" s="21">
        <f>IF(H47=0, "-", H35/H47)</f>
        <v>6.9950478344535747E-3</v>
      </c>
      <c r="J35" s="20">
        <f t="shared" si="0"/>
        <v>0.17333333333333334</v>
      </c>
      <c r="K35" s="21">
        <f t="shared" si="1"/>
        <v>0.25423728813559321</v>
      </c>
    </row>
    <row r="36" spans="1:11" x14ac:dyDescent="0.25">
      <c r="A36" s="7" t="s">
        <v>87</v>
      </c>
      <c r="B36" s="65">
        <v>108</v>
      </c>
      <c r="C36" s="39">
        <f>IF(B47=0, "-", B36/B47)</f>
        <v>7.8323301182101675E-3</v>
      </c>
      <c r="D36" s="65">
        <v>68</v>
      </c>
      <c r="E36" s="21">
        <f>IF(D47=0, "-", D36/D47)</f>
        <v>6.6386800741970124E-3</v>
      </c>
      <c r="F36" s="81">
        <v>1213</v>
      </c>
      <c r="G36" s="39">
        <f>IF(F47=0, "-", F36/F47)</f>
        <v>1.0394084026700714E-2</v>
      </c>
      <c r="H36" s="65">
        <v>660</v>
      </c>
      <c r="I36" s="21">
        <f>IF(H47=0, "-", H36/H47)</f>
        <v>6.0192067415115501E-3</v>
      </c>
      <c r="J36" s="20">
        <f t="shared" si="0"/>
        <v>0.58823529411764708</v>
      </c>
      <c r="K36" s="21">
        <f t="shared" si="1"/>
        <v>0.83787878787878789</v>
      </c>
    </row>
    <row r="37" spans="1:11" x14ac:dyDescent="0.25">
      <c r="A37" s="7" t="s">
        <v>88</v>
      </c>
      <c r="B37" s="65">
        <v>1</v>
      </c>
      <c r="C37" s="39">
        <f>IF(B47=0, "-", B37/B47)</f>
        <v>7.2521575168612667E-5</v>
      </c>
      <c r="D37" s="65">
        <v>1</v>
      </c>
      <c r="E37" s="21">
        <f>IF(D47=0, "-", D37/D47)</f>
        <v>9.7627648149956062E-5</v>
      </c>
      <c r="F37" s="81">
        <v>9</v>
      </c>
      <c r="G37" s="39">
        <f>IF(F47=0, "-", F37/F47)</f>
        <v>7.71201617809616E-5</v>
      </c>
      <c r="H37" s="65">
        <v>3</v>
      </c>
      <c r="I37" s="21">
        <f>IF(H47=0, "-", H37/H47)</f>
        <v>2.7360030643234321E-5</v>
      </c>
      <c r="J37" s="20">
        <f t="shared" si="0"/>
        <v>0</v>
      </c>
      <c r="K37" s="21">
        <f t="shared" si="1"/>
        <v>2</v>
      </c>
    </row>
    <row r="38" spans="1:11" x14ac:dyDescent="0.25">
      <c r="A38" s="7" t="s">
        <v>91</v>
      </c>
      <c r="B38" s="65">
        <v>164</v>
      </c>
      <c r="C38" s="39">
        <f>IF(B47=0, "-", B38/B47)</f>
        <v>1.1893538327652477E-2</v>
      </c>
      <c r="D38" s="65">
        <v>101</v>
      </c>
      <c r="E38" s="21">
        <f>IF(D47=0, "-", D38/D47)</f>
        <v>9.8603924631455626E-3</v>
      </c>
      <c r="F38" s="81">
        <v>968</v>
      </c>
      <c r="G38" s="39">
        <f>IF(F47=0, "-", F38/F47)</f>
        <v>8.2947018448856474E-3</v>
      </c>
      <c r="H38" s="65">
        <v>1505</v>
      </c>
      <c r="I38" s="21">
        <f>IF(H47=0, "-", H38/H47)</f>
        <v>1.3725615372689218E-2</v>
      </c>
      <c r="J38" s="20">
        <f t="shared" si="0"/>
        <v>0.62376237623762376</v>
      </c>
      <c r="K38" s="21">
        <f t="shared" si="1"/>
        <v>-0.3568106312292359</v>
      </c>
    </row>
    <row r="39" spans="1:11" x14ac:dyDescent="0.25">
      <c r="A39" s="7" t="s">
        <v>92</v>
      </c>
      <c r="B39" s="65">
        <v>64</v>
      </c>
      <c r="C39" s="39">
        <f>IF(B47=0, "-", B39/B47)</f>
        <v>4.6413808107912107E-3</v>
      </c>
      <c r="D39" s="65">
        <v>27</v>
      </c>
      <c r="E39" s="21">
        <f>IF(D47=0, "-", D39/D47)</f>
        <v>2.6359465000488137E-3</v>
      </c>
      <c r="F39" s="81">
        <v>451</v>
      </c>
      <c r="G39" s="39">
        <f>IF(F47=0, "-", F39/F47)</f>
        <v>3.8645769959126312E-3</v>
      </c>
      <c r="H39" s="65">
        <v>236</v>
      </c>
      <c r="I39" s="21">
        <f>IF(H47=0, "-", H39/H47)</f>
        <v>2.1523224106010999E-3</v>
      </c>
      <c r="J39" s="20">
        <f t="shared" si="0"/>
        <v>1.3703703703703705</v>
      </c>
      <c r="K39" s="21">
        <f t="shared" si="1"/>
        <v>0.91101694915254239</v>
      </c>
    </row>
    <row r="40" spans="1:11" x14ac:dyDescent="0.25">
      <c r="A40" s="7" t="s">
        <v>93</v>
      </c>
      <c r="B40" s="65">
        <v>681</v>
      </c>
      <c r="C40" s="39">
        <f>IF(B47=0, "-", B40/B47)</f>
        <v>4.9387192689825221E-2</v>
      </c>
      <c r="D40" s="65">
        <v>609</v>
      </c>
      <c r="E40" s="21">
        <f>IF(D47=0, "-", D40/D47)</f>
        <v>5.9455237723323243E-2</v>
      </c>
      <c r="F40" s="81">
        <v>5459</v>
      </c>
      <c r="G40" s="39">
        <f>IF(F47=0, "-", F40/F47)</f>
        <v>4.6777662573585489E-2</v>
      </c>
      <c r="H40" s="65">
        <v>5537</v>
      </c>
      <c r="I40" s="21">
        <f>IF(H47=0, "-", H40/H47)</f>
        <v>5.0497496557196146E-2</v>
      </c>
      <c r="J40" s="20">
        <f t="shared" si="0"/>
        <v>0.11822660098522167</v>
      </c>
      <c r="K40" s="21">
        <f t="shared" si="1"/>
        <v>-1.4087050749503342E-2</v>
      </c>
    </row>
    <row r="41" spans="1:11" x14ac:dyDescent="0.25">
      <c r="A41" s="7" t="s">
        <v>94</v>
      </c>
      <c r="B41" s="65">
        <v>190</v>
      </c>
      <c r="C41" s="39">
        <f>IF(B47=0, "-", B41/B47)</f>
        <v>1.3779099282036406E-2</v>
      </c>
      <c r="D41" s="65">
        <v>134</v>
      </c>
      <c r="E41" s="21">
        <f>IF(D47=0, "-", D41/D47)</f>
        <v>1.3082104852094113E-2</v>
      </c>
      <c r="F41" s="81">
        <v>1638</v>
      </c>
      <c r="G41" s="39">
        <f>IF(F47=0, "-", F41/F47)</f>
        <v>1.4035869444135011E-2</v>
      </c>
      <c r="H41" s="65">
        <v>1217</v>
      </c>
      <c r="I41" s="21">
        <f>IF(H47=0, "-", H41/H47)</f>
        <v>1.1099052430938722E-2</v>
      </c>
      <c r="J41" s="20">
        <f t="shared" si="0"/>
        <v>0.41791044776119401</v>
      </c>
      <c r="K41" s="21">
        <f t="shared" si="1"/>
        <v>0.34593262119967133</v>
      </c>
    </row>
    <row r="42" spans="1:11" x14ac:dyDescent="0.25">
      <c r="A42" s="7" t="s">
        <v>95</v>
      </c>
      <c r="B42" s="65">
        <v>1174</v>
      </c>
      <c r="C42" s="39">
        <f>IF(B47=0, "-", B42/B47)</f>
        <v>8.5140329247951271E-2</v>
      </c>
      <c r="D42" s="65">
        <v>0</v>
      </c>
      <c r="E42" s="21">
        <f>IF(D47=0, "-", D42/D47)</f>
        <v>0</v>
      </c>
      <c r="F42" s="81">
        <v>1446</v>
      </c>
      <c r="G42" s="39">
        <f>IF(F47=0, "-", F42/F47)</f>
        <v>1.2390639326141165E-2</v>
      </c>
      <c r="H42" s="65">
        <v>0</v>
      </c>
      <c r="I42" s="21">
        <f>IF(H47=0, "-", H42/H47)</f>
        <v>0</v>
      </c>
      <c r="J42" s="20" t="str">
        <f t="shared" si="0"/>
        <v>-</v>
      </c>
      <c r="K42" s="21" t="str">
        <f t="shared" si="1"/>
        <v>-</v>
      </c>
    </row>
    <row r="43" spans="1:11" x14ac:dyDescent="0.25">
      <c r="A43" s="7" t="s">
        <v>96</v>
      </c>
      <c r="B43" s="65">
        <v>1206</v>
      </c>
      <c r="C43" s="39">
        <f>IF(B47=0, "-", B43/B47)</f>
        <v>8.7461019653346878E-2</v>
      </c>
      <c r="D43" s="65">
        <v>1946</v>
      </c>
      <c r="E43" s="21">
        <f>IF(D47=0, "-", D43/D47)</f>
        <v>0.1899834032998145</v>
      </c>
      <c r="F43" s="81">
        <v>18415</v>
      </c>
      <c r="G43" s="39">
        <f>IF(F47=0, "-", F43/F47)</f>
        <v>0.157796419910712</v>
      </c>
      <c r="H43" s="65">
        <v>17972</v>
      </c>
      <c r="I43" s="21">
        <f>IF(H47=0, "-", H43/H47)</f>
        <v>0.16390482357340241</v>
      </c>
      <c r="J43" s="20">
        <f t="shared" si="0"/>
        <v>-0.38026721479958892</v>
      </c>
      <c r="K43" s="21">
        <f t="shared" si="1"/>
        <v>2.46494547073225E-2</v>
      </c>
    </row>
    <row r="44" spans="1:11" x14ac:dyDescent="0.25">
      <c r="A44" s="7" t="s">
        <v>98</v>
      </c>
      <c r="B44" s="65">
        <v>732</v>
      </c>
      <c r="C44" s="39">
        <f>IF(B47=0, "-", B44/B47)</f>
        <v>5.308579302342447E-2</v>
      </c>
      <c r="D44" s="65">
        <v>468</v>
      </c>
      <c r="E44" s="21">
        <f>IF(D47=0, "-", D44/D47)</f>
        <v>4.5689739334179441E-2</v>
      </c>
      <c r="F44" s="81">
        <v>3469</v>
      </c>
      <c r="G44" s="39">
        <f>IF(F47=0, "-", F44/F47)</f>
        <v>2.9725537913128423E-2</v>
      </c>
      <c r="H44" s="65">
        <v>4648</v>
      </c>
      <c r="I44" s="21">
        <f>IF(H47=0, "-", H44/H47)</f>
        <v>4.2389807476584371E-2</v>
      </c>
      <c r="J44" s="20">
        <f t="shared" si="0"/>
        <v>0.5641025641025641</v>
      </c>
      <c r="K44" s="21">
        <f t="shared" si="1"/>
        <v>-0.25365748709122204</v>
      </c>
    </row>
    <row r="45" spans="1:11" x14ac:dyDescent="0.25">
      <c r="A45" s="7" t="s">
        <v>99</v>
      </c>
      <c r="B45" s="65">
        <v>288</v>
      </c>
      <c r="C45" s="39">
        <f>IF(B47=0, "-", B45/B47)</f>
        <v>2.0886213648560446E-2</v>
      </c>
      <c r="D45" s="65">
        <v>127</v>
      </c>
      <c r="E45" s="21">
        <f>IF(D47=0, "-", D45/D47)</f>
        <v>1.2398711315044421E-2</v>
      </c>
      <c r="F45" s="81">
        <v>2497</v>
      </c>
      <c r="G45" s="39">
        <f>IF(F47=0, "-", F45/F47)</f>
        <v>2.1396560440784571E-2</v>
      </c>
      <c r="H45" s="65">
        <v>2196</v>
      </c>
      <c r="I45" s="21">
        <f>IF(H47=0, "-", H45/H47)</f>
        <v>2.0027542430847523E-2</v>
      </c>
      <c r="J45" s="20">
        <f t="shared" si="0"/>
        <v>1.2677165354330708</v>
      </c>
      <c r="K45" s="21">
        <f t="shared" si="1"/>
        <v>0.13706739526411657</v>
      </c>
    </row>
    <row r="46" spans="1:11" x14ac:dyDescent="0.25">
      <c r="A46" s="2"/>
      <c r="B46" s="68"/>
      <c r="C46" s="33"/>
      <c r="D46" s="68"/>
      <c r="E46" s="6"/>
      <c r="F46" s="82"/>
      <c r="G46" s="33"/>
      <c r="H46" s="68"/>
      <c r="I46" s="6"/>
      <c r="J46" s="5"/>
      <c r="K46" s="6"/>
    </row>
    <row r="47" spans="1:11" s="43" customFormat="1" x14ac:dyDescent="0.25">
      <c r="A47" s="162" t="s">
        <v>614</v>
      </c>
      <c r="B47" s="71">
        <f>SUM(B7:B46)</f>
        <v>13789</v>
      </c>
      <c r="C47" s="40">
        <v>1</v>
      </c>
      <c r="D47" s="71">
        <f>SUM(D7:D46)</f>
        <v>10243</v>
      </c>
      <c r="E47" s="41">
        <v>1</v>
      </c>
      <c r="F47" s="77">
        <f>SUM(F7:F46)</f>
        <v>116701</v>
      </c>
      <c r="G47" s="42">
        <v>1</v>
      </c>
      <c r="H47" s="71">
        <f>SUM(H7:H46)</f>
        <v>109649</v>
      </c>
      <c r="I47" s="41">
        <v>1</v>
      </c>
      <c r="J47" s="37">
        <f>IF(D47=0, "-", (B47-D47)/D47)</f>
        <v>0.3461876403397442</v>
      </c>
      <c r="K47" s="38">
        <f>IF(H47=0, "-", (F47-H47)/H47)</f>
        <v>6.4314312032029475E-2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1"/>
  <sheetViews>
    <sheetView tabSelected="1" workbookViewId="0">
      <selection activeCell="M1" sqref="M1"/>
    </sheetView>
  </sheetViews>
  <sheetFormatPr defaultRowHeight="13.2" x14ac:dyDescent="0.25"/>
  <cols>
    <col min="1" max="1" width="30"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112</v>
      </c>
      <c r="B2" s="202" t="s">
        <v>103</v>
      </c>
      <c r="C2" s="198"/>
      <c r="D2" s="198"/>
      <c r="E2" s="203"/>
      <c r="F2" s="203"/>
      <c r="G2" s="203"/>
      <c r="H2" s="203"/>
      <c r="I2" s="203"/>
      <c r="J2" s="203"/>
      <c r="K2" s="203"/>
    </row>
    <row r="4" spans="1:11" ht="15.6" x14ac:dyDescent="0.3">
      <c r="A4" s="164" t="s">
        <v>128</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130</v>
      </c>
      <c r="B6" s="61" t="s">
        <v>12</v>
      </c>
      <c r="C6" s="62" t="s">
        <v>13</v>
      </c>
      <c r="D6" s="61" t="s">
        <v>12</v>
      </c>
      <c r="E6" s="63" t="s">
        <v>13</v>
      </c>
      <c r="F6" s="62" t="s">
        <v>12</v>
      </c>
      <c r="G6" s="62" t="s">
        <v>13</v>
      </c>
      <c r="H6" s="61" t="s">
        <v>12</v>
      </c>
      <c r="I6" s="63" t="s">
        <v>13</v>
      </c>
      <c r="J6" s="61"/>
      <c r="K6" s="63"/>
    </row>
    <row r="7" spans="1:11" x14ac:dyDescent="0.25">
      <c r="A7" s="7" t="s">
        <v>495</v>
      </c>
      <c r="B7" s="65">
        <v>0</v>
      </c>
      <c r="C7" s="34">
        <f>IF(B15=0, "-", B7/B15)</f>
        <v>0</v>
      </c>
      <c r="D7" s="65">
        <v>2</v>
      </c>
      <c r="E7" s="9">
        <f>IF(D15=0, "-", D7/D15)</f>
        <v>4.4444444444444446E-2</v>
      </c>
      <c r="F7" s="81">
        <v>9</v>
      </c>
      <c r="G7" s="34">
        <f>IF(F15=0, "-", F7/F15)</f>
        <v>2.5423728813559324E-2</v>
      </c>
      <c r="H7" s="65">
        <v>21</v>
      </c>
      <c r="I7" s="9">
        <f>IF(H15=0, "-", H7/H15)</f>
        <v>6.9767441860465115E-2</v>
      </c>
      <c r="J7" s="8">
        <f t="shared" ref="J7:J13" si="0">IF(D7=0, "-", IF((B7-D7)/D7&lt;10, (B7-D7)/D7, "&gt;999%"))</f>
        <v>-1</v>
      </c>
      <c r="K7" s="9">
        <f t="shared" ref="K7:K13" si="1">IF(H7=0, "-", IF((F7-H7)/H7&lt;10, (F7-H7)/H7, "&gt;999%"))</f>
        <v>-0.5714285714285714</v>
      </c>
    </row>
    <row r="8" spans="1:11" x14ac:dyDescent="0.25">
      <c r="A8" s="7" t="s">
        <v>496</v>
      </c>
      <c r="B8" s="65">
        <v>0</v>
      </c>
      <c r="C8" s="34">
        <f>IF(B15=0, "-", B8/B15)</f>
        <v>0</v>
      </c>
      <c r="D8" s="65">
        <v>0</v>
      </c>
      <c r="E8" s="9">
        <f>IF(D15=0, "-", D8/D15)</f>
        <v>0</v>
      </c>
      <c r="F8" s="81">
        <v>6</v>
      </c>
      <c r="G8" s="34">
        <f>IF(F15=0, "-", F8/F15)</f>
        <v>1.6949152542372881E-2</v>
      </c>
      <c r="H8" s="65">
        <v>0</v>
      </c>
      <c r="I8" s="9">
        <f>IF(H15=0, "-", H8/H15)</f>
        <v>0</v>
      </c>
      <c r="J8" s="8" t="str">
        <f t="shared" si="0"/>
        <v>-</v>
      </c>
      <c r="K8" s="9" t="str">
        <f t="shared" si="1"/>
        <v>-</v>
      </c>
    </row>
    <row r="9" spans="1:11" x14ac:dyDescent="0.25">
      <c r="A9" s="7" t="s">
        <v>497</v>
      </c>
      <c r="B9" s="65">
        <v>7</v>
      </c>
      <c r="C9" s="34">
        <f>IF(B15=0, "-", B9/B15)</f>
        <v>0.21212121212121213</v>
      </c>
      <c r="D9" s="65">
        <v>1</v>
      </c>
      <c r="E9" s="9">
        <f>IF(D15=0, "-", D9/D15)</f>
        <v>2.2222222222222223E-2</v>
      </c>
      <c r="F9" s="81">
        <v>38</v>
      </c>
      <c r="G9" s="34">
        <f>IF(F15=0, "-", F9/F15)</f>
        <v>0.10734463276836158</v>
      </c>
      <c r="H9" s="65">
        <v>16</v>
      </c>
      <c r="I9" s="9">
        <f>IF(H15=0, "-", H9/H15)</f>
        <v>5.3156146179401995E-2</v>
      </c>
      <c r="J9" s="8">
        <f t="shared" si="0"/>
        <v>6</v>
      </c>
      <c r="K9" s="9">
        <f t="shared" si="1"/>
        <v>1.375</v>
      </c>
    </row>
    <row r="10" spans="1:11" x14ac:dyDescent="0.25">
      <c r="A10" s="7" t="s">
        <v>498</v>
      </c>
      <c r="B10" s="65">
        <v>3</v>
      </c>
      <c r="C10" s="34">
        <f>IF(B15=0, "-", B10/B15)</f>
        <v>9.0909090909090912E-2</v>
      </c>
      <c r="D10" s="65">
        <v>0</v>
      </c>
      <c r="E10" s="9">
        <f>IF(D15=0, "-", D10/D15)</f>
        <v>0</v>
      </c>
      <c r="F10" s="81">
        <v>10</v>
      </c>
      <c r="G10" s="34">
        <f>IF(F15=0, "-", F10/F15)</f>
        <v>2.8248587570621469E-2</v>
      </c>
      <c r="H10" s="65">
        <v>16</v>
      </c>
      <c r="I10" s="9">
        <f>IF(H15=0, "-", H10/H15)</f>
        <v>5.3156146179401995E-2</v>
      </c>
      <c r="J10" s="8" t="str">
        <f t="shared" si="0"/>
        <v>-</v>
      </c>
      <c r="K10" s="9">
        <f t="shared" si="1"/>
        <v>-0.375</v>
      </c>
    </row>
    <row r="11" spans="1:11" x14ac:dyDescent="0.25">
      <c r="A11" s="7" t="s">
        <v>499</v>
      </c>
      <c r="B11" s="65">
        <v>4</v>
      </c>
      <c r="C11" s="34">
        <f>IF(B15=0, "-", B11/B15)</f>
        <v>0.12121212121212122</v>
      </c>
      <c r="D11" s="65">
        <v>1</v>
      </c>
      <c r="E11" s="9">
        <f>IF(D15=0, "-", D11/D15)</f>
        <v>2.2222222222222223E-2</v>
      </c>
      <c r="F11" s="81">
        <v>12</v>
      </c>
      <c r="G11" s="34">
        <f>IF(F15=0, "-", F11/F15)</f>
        <v>3.3898305084745763E-2</v>
      </c>
      <c r="H11" s="65">
        <v>46</v>
      </c>
      <c r="I11" s="9">
        <f>IF(H15=0, "-", H11/H15)</f>
        <v>0.15282392026578073</v>
      </c>
      <c r="J11" s="8">
        <f t="shared" si="0"/>
        <v>3</v>
      </c>
      <c r="K11" s="9">
        <f t="shared" si="1"/>
        <v>-0.73913043478260865</v>
      </c>
    </row>
    <row r="12" spans="1:11" x14ac:dyDescent="0.25">
      <c r="A12" s="7" t="s">
        <v>500</v>
      </c>
      <c r="B12" s="65">
        <v>18</v>
      </c>
      <c r="C12" s="34">
        <f>IF(B15=0, "-", B12/B15)</f>
        <v>0.54545454545454541</v>
      </c>
      <c r="D12" s="65">
        <v>41</v>
      </c>
      <c r="E12" s="9">
        <f>IF(D15=0, "-", D12/D15)</f>
        <v>0.91111111111111109</v>
      </c>
      <c r="F12" s="81">
        <v>264</v>
      </c>
      <c r="G12" s="34">
        <f>IF(F15=0, "-", F12/F15)</f>
        <v>0.74576271186440679</v>
      </c>
      <c r="H12" s="65">
        <v>192</v>
      </c>
      <c r="I12" s="9">
        <f>IF(H15=0, "-", H12/H15)</f>
        <v>0.63787375415282388</v>
      </c>
      <c r="J12" s="8">
        <f t="shared" si="0"/>
        <v>-0.56097560975609762</v>
      </c>
      <c r="K12" s="9">
        <f t="shared" si="1"/>
        <v>0.375</v>
      </c>
    </row>
    <row r="13" spans="1:11" x14ac:dyDescent="0.25">
      <c r="A13" s="7" t="s">
        <v>501</v>
      </c>
      <c r="B13" s="65">
        <v>1</v>
      </c>
      <c r="C13" s="34">
        <f>IF(B15=0, "-", B13/B15)</f>
        <v>3.0303030303030304E-2</v>
      </c>
      <c r="D13" s="65">
        <v>0</v>
      </c>
      <c r="E13" s="9">
        <f>IF(D15=0, "-", D13/D15)</f>
        <v>0</v>
      </c>
      <c r="F13" s="81">
        <v>15</v>
      </c>
      <c r="G13" s="34">
        <f>IF(F15=0, "-", F13/F15)</f>
        <v>4.2372881355932202E-2</v>
      </c>
      <c r="H13" s="65">
        <v>10</v>
      </c>
      <c r="I13" s="9">
        <f>IF(H15=0, "-", H13/H15)</f>
        <v>3.3222591362126248E-2</v>
      </c>
      <c r="J13" s="8" t="str">
        <f t="shared" si="0"/>
        <v>-</v>
      </c>
      <c r="K13" s="9">
        <f t="shared" si="1"/>
        <v>0.5</v>
      </c>
    </row>
    <row r="14" spans="1:11" x14ac:dyDescent="0.25">
      <c r="A14" s="2"/>
      <c r="B14" s="68"/>
      <c r="C14" s="33"/>
      <c r="D14" s="68"/>
      <c r="E14" s="6"/>
      <c r="F14" s="82"/>
      <c r="G14" s="33"/>
      <c r="H14" s="68"/>
      <c r="I14" s="6"/>
      <c r="J14" s="5"/>
      <c r="K14" s="6"/>
    </row>
    <row r="15" spans="1:11" s="43" customFormat="1" x14ac:dyDescent="0.25">
      <c r="A15" s="162" t="s">
        <v>636</v>
      </c>
      <c r="B15" s="71">
        <f>SUM(B7:B14)</f>
        <v>33</v>
      </c>
      <c r="C15" s="40">
        <f>B15/25367</f>
        <v>1.3009027476642882E-3</v>
      </c>
      <c r="D15" s="71">
        <f>SUM(D7:D14)</f>
        <v>45</v>
      </c>
      <c r="E15" s="41">
        <f>D15/20495</f>
        <v>2.1956574774335204E-3</v>
      </c>
      <c r="F15" s="77">
        <f>SUM(F7:F14)</f>
        <v>354</v>
      </c>
      <c r="G15" s="42">
        <f>F15/214492</f>
        <v>1.6504112041474739E-3</v>
      </c>
      <c r="H15" s="71">
        <f>SUM(H7:H14)</f>
        <v>301</v>
      </c>
      <c r="I15" s="41">
        <f>H15/211338</f>
        <v>1.4242587703110657E-3</v>
      </c>
      <c r="J15" s="37">
        <f>IF(D15=0, "-", IF((B15-D15)/D15&lt;10, (B15-D15)/D15, "&gt;999%"))</f>
        <v>-0.26666666666666666</v>
      </c>
      <c r="K15" s="38">
        <f>IF(H15=0, "-", IF((F15-H15)/H15&lt;10, (F15-H15)/H15, "&gt;999%"))</f>
        <v>0.17607973421926909</v>
      </c>
    </row>
    <row r="16" spans="1:11" x14ac:dyDescent="0.25">
      <c r="B16" s="83"/>
      <c r="D16" s="83"/>
      <c r="F16" s="83"/>
      <c r="H16" s="83"/>
    </row>
    <row r="17" spans="1:11" x14ac:dyDescent="0.25">
      <c r="A17" s="163" t="s">
        <v>131</v>
      </c>
      <c r="B17" s="61" t="s">
        <v>12</v>
      </c>
      <c r="C17" s="62" t="s">
        <v>13</v>
      </c>
      <c r="D17" s="61" t="s">
        <v>12</v>
      </c>
      <c r="E17" s="63" t="s">
        <v>13</v>
      </c>
      <c r="F17" s="62" t="s">
        <v>12</v>
      </c>
      <c r="G17" s="62" t="s">
        <v>13</v>
      </c>
      <c r="H17" s="61" t="s">
        <v>12</v>
      </c>
      <c r="I17" s="63" t="s">
        <v>13</v>
      </c>
      <c r="J17" s="61"/>
      <c r="K17" s="63"/>
    </row>
    <row r="18" spans="1:11" x14ac:dyDescent="0.25">
      <c r="A18" s="7" t="s">
        <v>502</v>
      </c>
      <c r="B18" s="65">
        <v>0</v>
      </c>
      <c r="C18" s="34">
        <f>IF(B21=0, "-", B18/B21)</f>
        <v>0</v>
      </c>
      <c r="D18" s="65">
        <v>0</v>
      </c>
      <c r="E18" s="9">
        <f>IF(D21=0, "-", D18/D21)</f>
        <v>0</v>
      </c>
      <c r="F18" s="81">
        <v>1</v>
      </c>
      <c r="G18" s="34">
        <f>IF(F21=0, "-", F18/F21)</f>
        <v>6.6666666666666666E-2</v>
      </c>
      <c r="H18" s="65">
        <v>0</v>
      </c>
      <c r="I18" s="9">
        <f>IF(H21=0, "-", H18/H21)</f>
        <v>0</v>
      </c>
      <c r="J18" s="8" t="str">
        <f>IF(D18=0, "-", IF((B18-D18)/D18&lt;10, (B18-D18)/D18, "&gt;999%"))</f>
        <v>-</v>
      </c>
      <c r="K18" s="9" t="str">
        <f>IF(H18=0, "-", IF((F18-H18)/H18&lt;10, (F18-H18)/H18, "&gt;999%"))</f>
        <v>-</v>
      </c>
    </row>
    <row r="19" spans="1:11" x14ac:dyDescent="0.25">
      <c r="A19" s="7" t="s">
        <v>503</v>
      </c>
      <c r="B19" s="65">
        <v>5</v>
      </c>
      <c r="C19" s="34">
        <f>IF(B21=0, "-", B19/B21)</f>
        <v>1</v>
      </c>
      <c r="D19" s="65">
        <v>2</v>
      </c>
      <c r="E19" s="9">
        <f>IF(D21=0, "-", D19/D21)</f>
        <v>1</v>
      </c>
      <c r="F19" s="81">
        <v>14</v>
      </c>
      <c r="G19" s="34">
        <f>IF(F21=0, "-", F19/F21)</f>
        <v>0.93333333333333335</v>
      </c>
      <c r="H19" s="65">
        <v>19</v>
      </c>
      <c r="I19" s="9">
        <f>IF(H21=0, "-", H19/H21)</f>
        <v>1</v>
      </c>
      <c r="J19" s="8">
        <f>IF(D19=0, "-", IF((B19-D19)/D19&lt;10, (B19-D19)/D19, "&gt;999%"))</f>
        <v>1.5</v>
      </c>
      <c r="K19" s="9">
        <f>IF(H19=0, "-", IF((F19-H19)/H19&lt;10, (F19-H19)/H19, "&gt;999%"))</f>
        <v>-0.26315789473684209</v>
      </c>
    </row>
    <row r="20" spans="1:11" x14ac:dyDescent="0.25">
      <c r="A20" s="2"/>
      <c r="B20" s="68"/>
      <c r="C20" s="33"/>
      <c r="D20" s="68"/>
      <c r="E20" s="6"/>
      <c r="F20" s="82"/>
      <c r="G20" s="33"/>
      <c r="H20" s="68"/>
      <c r="I20" s="6"/>
      <c r="J20" s="5"/>
      <c r="K20" s="6"/>
    </row>
    <row r="21" spans="1:11" s="43" customFormat="1" x14ac:dyDescent="0.25">
      <c r="A21" s="162" t="s">
        <v>635</v>
      </c>
      <c r="B21" s="71">
        <f>SUM(B18:B20)</f>
        <v>5</v>
      </c>
      <c r="C21" s="40">
        <f>B21/25367</f>
        <v>1.9710647691883155E-4</v>
      </c>
      <c r="D21" s="71">
        <f>SUM(D18:D20)</f>
        <v>2</v>
      </c>
      <c r="E21" s="41">
        <f>D21/20495</f>
        <v>9.7584776774823126E-5</v>
      </c>
      <c r="F21" s="77">
        <f>SUM(F18:F20)</f>
        <v>15</v>
      </c>
      <c r="G21" s="42">
        <f>F21/214492</f>
        <v>6.9932678141842113E-5</v>
      </c>
      <c r="H21" s="71">
        <f>SUM(H18:H20)</f>
        <v>19</v>
      </c>
      <c r="I21" s="41">
        <f>H21/211338</f>
        <v>8.9903377527941021E-5</v>
      </c>
      <c r="J21" s="37">
        <f>IF(D21=0, "-", IF((B21-D21)/D21&lt;10, (B21-D21)/D21, "&gt;999%"))</f>
        <v>1.5</v>
      </c>
      <c r="K21" s="38">
        <f>IF(H21=0, "-", IF((F21-H21)/H21&lt;10, (F21-H21)/H21, "&gt;999%"))</f>
        <v>-0.21052631578947367</v>
      </c>
    </row>
    <row r="22" spans="1:11" x14ac:dyDescent="0.25">
      <c r="B22" s="83"/>
      <c r="D22" s="83"/>
      <c r="F22" s="83"/>
      <c r="H22" s="83"/>
    </row>
    <row r="23" spans="1:11" x14ac:dyDescent="0.25">
      <c r="A23" s="163" t="s">
        <v>132</v>
      </c>
      <c r="B23" s="61" t="s">
        <v>12</v>
      </c>
      <c r="C23" s="62" t="s">
        <v>13</v>
      </c>
      <c r="D23" s="61" t="s">
        <v>12</v>
      </c>
      <c r="E23" s="63" t="s">
        <v>13</v>
      </c>
      <c r="F23" s="62" t="s">
        <v>12</v>
      </c>
      <c r="G23" s="62" t="s">
        <v>13</v>
      </c>
      <c r="H23" s="61" t="s">
        <v>12</v>
      </c>
      <c r="I23" s="63" t="s">
        <v>13</v>
      </c>
      <c r="J23" s="61"/>
      <c r="K23" s="63"/>
    </row>
    <row r="24" spans="1:11" x14ac:dyDescent="0.25">
      <c r="A24" s="7" t="s">
        <v>504</v>
      </c>
      <c r="B24" s="65">
        <v>0</v>
      </c>
      <c r="C24" s="34">
        <f>IF(B28=0, "-", B24/B28)</f>
        <v>0</v>
      </c>
      <c r="D24" s="65">
        <v>15</v>
      </c>
      <c r="E24" s="9">
        <f>IF(D28=0, "-", D24/D28)</f>
        <v>0.26315789473684209</v>
      </c>
      <c r="F24" s="81">
        <v>87</v>
      </c>
      <c r="G24" s="34">
        <f>IF(F28=0, "-", F24/F28)</f>
        <v>0.22774869109947643</v>
      </c>
      <c r="H24" s="65">
        <v>77</v>
      </c>
      <c r="I24" s="9">
        <f>IF(H28=0, "-", H24/H28)</f>
        <v>0.18032786885245902</v>
      </c>
      <c r="J24" s="8">
        <f>IF(D24=0, "-", IF((B24-D24)/D24&lt;10, (B24-D24)/D24, "&gt;999%"))</f>
        <v>-1</v>
      </c>
      <c r="K24" s="9">
        <f>IF(H24=0, "-", IF((F24-H24)/H24&lt;10, (F24-H24)/H24, "&gt;999%"))</f>
        <v>0.12987012987012986</v>
      </c>
    </row>
    <row r="25" spans="1:11" x14ac:dyDescent="0.25">
      <c r="A25" s="7" t="s">
        <v>505</v>
      </c>
      <c r="B25" s="65">
        <v>1</v>
      </c>
      <c r="C25" s="34">
        <f>IF(B28=0, "-", B25/B28)</f>
        <v>8.3333333333333329E-2</v>
      </c>
      <c r="D25" s="65">
        <v>24</v>
      </c>
      <c r="E25" s="9">
        <f>IF(D28=0, "-", D25/D28)</f>
        <v>0.42105263157894735</v>
      </c>
      <c r="F25" s="81">
        <v>198</v>
      </c>
      <c r="G25" s="34">
        <f>IF(F28=0, "-", F25/F28)</f>
        <v>0.51832460732984298</v>
      </c>
      <c r="H25" s="65">
        <v>187</v>
      </c>
      <c r="I25" s="9">
        <f>IF(H28=0, "-", H25/H28)</f>
        <v>0.4379391100702576</v>
      </c>
      <c r="J25" s="8">
        <f>IF(D25=0, "-", IF((B25-D25)/D25&lt;10, (B25-D25)/D25, "&gt;999%"))</f>
        <v>-0.95833333333333337</v>
      </c>
      <c r="K25" s="9">
        <f>IF(H25=0, "-", IF((F25-H25)/H25&lt;10, (F25-H25)/H25, "&gt;999%"))</f>
        <v>5.8823529411764705E-2</v>
      </c>
    </row>
    <row r="26" spans="1:11" x14ac:dyDescent="0.25">
      <c r="A26" s="7" t="s">
        <v>506</v>
      </c>
      <c r="B26" s="65">
        <v>11</v>
      </c>
      <c r="C26" s="34">
        <f>IF(B28=0, "-", B26/B28)</f>
        <v>0.91666666666666663</v>
      </c>
      <c r="D26" s="65">
        <v>18</v>
      </c>
      <c r="E26" s="9">
        <f>IF(D28=0, "-", D26/D28)</f>
        <v>0.31578947368421051</v>
      </c>
      <c r="F26" s="81">
        <v>97</v>
      </c>
      <c r="G26" s="34">
        <f>IF(F28=0, "-", F26/F28)</f>
        <v>0.25392670157068065</v>
      </c>
      <c r="H26" s="65">
        <v>163</v>
      </c>
      <c r="I26" s="9">
        <f>IF(H28=0, "-", H26/H28)</f>
        <v>0.38173302107728335</v>
      </c>
      <c r="J26" s="8">
        <f>IF(D26=0, "-", IF((B26-D26)/D26&lt;10, (B26-D26)/D26, "&gt;999%"))</f>
        <v>-0.3888888888888889</v>
      </c>
      <c r="K26" s="9">
        <f>IF(H26=0, "-", IF((F26-H26)/H26&lt;10, (F26-H26)/H26, "&gt;999%"))</f>
        <v>-0.40490797546012269</v>
      </c>
    </row>
    <row r="27" spans="1:11" x14ac:dyDescent="0.25">
      <c r="A27" s="2"/>
      <c r="B27" s="68"/>
      <c r="C27" s="33"/>
      <c r="D27" s="68"/>
      <c r="E27" s="6"/>
      <c r="F27" s="82"/>
      <c r="G27" s="33"/>
      <c r="H27" s="68"/>
      <c r="I27" s="6"/>
      <c r="J27" s="5"/>
      <c r="K27" s="6"/>
    </row>
    <row r="28" spans="1:11" s="43" customFormat="1" x14ac:dyDescent="0.25">
      <c r="A28" s="162" t="s">
        <v>634</v>
      </c>
      <c r="B28" s="71">
        <f>SUM(B24:B27)</f>
        <v>12</v>
      </c>
      <c r="C28" s="40">
        <f>B28/25367</f>
        <v>4.7305554460519574E-4</v>
      </c>
      <c r="D28" s="71">
        <f>SUM(D24:D27)</f>
        <v>57</v>
      </c>
      <c r="E28" s="41">
        <f>D28/20495</f>
        <v>2.7811661380824589E-3</v>
      </c>
      <c r="F28" s="77">
        <f>SUM(F24:F27)</f>
        <v>382</v>
      </c>
      <c r="G28" s="42">
        <f>F28/214492</f>
        <v>1.7809522033455792E-3</v>
      </c>
      <c r="H28" s="71">
        <f>SUM(H24:H27)</f>
        <v>427</v>
      </c>
      <c r="I28" s="41">
        <f>H28/211338</f>
        <v>2.0204601160226745E-3</v>
      </c>
      <c r="J28" s="37">
        <f>IF(D28=0, "-", IF((B28-D28)/D28&lt;10, (B28-D28)/D28, "&gt;999%"))</f>
        <v>-0.78947368421052633</v>
      </c>
      <c r="K28" s="38">
        <f>IF(H28=0, "-", IF((F28-H28)/H28&lt;10, (F28-H28)/H28, "&gt;999%"))</f>
        <v>-0.1053864168618267</v>
      </c>
    </row>
    <row r="29" spans="1:11" x14ac:dyDescent="0.25">
      <c r="B29" s="83"/>
      <c r="D29" s="83"/>
      <c r="F29" s="83"/>
      <c r="H29" s="83"/>
    </row>
    <row r="30" spans="1:11" x14ac:dyDescent="0.25">
      <c r="A30" s="163" t="s">
        <v>133</v>
      </c>
      <c r="B30" s="61" t="s">
        <v>12</v>
      </c>
      <c r="C30" s="62" t="s">
        <v>13</v>
      </c>
      <c r="D30" s="61" t="s">
        <v>12</v>
      </c>
      <c r="E30" s="63" t="s">
        <v>13</v>
      </c>
      <c r="F30" s="62" t="s">
        <v>12</v>
      </c>
      <c r="G30" s="62" t="s">
        <v>13</v>
      </c>
      <c r="H30" s="61" t="s">
        <v>12</v>
      </c>
      <c r="I30" s="63" t="s">
        <v>13</v>
      </c>
      <c r="J30" s="61"/>
      <c r="K30" s="63"/>
    </row>
    <row r="31" spans="1:11" x14ac:dyDescent="0.25">
      <c r="A31" s="7" t="s">
        <v>507</v>
      </c>
      <c r="B31" s="65">
        <v>125</v>
      </c>
      <c r="C31" s="34">
        <f>IF(B43=0, "-", B31/B43)</f>
        <v>0.20798668885191349</v>
      </c>
      <c r="D31" s="65">
        <v>46</v>
      </c>
      <c r="E31" s="9">
        <f>IF(D43=0, "-", D31/D43)</f>
        <v>7.1207430340557279E-2</v>
      </c>
      <c r="F31" s="81">
        <v>506</v>
      </c>
      <c r="G31" s="34">
        <f>IF(F43=0, "-", F31/F43)</f>
        <v>9.7872340425531917E-2</v>
      </c>
      <c r="H31" s="65">
        <v>922</v>
      </c>
      <c r="I31" s="9">
        <f>IF(H43=0, "-", H31/H43)</f>
        <v>0.16138631192018205</v>
      </c>
      <c r="J31" s="8">
        <f t="shared" ref="J31:J41" si="2">IF(D31=0, "-", IF((B31-D31)/D31&lt;10, (B31-D31)/D31, "&gt;999%"))</f>
        <v>1.7173913043478262</v>
      </c>
      <c r="K31" s="9">
        <f t="shared" ref="K31:K41" si="3">IF(H31=0, "-", IF((F31-H31)/H31&lt;10, (F31-H31)/H31, "&gt;999%"))</f>
        <v>-0.4511930585683297</v>
      </c>
    </row>
    <row r="32" spans="1:11" x14ac:dyDescent="0.25">
      <c r="A32" s="7" t="s">
        <v>508</v>
      </c>
      <c r="B32" s="65">
        <v>0</v>
      </c>
      <c r="C32" s="34">
        <f>IF(B43=0, "-", B32/B43)</f>
        <v>0</v>
      </c>
      <c r="D32" s="65">
        <v>4</v>
      </c>
      <c r="E32" s="9">
        <f>IF(D43=0, "-", D32/D43)</f>
        <v>6.1919504643962852E-3</v>
      </c>
      <c r="F32" s="81">
        <v>0</v>
      </c>
      <c r="G32" s="34">
        <f>IF(F43=0, "-", F32/F43)</f>
        <v>0</v>
      </c>
      <c r="H32" s="65">
        <v>543</v>
      </c>
      <c r="I32" s="9">
        <f>IF(H43=0, "-", H32/H43)</f>
        <v>9.5046385436723266E-2</v>
      </c>
      <c r="J32" s="8">
        <f t="shared" si="2"/>
        <v>-1</v>
      </c>
      <c r="K32" s="9">
        <f t="shared" si="3"/>
        <v>-1</v>
      </c>
    </row>
    <row r="33" spans="1:11" x14ac:dyDescent="0.25">
      <c r="A33" s="7" t="s">
        <v>509</v>
      </c>
      <c r="B33" s="65">
        <v>84</v>
      </c>
      <c r="C33" s="34">
        <f>IF(B43=0, "-", B33/B43)</f>
        <v>0.13976705490848584</v>
      </c>
      <c r="D33" s="65">
        <v>49</v>
      </c>
      <c r="E33" s="9">
        <f>IF(D43=0, "-", D33/D43)</f>
        <v>7.5851393188854491E-2</v>
      </c>
      <c r="F33" s="81">
        <v>821</v>
      </c>
      <c r="G33" s="34">
        <f>IF(F43=0, "-", F33/F43)</f>
        <v>0.15880077369439072</v>
      </c>
      <c r="H33" s="65">
        <v>51</v>
      </c>
      <c r="I33" s="9">
        <f>IF(H43=0, "-", H33/H43)</f>
        <v>8.9270085769298096E-3</v>
      </c>
      <c r="J33" s="8">
        <f t="shared" si="2"/>
        <v>0.7142857142857143</v>
      </c>
      <c r="K33" s="9" t="str">
        <f t="shared" si="3"/>
        <v>&gt;999%</v>
      </c>
    </row>
    <row r="34" spans="1:11" x14ac:dyDescent="0.25">
      <c r="A34" s="7" t="s">
        <v>510</v>
      </c>
      <c r="B34" s="65">
        <v>64</v>
      </c>
      <c r="C34" s="34">
        <f>IF(B43=0, "-", B34/B43)</f>
        <v>0.1064891846921797</v>
      </c>
      <c r="D34" s="65">
        <v>81</v>
      </c>
      <c r="E34" s="9">
        <f>IF(D43=0, "-", D34/D43)</f>
        <v>0.12538699690402477</v>
      </c>
      <c r="F34" s="81">
        <v>747</v>
      </c>
      <c r="G34" s="34">
        <f>IF(F43=0, "-", F34/F43)</f>
        <v>0.14448742746615087</v>
      </c>
      <c r="H34" s="65">
        <v>571</v>
      </c>
      <c r="I34" s="9">
        <f>IF(H43=0, "-", H34/H43)</f>
        <v>9.9947488184841587E-2</v>
      </c>
      <c r="J34" s="8">
        <f t="shared" si="2"/>
        <v>-0.20987654320987653</v>
      </c>
      <c r="K34" s="9">
        <f t="shared" si="3"/>
        <v>0.30823117338003503</v>
      </c>
    </row>
    <row r="35" spans="1:11" x14ac:dyDescent="0.25">
      <c r="A35" s="7" t="s">
        <v>511</v>
      </c>
      <c r="B35" s="65">
        <v>25</v>
      </c>
      <c r="C35" s="34">
        <f>IF(B43=0, "-", B35/B43)</f>
        <v>4.1597337770382693E-2</v>
      </c>
      <c r="D35" s="65">
        <v>8</v>
      </c>
      <c r="E35" s="9">
        <f>IF(D43=0, "-", D35/D43)</f>
        <v>1.238390092879257E-2</v>
      </c>
      <c r="F35" s="81">
        <v>68</v>
      </c>
      <c r="G35" s="34">
        <f>IF(F43=0, "-", F35/F43)</f>
        <v>1.3152804642166345E-2</v>
      </c>
      <c r="H35" s="65">
        <v>92</v>
      </c>
      <c r="I35" s="9">
        <f>IF(H43=0, "-", H35/H43)</f>
        <v>1.6103623315245931E-2</v>
      </c>
      <c r="J35" s="8">
        <f t="shared" si="2"/>
        <v>2.125</v>
      </c>
      <c r="K35" s="9">
        <f t="shared" si="3"/>
        <v>-0.2608695652173913</v>
      </c>
    </row>
    <row r="36" spans="1:11" x14ac:dyDescent="0.25">
      <c r="A36" s="7" t="s">
        <v>512</v>
      </c>
      <c r="B36" s="65">
        <v>49</v>
      </c>
      <c r="C36" s="34">
        <f>IF(B43=0, "-", B36/B43)</f>
        <v>8.153078202995008E-2</v>
      </c>
      <c r="D36" s="65">
        <v>35</v>
      </c>
      <c r="E36" s="9">
        <f>IF(D43=0, "-", D36/D43)</f>
        <v>5.4179566563467493E-2</v>
      </c>
      <c r="F36" s="81">
        <v>341</v>
      </c>
      <c r="G36" s="34">
        <f>IF(F43=0, "-", F36/F43)</f>
        <v>6.5957446808510636E-2</v>
      </c>
      <c r="H36" s="65">
        <v>342</v>
      </c>
      <c r="I36" s="9">
        <f>IF(H43=0, "-", H36/H43)</f>
        <v>5.9863469280588132E-2</v>
      </c>
      <c r="J36" s="8">
        <f t="shared" si="2"/>
        <v>0.4</v>
      </c>
      <c r="K36" s="9">
        <f t="shared" si="3"/>
        <v>-2.9239766081871343E-3</v>
      </c>
    </row>
    <row r="37" spans="1:11" x14ac:dyDescent="0.25">
      <c r="A37" s="7" t="s">
        <v>513</v>
      </c>
      <c r="B37" s="65">
        <v>62</v>
      </c>
      <c r="C37" s="34">
        <f>IF(B43=0, "-", B37/B43)</f>
        <v>0.10316139767054909</v>
      </c>
      <c r="D37" s="65">
        <v>36</v>
      </c>
      <c r="E37" s="9">
        <f>IF(D43=0, "-", D37/D43)</f>
        <v>5.5727554179566562E-2</v>
      </c>
      <c r="F37" s="81">
        <v>291</v>
      </c>
      <c r="G37" s="34">
        <f>IF(F43=0, "-", F37/F43)</f>
        <v>5.6286266924564794E-2</v>
      </c>
      <c r="H37" s="65">
        <v>214</v>
      </c>
      <c r="I37" s="9">
        <f>IF(H43=0, "-", H37/H43)</f>
        <v>3.7458428146332927E-2</v>
      </c>
      <c r="J37" s="8">
        <f t="shared" si="2"/>
        <v>0.72222222222222221</v>
      </c>
      <c r="K37" s="9">
        <f t="shared" si="3"/>
        <v>0.35981308411214952</v>
      </c>
    </row>
    <row r="38" spans="1:11" x14ac:dyDescent="0.25">
      <c r="A38" s="7" t="s">
        <v>514</v>
      </c>
      <c r="B38" s="65">
        <v>9</v>
      </c>
      <c r="C38" s="34">
        <f>IF(B43=0, "-", B38/B43)</f>
        <v>1.4975041597337771E-2</v>
      </c>
      <c r="D38" s="65">
        <v>7</v>
      </c>
      <c r="E38" s="9">
        <f>IF(D43=0, "-", D38/D43)</f>
        <v>1.0835913312693499E-2</v>
      </c>
      <c r="F38" s="81">
        <v>82</v>
      </c>
      <c r="G38" s="34">
        <f>IF(F43=0, "-", F38/F43)</f>
        <v>1.5860735009671181E-2</v>
      </c>
      <c r="H38" s="65">
        <v>80</v>
      </c>
      <c r="I38" s="9">
        <f>IF(H43=0, "-", H38/H43)</f>
        <v>1.4003150708909505E-2</v>
      </c>
      <c r="J38" s="8">
        <f t="shared" si="2"/>
        <v>0.2857142857142857</v>
      </c>
      <c r="K38" s="9">
        <f t="shared" si="3"/>
        <v>2.5000000000000001E-2</v>
      </c>
    </row>
    <row r="39" spans="1:11" x14ac:dyDescent="0.25">
      <c r="A39" s="7" t="s">
        <v>515</v>
      </c>
      <c r="B39" s="65">
        <v>22</v>
      </c>
      <c r="C39" s="34">
        <f>IF(B43=0, "-", B39/B43)</f>
        <v>3.6605657237936774E-2</v>
      </c>
      <c r="D39" s="65">
        <v>36</v>
      </c>
      <c r="E39" s="9">
        <f>IF(D43=0, "-", D39/D43)</f>
        <v>5.5727554179566562E-2</v>
      </c>
      <c r="F39" s="81">
        <v>308</v>
      </c>
      <c r="G39" s="34">
        <f>IF(F43=0, "-", F39/F43)</f>
        <v>5.9574468085106386E-2</v>
      </c>
      <c r="H39" s="65">
        <v>594</v>
      </c>
      <c r="I39" s="9">
        <f>IF(H43=0, "-", H39/H43)</f>
        <v>0.10397339401365308</v>
      </c>
      <c r="J39" s="8">
        <f t="shared" si="2"/>
        <v>-0.3888888888888889</v>
      </c>
      <c r="K39" s="9">
        <f t="shared" si="3"/>
        <v>-0.48148148148148145</v>
      </c>
    </row>
    <row r="40" spans="1:11" x14ac:dyDescent="0.25">
      <c r="A40" s="7" t="s">
        <v>516</v>
      </c>
      <c r="B40" s="65">
        <v>126</v>
      </c>
      <c r="C40" s="34">
        <f>IF(B43=0, "-", B40/B43)</f>
        <v>0.20965058236272879</v>
      </c>
      <c r="D40" s="65">
        <v>310</v>
      </c>
      <c r="E40" s="9">
        <f>IF(D43=0, "-", D40/D43)</f>
        <v>0.47987616099071206</v>
      </c>
      <c r="F40" s="81">
        <v>1738</v>
      </c>
      <c r="G40" s="34">
        <f>IF(F43=0, "-", F40/F43)</f>
        <v>0.33617021276595743</v>
      </c>
      <c r="H40" s="65">
        <v>1874</v>
      </c>
      <c r="I40" s="9">
        <f>IF(H43=0, "-", H40/H43)</f>
        <v>0.32802380535620512</v>
      </c>
      <c r="J40" s="8">
        <f t="shared" si="2"/>
        <v>-0.59354838709677415</v>
      </c>
      <c r="K40" s="9">
        <f t="shared" si="3"/>
        <v>-7.2572038420490925E-2</v>
      </c>
    </row>
    <row r="41" spans="1:11" x14ac:dyDescent="0.25">
      <c r="A41" s="7" t="s">
        <v>517</v>
      </c>
      <c r="B41" s="65">
        <v>35</v>
      </c>
      <c r="C41" s="34">
        <f>IF(B43=0, "-", B41/B43)</f>
        <v>5.8236272878535771E-2</v>
      </c>
      <c r="D41" s="65">
        <v>34</v>
      </c>
      <c r="E41" s="9">
        <f>IF(D43=0, "-", D41/D43)</f>
        <v>5.2631578947368418E-2</v>
      </c>
      <c r="F41" s="81">
        <v>268</v>
      </c>
      <c r="G41" s="34">
        <f>IF(F43=0, "-", F41/F43)</f>
        <v>5.1837524177949706E-2</v>
      </c>
      <c r="H41" s="65">
        <v>430</v>
      </c>
      <c r="I41" s="9">
        <f>IF(H43=0, "-", H41/H43)</f>
        <v>7.526693506038859E-2</v>
      </c>
      <c r="J41" s="8">
        <f t="shared" si="2"/>
        <v>2.9411764705882353E-2</v>
      </c>
      <c r="K41" s="9">
        <f t="shared" si="3"/>
        <v>-0.37674418604651161</v>
      </c>
    </row>
    <row r="42" spans="1:11" x14ac:dyDescent="0.25">
      <c r="A42" s="2"/>
      <c r="B42" s="68"/>
      <c r="C42" s="33"/>
      <c r="D42" s="68"/>
      <c r="E42" s="6"/>
      <c r="F42" s="82"/>
      <c r="G42" s="33"/>
      <c r="H42" s="68"/>
      <c r="I42" s="6"/>
      <c r="J42" s="5"/>
      <c r="K42" s="6"/>
    </row>
    <row r="43" spans="1:11" s="43" customFormat="1" x14ac:dyDescent="0.25">
      <c r="A43" s="162" t="s">
        <v>633</v>
      </c>
      <c r="B43" s="71">
        <f>SUM(B31:B42)</f>
        <v>601</v>
      </c>
      <c r="C43" s="40">
        <f>B43/25367</f>
        <v>2.3692198525643554E-2</v>
      </c>
      <c r="D43" s="71">
        <f>SUM(D31:D42)</f>
        <v>646</v>
      </c>
      <c r="E43" s="41">
        <f>D43/20495</f>
        <v>3.1519882898267869E-2</v>
      </c>
      <c r="F43" s="77">
        <f>SUM(F31:F42)</f>
        <v>5170</v>
      </c>
      <c r="G43" s="42">
        <f>F43/214492</f>
        <v>2.4103463066221582E-2</v>
      </c>
      <c r="H43" s="71">
        <f>SUM(H31:H42)</f>
        <v>5713</v>
      </c>
      <c r="I43" s="41">
        <f>H43/211338</f>
        <v>2.7032526095638266E-2</v>
      </c>
      <c r="J43" s="37">
        <f>IF(D43=0, "-", IF((B43-D43)/D43&lt;10, (B43-D43)/D43, "&gt;999%"))</f>
        <v>-6.9659442724458204E-2</v>
      </c>
      <c r="K43" s="38">
        <f>IF(H43=0, "-", IF((F43-H43)/H43&lt;10, (F43-H43)/H43, "&gt;999%"))</f>
        <v>-9.5046385436723266E-2</v>
      </c>
    </row>
    <row r="44" spans="1:11" x14ac:dyDescent="0.25">
      <c r="B44" s="83"/>
      <c r="D44" s="83"/>
      <c r="F44" s="83"/>
      <c r="H44" s="83"/>
    </row>
    <row r="45" spans="1:11" x14ac:dyDescent="0.25">
      <c r="A45" s="163" t="s">
        <v>134</v>
      </c>
      <c r="B45" s="61" t="s">
        <v>12</v>
      </c>
      <c r="C45" s="62" t="s">
        <v>13</v>
      </c>
      <c r="D45" s="61" t="s">
        <v>12</v>
      </c>
      <c r="E45" s="63" t="s">
        <v>13</v>
      </c>
      <c r="F45" s="62" t="s">
        <v>12</v>
      </c>
      <c r="G45" s="62" t="s">
        <v>13</v>
      </c>
      <c r="H45" s="61" t="s">
        <v>12</v>
      </c>
      <c r="I45" s="63" t="s">
        <v>13</v>
      </c>
      <c r="J45" s="61"/>
      <c r="K45" s="63"/>
    </row>
    <row r="46" spans="1:11" x14ac:dyDescent="0.25">
      <c r="A46" s="7" t="s">
        <v>518</v>
      </c>
      <c r="B46" s="65">
        <v>193</v>
      </c>
      <c r="C46" s="34">
        <f>IF(B55=0, "-", B46/B55)</f>
        <v>0.26010781671159028</v>
      </c>
      <c r="D46" s="65">
        <v>122</v>
      </c>
      <c r="E46" s="9">
        <f>IF(D55=0, "-", D46/D55)</f>
        <v>0.16920943134535368</v>
      </c>
      <c r="F46" s="81">
        <v>1016</v>
      </c>
      <c r="G46" s="34">
        <f>IF(F55=0, "-", F46/F55)</f>
        <v>0.15987411487018097</v>
      </c>
      <c r="H46" s="65">
        <v>1096</v>
      </c>
      <c r="I46" s="9">
        <f>IF(H55=0, "-", H46/H55)</f>
        <v>0.17841445547777959</v>
      </c>
      <c r="J46" s="8">
        <f t="shared" ref="J46:J53" si="4">IF(D46=0, "-", IF((B46-D46)/D46&lt;10, (B46-D46)/D46, "&gt;999%"))</f>
        <v>0.58196721311475408</v>
      </c>
      <c r="K46" s="9">
        <f t="shared" ref="K46:K53" si="5">IF(H46=0, "-", IF((F46-H46)/H46&lt;10, (F46-H46)/H46, "&gt;999%"))</f>
        <v>-7.2992700729927001E-2</v>
      </c>
    </row>
    <row r="47" spans="1:11" x14ac:dyDescent="0.25">
      <c r="A47" s="7" t="s">
        <v>519</v>
      </c>
      <c r="B47" s="65">
        <v>0</v>
      </c>
      <c r="C47" s="34">
        <f>IF(B55=0, "-", B47/B55)</f>
        <v>0</v>
      </c>
      <c r="D47" s="65">
        <v>11</v>
      </c>
      <c r="E47" s="9">
        <f>IF(D55=0, "-", D47/D55)</f>
        <v>1.5256588072122053E-2</v>
      </c>
      <c r="F47" s="81">
        <v>2</v>
      </c>
      <c r="G47" s="34">
        <f>IF(F55=0, "-", F47/F55)</f>
        <v>3.1471282454760031E-4</v>
      </c>
      <c r="H47" s="65">
        <v>122</v>
      </c>
      <c r="I47" s="9">
        <f>IF(H55=0, "-", H47/H55)</f>
        <v>1.9860003255738237E-2</v>
      </c>
      <c r="J47" s="8">
        <f t="shared" si="4"/>
        <v>-1</v>
      </c>
      <c r="K47" s="9">
        <f t="shared" si="5"/>
        <v>-0.98360655737704916</v>
      </c>
    </row>
    <row r="48" spans="1:11" x14ac:dyDescent="0.25">
      <c r="A48" s="7" t="s">
        <v>520</v>
      </c>
      <c r="B48" s="65">
        <v>1</v>
      </c>
      <c r="C48" s="34">
        <f>IF(B55=0, "-", B48/B55)</f>
        <v>1.3477088948787063E-3</v>
      </c>
      <c r="D48" s="65">
        <v>10</v>
      </c>
      <c r="E48" s="9">
        <f>IF(D55=0, "-", D48/D55)</f>
        <v>1.3869625520110958E-2</v>
      </c>
      <c r="F48" s="81">
        <v>61</v>
      </c>
      <c r="G48" s="34">
        <f>IF(F55=0, "-", F48/F55)</f>
        <v>9.5987411487018105E-3</v>
      </c>
      <c r="H48" s="65">
        <v>13</v>
      </c>
      <c r="I48" s="9">
        <f>IF(H55=0, "-", H48/H55)</f>
        <v>2.1162298551196486E-3</v>
      </c>
      <c r="J48" s="8">
        <f t="shared" si="4"/>
        <v>-0.9</v>
      </c>
      <c r="K48" s="9">
        <f t="shared" si="5"/>
        <v>3.6923076923076925</v>
      </c>
    </row>
    <row r="49" spans="1:11" x14ac:dyDescent="0.25">
      <c r="A49" s="7" t="s">
        <v>521</v>
      </c>
      <c r="B49" s="65">
        <v>48</v>
      </c>
      <c r="C49" s="34">
        <f>IF(B55=0, "-", B49/B55)</f>
        <v>6.4690026954177901E-2</v>
      </c>
      <c r="D49" s="65">
        <v>147</v>
      </c>
      <c r="E49" s="9">
        <f>IF(D55=0, "-", D49/D55)</f>
        <v>0.20388349514563106</v>
      </c>
      <c r="F49" s="81">
        <v>903</v>
      </c>
      <c r="G49" s="34">
        <f>IF(F55=0, "-", F49/F55)</f>
        <v>0.14209284028324154</v>
      </c>
      <c r="H49" s="65">
        <v>1285</v>
      </c>
      <c r="I49" s="9">
        <f>IF(H55=0, "-", H49/H55)</f>
        <v>0.20918118183298062</v>
      </c>
      <c r="J49" s="8">
        <f t="shared" si="4"/>
        <v>-0.67346938775510201</v>
      </c>
      <c r="K49" s="9">
        <f t="shared" si="5"/>
        <v>-0.29727626459143969</v>
      </c>
    </row>
    <row r="50" spans="1:11" x14ac:dyDescent="0.25">
      <c r="A50" s="7" t="s">
        <v>522</v>
      </c>
      <c r="B50" s="65">
        <v>21</v>
      </c>
      <c r="C50" s="34">
        <f>IF(B55=0, "-", B50/B55)</f>
        <v>2.8301886792452831E-2</v>
      </c>
      <c r="D50" s="65">
        <v>100</v>
      </c>
      <c r="E50" s="9">
        <f>IF(D55=0, "-", D50/D55)</f>
        <v>0.13869625520110956</v>
      </c>
      <c r="F50" s="81">
        <v>520</v>
      </c>
      <c r="G50" s="34">
        <f>IF(F55=0, "-", F50/F55)</f>
        <v>8.1825334382376089E-2</v>
      </c>
      <c r="H50" s="65">
        <v>676</v>
      </c>
      <c r="I50" s="9">
        <f>IF(H55=0, "-", H50/H55)</f>
        <v>0.11004395246622171</v>
      </c>
      <c r="J50" s="8">
        <f t="shared" si="4"/>
        <v>-0.79</v>
      </c>
      <c r="K50" s="9">
        <f t="shared" si="5"/>
        <v>-0.23076923076923078</v>
      </c>
    </row>
    <row r="51" spans="1:11" x14ac:dyDescent="0.25">
      <c r="A51" s="7" t="s">
        <v>523</v>
      </c>
      <c r="B51" s="65">
        <v>70</v>
      </c>
      <c r="C51" s="34">
        <f>IF(B55=0, "-", B51/B55)</f>
        <v>9.4339622641509441E-2</v>
      </c>
      <c r="D51" s="65">
        <v>44</v>
      </c>
      <c r="E51" s="9">
        <f>IF(D55=0, "-", D51/D55)</f>
        <v>6.1026352288488211E-2</v>
      </c>
      <c r="F51" s="81">
        <v>715</v>
      </c>
      <c r="G51" s="34">
        <f>IF(F55=0, "-", F51/F55)</f>
        <v>0.11250983477576711</v>
      </c>
      <c r="H51" s="65">
        <v>518</v>
      </c>
      <c r="I51" s="9">
        <f>IF(H55=0, "-", H51/H55)</f>
        <v>8.432362038092138E-2</v>
      </c>
      <c r="J51" s="8">
        <f t="shared" si="4"/>
        <v>0.59090909090909094</v>
      </c>
      <c r="K51" s="9">
        <f t="shared" si="5"/>
        <v>0.38030888030888033</v>
      </c>
    </row>
    <row r="52" spans="1:11" x14ac:dyDescent="0.25">
      <c r="A52" s="7" t="s">
        <v>524</v>
      </c>
      <c r="B52" s="65">
        <v>45</v>
      </c>
      <c r="C52" s="34">
        <f>IF(B55=0, "-", B52/B55)</f>
        <v>6.0646900269541781E-2</v>
      </c>
      <c r="D52" s="65">
        <v>53</v>
      </c>
      <c r="E52" s="9">
        <f>IF(D55=0, "-", D52/D55)</f>
        <v>7.3509015256588067E-2</v>
      </c>
      <c r="F52" s="81">
        <v>454</v>
      </c>
      <c r="G52" s="34">
        <f>IF(F55=0, "-", F52/F55)</f>
        <v>7.1439811172305273E-2</v>
      </c>
      <c r="H52" s="65">
        <v>642</v>
      </c>
      <c r="I52" s="9">
        <f>IF(H55=0, "-", H52/H55)</f>
        <v>0.10450919746052417</v>
      </c>
      <c r="J52" s="8">
        <f t="shared" si="4"/>
        <v>-0.15094339622641509</v>
      </c>
      <c r="K52" s="9">
        <f t="shared" si="5"/>
        <v>-0.29283489096573206</v>
      </c>
    </row>
    <row r="53" spans="1:11" x14ac:dyDescent="0.25">
      <c r="A53" s="7" t="s">
        <v>525</v>
      </c>
      <c r="B53" s="65">
        <v>364</v>
      </c>
      <c r="C53" s="34">
        <f>IF(B55=0, "-", B53/B55)</f>
        <v>0.49056603773584906</v>
      </c>
      <c r="D53" s="65">
        <v>234</v>
      </c>
      <c r="E53" s="9">
        <f>IF(D55=0, "-", D53/D55)</f>
        <v>0.32454923717059642</v>
      </c>
      <c r="F53" s="81">
        <v>2684</v>
      </c>
      <c r="G53" s="34">
        <f>IF(F55=0, "-", F53/F55)</f>
        <v>0.42234461054287964</v>
      </c>
      <c r="H53" s="65">
        <v>1791</v>
      </c>
      <c r="I53" s="9">
        <f>IF(H55=0, "-", H53/H55)</f>
        <v>0.29155135927071463</v>
      </c>
      <c r="J53" s="8">
        <f t="shared" si="4"/>
        <v>0.55555555555555558</v>
      </c>
      <c r="K53" s="9">
        <f t="shared" si="5"/>
        <v>0.49860413176996093</v>
      </c>
    </row>
    <row r="54" spans="1:11" x14ac:dyDescent="0.25">
      <c r="A54" s="2"/>
      <c r="B54" s="68"/>
      <c r="C54" s="33"/>
      <c r="D54" s="68"/>
      <c r="E54" s="6"/>
      <c r="F54" s="82"/>
      <c r="G54" s="33"/>
      <c r="H54" s="68"/>
      <c r="I54" s="6"/>
      <c r="J54" s="5"/>
      <c r="K54" s="6"/>
    </row>
    <row r="55" spans="1:11" s="43" customFormat="1" x14ac:dyDescent="0.25">
      <c r="A55" s="162" t="s">
        <v>632</v>
      </c>
      <c r="B55" s="71">
        <f>SUM(B46:B54)</f>
        <v>742</v>
      </c>
      <c r="C55" s="40">
        <f>B55/25367</f>
        <v>2.9250601174754601E-2</v>
      </c>
      <c r="D55" s="71">
        <f>SUM(D46:D54)</f>
        <v>721</v>
      </c>
      <c r="E55" s="41">
        <f>D55/20495</f>
        <v>3.5179312027323738E-2</v>
      </c>
      <c r="F55" s="77">
        <f>SUM(F46:F54)</f>
        <v>6355</v>
      </c>
      <c r="G55" s="42">
        <f>F55/214492</f>
        <v>2.9628144639427111E-2</v>
      </c>
      <c r="H55" s="71">
        <f>SUM(H46:H54)</f>
        <v>6143</v>
      </c>
      <c r="I55" s="41">
        <f>H55/211338</f>
        <v>2.9067181481796933E-2</v>
      </c>
      <c r="J55" s="37">
        <f>IF(D55=0, "-", IF((B55-D55)/D55&lt;10, (B55-D55)/D55, "&gt;999%"))</f>
        <v>2.9126213592233011E-2</v>
      </c>
      <c r="K55" s="38">
        <f>IF(H55=0, "-", IF((F55-H55)/H55&lt;10, (F55-H55)/H55, "&gt;999%"))</f>
        <v>3.4510825329643495E-2</v>
      </c>
    </row>
    <row r="56" spans="1:11" x14ac:dyDescent="0.25">
      <c r="B56" s="83"/>
      <c r="D56" s="83"/>
      <c r="F56" s="83"/>
      <c r="H56" s="83"/>
    </row>
    <row r="57" spans="1:11" x14ac:dyDescent="0.25">
      <c r="A57" s="163" t="s">
        <v>135</v>
      </c>
      <c r="B57" s="61" t="s">
        <v>12</v>
      </c>
      <c r="C57" s="62" t="s">
        <v>13</v>
      </c>
      <c r="D57" s="61" t="s">
        <v>12</v>
      </c>
      <c r="E57" s="63" t="s">
        <v>13</v>
      </c>
      <c r="F57" s="62" t="s">
        <v>12</v>
      </c>
      <c r="G57" s="62" t="s">
        <v>13</v>
      </c>
      <c r="H57" s="61" t="s">
        <v>12</v>
      </c>
      <c r="I57" s="63" t="s">
        <v>13</v>
      </c>
      <c r="J57" s="61"/>
      <c r="K57" s="63"/>
    </row>
    <row r="58" spans="1:11" x14ac:dyDescent="0.25">
      <c r="A58" s="7" t="s">
        <v>526</v>
      </c>
      <c r="B58" s="65">
        <v>60</v>
      </c>
      <c r="C58" s="34">
        <f>IF(B79=0, "-", B58/B79)</f>
        <v>1.4423076923076924E-2</v>
      </c>
      <c r="D58" s="65">
        <v>68</v>
      </c>
      <c r="E58" s="9">
        <f>IF(D79=0, "-", D58/D79)</f>
        <v>2.0531400966183576E-2</v>
      </c>
      <c r="F58" s="81">
        <v>328</v>
      </c>
      <c r="G58" s="34">
        <f>IF(F79=0, "-", F58/F79)</f>
        <v>9.9129593810444866E-3</v>
      </c>
      <c r="H58" s="65">
        <v>490</v>
      </c>
      <c r="I58" s="9">
        <f>IF(H79=0, "-", H58/H79)</f>
        <v>1.4415156507413509E-2</v>
      </c>
      <c r="J58" s="8">
        <f t="shared" ref="J58:J77" si="6">IF(D58=0, "-", IF((B58-D58)/D58&lt;10, (B58-D58)/D58, "&gt;999%"))</f>
        <v>-0.11764705882352941</v>
      </c>
      <c r="K58" s="9">
        <f t="shared" ref="K58:K77" si="7">IF(H58=0, "-", IF((F58-H58)/H58&lt;10, (F58-H58)/H58, "&gt;999%"))</f>
        <v>-0.33061224489795921</v>
      </c>
    </row>
    <row r="59" spans="1:11" x14ac:dyDescent="0.25">
      <c r="A59" s="7" t="s">
        <v>527</v>
      </c>
      <c r="B59" s="65">
        <v>11</v>
      </c>
      <c r="C59" s="34">
        <f>IF(B79=0, "-", B59/B79)</f>
        <v>2.6442307692307694E-3</v>
      </c>
      <c r="D59" s="65">
        <v>0</v>
      </c>
      <c r="E59" s="9">
        <f>IF(D79=0, "-", D59/D79)</f>
        <v>0</v>
      </c>
      <c r="F59" s="81">
        <v>139</v>
      </c>
      <c r="G59" s="34">
        <f>IF(F79=0, "-", F59/F79)</f>
        <v>4.2009187620889749E-3</v>
      </c>
      <c r="H59" s="65">
        <v>0</v>
      </c>
      <c r="I59" s="9">
        <f>IF(H79=0, "-", H59/H79)</f>
        <v>0</v>
      </c>
      <c r="J59" s="8" t="str">
        <f t="shared" si="6"/>
        <v>-</v>
      </c>
      <c r="K59" s="9" t="str">
        <f t="shared" si="7"/>
        <v>-</v>
      </c>
    </row>
    <row r="60" spans="1:11" x14ac:dyDescent="0.25">
      <c r="A60" s="7" t="s">
        <v>528</v>
      </c>
      <c r="B60" s="65">
        <v>1460</v>
      </c>
      <c r="C60" s="34">
        <f>IF(B79=0, "-", B60/B79)</f>
        <v>0.35096153846153844</v>
      </c>
      <c r="D60" s="65">
        <v>1287</v>
      </c>
      <c r="E60" s="9">
        <f>IF(D79=0, "-", D60/D79)</f>
        <v>0.38858695652173914</v>
      </c>
      <c r="F60" s="81">
        <v>9299</v>
      </c>
      <c r="G60" s="34">
        <f>IF(F79=0, "-", F60/F79)</f>
        <v>0.28103844294003866</v>
      </c>
      <c r="H60" s="65">
        <v>11315</v>
      </c>
      <c r="I60" s="9">
        <f>IF(H79=0, "-", H60/H79)</f>
        <v>0.33287244057425275</v>
      </c>
      <c r="J60" s="8">
        <f t="shared" si="6"/>
        <v>0.13442113442113443</v>
      </c>
      <c r="K60" s="9">
        <f t="shared" si="7"/>
        <v>-0.17817057003977022</v>
      </c>
    </row>
    <row r="61" spans="1:11" x14ac:dyDescent="0.25">
      <c r="A61" s="7" t="s">
        <v>529</v>
      </c>
      <c r="B61" s="65">
        <v>0</v>
      </c>
      <c r="C61" s="34">
        <f>IF(B79=0, "-", B61/B79)</f>
        <v>0</v>
      </c>
      <c r="D61" s="65">
        <v>15</v>
      </c>
      <c r="E61" s="9">
        <f>IF(D79=0, "-", D61/D79)</f>
        <v>4.528985507246377E-3</v>
      </c>
      <c r="F61" s="81">
        <v>2</v>
      </c>
      <c r="G61" s="34">
        <f>IF(F79=0, "-", F61/F79)</f>
        <v>6.0444874274661509E-5</v>
      </c>
      <c r="H61" s="65">
        <v>80</v>
      </c>
      <c r="I61" s="9">
        <f>IF(H79=0, "-", H61/H79)</f>
        <v>2.3534949399858789E-3</v>
      </c>
      <c r="J61" s="8">
        <f t="shared" si="6"/>
        <v>-1</v>
      </c>
      <c r="K61" s="9">
        <f t="shared" si="7"/>
        <v>-0.97499999999999998</v>
      </c>
    </row>
    <row r="62" spans="1:11" x14ac:dyDescent="0.25">
      <c r="A62" s="7" t="s">
        <v>530</v>
      </c>
      <c r="B62" s="65">
        <v>218</v>
      </c>
      <c r="C62" s="34">
        <f>IF(B79=0, "-", B62/B79)</f>
        <v>5.2403846153846155E-2</v>
      </c>
      <c r="D62" s="65">
        <v>106</v>
      </c>
      <c r="E62" s="9">
        <f>IF(D79=0, "-", D62/D79)</f>
        <v>3.2004830917874399E-2</v>
      </c>
      <c r="F62" s="81">
        <v>1194</v>
      </c>
      <c r="G62" s="34">
        <f>IF(F79=0, "-", F62/F79)</f>
        <v>3.6085589941972918E-2</v>
      </c>
      <c r="H62" s="65">
        <v>1073</v>
      </c>
      <c r="I62" s="9">
        <f>IF(H79=0, "-", H62/H79)</f>
        <v>3.1566250882560605E-2</v>
      </c>
      <c r="J62" s="8">
        <f t="shared" si="6"/>
        <v>1.0566037735849056</v>
      </c>
      <c r="K62" s="9">
        <f t="shared" si="7"/>
        <v>0.11276794035414725</v>
      </c>
    </row>
    <row r="63" spans="1:11" x14ac:dyDescent="0.25">
      <c r="A63" s="7" t="s">
        <v>531</v>
      </c>
      <c r="B63" s="65">
        <v>342</v>
      </c>
      <c r="C63" s="34">
        <f>IF(B79=0, "-", B63/B79)</f>
        <v>8.2211538461538461E-2</v>
      </c>
      <c r="D63" s="65">
        <v>263</v>
      </c>
      <c r="E63" s="9">
        <f>IF(D79=0, "-", D63/D79)</f>
        <v>7.9408212560386479E-2</v>
      </c>
      <c r="F63" s="81">
        <v>3087</v>
      </c>
      <c r="G63" s="34">
        <f>IF(F79=0, "-", F63/F79)</f>
        <v>9.3296663442940034E-2</v>
      </c>
      <c r="H63" s="65">
        <v>2822</v>
      </c>
      <c r="I63" s="9">
        <f>IF(H79=0, "-", H63/H79)</f>
        <v>8.3019534008001883E-2</v>
      </c>
      <c r="J63" s="8">
        <f t="shared" si="6"/>
        <v>0.30038022813688214</v>
      </c>
      <c r="K63" s="9">
        <f t="shared" si="7"/>
        <v>9.3905031892274976E-2</v>
      </c>
    </row>
    <row r="64" spans="1:11" x14ac:dyDescent="0.25">
      <c r="A64" s="7" t="s">
        <v>532</v>
      </c>
      <c r="B64" s="65">
        <v>34</v>
      </c>
      <c r="C64" s="34">
        <f>IF(B79=0, "-", B64/B79)</f>
        <v>8.1730769230769235E-3</v>
      </c>
      <c r="D64" s="65">
        <v>54</v>
      </c>
      <c r="E64" s="9">
        <f>IF(D79=0, "-", D64/D79)</f>
        <v>1.6304347826086956E-2</v>
      </c>
      <c r="F64" s="81">
        <v>329</v>
      </c>
      <c r="G64" s="34">
        <f>IF(F79=0, "-", F64/F79)</f>
        <v>9.943181818181818E-3</v>
      </c>
      <c r="H64" s="65">
        <v>293</v>
      </c>
      <c r="I64" s="9">
        <f>IF(H79=0, "-", H64/H79)</f>
        <v>8.6196752176982815E-3</v>
      </c>
      <c r="J64" s="8">
        <f t="shared" si="6"/>
        <v>-0.37037037037037035</v>
      </c>
      <c r="K64" s="9">
        <f t="shared" si="7"/>
        <v>0.12286689419795221</v>
      </c>
    </row>
    <row r="65" spans="1:11" x14ac:dyDescent="0.25">
      <c r="A65" s="7" t="s">
        <v>533</v>
      </c>
      <c r="B65" s="65">
        <v>235</v>
      </c>
      <c r="C65" s="34">
        <f>IF(B79=0, "-", B65/B79)</f>
        <v>5.6490384615384616E-2</v>
      </c>
      <c r="D65" s="65">
        <v>120</v>
      </c>
      <c r="E65" s="9">
        <f>IF(D79=0, "-", D65/D79)</f>
        <v>3.6231884057971016E-2</v>
      </c>
      <c r="F65" s="81">
        <v>851</v>
      </c>
      <c r="G65" s="34">
        <f>IF(F79=0, "-", F65/F79)</f>
        <v>2.5719294003868472E-2</v>
      </c>
      <c r="H65" s="65">
        <v>1077</v>
      </c>
      <c r="I65" s="9">
        <f>IF(H79=0, "-", H65/H79)</f>
        <v>3.1683925629559899E-2</v>
      </c>
      <c r="J65" s="8">
        <f t="shared" si="6"/>
        <v>0.95833333333333337</v>
      </c>
      <c r="K65" s="9">
        <f t="shared" si="7"/>
        <v>-0.20984215413184773</v>
      </c>
    </row>
    <row r="66" spans="1:11" x14ac:dyDescent="0.25">
      <c r="A66" s="7" t="s">
        <v>534</v>
      </c>
      <c r="B66" s="65">
        <v>93</v>
      </c>
      <c r="C66" s="34">
        <f>IF(B79=0, "-", B66/B79)</f>
        <v>2.2355769230769231E-2</v>
      </c>
      <c r="D66" s="65">
        <v>239</v>
      </c>
      <c r="E66" s="9">
        <f>IF(D79=0, "-", D66/D79)</f>
        <v>7.2161835748792272E-2</v>
      </c>
      <c r="F66" s="81">
        <v>1675</v>
      </c>
      <c r="G66" s="34">
        <f>IF(F79=0, "-", F66/F79)</f>
        <v>5.0622582205029014E-2</v>
      </c>
      <c r="H66" s="65">
        <v>1947</v>
      </c>
      <c r="I66" s="9">
        <f>IF(H79=0, "-", H66/H79)</f>
        <v>5.7278183101906334E-2</v>
      </c>
      <c r="J66" s="8">
        <f t="shared" si="6"/>
        <v>-0.61087866108786615</v>
      </c>
      <c r="K66" s="9">
        <f t="shared" si="7"/>
        <v>-0.13970210580380071</v>
      </c>
    </row>
    <row r="67" spans="1:11" x14ac:dyDescent="0.25">
      <c r="A67" s="7" t="s">
        <v>535</v>
      </c>
      <c r="B67" s="65">
        <v>0</v>
      </c>
      <c r="C67" s="34">
        <f>IF(B79=0, "-", B67/B79)</f>
        <v>0</v>
      </c>
      <c r="D67" s="65">
        <v>0</v>
      </c>
      <c r="E67" s="9">
        <f>IF(D79=0, "-", D67/D79)</f>
        <v>0</v>
      </c>
      <c r="F67" s="81">
        <v>0</v>
      </c>
      <c r="G67" s="34">
        <f>IF(F79=0, "-", F67/F79)</f>
        <v>0</v>
      </c>
      <c r="H67" s="65">
        <v>2</v>
      </c>
      <c r="I67" s="9">
        <f>IF(H79=0, "-", H67/H79)</f>
        <v>5.8837373499646975E-5</v>
      </c>
      <c r="J67" s="8" t="str">
        <f t="shared" si="6"/>
        <v>-</v>
      </c>
      <c r="K67" s="9">
        <f t="shared" si="7"/>
        <v>-1</v>
      </c>
    </row>
    <row r="68" spans="1:11" x14ac:dyDescent="0.25">
      <c r="A68" s="7" t="s">
        <v>536</v>
      </c>
      <c r="B68" s="65">
        <v>0</v>
      </c>
      <c r="C68" s="34">
        <f>IF(B79=0, "-", B68/B79)</f>
        <v>0</v>
      </c>
      <c r="D68" s="65">
        <v>0</v>
      </c>
      <c r="E68" s="9">
        <f>IF(D79=0, "-", D68/D79)</f>
        <v>0</v>
      </c>
      <c r="F68" s="81">
        <v>0</v>
      </c>
      <c r="G68" s="34">
        <f>IF(F79=0, "-", F68/F79)</f>
        <v>0</v>
      </c>
      <c r="H68" s="65">
        <v>19</v>
      </c>
      <c r="I68" s="9">
        <f>IF(H79=0, "-", H68/H79)</f>
        <v>5.5895504824664624E-4</v>
      </c>
      <c r="J68" s="8" t="str">
        <f t="shared" si="6"/>
        <v>-</v>
      </c>
      <c r="K68" s="9">
        <f t="shared" si="7"/>
        <v>-1</v>
      </c>
    </row>
    <row r="69" spans="1:11" x14ac:dyDescent="0.25">
      <c r="A69" s="7" t="s">
        <v>537</v>
      </c>
      <c r="B69" s="65">
        <v>454</v>
      </c>
      <c r="C69" s="34">
        <f>IF(B79=0, "-", B69/B79)</f>
        <v>0.10913461538461539</v>
      </c>
      <c r="D69" s="65">
        <v>61</v>
      </c>
      <c r="E69" s="9">
        <f>IF(D79=0, "-", D69/D79)</f>
        <v>1.8417874396135264E-2</v>
      </c>
      <c r="F69" s="81">
        <v>4136</v>
      </c>
      <c r="G69" s="34">
        <f>IF(F79=0, "-", F69/F79)</f>
        <v>0.125</v>
      </c>
      <c r="H69" s="65">
        <v>2920</v>
      </c>
      <c r="I69" s="9">
        <f>IF(H79=0, "-", H69/H79)</f>
        <v>8.5902565309484591E-2</v>
      </c>
      <c r="J69" s="8">
        <f t="shared" si="6"/>
        <v>6.442622950819672</v>
      </c>
      <c r="K69" s="9">
        <f t="shared" si="7"/>
        <v>0.41643835616438357</v>
      </c>
    </row>
    <row r="70" spans="1:11" x14ac:dyDescent="0.25">
      <c r="A70" s="7" t="s">
        <v>538</v>
      </c>
      <c r="B70" s="65">
        <v>181</v>
      </c>
      <c r="C70" s="34">
        <f>IF(B79=0, "-", B70/B79)</f>
        <v>4.3509615384615383E-2</v>
      </c>
      <c r="D70" s="65">
        <v>193</v>
      </c>
      <c r="E70" s="9">
        <f>IF(D79=0, "-", D70/D79)</f>
        <v>5.8272946859903384E-2</v>
      </c>
      <c r="F70" s="81">
        <v>1831</v>
      </c>
      <c r="G70" s="34">
        <f>IF(F79=0, "-", F70/F79)</f>
        <v>5.5337282398452613E-2</v>
      </c>
      <c r="H70" s="65">
        <v>2135</v>
      </c>
      <c r="I70" s="9">
        <f>IF(H79=0, "-", H70/H79)</f>
        <v>6.2808896210873141E-2</v>
      </c>
      <c r="J70" s="8">
        <f t="shared" si="6"/>
        <v>-6.2176165803108807E-2</v>
      </c>
      <c r="K70" s="9">
        <f t="shared" si="7"/>
        <v>-0.14238875878220142</v>
      </c>
    </row>
    <row r="71" spans="1:11" x14ac:dyDescent="0.25">
      <c r="A71" s="7" t="s">
        <v>539</v>
      </c>
      <c r="B71" s="65">
        <v>178</v>
      </c>
      <c r="C71" s="34">
        <f>IF(B79=0, "-", B71/B79)</f>
        <v>4.2788461538461539E-2</v>
      </c>
      <c r="D71" s="65">
        <v>54</v>
      </c>
      <c r="E71" s="9">
        <f>IF(D79=0, "-", D71/D79)</f>
        <v>1.6304347826086956E-2</v>
      </c>
      <c r="F71" s="81">
        <v>936</v>
      </c>
      <c r="G71" s="34">
        <f>IF(F79=0, "-", F71/F79)</f>
        <v>2.8288201160541586E-2</v>
      </c>
      <c r="H71" s="65">
        <v>662</v>
      </c>
      <c r="I71" s="9">
        <f>IF(H79=0, "-", H71/H79)</f>
        <v>1.9475170628383148E-2</v>
      </c>
      <c r="J71" s="8">
        <f t="shared" si="6"/>
        <v>2.2962962962962963</v>
      </c>
      <c r="K71" s="9">
        <f t="shared" si="7"/>
        <v>0.41389728096676737</v>
      </c>
    </row>
    <row r="72" spans="1:11" x14ac:dyDescent="0.25">
      <c r="A72" s="7" t="s">
        <v>540</v>
      </c>
      <c r="B72" s="65">
        <v>9</v>
      </c>
      <c r="C72" s="34">
        <f>IF(B79=0, "-", B72/B79)</f>
        <v>2.1634615384615386E-3</v>
      </c>
      <c r="D72" s="65">
        <v>7</v>
      </c>
      <c r="E72" s="9">
        <f>IF(D79=0, "-", D72/D79)</f>
        <v>2.113526570048309E-3</v>
      </c>
      <c r="F72" s="81">
        <v>99</v>
      </c>
      <c r="G72" s="34">
        <f>IF(F79=0, "-", F72/F79)</f>
        <v>2.9920212765957447E-3</v>
      </c>
      <c r="H72" s="65">
        <v>12</v>
      </c>
      <c r="I72" s="9">
        <f>IF(H79=0, "-", H72/H79)</f>
        <v>3.5302424099788187E-4</v>
      </c>
      <c r="J72" s="8">
        <f t="shared" si="6"/>
        <v>0.2857142857142857</v>
      </c>
      <c r="K72" s="9">
        <f t="shared" si="7"/>
        <v>7.25</v>
      </c>
    </row>
    <row r="73" spans="1:11" x14ac:dyDescent="0.25">
      <c r="A73" s="7" t="s">
        <v>541</v>
      </c>
      <c r="B73" s="65">
        <v>1</v>
      </c>
      <c r="C73" s="34">
        <f>IF(B79=0, "-", B73/B79)</f>
        <v>2.403846153846154E-4</v>
      </c>
      <c r="D73" s="65">
        <v>0</v>
      </c>
      <c r="E73" s="9">
        <f>IF(D79=0, "-", D73/D79)</f>
        <v>0</v>
      </c>
      <c r="F73" s="81">
        <v>6</v>
      </c>
      <c r="G73" s="34">
        <f>IF(F79=0, "-", F73/F79)</f>
        <v>1.8133462282398453E-4</v>
      </c>
      <c r="H73" s="65">
        <v>0</v>
      </c>
      <c r="I73" s="9">
        <f>IF(H79=0, "-", H73/H79)</f>
        <v>0</v>
      </c>
      <c r="J73" s="8" t="str">
        <f t="shared" si="6"/>
        <v>-</v>
      </c>
      <c r="K73" s="9" t="str">
        <f t="shared" si="7"/>
        <v>-</v>
      </c>
    </row>
    <row r="74" spans="1:11" x14ac:dyDescent="0.25">
      <c r="A74" s="7" t="s">
        <v>542</v>
      </c>
      <c r="B74" s="65">
        <v>54</v>
      </c>
      <c r="C74" s="34">
        <f>IF(B79=0, "-", B74/B79)</f>
        <v>1.2980769230769231E-2</v>
      </c>
      <c r="D74" s="65">
        <v>40</v>
      </c>
      <c r="E74" s="9">
        <f>IF(D79=0, "-", D74/D79)</f>
        <v>1.2077294685990338E-2</v>
      </c>
      <c r="F74" s="81">
        <v>326</v>
      </c>
      <c r="G74" s="34">
        <f>IF(F79=0, "-", F74/F79)</f>
        <v>9.8525145067698255E-3</v>
      </c>
      <c r="H74" s="65">
        <v>391</v>
      </c>
      <c r="I74" s="9">
        <f>IF(H79=0, "-", H74/H79)</f>
        <v>1.1502706519180984E-2</v>
      </c>
      <c r="J74" s="8">
        <f t="shared" si="6"/>
        <v>0.35</v>
      </c>
      <c r="K74" s="9">
        <f t="shared" si="7"/>
        <v>-0.16624040920716113</v>
      </c>
    </row>
    <row r="75" spans="1:11" x14ac:dyDescent="0.25">
      <c r="A75" s="7" t="s">
        <v>543</v>
      </c>
      <c r="B75" s="65">
        <v>623</v>
      </c>
      <c r="C75" s="34">
        <f>IF(B79=0, "-", B75/B79)</f>
        <v>0.14975961538461538</v>
      </c>
      <c r="D75" s="65">
        <v>304</v>
      </c>
      <c r="E75" s="9">
        <f>IF(D79=0, "-", D75/D79)</f>
        <v>9.1787439613526575E-2</v>
      </c>
      <c r="F75" s="81">
        <v>6564</v>
      </c>
      <c r="G75" s="34">
        <f>IF(F79=0, "-", F75/F79)</f>
        <v>0.19838007736943908</v>
      </c>
      <c r="H75" s="65">
        <v>5879</v>
      </c>
      <c r="I75" s="9">
        <f>IF(H79=0, "-", H75/H79)</f>
        <v>0.17295245940221229</v>
      </c>
      <c r="J75" s="8">
        <f t="shared" si="6"/>
        <v>1.049342105263158</v>
      </c>
      <c r="K75" s="9">
        <f t="shared" si="7"/>
        <v>0.11651641435618303</v>
      </c>
    </row>
    <row r="76" spans="1:11" x14ac:dyDescent="0.25">
      <c r="A76" s="7" t="s">
        <v>544</v>
      </c>
      <c r="B76" s="65">
        <v>160</v>
      </c>
      <c r="C76" s="34">
        <f>IF(B79=0, "-", B76/B79)</f>
        <v>3.8461538461538464E-2</v>
      </c>
      <c r="D76" s="65">
        <v>278</v>
      </c>
      <c r="E76" s="9">
        <f>IF(D79=0, "-", D76/D79)</f>
        <v>8.3937198067632848E-2</v>
      </c>
      <c r="F76" s="81">
        <v>1674</v>
      </c>
      <c r="G76" s="34">
        <f>IF(F79=0, "-", F76/F79)</f>
        <v>5.0592359767891684E-2</v>
      </c>
      <c r="H76" s="65">
        <v>1521</v>
      </c>
      <c r="I76" s="9">
        <f>IF(H79=0, "-", H76/H79)</f>
        <v>4.4745822546481524E-2</v>
      </c>
      <c r="J76" s="8">
        <f t="shared" si="6"/>
        <v>-0.42446043165467628</v>
      </c>
      <c r="K76" s="9">
        <f t="shared" si="7"/>
        <v>0.10059171597633136</v>
      </c>
    </row>
    <row r="77" spans="1:11" x14ac:dyDescent="0.25">
      <c r="A77" s="7" t="s">
        <v>545</v>
      </c>
      <c r="B77" s="65">
        <v>47</v>
      </c>
      <c r="C77" s="34">
        <f>IF(B79=0, "-", B77/B79)</f>
        <v>1.1298076923076923E-2</v>
      </c>
      <c r="D77" s="65">
        <v>223</v>
      </c>
      <c r="E77" s="9">
        <f>IF(D79=0, "-", D77/D79)</f>
        <v>6.7330917874396129E-2</v>
      </c>
      <c r="F77" s="81">
        <v>612</v>
      </c>
      <c r="G77" s="34">
        <f>IF(F79=0, "-", F77/F79)</f>
        <v>1.8496131528046422E-2</v>
      </c>
      <c r="H77" s="65">
        <v>1354</v>
      </c>
      <c r="I77" s="9">
        <f>IF(H79=0, "-", H77/H79)</f>
        <v>3.9832901859261E-2</v>
      </c>
      <c r="J77" s="8">
        <f t="shared" si="6"/>
        <v>-0.78923766816143492</v>
      </c>
      <c r="K77" s="9">
        <f t="shared" si="7"/>
        <v>-0.54800590841949781</v>
      </c>
    </row>
    <row r="78" spans="1:11" x14ac:dyDescent="0.25">
      <c r="A78" s="2"/>
      <c r="B78" s="68"/>
      <c r="C78" s="33"/>
      <c r="D78" s="68"/>
      <c r="E78" s="6"/>
      <c r="F78" s="82"/>
      <c r="G78" s="33"/>
      <c r="H78" s="68"/>
      <c r="I78" s="6"/>
      <c r="J78" s="5"/>
      <c r="K78" s="6"/>
    </row>
    <row r="79" spans="1:11" s="43" customFormat="1" x14ac:dyDescent="0.25">
      <c r="A79" s="162" t="s">
        <v>631</v>
      </c>
      <c r="B79" s="71">
        <f>SUM(B58:B78)</f>
        <v>4160</v>
      </c>
      <c r="C79" s="40">
        <f>B79/25367</f>
        <v>0.16399258879646786</v>
      </c>
      <c r="D79" s="71">
        <f>SUM(D58:D78)</f>
        <v>3312</v>
      </c>
      <c r="E79" s="41">
        <f>D79/20495</f>
        <v>0.16160039033910709</v>
      </c>
      <c r="F79" s="77">
        <f>SUM(F58:F78)</f>
        <v>33088</v>
      </c>
      <c r="G79" s="42">
        <f>F79/214492</f>
        <v>0.15426216362381814</v>
      </c>
      <c r="H79" s="71">
        <f>SUM(H58:H78)</f>
        <v>33992</v>
      </c>
      <c r="I79" s="41">
        <f>H79/211338</f>
        <v>0.16084187415419848</v>
      </c>
      <c r="J79" s="37">
        <f>IF(D79=0, "-", IF((B79-D79)/D79&lt;10, (B79-D79)/D79, "&gt;999%"))</f>
        <v>0.2560386473429952</v>
      </c>
      <c r="K79" s="38">
        <f>IF(H79=0, "-", IF((F79-H79)/H79&lt;10, (F79-H79)/H79, "&gt;999%"))</f>
        <v>-2.6594492821840433E-2</v>
      </c>
    </row>
    <row r="80" spans="1:11" x14ac:dyDescent="0.25">
      <c r="B80" s="83"/>
      <c r="D80" s="83"/>
      <c r="F80" s="83"/>
      <c r="H80" s="83"/>
    </row>
    <row r="81" spans="1:11" x14ac:dyDescent="0.25">
      <c r="A81" s="27" t="s">
        <v>630</v>
      </c>
      <c r="B81" s="71">
        <v>5553</v>
      </c>
      <c r="C81" s="40">
        <f>B81/25367</f>
        <v>0.21890645326605432</v>
      </c>
      <c r="D81" s="71">
        <v>4783</v>
      </c>
      <c r="E81" s="41">
        <f>D81/20495</f>
        <v>0.23337399365698952</v>
      </c>
      <c r="F81" s="77">
        <v>45364</v>
      </c>
      <c r="G81" s="42">
        <f>F81/214492</f>
        <v>0.21149506741510174</v>
      </c>
      <c r="H81" s="71">
        <v>46595</v>
      </c>
      <c r="I81" s="41">
        <f>H81/211338</f>
        <v>0.22047620399549536</v>
      </c>
      <c r="J81" s="37">
        <f>IF(D81=0, "-", IF((B81-D81)/D81&lt;10, (B81-D81)/D81, "&gt;999%"))</f>
        <v>0.1609868283504077</v>
      </c>
      <c r="K81" s="38">
        <f>IF(H81=0, "-", IF((F81-H81)/H81&lt;10, (F81-H81)/H81, "&gt;999%"))</f>
        <v>-2.6419143684944735E-2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5" max="16383" man="1"/>
    <brk id="8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7"/>
  <sheetViews>
    <sheetView tabSelected="1" workbookViewId="0">
      <selection activeCell="M1" sqref="M1"/>
    </sheetView>
  </sheetViews>
  <sheetFormatPr defaultRowHeight="13.2" x14ac:dyDescent="0.25"/>
  <cols>
    <col min="1" max="1" width="22.109375" bestFit="1" customWidth="1"/>
    <col min="2" max="11" width="8.44140625" customWidth="1"/>
  </cols>
  <sheetData>
    <row r="1" spans="1:11" s="52" customFormat="1" ht="20.399999999999999" x14ac:dyDescent="0.35">
      <c r="A1" s="4" t="s">
        <v>10</v>
      </c>
      <c r="B1" s="198" t="s">
        <v>643</v>
      </c>
      <c r="C1" s="198"/>
      <c r="D1" s="198"/>
      <c r="E1" s="199"/>
      <c r="F1" s="199"/>
      <c r="G1" s="199"/>
      <c r="H1" s="199"/>
      <c r="I1" s="199"/>
      <c r="J1" s="199"/>
      <c r="K1" s="199"/>
    </row>
    <row r="2" spans="1:11" s="52" customFormat="1" ht="20.399999999999999" x14ac:dyDescent="0.35">
      <c r="A2" s="4" t="s">
        <v>112</v>
      </c>
      <c r="B2" s="202" t="s">
        <v>103</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38</v>
      </c>
      <c r="B7" s="65">
        <v>71</v>
      </c>
      <c r="C7" s="39">
        <f>IF(B27=0, "-", B7/B27)</f>
        <v>1.2785881505492527E-2</v>
      </c>
      <c r="D7" s="65">
        <v>68</v>
      </c>
      <c r="E7" s="21">
        <f>IF(D27=0, "-", D7/D27)</f>
        <v>1.4217018607568471E-2</v>
      </c>
      <c r="F7" s="81">
        <v>467</v>
      </c>
      <c r="G7" s="39">
        <f>IF(F27=0, "-", F7/F27)</f>
        <v>1.0294506657261265E-2</v>
      </c>
      <c r="H7" s="65">
        <v>490</v>
      </c>
      <c r="I7" s="21">
        <f>IF(H27=0, "-", H7/H27)</f>
        <v>1.0516149801480846E-2</v>
      </c>
      <c r="J7" s="20">
        <f t="shared" ref="J7:J25" si="0">IF(D7=0, "-", IF((B7-D7)/D7&lt;10, (B7-D7)/D7, "&gt;999%"))</f>
        <v>4.4117647058823532E-2</v>
      </c>
      <c r="K7" s="21">
        <f t="shared" ref="K7:K25" si="1">IF(H7=0, "-", IF((F7-H7)/H7&lt;10, (F7-H7)/H7, "&gt;999%"))</f>
        <v>-4.6938775510204082E-2</v>
      </c>
    </row>
    <row r="8" spans="1:11" x14ac:dyDescent="0.25">
      <c r="A8" s="7" t="s">
        <v>47</v>
      </c>
      <c r="B8" s="65">
        <v>1778</v>
      </c>
      <c r="C8" s="39">
        <f>IF(B27=0, "-", B8/B27)</f>
        <v>0.32018728615162972</v>
      </c>
      <c r="D8" s="65">
        <v>1457</v>
      </c>
      <c r="E8" s="21">
        <f>IF(D27=0, "-", D8/D27)</f>
        <v>0.30462053104745973</v>
      </c>
      <c r="F8" s="81">
        <v>10830</v>
      </c>
      <c r="G8" s="39">
        <f>IF(F27=0, "-", F8/F27)</f>
        <v>0.23873556123798606</v>
      </c>
      <c r="H8" s="65">
        <v>13354</v>
      </c>
      <c r="I8" s="21">
        <f>IF(H27=0, "-", H8/H27)</f>
        <v>0.28659727438566368</v>
      </c>
      <c r="J8" s="20">
        <f t="shared" si="0"/>
        <v>0.22031571722717913</v>
      </c>
      <c r="K8" s="21">
        <f t="shared" si="1"/>
        <v>-0.18900703908941141</v>
      </c>
    </row>
    <row r="9" spans="1:11" x14ac:dyDescent="0.25">
      <c r="A9" s="7" t="s">
        <v>51</v>
      </c>
      <c r="B9" s="65">
        <v>219</v>
      </c>
      <c r="C9" s="39">
        <f>IF(B27=0, "-", B9/B27)</f>
        <v>3.9438141545110751E-2</v>
      </c>
      <c r="D9" s="65">
        <v>142</v>
      </c>
      <c r="E9" s="21">
        <f>IF(D27=0, "-", D9/D27)</f>
        <v>2.9688480033451807E-2</v>
      </c>
      <c r="F9" s="81">
        <v>1259</v>
      </c>
      <c r="G9" s="39">
        <f>IF(F27=0, "-", F9/F27)</f>
        <v>2.7753284542809276E-2</v>
      </c>
      <c r="H9" s="65">
        <v>1288</v>
      </c>
      <c r="I9" s="21">
        <f>IF(H27=0, "-", H9/H27)</f>
        <v>2.764245090674965E-2</v>
      </c>
      <c r="J9" s="20">
        <f t="shared" si="0"/>
        <v>0.54225352112676062</v>
      </c>
      <c r="K9" s="21">
        <f t="shared" si="1"/>
        <v>-2.251552795031056E-2</v>
      </c>
    </row>
    <row r="10" spans="1:11" x14ac:dyDescent="0.25">
      <c r="A10" s="7" t="s">
        <v>54</v>
      </c>
      <c r="B10" s="65">
        <v>84</v>
      </c>
      <c r="C10" s="39">
        <f>IF(B27=0, "-", B10/B27)</f>
        <v>1.5126958400864398E-2</v>
      </c>
      <c r="D10" s="65">
        <v>53</v>
      </c>
      <c r="E10" s="21">
        <f>IF(D27=0, "-", D10/D27)</f>
        <v>1.108091156178131E-2</v>
      </c>
      <c r="F10" s="81">
        <v>821</v>
      </c>
      <c r="G10" s="39">
        <f>IF(F27=0, "-", F10/F27)</f>
        <v>1.8098051318225904E-2</v>
      </c>
      <c r="H10" s="65">
        <v>594</v>
      </c>
      <c r="I10" s="21">
        <f>IF(H27=0, "-", H10/H27)</f>
        <v>1.2748148943019637E-2</v>
      </c>
      <c r="J10" s="20">
        <f t="shared" si="0"/>
        <v>0.58490566037735847</v>
      </c>
      <c r="K10" s="21">
        <f t="shared" si="1"/>
        <v>0.38215488215488214</v>
      </c>
    </row>
    <row r="11" spans="1:11" x14ac:dyDescent="0.25">
      <c r="A11" s="7" t="s">
        <v>58</v>
      </c>
      <c r="B11" s="65">
        <v>390</v>
      </c>
      <c r="C11" s="39">
        <f>IF(B27=0, "-", B11/B27)</f>
        <v>7.0232306861156127E-2</v>
      </c>
      <c r="D11" s="65">
        <v>410</v>
      </c>
      <c r="E11" s="21">
        <f>IF(D27=0, "-", D11/D27)</f>
        <v>8.5720259251515787E-2</v>
      </c>
      <c r="F11" s="81">
        <v>3990</v>
      </c>
      <c r="G11" s="39">
        <f>IF(F27=0, "-", F11/F27)</f>
        <v>8.7955206771889602E-2</v>
      </c>
      <c r="H11" s="65">
        <v>4107</v>
      </c>
      <c r="I11" s="21">
        <f>IF(H27=0, "-", H11/H27)</f>
        <v>8.8142504560575166E-2</v>
      </c>
      <c r="J11" s="20">
        <f t="shared" si="0"/>
        <v>-4.878048780487805E-2</v>
      </c>
      <c r="K11" s="21">
        <f t="shared" si="1"/>
        <v>-2.8487947406866325E-2</v>
      </c>
    </row>
    <row r="12" spans="1:11" x14ac:dyDescent="0.25">
      <c r="A12" s="7" t="s">
        <v>59</v>
      </c>
      <c r="B12" s="65">
        <v>0</v>
      </c>
      <c r="C12" s="39">
        <f>IF(B27=0, "-", B12/B27)</f>
        <v>0</v>
      </c>
      <c r="D12" s="65">
        <v>0</v>
      </c>
      <c r="E12" s="21">
        <f>IF(D27=0, "-", D12/D27)</f>
        <v>0</v>
      </c>
      <c r="F12" s="81">
        <v>7</v>
      </c>
      <c r="G12" s="39">
        <f>IF(F27=0, "-", F12/F27)</f>
        <v>1.5430738030156071E-4</v>
      </c>
      <c r="H12" s="65">
        <v>0</v>
      </c>
      <c r="I12" s="21">
        <f>IF(H27=0, "-", H12/H27)</f>
        <v>0</v>
      </c>
      <c r="J12" s="20" t="str">
        <f t="shared" si="0"/>
        <v>-</v>
      </c>
      <c r="K12" s="21" t="str">
        <f t="shared" si="1"/>
        <v>-</v>
      </c>
    </row>
    <row r="13" spans="1:11" x14ac:dyDescent="0.25">
      <c r="A13" s="7" t="s">
        <v>62</v>
      </c>
      <c r="B13" s="65">
        <v>34</v>
      </c>
      <c r="C13" s="39">
        <f>IF(B27=0, "-", B13/B27)</f>
        <v>6.1228164955879705E-3</v>
      </c>
      <c r="D13" s="65">
        <v>54</v>
      </c>
      <c r="E13" s="21">
        <f>IF(D27=0, "-", D13/D27)</f>
        <v>1.1289985364833787E-2</v>
      </c>
      <c r="F13" s="81">
        <v>329</v>
      </c>
      <c r="G13" s="39">
        <f>IF(F27=0, "-", F13/F27)</f>
        <v>7.2524468741733536E-3</v>
      </c>
      <c r="H13" s="65">
        <v>293</v>
      </c>
      <c r="I13" s="21">
        <f>IF(H27=0, "-", H13/H27)</f>
        <v>6.2882283506814039E-3</v>
      </c>
      <c r="J13" s="20">
        <f t="shared" si="0"/>
        <v>-0.37037037037037035</v>
      </c>
      <c r="K13" s="21">
        <f t="shared" si="1"/>
        <v>0.12286689419795221</v>
      </c>
    </row>
    <row r="14" spans="1:11" x14ac:dyDescent="0.25">
      <c r="A14" s="7" t="s">
        <v>67</v>
      </c>
      <c r="B14" s="65">
        <v>331</v>
      </c>
      <c r="C14" s="39">
        <f>IF(B27=0, "-", B14/B27)</f>
        <v>5.9607419412929949E-2</v>
      </c>
      <c r="D14" s="65">
        <v>210</v>
      </c>
      <c r="E14" s="21">
        <f>IF(D27=0, "-", D14/D27)</f>
        <v>4.390549864102028E-2</v>
      </c>
      <c r="F14" s="81">
        <v>1704</v>
      </c>
      <c r="G14" s="39">
        <f>IF(F27=0, "-", F14/F27)</f>
        <v>3.7562825147694205E-2</v>
      </c>
      <c r="H14" s="65">
        <v>1756</v>
      </c>
      <c r="I14" s="21">
        <f>IF(H27=0, "-", H14/H27)</f>
        <v>3.7686447043674215E-2</v>
      </c>
      <c r="J14" s="20">
        <f t="shared" si="0"/>
        <v>0.57619047619047614</v>
      </c>
      <c r="K14" s="21">
        <f t="shared" si="1"/>
        <v>-2.9612756264236904E-2</v>
      </c>
    </row>
    <row r="15" spans="1:11" x14ac:dyDescent="0.25">
      <c r="A15" s="7" t="s">
        <v>73</v>
      </c>
      <c r="B15" s="65">
        <v>114</v>
      </c>
      <c r="C15" s="39">
        <f>IF(B27=0, "-", B15/B27)</f>
        <v>2.0529443544030253E-2</v>
      </c>
      <c r="D15" s="65">
        <v>339</v>
      </c>
      <c r="E15" s="21">
        <f>IF(D27=0, "-", D15/D27)</f>
        <v>7.087601923478988E-2</v>
      </c>
      <c r="F15" s="81">
        <v>2195</v>
      </c>
      <c r="G15" s="39">
        <f>IF(F27=0, "-", F15/F27)</f>
        <v>4.8386385680275111E-2</v>
      </c>
      <c r="H15" s="65">
        <v>2623</v>
      </c>
      <c r="I15" s="21">
        <f>IF(H27=0, "-", H15/H27)</f>
        <v>5.6293593733233178E-2</v>
      </c>
      <c r="J15" s="20">
        <f t="shared" si="0"/>
        <v>-0.66371681415929207</v>
      </c>
      <c r="K15" s="21">
        <f t="shared" si="1"/>
        <v>-0.16317194052611514</v>
      </c>
    </row>
    <row r="16" spans="1:11" x14ac:dyDescent="0.25">
      <c r="A16" s="7" t="s">
        <v>75</v>
      </c>
      <c r="B16" s="65">
        <v>0</v>
      </c>
      <c r="C16" s="39">
        <f>IF(B27=0, "-", B16/B27)</f>
        <v>0</v>
      </c>
      <c r="D16" s="65">
        <v>0</v>
      </c>
      <c r="E16" s="21">
        <f>IF(D27=0, "-", D16/D27)</f>
        <v>0</v>
      </c>
      <c r="F16" s="81">
        <v>0</v>
      </c>
      <c r="G16" s="39">
        <f>IF(F27=0, "-", F16/F27)</f>
        <v>0</v>
      </c>
      <c r="H16" s="65">
        <v>2</v>
      </c>
      <c r="I16" s="21">
        <f>IF(H27=0, "-", H16/H27)</f>
        <v>4.2923060414207534E-5</v>
      </c>
      <c r="J16" s="20" t="str">
        <f t="shared" si="0"/>
        <v>-</v>
      </c>
      <c r="K16" s="21">
        <f t="shared" si="1"/>
        <v>-1</v>
      </c>
    </row>
    <row r="17" spans="1:11" x14ac:dyDescent="0.25">
      <c r="A17" s="7" t="s">
        <v>77</v>
      </c>
      <c r="B17" s="65">
        <v>52</v>
      </c>
      <c r="C17" s="39">
        <f>IF(B27=0, "-", B17/B27)</f>
        <v>9.3643075814874837E-3</v>
      </c>
      <c r="D17" s="65">
        <v>35</v>
      </c>
      <c r="E17" s="21">
        <f>IF(D27=0, "-", D17/D27)</f>
        <v>7.317583106836713E-3</v>
      </c>
      <c r="F17" s="81">
        <v>351</v>
      </c>
      <c r="G17" s="39">
        <f>IF(F27=0, "-", F17/F27)</f>
        <v>7.7374129265496867E-3</v>
      </c>
      <c r="H17" s="65">
        <v>377</v>
      </c>
      <c r="I17" s="21">
        <f>IF(H27=0, "-", H17/H27)</f>
        <v>8.0909968880781193E-3</v>
      </c>
      <c r="J17" s="20">
        <f t="shared" si="0"/>
        <v>0.48571428571428571</v>
      </c>
      <c r="K17" s="21">
        <f t="shared" si="1"/>
        <v>-6.8965517241379309E-2</v>
      </c>
    </row>
    <row r="18" spans="1:11" x14ac:dyDescent="0.25">
      <c r="A18" s="7" t="s">
        <v>80</v>
      </c>
      <c r="B18" s="65">
        <v>586</v>
      </c>
      <c r="C18" s="39">
        <f>IF(B27=0, "-", B18/B27)</f>
        <v>0.10552854312983972</v>
      </c>
      <c r="D18" s="65">
        <v>141</v>
      </c>
      <c r="E18" s="21">
        <f>IF(D27=0, "-", D18/D27)</f>
        <v>2.9479406230399331E-2</v>
      </c>
      <c r="F18" s="81">
        <v>5142</v>
      </c>
      <c r="G18" s="39">
        <f>IF(F27=0, "-", F18/F27)</f>
        <v>0.11334979278723217</v>
      </c>
      <c r="H18" s="65">
        <v>3652</v>
      </c>
      <c r="I18" s="21">
        <f>IF(H27=0, "-", H18/H27)</f>
        <v>7.837750831634295E-2</v>
      </c>
      <c r="J18" s="20">
        <f t="shared" si="0"/>
        <v>3.1560283687943262</v>
      </c>
      <c r="K18" s="21">
        <f t="shared" si="1"/>
        <v>0.40799561883899232</v>
      </c>
    </row>
    <row r="19" spans="1:11" x14ac:dyDescent="0.25">
      <c r="A19" s="7" t="s">
        <v>82</v>
      </c>
      <c r="B19" s="65">
        <v>226</v>
      </c>
      <c r="C19" s="39">
        <f>IF(B27=0, "-", B19/B27)</f>
        <v>4.0698721411849451E-2</v>
      </c>
      <c r="D19" s="65">
        <v>246</v>
      </c>
      <c r="E19" s="21">
        <f>IF(D27=0, "-", D19/D27)</f>
        <v>5.1432155550909471E-2</v>
      </c>
      <c r="F19" s="81">
        <v>2285</v>
      </c>
      <c r="G19" s="39">
        <f>IF(F27=0, "-", F19/F27)</f>
        <v>5.0370337712723742E-2</v>
      </c>
      <c r="H19" s="65">
        <v>2777</v>
      </c>
      <c r="I19" s="21">
        <f>IF(H27=0, "-", H19/H27)</f>
        <v>5.9598669385127159E-2</v>
      </c>
      <c r="J19" s="20">
        <f t="shared" si="0"/>
        <v>-8.1300813008130079E-2</v>
      </c>
      <c r="K19" s="21">
        <f t="shared" si="1"/>
        <v>-0.17716960749009722</v>
      </c>
    </row>
    <row r="20" spans="1:11" x14ac:dyDescent="0.25">
      <c r="A20" s="7" t="s">
        <v>83</v>
      </c>
      <c r="B20" s="65">
        <v>9</v>
      </c>
      <c r="C20" s="39">
        <f>IF(B27=0, "-", B20/B27)</f>
        <v>1.6207455429497568E-3</v>
      </c>
      <c r="D20" s="65">
        <v>22</v>
      </c>
      <c r="E20" s="21">
        <f>IF(D27=0, "-", D20/D27)</f>
        <v>4.5996236671545059E-3</v>
      </c>
      <c r="F20" s="81">
        <v>169</v>
      </c>
      <c r="G20" s="39">
        <f>IF(F27=0, "-", F20/F27)</f>
        <v>3.7254210387091084E-3</v>
      </c>
      <c r="H20" s="65">
        <v>157</v>
      </c>
      <c r="I20" s="21">
        <f>IF(H27=0, "-", H20/H27)</f>
        <v>3.3694602425152912E-3</v>
      </c>
      <c r="J20" s="20">
        <f t="shared" si="0"/>
        <v>-0.59090909090909094</v>
      </c>
      <c r="K20" s="21">
        <f t="shared" si="1"/>
        <v>7.6433121019108277E-2</v>
      </c>
    </row>
    <row r="21" spans="1:11" x14ac:dyDescent="0.25">
      <c r="A21" s="7" t="s">
        <v>86</v>
      </c>
      <c r="B21" s="65">
        <v>188</v>
      </c>
      <c r="C21" s="39">
        <f>IF(B27=0, "-", B21/B27)</f>
        <v>3.3855573563839364E-2</v>
      </c>
      <c r="D21" s="65">
        <v>61</v>
      </c>
      <c r="E21" s="21">
        <f>IF(D27=0, "-", D21/D27)</f>
        <v>1.275350198620113E-2</v>
      </c>
      <c r="F21" s="81">
        <v>1041</v>
      </c>
      <c r="G21" s="39">
        <f>IF(F27=0, "-", F21/F27)</f>
        <v>2.2947711841989241E-2</v>
      </c>
      <c r="H21" s="65">
        <v>674</v>
      </c>
      <c r="I21" s="21">
        <f>IF(H27=0, "-", H21/H27)</f>
        <v>1.4465071359587939E-2</v>
      </c>
      <c r="J21" s="20">
        <f t="shared" si="0"/>
        <v>2.081967213114754</v>
      </c>
      <c r="K21" s="21">
        <f t="shared" si="1"/>
        <v>0.54451038575667654</v>
      </c>
    </row>
    <row r="22" spans="1:11" x14ac:dyDescent="0.25">
      <c r="A22" s="7" t="s">
        <v>87</v>
      </c>
      <c r="B22" s="65">
        <v>27</v>
      </c>
      <c r="C22" s="39">
        <f>IF(B27=0, "-", B22/B27)</f>
        <v>4.8622366288492711E-3</v>
      </c>
      <c r="D22" s="65">
        <v>61</v>
      </c>
      <c r="E22" s="21">
        <f>IF(D27=0, "-", D22/D27)</f>
        <v>1.275350198620113E-2</v>
      </c>
      <c r="F22" s="81">
        <v>518</v>
      </c>
      <c r="G22" s="39">
        <f>IF(F27=0, "-", F22/F27)</f>
        <v>1.1418746142315493E-2</v>
      </c>
      <c r="H22" s="65">
        <v>827</v>
      </c>
      <c r="I22" s="21">
        <f>IF(H27=0, "-", H22/H27)</f>
        <v>1.7748685481274815E-2</v>
      </c>
      <c r="J22" s="20">
        <f t="shared" si="0"/>
        <v>-0.55737704918032782</v>
      </c>
      <c r="K22" s="21">
        <f t="shared" si="1"/>
        <v>-0.37363966142684402</v>
      </c>
    </row>
    <row r="23" spans="1:11" x14ac:dyDescent="0.25">
      <c r="A23" s="7" t="s">
        <v>92</v>
      </c>
      <c r="B23" s="65">
        <v>54</v>
      </c>
      <c r="C23" s="39">
        <f>IF(B27=0, "-", B23/B27)</f>
        <v>9.7244732576985422E-3</v>
      </c>
      <c r="D23" s="65">
        <v>40</v>
      </c>
      <c r="E23" s="21">
        <f>IF(D27=0, "-", D23/D27)</f>
        <v>8.3629521220991015E-3</v>
      </c>
      <c r="F23" s="81">
        <v>326</v>
      </c>
      <c r="G23" s="39">
        <f>IF(F27=0, "-", F23/F27)</f>
        <v>7.1863151397583988E-3</v>
      </c>
      <c r="H23" s="65">
        <v>391</v>
      </c>
      <c r="I23" s="21">
        <f>IF(H27=0, "-", H23/H27)</f>
        <v>8.3914583109775728E-3</v>
      </c>
      <c r="J23" s="20">
        <f t="shared" si="0"/>
        <v>0.35</v>
      </c>
      <c r="K23" s="21">
        <f t="shared" si="1"/>
        <v>-0.16624040920716113</v>
      </c>
    </row>
    <row r="24" spans="1:11" x14ac:dyDescent="0.25">
      <c r="A24" s="7" t="s">
        <v>96</v>
      </c>
      <c r="B24" s="65">
        <v>1296</v>
      </c>
      <c r="C24" s="39">
        <f>IF(B27=0, "-", B24/B27)</f>
        <v>0.233387358184765</v>
      </c>
      <c r="D24" s="65">
        <v>1169</v>
      </c>
      <c r="E24" s="21">
        <f>IF(D27=0, "-", D24/D27)</f>
        <v>0.24440727576834623</v>
      </c>
      <c r="F24" s="81">
        <v>12938</v>
      </c>
      <c r="G24" s="39">
        <f>IF(F27=0, "-", F24/F27)</f>
        <v>0.28520412662022748</v>
      </c>
      <c r="H24" s="65">
        <v>11276</v>
      </c>
      <c r="I24" s="21">
        <f>IF(H27=0, "-", H24/H27)</f>
        <v>0.24200021461530208</v>
      </c>
      <c r="J24" s="20">
        <f t="shared" si="0"/>
        <v>0.1086398631308811</v>
      </c>
      <c r="K24" s="21">
        <f t="shared" si="1"/>
        <v>0.14739269244412911</v>
      </c>
    </row>
    <row r="25" spans="1:11" x14ac:dyDescent="0.25">
      <c r="A25" s="7" t="s">
        <v>98</v>
      </c>
      <c r="B25" s="65">
        <v>94</v>
      </c>
      <c r="C25" s="39">
        <f>IF(B27=0, "-", B25/B27)</f>
        <v>1.6927786781919682E-2</v>
      </c>
      <c r="D25" s="65">
        <v>275</v>
      </c>
      <c r="E25" s="21">
        <f>IF(D27=0, "-", D25/D27)</f>
        <v>5.7495295839431318E-2</v>
      </c>
      <c r="F25" s="81">
        <v>992</v>
      </c>
      <c r="G25" s="39">
        <f>IF(F27=0, "-", F25/F27)</f>
        <v>2.1867560179878318E-2</v>
      </c>
      <c r="H25" s="65">
        <v>1957</v>
      </c>
      <c r="I25" s="21">
        <f>IF(H27=0, "-", H25/H27)</f>
        <v>4.2000214615302074E-2</v>
      </c>
      <c r="J25" s="20">
        <f t="shared" si="0"/>
        <v>-0.6581818181818182</v>
      </c>
      <c r="K25" s="21">
        <f t="shared" si="1"/>
        <v>-0.49310168625447115</v>
      </c>
    </row>
    <row r="26" spans="1:11" x14ac:dyDescent="0.25">
      <c r="A26" s="2"/>
      <c r="B26" s="68"/>
      <c r="C26" s="33"/>
      <c r="D26" s="68"/>
      <c r="E26" s="6"/>
      <c r="F26" s="82"/>
      <c r="G26" s="33"/>
      <c r="H26" s="68"/>
      <c r="I26" s="6"/>
      <c r="J26" s="5"/>
      <c r="K26" s="6"/>
    </row>
    <row r="27" spans="1:11" s="43" customFormat="1" x14ac:dyDescent="0.25">
      <c r="A27" s="162" t="s">
        <v>630</v>
      </c>
      <c r="B27" s="71">
        <f>SUM(B7:B26)</f>
        <v>5553</v>
      </c>
      <c r="C27" s="40">
        <v>1</v>
      </c>
      <c r="D27" s="71">
        <f>SUM(D7:D26)</f>
        <v>4783</v>
      </c>
      <c r="E27" s="41">
        <v>1</v>
      </c>
      <c r="F27" s="77">
        <f>SUM(F7:F26)</f>
        <v>45364</v>
      </c>
      <c r="G27" s="42">
        <v>1</v>
      </c>
      <c r="H27" s="71">
        <f>SUM(H7:H26)</f>
        <v>46595</v>
      </c>
      <c r="I27" s="41">
        <v>1</v>
      </c>
      <c r="J27" s="37">
        <f>IF(D27=0, "-", (B27-D27)/D27)</f>
        <v>0.1609868283504077</v>
      </c>
      <c r="K27" s="38">
        <f>IF(H27=0, "-", (F27-H27)/H27)</f>
        <v>-2.6419143684944735E-2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2"/>
  <sheetViews>
    <sheetView tabSelected="1" zoomScaleNormal="100" workbookViewId="0">
      <selection activeCell="M1" sqref="M1"/>
    </sheetView>
  </sheetViews>
  <sheetFormatPr defaultRowHeight="13.2" x14ac:dyDescent="0.25"/>
  <cols>
    <col min="1" max="1" width="35.21875"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112</v>
      </c>
      <c r="B2" s="202" t="s">
        <v>103</v>
      </c>
      <c r="C2" s="198"/>
      <c r="D2" s="198"/>
      <c r="E2" s="203"/>
      <c r="F2" s="203"/>
      <c r="G2" s="203"/>
      <c r="H2" s="203"/>
      <c r="I2" s="203"/>
      <c r="J2" s="203"/>
      <c r="K2" s="203"/>
    </row>
    <row r="4" spans="1:11" ht="15.6" x14ac:dyDescent="0.3">
      <c r="A4" s="164" t="s">
        <v>129</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136</v>
      </c>
      <c r="B6" s="61" t="s">
        <v>12</v>
      </c>
      <c r="C6" s="62" t="s">
        <v>13</v>
      </c>
      <c r="D6" s="61" t="s">
        <v>12</v>
      </c>
      <c r="E6" s="63" t="s">
        <v>13</v>
      </c>
      <c r="F6" s="62" t="s">
        <v>12</v>
      </c>
      <c r="G6" s="62" t="s">
        <v>13</v>
      </c>
      <c r="H6" s="61" t="s">
        <v>12</v>
      </c>
      <c r="I6" s="63" t="s">
        <v>13</v>
      </c>
      <c r="J6" s="61"/>
      <c r="K6" s="63"/>
    </row>
    <row r="7" spans="1:11" x14ac:dyDescent="0.25">
      <c r="A7" s="7" t="s">
        <v>546</v>
      </c>
      <c r="B7" s="65">
        <v>17</v>
      </c>
      <c r="C7" s="34">
        <f>IF(B22=0, "-", B7/B22)</f>
        <v>2.9010238907849831E-2</v>
      </c>
      <c r="D7" s="65">
        <v>22</v>
      </c>
      <c r="E7" s="9">
        <f>IF(D22=0, "-", D7/D22)</f>
        <v>3.9927404718693285E-2</v>
      </c>
      <c r="F7" s="81">
        <v>131</v>
      </c>
      <c r="G7" s="34">
        <f>IF(F22=0, "-", F7/F22)</f>
        <v>2.8312081262156907E-2</v>
      </c>
      <c r="H7" s="65">
        <v>206</v>
      </c>
      <c r="I7" s="9">
        <f>IF(H22=0, "-", H7/H22)</f>
        <v>4.515563349408154E-2</v>
      </c>
      <c r="J7" s="8">
        <f t="shared" ref="J7:J20" si="0">IF(D7=0, "-", IF((B7-D7)/D7&lt;10, (B7-D7)/D7, "&gt;999%"))</f>
        <v>-0.22727272727272727</v>
      </c>
      <c r="K7" s="9">
        <f t="shared" ref="K7:K20" si="1">IF(H7=0, "-", IF((F7-H7)/H7&lt;10, (F7-H7)/H7, "&gt;999%"))</f>
        <v>-0.36407766990291263</v>
      </c>
    </row>
    <row r="8" spans="1:11" x14ac:dyDescent="0.25">
      <c r="A8" s="7" t="s">
        <v>547</v>
      </c>
      <c r="B8" s="65">
        <v>5</v>
      </c>
      <c r="C8" s="34">
        <f>IF(B22=0, "-", B8/B22)</f>
        <v>8.5324232081911266E-3</v>
      </c>
      <c r="D8" s="65">
        <v>12</v>
      </c>
      <c r="E8" s="9">
        <f>IF(D22=0, "-", D8/D22)</f>
        <v>2.1778584392014518E-2</v>
      </c>
      <c r="F8" s="81">
        <v>153</v>
      </c>
      <c r="G8" s="34">
        <f>IF(F22=0, "-", F8/F22)</f>
        <v>3.3066781932137454E-2</v>
      </c>
      <c r="H8" s="65">
        <v>455</v>
      </c>
      <c r="I8" s="9">
        <f>IF(H22=0, "-", H8/H22)</f>
        <v>9.9736957474791763E-2</v>
      </c>
      <c r="J8" s="8">
        <f t="shared" si="0"/>
        <v>-0.58333333333333337</v>
      </c>
      <c r="K8" s="9">
        <f t="shared" si="1"/>
        <v>-0.66373626373626371</v>
      </c>
    </row>
    <row r="9" spans="1:11" x14ac:dyDescent="0.25">
      <c r="A9" s="7" t="s">
        <v>548</v>
      </c>
      <c r="B9" s="65">
        <v>46</v>
      </c>
      <c r="C9" s="34">
        <f>IF(B22=0, "-", B9/B22)</f>
        <v>7.8498293515358364E-2</v>
      </c>
      <c r="D9" s="65">
        <v>63</v>
      </c>
      <c r="E9" s="9">
        <f>IF(D22=0, "-", D9/D22)</f>
        <v>0.11433756805807622</v>
      </c>
      <c r="F9" s="81">
        <v>463</v>
      </c>
      <c r="G9" s="34">
        <f>IF(F22=0, "-", F9/F22)</f>
        <v>0.10006483682731791</v>
      </c>
      <c r="H9" s="65">
        <v>412</v>
      </c>
      <c r="I9" s="9">
        <f>IF(H22=0, "-", H9/H22)</f>
        <v>9.031126698816308E-2</v>
      </c>
      <c r="J9" s="8">
        <f t="shared" si="0"/>
        <v>-0.26984126984126983</v>
      </c>
      <c r="K9" s="9">
        <f t="shared" si="1"/>
        <v>0.12378640776699029</v>
      </c>
    </row>
    <row r="10" spans="1:11" x14ac:dyDescent="0.25">
      <c r="A10" s="7" t="s">
        <v>549</v>
      </c>
      <c r="B10" s="65">
        <v>33</v>
      </c>
      <c r="C10" s="34">
        <f>IF(B22=0, "-", B10/B22)</f>
        <v>5.6313993174061432E-2</v>
      </c>
      <c r="D10" s="65">
        <v>43</v>
      </c>
      <c r="E10" s="9">
        <f>IF(D22=0, "-", D10/D22)</f>
        <v>7.8039927404718698E-2</v>
      </c>
      <c r="F10" s="81">
        <v>356</v>
      </c>
      <c r="G10" s="34">
        <f>IF(F22=0, "-", F10/F22)</f>
        <v>7.6939701750594336E-2</v>
      </c>
      <c r="H10" s="65">
        <v>402</v>
      </c>
      <c r="I10" s="9">
        <f>IF(H22=0, "-", H10/H22)</f>
        <v>8.8119245944761074E-2</v>
      </c>
      <c r="J10" s="8">
        <f t="shared" si="0"/>
        <v>-0.23255813953488372</v>
      </c>
      <c r="K10" s="9">
        <f t="shared" si="1"/>
        <v>-0.11442786069651742</v>
      </c>
    </row>
    <row r="11" spans="1:11" x14ac:dyDescent="0.25">
      <c r="A11" s="7" t="s">
        <v>550</v>
      </c>
      <c r="B11" s="65">
        <v>0</v>
      </c>
      <c r="C11" s="34">
        <f>IF(B22=0, "-", B11/B22)</f>
        <v>0</v>
      </c>
      <c r="D11" s="65">
        <v>0</v>
      </c>
      <c r="E11" s="9">
        <f>IF(D22=0, "-", D11/D22)</f>
        <v>0</v>
      </c>
      <c r="F11" s="81">
        <v>6</v>
      </c>
      <c r="G11" s="34">
        <f>IF(F22=0, "-", F11/F22)</f>
        <v>1.2967365463583316E-3</v>
      </c>
      <c r="H11" s="65">
        <v>5</v>
      </c>
      <c r="I11" s="9">
        <f>IF(H22=0, "-", H11/H22)</f>
        <v>1.0960105217010083E-3</v>
      </c>
      <c r="J11" s="8" t="str">
        <f t="shared" si="0"/>
        <v>-</v>
      </c>
      <c r="K11" s="9">
        <f t="shared" si="1"/>
        <v>0.2</v>
      </c>
    </row>
    <row r="12" spans="1:11" x14ac:dyDescent="0.25">
      <c r="A12" s="7" t="s">
        <v>551</v>
      </c>
      <c r="B12" s="65">
        <v>0</v>
      </c>
      <c r="C12" s="34">
        <f>IF(B22=0, "-", B12/B22)</f>
        <v>0</v>
      </c>
      <c r="D12" s="65">
        <v>0</v>
      </c>
      <c r="E12" s="9">
        <f>IF(D22=0, "-", D12/D22)</f>
        <v>0</v>
      </c>
      <c r="F12" s="81">
        <v>3</v>
      </c>
      <c r="G12" s="34">
        <f>IF(F22=0, "-", F12/F22)</f>
        <v>6.4836827317916578E-4</v>
      </c>
      <c r="H12" s="65">
        <v>0</v>
      </c>
      <c r="I12" s="9">
        <f>IF(H22=0, "-", H12/H22)</f>
        <v>0</v>
      </c>
      <c r="J12" s="8" t="str">
        <f t="shared" si="0"/>
        <v>-</v>
      </c>
      <c r="K12" s="9" t="str">
        <f t="shared" si="1"/>
        <v>-</v>
      </c>
    </row>
    <row r="13" spans="1:11" x14ac:dyDescent="0.25">
      <c r="A13" s="7" t="s">
        <v>552</v>
      </c>
      <c r="B13" s="65">
        <v>174</v>
      </c>
      <c r="C13" s="34">
        <f>IF(B22=0, "-", B13/B22)</f>
        <v>0.29692832764505117</v>
      </c>
      <c r="D13" s="65">
        <v>108</v>
      </c>
      <c r="E13" s="9">
        <f>IF(D22=0, "-", D13/D22)</f>
        <v>0.19600725952813067</v>
      </c>
      <c r="F13" s="81">
        <v>1193</v>
      </c>
      <c r="G13" s="34">
        <f>IF(F22=0, "-", F13/F22)</f>
        <v>0.25783444996758159</v>
      </c>
      <c r="H13" s="65">
        <v>828</v>
      </c>
      <c r="I13" s="9">
        <f>IF(H22=0, "-", H13/H22)</f>
        <v>0.18149934239368698</v>
      </c>
      <c r="J13" s="8">
        <f t="shared" si="0"/>
        <v>0.61111111111111116</v>
      </c>
      <c r="K13" s="9">
        <f t="shared" si="1"/>
        <v>0.44082125603864736</v>
      </c>
    </row>
    <row r="14" spans="1:11" x14ac:dyDescent="0.25">
      <c r="A14" s="7" t="s">
        <v>553</v>
      </c>
      <c r="B14" s="65">
        <v>32</v>
      </c>
      <c r="C14" s="34">
        <f>IF(B22=0, "-", B14/B22)</f>
        <v>5.4607508532423209E-2</v>
      </c>
      <c r="D14" s="65">
        <v>36</v>
      </c>
      <c r="E14" s="9">
        <f>IF(D22=0, "-", D14/D22)</f>
        <v>6.5335753176043551E-2</v>
      </c>
      <c r="F14" s="81">
        <v>192</v>
      </c>
      <c r="G14" s="34">
        <f>IF(F22=0, "-", F14/F22)</f>
        <v>4.149556948346661E-2</v>
      </c>
      <c r="H14" s="65">
        <v>245</v>
      </c>
      <c r="I14" s="9">
        <f>IF(H22=0, "-", H14/H22)</f>
        <v>5.370451556334941E-2</v>
      </c>
      <c r="J14" s="8">
        <f t="shared" si="0"/>
        <v>-0.1111111111111111</v>
      </c>
      <c r="K14" s="9">
        <f t="shared" si="1"/>
        <v>-0.21632653061224491</v>
      </c>
    </row>
    <row r="15" spans="1:11" x14ac:dyDescent="0.25">
      <c r="A15" s="7" t="s">
        <v>554</v>
      </c>
      <c r="B15" s="65">
        <v>28</v>
      </c>
      <c r="C15" s="34">
        <f>IF(B22=0, "-", B15/B22)</f>
        <v>4.778156996587031E-2</v>
      </c>
      <c r="D15" s="65">
        <v>75</v>
      </c>
      <c r="E15" s="9">
        <f>IF(D22=0, "-", D15/D22)</f>
        <v>0.13611615245009073</v>
      </c>
      <c r="F15" s="81">
        <v>92</v>
      </c>
      <c r="G15" s="34">
        <f>IF(F22=0, "-", F15/F22)</f>
        <v>1.9883293710827751E-2</v>
      </c>
      <c r="H15" s="65">
        <v>143</v>
      </c>
      <c r="I15" s="9">
        <f>IF(H22=0, "-", H15/H22)</f>
        <v>3.1345900920648838E-2</v>
      </c>
      <c r="J15" s="8">
        <f t="shared" si="0"/>
        <v>-0.62666666666666671</v>
      </c>
      <c r="K15" s="9">
        <f t="shared" si="1"/>
        <v>-0.35664335664335667</v>
      </c>
    </row>
    <row r="16" spans="1:11" x14ac:dyDescent="0.25">
      <c r="A16" s="7" t="s">
        <v>555</v>
      </c>
      <c r="B16" s="65">
        <v>82</v>
      </c>
      <c r="C16" s="34">
        <f>IF(B22=0, "-", B16/B22)</f>
        <v>0.13993174061433447</v>
      </c>
      <c r="D16" s="65">
        <v>50</v>
      </c>
      <c r="E16" s="9">
        <f>IF(D22=0, "-", D16/D22)</f>
        <v>9.0744101633393831E-2</v>
      </c>
      <c r="F16" s="81">
        <v>602</v>
      </c>
      <c r="G16" s="34">
        <f>IF(F22=0, "-", F16/F22)</f>
        <v>0.13010590015128592</v>
      </c>
      <c r="H16" s="65">
        <v>310</v>
      </c>
      <c r="I16" s="9">
        <f>IF(H22=0, "-", H16/H22)</f>
        <v>6.7952652345462522E-2</v>
      </c>
      <c r="J16" s="8">
        <f t="shared" si="0"/>
        <v>0.64</v>
      </c>
      <c r="K16" s="9">
        <f t="shared" si="1"/>
        <v>0.9419354838709677</v>
      </c>
    </row>
    <row r="17" spans="1:11" x14ac:dyDescent="0.25">
      <c r="A17" s="7" t="s">
        <v>556</v>
      </c>
      <c r="B17" s="65">
        <v>95</v>
      </c>
      <c r="C17" s="34">
        <f>IF(B22=0, "-", B17/B22)</f>
        <v>0.1621160409556314</v>
      </c>
      <c r="D17" s="65">
        <v>91</v>
      </c>
      <c r="E17" s="9">
        <f>IF(D22=0, "-", D17/D22)</f>
        <v>0.16515426497277677</v>
      </c>
      <c r="F17" s="81">
        <v>804</v>
      </c>
      <c r="G17" s="34">
        <f>IF(F22=0, "-", F17/F22)</f>
        <v>0.17376269721201643</v>
      </c>
      <c r="H17" s="65">
        <v>985</v>
      </c>
      <c r="I17" s="9">
        <f>IF(H22=0, "-", H17/H22)</f>
        <v>0.21591407277509864</v>
      </c>
      <c r="J17" s="8">
        <f t="shared" si="0"/>
        <v>4.3956043956043959E-2</v>
      </c>
      <c r="K17" s="9">
        <f t="shared" si="1"/>
        <v>-0.18375634517766498</v>
      </c>
    </row>
    <row r="18" spans="1:11" x14ac:dyDescent="0.25">
      <c r="A18" s="7" t="s">
        <v>557</v>
      </c>
      <c r="B18" s="65">
        <v>1</v>
      </c>
      <c r="C18" s="34">
        <f>IF(B22=0, "-", B18/B22)</f>
        <v>1.7064846416382253E-3</v>
      </c>
      <c r="D18" s="65">
        <v>2</v>
      </c>
      <c r="E18" s="9">
        <f>IF(D22=0, "-", D18/D22)</f>
        <v>3.629764065335753E-3</v>
      </c>
      <c r="F18" s="81">
        <v>18</v>
      </c>
      <c r="G18" s="34">
        <f>IF(F22=0, "-", F18/F22)</f>
        <v>3.8902096390749947E-3</v>
      </c>
      <c r="H18" s="65">
        <v>8</v>
      </c>
      <c r="I18" s="9">
        <f>IF(H22=0, "-", H18/H22)</f>
        <v>1.7536168347216134E-3</v>
      </c>
      <c r="J18" s="8">
        <f t="shared" si="0"/>
        <v>-0.5</v>
      </c>
      <c r="K18" s="9">
        <f t="shared" si="1"/>
        <v>1.25</v>
      </c>
    </row>
    <row r="19" spans="1:11" x14ac:dyDescent="0.25">
      <c r="A19" s="7" t="s">
        <v>558</v>
      </c>
      <c r="B19" s="65">
        <v>38</v>
      </c>
      <c r="C19" s="34">
        <f>IF(B22=0, "-", B19/B22)</f>
        <v>6.4846416382252553E-2</v>
      </c>
      <c r="D19" s="65">
        <v>31</v>
      </c>
      <c r="E19" s="9">
        <f>IF(D22=0, "-", D19/D22)</f>
        <v>5.6261343012704176E-2</v>
      </c>
      <c r="F19" s="81">
        <v>441</v>
      </c>
      <c r="G19" s="34">
        <f>IF(F22=0, "-", F19/F22)</f>
        <v>9.5310136157337369E-2</v>
      </c>
      <c r="H19" s="65">
        <v>348</v>
      </c>
      <c r="I19" s="9">
        <f>IF(H22=0, "-", H19/H22)</f>
        <v>7.628233231039018E-2</v>
      </c>
      <c r="J19" s="8">
        <f t="shared" si="0"/>
        <v>0.22580645161290322</v>
      </c>
      <c r="K19" s="9">
        <f t="shared" si="1"/>
        <v>0.26724137931034481</v>
      </c>
    </row>
    <row r="20" spans="1:11" x14ac:dyDescent="0.25">
      <c r="A20" s="7" t="s">
        <v>559</v>
      </c>
      <c r="B20" s="65">
        <v>35</v>
      </c>
      <c r="C20" s="34">
        <f>IF(B22=0, "-", B20/B22)</f>
        <v>5.9726962457337884E-2</v>
      </c>
      <c r="D20" s="65">
        <v>18</v>
      </c>
      <c r="E20" s="9">
        <f>IF(D22=0, "-", D20/D22)</f>
        <v>3.2667876588021776E-2</v>
      </c>
      <c r="F20" s="81">
        <v>173</v>
      </c>
      <c r="G20" s="34">
        <f>IF(F22=0, "-", F20/F22)</f>
        <v>3.7389237086665222E-2</v>
      </c>
      <c r="H20" s="65">
        <v>215</v>
      </c>
      <c r="I20" s="9">
        <f>IF(H22=0, "-", H20/H22)</f>
        <v>4.7128452433143356E-2</v>
      </c>
      <c r="J20" s="8">
        <f t="shared" si="0"/>
        <v>0.94444444444444442</v>
      </c>
      <c r="K20" s="9">
        <f t="shared" si="1"/>
        <v>-0.19534883720930232</v>
      </c>
    </row>
    <row r="21" spans="1:11" x14ac:dyDescent="0.25">
      <c r="A21" s="2"/>
      <c r="B21" s="68"/>
      <c r="C21" s="33"/>
      <c r="D21" s="68"/>
      <c r="E21" s="6"/>
      <c r="F21" s="82"/>
      <c r="G21" s="33"/>
      <c r="H21" s="68"/>
      <c r="I21" s="6"/>
      <c r="J21" s="5"/>
      <c r="K21" s="6"/>
    </row>
    <row r="22" spans="1:11" s="43" customFormat="1" x14ac:dyDescent="0.25">
      <c r="A22" s="162" t="s">
        <v>640</v>
      </c>
      <c r="B22" s="71">
        <f>SUM(B7:B21)</f>
        <v>586</v>
      </c>
      <c r="C22" s="40">
        <f>B22/25367</f>
        <v>2.3100879094887058E-2</v>
      </c>
      <c r="D22" s="71">
        <f>SUM(D7:D21)</f>
        <v>551</v>
      </c>
      <c r="E22" s="41">
        <f>D22/20495</f>
        <v>2.6884606001463772E-2</v>
      </c>
      <c r="F22" s="77">
        <f>SUM(F7:F21)</f>
        <v>4627</v>
      </c>
      <c r="G22" s="42">
        <f>F22/214492</f>
        <v>2.15719001174869E-2</v>
      </c>
      <c r="H22" s="71">
        <f>SUM(H7:H21)</f>
        <v>4562</v>
      </c>
      <c r="I22" s="41">
        <f>H22/211338</f>
        <v>2.1586274120129839E-2</v>
      </c>
      <c r="J22" s="37">
        <f>IF(D22=0, "-", IF((B22-D22)/D22&lt;10, (B22-D22)/D22, "&gt;999%"))</f>
        <v>6.3520871143375679E-2</v>
      </c>
      <c r="K22" s="38">
        <f>IF(H22=0, "-", IF((F22-H22)/H22&lt;10, (F22-H22)/H22, "&gt;999%"))</f>
        <v>1.4248136782113108E-2</v>
      </c>
    </row>
    <row r="23" spans="1:11" x14ac:dyDescent="0.25">
      <c r="B23" s="83"/>
      <c r="D23" s="83"/>
      <c r="F23" s="83"/>
      <c r="H23" s="83"/>
    </row>
    <row r="24" spans="1:11" x14ac:dyDescent="0.25">
      <c r="A24" s="163" t="s">
        <v>137</v>
      </c>
      <c r="B24" s="61" t="s">
        <v>12</v>
      </c>
      <c r="C24" s="62" t="s">
        <v>13</v>
      </c>
      <c r="D24" s="61" t="s">
        <v>12</v>
      </c>
      <c r="E24" s="63" t="s">
        <v>13</v>
      </c>
      <c r="F24" s="62" t="s">
        <v>12</v>
      </c>
      <c r="G24" s="62" t="s">
        <v>13</v>
      </c>
      <c r="H24" s="61" t="s">
        <v>12</v>
      </c>
      <c r="I24" s="63" t="s">
        <v>13</v>
      </c>
      <c r="J24" s="61"/>
      <c r="K24" s="63"/>
    </row>
    <row r="25" spans="1:11" x14ac:dyDescent="0.25">
      <c r="A25" s="7" t="s">
        <v>560</v>
      </c>
      <c r="B25" s="65">
        <v>1</v>
      </c>
      <c r="C25" s="34">
        <f>IF(B39=0, "-", B25/B39)</f>
        <v>6.1349693251533744E-3</v>
      </c>
      <c r="D25" s="65">
        <v>0</v>
      </c>
      <c r="E25" s="9">
        <f>IF(D39=0, "-", D25/D39)</f>
        <v>0</v>
      </c>
      <c r="F25" s="81">
        <v>13</v>
      </c>
      <c r="G25" s="34">
        <f>IF(F39=0, "-", F25/F39)</f>
        <v>8.6321381142098266E-3</v>
      </c>
      <c r="H25" s="65">
        <v>12</v>
      </c>
      <c r="I25" s="9">
        <f>IF(H39=0, "-", H25/H39)</f>
        <v>8.6830680173661367E-3</v>
      </c>
      <c r="J25" s="8" t="str">
        <f t="shared" ref="J25:J37" si="2">IF(D25=0, "-", IF((B25-D25)/D25&lt;10, (B25-D25)/D25, "&gt;999%"))</f>
        <v>-</v>
      </c>
      <c r="K25" s="9">
        <f t="shared" ref="K25:K37" si="3">IF(H25=0, "-", IF((F25-H25)/H25&lt;10, (F25-H25)/H25, "&gt;999%"))</f>
        <v>8.3333333333333329E-2</v>
      </c>
    </row>
    <row r="26" spans="1:11" x14ac:dyDescent="0.25">
      <c r="A26" s="7" t="s">
        <v>561</v>
      </c>
      <c r="B26" s="65">
        <v>0</v>
      </c>
      <c r="C26" s="34">
        <f>IF(B39=0, "-", B26/B39)</f>
        <v>0</v>
      </c>
      <c r="D26" s="65">
        <v>0</v>
      </c>
      <c r="E26" s="9">
        <f>IF(D39=0, "-", D26/D39)</f>
        <v>0</v>
      </c>
      <c r="F26" s="81">
        <v>0</v>
      </c>
      <c r="G26" s="34">
        <f>IF(F39=0, "-", F26/F39)</f>
        <v>0</v>
      </c>
      <c r="H26" s="65">
        <v>1</v>
      </c>
      <c r="I26" s="9">
        <f>IF(H39=0, "-", H26/H39)</f>
        <v>7.2358900144717795E-4</v>
      </c>
      <c r="J26" s="8" t="str">
        <f t="shared" si="2"/>
        <v>-</v>
      </c>
      <c r="K26" s="9">
        <f t="shared" si="3"/>
        <v>-1</v>
      </c>
    </row>
    <row r="27" spans="1:11" x14ac:dyDescent="0.25">
      <c r="A27" s="7" t="s">
        <v>562</v>
      </c>
      <c r="B27" s="65">
        <v>29</v>
      </c>
      <c r="C27" s="34">
        <f>IF(B39=0, "-", B27/B39)</f>
        <v>0.17791411042944785</v>
      </c>
      <c r="D27" s="65">
        <v>41</v>
      </c>
      <c r="E27" s="9">
        <f>IF(D39=0, "-", D27/D39)</f>
        <v>0.26973684210526316</v>
      </c>
      <c r="F27" s="81">
        <v>283</v>
      </c>
      <c r="G27" s="34">
        <f>IF(F39=0, "-", F27/F39)</f>
        <v>0.18791500664010624</v>
      </c>
      <c r="H27" s="65">
        <v>285</v>
      </c>
      <c r="I27" s="9">
        <f>IF(H39=0, "-", H27/H39)</f>
        <v>0.20622286541244572</v>
      </c>
      <c r="J27" s="8">
        <f t="shared" si="2"/>
        <v>-0.29268292682926828</v>
      </c>
      <c r="K27" s="9">
        <f t="shared" si="3"/>
        <v>-7.0175438596491229E-3</v>
      </c>
    </row>
    <row r="28" spans="1:11" x14ac:dyDescent="0.25">
      <c r="A28" s="7" t="s">
        <v>563</v>
      </c>
      <c r="B28" s="65">
        <v>53</v>
      </c>
      <c r="C28" s="34">
        <f>IF(B39=0, "-", B28/B39)</f>
        <v>0.32515337423312884</v>
      </c>
      <c r="D28" s="65">
        <v>43</v>
      </c>
      <c r="E28" s="9">
        <f>IF(D39=0, "-", D28/D39)</f>
        <v>0.28289473684210525</v>
      </c>
      <c r="F28" s="81">
        <v>442</v>
      </c>
      <c r="G28" s="34">
        <f>IF(F39=0, "-", F28/F39)</f>
        <v>0.29349269588313415</v>
      </c>
      <c r="H28" s="65">
        <v>505</v>
      </c>
      <c r="I28" s="9">
        <f>IF(H39=0, "-", H28/H39)</f>
        <v>0.36541244573082488</v>
      </c>
      <c r="J28" s="8">
        <f t="shared" si="2"/>
        <v>0.23255813953488372</v>
      </c>
      <c r="K28" s="9">
        <f t="shared" si="3"/>
        <v>-0.12475247524752475</v>
      </c>
    </row>
    <row r="29" spans="1:11" x14ac:dyDescent="0.25">
      <c r="A29" s="7" t="s">
        <v>564</v>
      </c>
      <c r="B29" s="65">
        <v>0</v>
      </c>
      <c r="C29" s="34">
        <f>IF(B39=0, "-", B29/B39)</f>
        <v>0</v>
      </c>
      <c r="D29" s="65">
        <v>0</v>
      </c>
      <c r="E29" s="9">
        <f>IF(D39=0, "-", D29/D39)</f>
        <v>0</v>
      </c>
      <c r="F29" s="81">
        <v>2</v>
      </c>
      <c r="G29" s="34">
        <f>IF(F39=0, "-", F29/F39)</f>
        <v>1.3280212483399733E-3</v>
      </c>
      <c r="H29" s="65">
        <v>2</v>
      </c>
      <c r="I29" s="9">
        <f>IF(H39=0, "-", H29/H39)</f>
        <v>1.4471780028943559E-3</v>
      </c>
      <c r="J29" s="8" t="str">
        <f t="shared" si="2"/>
        <v>-</v>
      </c>
      <c r="K29" s="9">
        <f t="shared" si="3"/>
        <v>0</v>
      </c>
    </row>
    <row r="30" spans="1:11" x14ac:dyDescent="0.25">
      <c r="A30" s="7" t="s">
        <v>565</v>
      </c>
      <c r="B30" s="65">
        <v>0</v>
      </c>
      <c r="C30" s="34">
        <f>IF(B39=0, "-", B30/B39)</f>
        <v>0</v>
      </c>
      <c r="D30" s="65">
        <v>1</v>
      </c>
      <c r="E30" s="9">
        <f>IF(D39=0, "-", D30/D39)</f>
        <v>6.5789473684210523E-3</v>
      </c>
      <c r="F30" s="81">
        <v>0</v>
      </c>
      <c r="G30" s="34">
        <f>IF(F39=0, "-", F30/F39)</f>
        <v>0</v>
      </c>
      <c r="H30" s="65">
        <v>4</v>
      </c>
      <c r="I30" s="9">
        <f>IF(H39=0, "-", H30/H39)</f>
        <v>2.8943560057887118E-3</v>
      </c>
      <c r="J30" s="8">
        <f t="shared" si="2"/>
        <v>-1</v>
      </c>
      <c r="K30" s="9">
        <f t="shared" si="3"/>
        <v>-1</v>
      </c>
    </row>
    <row r="31" spans="1:11" x14ac:dyDescent="0.25">
      <c r="A31" s="7" t="s">
        <v>566</v>
      </c>
      <c r="B31" s="65">
        <v>71</v>
      </c>
      <c r="C31" s="34">
        <f>IF(B39=0, "-", B31/B39)</f>
        <v>0.43558282208588955</v>
      </c>
      <c r="D31" s="65">
        <v>60</v>
      </c>
      <c r="E31" s="9">
        <f>IF(D39=0, "-", D31/D39)</f>
        <v>0.39473684210526316</v>
      </c>
      <c r="F31" s="81">
        <v>642</v>
      </c>
      <c r="G31" s="34">
        <f>IF(F39=0, "-", F31/F39)</f>
        <v>0.42629482071713148</v>
      </c>
      <c r="H31" s="65">
        <v>465</v>
      </c>
      <c r="I31" s="9">
        <f>IF(H39=0, "-", H31/H39)</f>
        <v>0.33646888567293776</v>
      </c>
      <c r="J31" s="8">
        <f t="shared" si="2"/>
        <v>0.18333333333333332</v>
      </c>
      <c r="K31" s="9">
        <f t="shared" si="3"/>
        <v>0.38064516129032255</v>
      </c>
    </row>
    <row r="32" spans="1:11" x14ac:dyDescent="0.25">
      <c r="A32" s="7" t="s">
        <v>567</v>
      </c>
      <c r="B32" s="65">
        <v>4</v>
      </c>
      <c r="C32" s="34">
        <f>IF(B39=0, "-", B32/B39)</f>
        <v>2.4539877300613498E-2</v>
      </c>
      <c r="D32" s="65">
        <v>0</v>
      </c>
      <c r="E32" s="9">
        <f>IF(D39=0, "-", D32/D39)</f>
        <v>0</v>
      </c>
      <c r="F32" s="81">
        <v>47</v>
      </c>
      <c r="G32" s="34">
        <f>IF(F39=0, "-", F32/F39)</f>
        <v>3.1208499335989376E-2</v>
      </c>
      <c r="H32" s="65">
        <v>33</v>
      </c>
      <c r="I32" s="9">
        <f>IF(H39=0, "-", H32/H39)</f>
        <v>2.3878437047756874E-2</v>
      </c>
      <c r="J32" s="8" t="str">
        <f t="shared" si="2"/>
        <v>-</v>
      </c>
      <c r="K32" s="9">
        <f t="shared" si="3"/>
        <v>0.42424242424242425</v>
      </c>
    </row>
    <row r="33" spans="1:11" x14ac:dyDescent="0.25">
      <c r="A33" s="7" t="s">
        <v>568</v>
      </c>
      <c r="B33" s="65">
        <v>1</v>
      </c>
      <c r="C33" s="34">
        <f>IF(B39=0, "-", B33/B39)</f>
        <v>6.1349693251533744E-3</v>
      </c>
      <c r="D33" s="65">
        <v>3</v>
      </c>
      <c r="E33" s="9">
        <f>IF(D39=0, "-", D33/D39)</f>
        <v>1.9736842105263157E-2</v>
      </c>
      <c r="F33" s="81">
        <v>21</v>
      </c>
      <c r="G33" s="34">
        <f>IF(F39=0, "-", F33/F39)</f>
        <v>1.3944223107569721E-2</v>
      </c>
      <c r="H33" s="65">
        <v>7</v>
      </c>
      <c r="I33" s="9">
        <f>IF(H39=0, "-", H33/H39)</f>
        <v>5.065123010130246E-3</v>
      </c>
      <c r="J33" s="8">
        <f t="shared" si="2"/>
        <v>-0.66666666666666663</v>
      </c>
      <c r="K33" s="9">
        <f t="shared" si="3"/>
        <v>2</v>
      </c>
    </row>
    <row r="34" spans="1:11" x14ac:dyDescent="0.25">
      <c r="A34" s="7" t="s">
        <v>569</v>
      </c>
      <c r="B34" s="65">
        <v>0</v>
      </c>
      <c r="C34" s="34">
        <f>IF(B39=0, "-", B34/B39)</f>
        <v>0</v>
      </c>
      <c r="D34" s="65">
        <v>0</v>
      </c>
      <c r="E34" s="9">
        <f>IF(D39=0, "-", D34/D39)</f>
        <v>0</v>
      </c>
      <c r="F34" s="81">
        <v>5</v>
      </c>
      <c r="G34" s="34">
        <f>IF(F39=0, "-", F34/F39)</f>
        <v>3.3200531208499337E-3</v>
      </c>
      <c r="H34" s="65">
        <v>12</v>
      </c>
      <c r="I34" s="9">
        <f>IF(H39=0, "-", H34/H39)</f>
        <v>8.6830680173661367E-3</v>
      </c>
      <c r="J34" s="8" t="str">
        <f t="shared" si="2"/>
        <v>-</v>
      </c>
      <c r="K34" s="9">
        <f t="shared" si="3"/>
        <v>-0.58333333333333337</v>
      </c>
    </row>
    <row r="35" spans="1:11" x14ac:dyDescent="0.25">
      <c r="A35" s="7" t="s">
        <v>570</v>
      </c>
      <c r="B35" s="65">
        <v>0</v>
      </c>
      <c r="C35" s="34">
        <f>IF(B39=0, "-", B35/B39)</f>
        <v>0</v>
      </c>
      <c r="D35" s="65">
        <v>0</v>
      </c>
      <c r="E35" s="9">
        <f>IF(D39=0, "-", D35/D39)</f>
        <v>0</v>
      </c>
      <c r="F35" s="81">
        <v>7</v>
      </c>
      <c r="G35" s="34">
        <f>IF(F39=0, "-", F35/F39)</f>
        <v>4.6480743691899072E-3</v>
      </c>
      <c r="H35" s="65">
        <v>0</v>
      </c>
      <c r="I35" s="9">
        <f>IF(H39=0, "-", H35/H39)</f>
        <v>0</v>
      </c>
      <c r="J35" s="8" t="str">
        <f t="shared" si="2"/>
        <v>-</v>
      </c>
      <c r="K35" s="9" t="str">
        <f t="shared" si="3"/>
        <v>-</v>
      </c>
    </row>
    <row r="36" spans="1:11" x14ac:dyDescent="0.25">
      <c r="A36" s="7" t="s">
        <v>571</v>
      </c>
      <c r="B36" s="65">
        <v>4</v>
      </c>
      <c r="C36" s="34">
        <f>IF(B39=0, "-", B36/B39)</f>
        <v>2.4539877300613498E-2</v>
      </c>
      <c r="D36" s="65">
        <v>4</v>
      </c>
      <c r="E36" s="9">
        <f>IF(D39=0, "-", D36/D39)</f>
        <v>2.6315789473684209E-2</v>
      </c>
      <c r="F36" s="81">
        <v>43</v>
      </c>
      <c r="G36" s="34">
        <f>IF(F39=0, "-", F36/F39)</f>
        <v>2.8552456839309428E-2</v>
      </c>
      <c r="H36" s="65">
        <v>53</v>
      </c>
      <c r="I36" s="9">
        <f>IF(H39=0, "-", H36/H39)</f>
        <v>3.8350217076700437E-2</v>
      </c>
      <c r="J36" s="8">
        <f t="shared" si="2"/>
        <v>0</v>
      </c>
      <c r="K36" s="9">
        <f t="shared" si="3"/>
        <v>-0.18867924528301888</v>
      </c>
    </row>
    <row r="37" spans="1:11" x14ac:dyDescent="0.25">
      <c r="A37" s="7" t="s">
        <v>572</v>
      </c>
      <c r="B37" s="65">
        <v>0</v>
      </c>
      <c r="C37" s="34">
        <f>IF(B39=0, "-", B37/B39)</f>
        <v>0</v>
      </c>
      <c r="D37" s="65">
        <v>0</v>
      </c>
      <c r="E37" s="9">
        <f>IF(D39=0, "-", D37/D39)</f>
        <v>0</v>
      </c>
      <c r="F37" s="81">
        <v>1</v>
      </c>
      <c r="G37" s="34">
        <f>IF(F39=0, "-", F37/F39)</f>
        <v>6.6401062416998667E-4</v>
      </c>
      <c r="H37" s="65">
        <v>3</v>
      </c>
      <c r="I37" s="9">
        <f>IF(H39=0, "-", H37/H39)</f>
        <v>2.1707670043415342E-3</v>
      </c>
      <c r="J37" s="8" t="str">
        <f t="shared" si="2"/>
        <v>-</v>
      </c>
      <c r="K37" s="9">
        <f t="shared" si="3"/>
        <v>-0.66666666666666663</v>
      </c>
    </row>
    <row r="38" spans="1:11" x14ac:dyDescent="0.25">
      <c r="A38" s="2"/>
      <c r="B38" s="68"/>
      <c r="C38" s="33"/>
      <c r="D38" s="68"/>
      <c r="E38" s="6"/>
      <c r="F38" s="82"/>
      <c r="G38" s="33"/>
      <c r="H38" s="68"/>
      <c r="I38" s="6"/>
      <c r="J38" s="5"/>
      <c r="K38" s="6"/>
    </row>
    <row r="39" spans="1:11" s="43" customFormat="1" x14ac:dyDescent="0.25">
      <c r="A39" s="162" t="s">
        <v>639</v>
      </c>
      <c r="B39" s="71">
        <f>SUM(B25:B38)</f>
        <v>163</v>
      </c>
      <c r="C39" s="40">
        <f>B39/25367</f>
        <v>6.4256711475539083E-3</v>
      </c>
      <c r="D39" s="71">
        <f>SUM(D25:D38)</f>
        <v>152</v>
      </c>
      <c r="E39" s="41">
        <f>D39/20495</f>
        <v>7.416443034886558E-3</v>
      </c>
      <c r="F39" s="77">
        <f>SUM(F25:F38)</f>
        <v>1506</v>
      </c>
      <c r="G39" s="42">
        <f>F39/214492</f>
        <v>7.0212408854409486E-3</v>
      </c>
      <c r="H39" s="71">
        <f>SUM(H25:H38)</f>
        <v>1382</v>
      </c>
      <c r="I39" s="41">
        <f>H39/211338</f>
        <v>6.5392877759797106E-3</v>
      </c>
      <c r="J39" s="37">
        <f>IF(D39=0, "-", IF((B39-D39)/D39&lt;10, (B39-D39)/D39, "&gt;999%"))</f>
        <v>7.2368421052631582E-2</v>
      </c>
      <c r="K39" s="38">
        <f>IF(H39=0, "-", IF((F39-H39)/H39&lt;10, (F39-H39)/H39, "&gt;999%"))</f>
        <v>8.9725036179450074E-2</v>
      </c>
    </row>
    <row r="40" spans="1:11" x14ac:dyDescent="0.25">
      <c r="B40" s="83"/>
      <c r="D40" s="83"/>
      <c r="F40" s="83"/>
      <c r="H40" s="83"/>
    </row>
    <row r="41" spans="1:11" x14ac:dyDescent="0.25">
      <c r="A41" s="163" t="s">
        <v>138</v>
      </c>
      <c r="B41" s="61" t="s">
        <v>12</v>
      </c>
      <c r="C41" s="62" t="s">
        <v>13</v>
      </c>
      <c r="D41" s="61" t="s">
        <v>12</v>
      </c>
      <c r="E41" s="63" t="s">
        <v>13</v>
      </c>
      <c r="F41" s="62" t="s">
        <v>12</v>
      </c>
      <c r="G41" s="62" t="s">
        <v>13</v>
      </c>
      <c r="H41" s="61" t="s">
        <v>12</v>
      </c>
      <c r="I41" s="63" t="s">
        <v>13</v>
      </c>
      <c r="J41" s="61"/>
      <c r="K41" s="63"/>
    </row>
    <row r="42" spans="1:11" x14ac:dyDescent="0.25">
      <c r="A42" s="7" t="s">
        <v>573</v>
      </c>
      <c r="B42" s="65">
        <v>39</v>
      </c>
      <c r="C42" s="34">
        <f>IF(B60=0, "-", B42/B60)</f>
        <v>0.10077519379844961</v>
      </c>
      <c r="D42" s="65">
        <v>37</v>
      </c>
      <c r="E42" s="9">
        <f>IF(D60=0, "-", D42/D60)</f>
        <v>0.11212121212121212</v>
      </c>
      <c r="F42" s="81">
        <v>184</v>
      </c>
      <c r="G42" s="34">
        <f>IF(F60=0, "-", F42/F60)</f>
        <v>5.791627321372364E-2</v>
      </c>
      <c r="H42" s="65">
        <v>171</v>
      </c>
      <c r="I42" s="9">
        <f>IF(H60=0, "-", H42/H60)</f>
        <v>6.6770792659117534E-2</v>
      </c>
      <c r="J42" s="8">
        <f t="shared" ref="J42:J58" si="4">IF(D42=0, "-", IF((B42-D42)/D42&lt;10, (B42-D42)/D42, "&gt;999%"))</f>
        <v>5.4054054054054057E-2</v>
      </c>
      <c r="K42" s="9">
        <f t="shared" ref="K42:K58" si="5">IF(H42=0, "-", IF((F42-H42)/H42&lt;10, (F42-H42)/H42, "&gt;999%"))</f>
        <v>7.6023391812865493E-2</v>
      </c>
    </row>
    <row r="43" spans="1:11" x14ac:dyDescent="0.25">
      <c r="A43" s="7" t="s">
        <v>574</v>
      </c>
      <c r="B43" s="65">
        <v>4</v>
      </c>
      <c r="C43" s="34">
        <f>IF(B60=0, "-", B43/B60)</f>
        <v>1.0335917312661499E-2</v>
      </c>
      <c r="D43" s="65">
        <v>0</v>
      </c>
      <c r="E43" s="9">
        <f>IF(D60=0, "-", D43/D60)</f>
        <v>0</v>
      </c>
      <c r="F43" s="81">
        <v>17</v>
      </c>
      <c r="G43" s="34">
        <f>IF(F60=0, "-", F43/F60)</f>
        <v>5.3509600251809885E-3</v>
      </c>
      <c r="H43" s="65">
        <v>16</v>
      </c>
      <c r="I43" s="9">
        <f>IF(H60=0, "-", H43/H60)</f>
        <v>6.247559547051933E-3</v>
      </c>
      <c r="J43" s="8" t="str">
        <f t="shared" si="4"/>
        <v>-</v>
      </c>
      <c r="K43" s="9">
        <f t="shared" si="5"/>
        <v>6.25E-2</v>
      </c>
    </row>
    <row r="44" spans="1:11" x14ac:dyDescent="0.25">
      <c r="A44" s="7" t="s">
        <v>575</v>
      </c>
      <c r="B44" s="65">
        <v>13</v>
      </c>
      <c r="C44" s="34">
        <f>IF(B60=0, "-", B44/B60)</f>
        <v>3.3591731266149873E-2</v>
      </c>
      <c r="D44" s="65">
        <v>17</v>
      </c>
      <c r="E44" s="9">
        <f>IF(D60=0, "-", D44/D60)</f>
        <v>5.1515151515151514E-2</v>
      </c>
      <c r="F44" s="81">
        <v>107</v>
      </c>
      <c r="G44" s="34">
        <f>IF(F60=0, "-", F44/F60)</f>
        <v>3.3679571923197989E-2</v>
      </c>
      <c r="H44" s="65">
        <v>94</v>
      </c>
      <c r="I44" s="9">
        <f>IF(H60=0, "-", H44/H60)</f>
        <v>3.6704412338930105E-2</v>
      </c>
      <c r="J44" s="8">
        <f t="shared" si="4"/>
        <v>-0.23529411764705882</v>
      </c>
      <c r="K44" s="9">
        <f t="shared" si="5"/>
        <v>0.13829787234042554</v>
      </c>
    </row>
    <row r="45" spans="1:11" x14ac:dyDescent="0.25">
      <c r="A45" s="7" t="s">
        <v>576</v>
      </c>
      <c r="B45" s="65">
        <v>31</v>
      </c>
      <c r="C45" s="34">
        <f>IF(B60=0, "-", B45/B60)</f>
        <v>8.0103359173126609E-2</v>
      </c>
      <c r="D45" s="65">
        <v>12</v>
      </c>
      <c r="E45" s="9">
        <f>IF(D60=0, "-", D45/D60)</f>
        <v>3.6363636363636362E-2</v>
      </c>
      <c r="F45" s="81">
        <v>196</v>
      </c>
      <c r="G45" s="34">
        <f>IF(F60=0, "-", F45/F60)</f>
        <v>6.1693421466792568E-2</v>
      </c>
      <c r="H45" s="65">
        <v>103</v>
      </c>
      <c r="I45" s="9">
        <f>IF(H60=0, "-", H45/H60)</f>
        <v>4.0218664584146815E-2</v>
      </c>
      <c r="J45" s="8">
        <f t="shared" si="4"/>
        <v>1.5833333333333333</v>
      </c>
      <c r="K45" s="9">
        <f t="shared" si="5"/>
        <v>0.90291262135922334</v>
      </c>
    </row>
    <row r="46" spans="1:11" x14ac:dyDescent="0.25">
      <c r="A46" s="7" t="s">
        <v>577</v>
      </c>
      <c r="B46" s="65">
        <v>16</v>
      </c>
      <c r="C46" s="34">
        <f>IF(B60=0, "-", B46/B60)</f>
        <v>4.1343669250645997E-2</v>
      </c>
      <c r="D46" s="65">
        <v>7</v>
      </c>
      <c r="E46" s="9">
        <f>IF(D60=0, "-", D46/D60)</f>
        <v>2.1212121212121213E-2</v>
      </c>
      <c r="F46" s="81">
        <v>154</v>
      </c>
      <c r="G46" s="34">
        <f>IF(F60=0, "-", F46/F60)</f>
        <v>4.8473402581051303E-2</v>
      </c>
      <c r="H46" s="65">
        <v>98</v>
      </c>
      <c r="I46" s="9">
        <f>IF(H60=0, "-", H46/H60)</f>
        <v>3.8266302225693091E-2</v>
      </c>
      <c r="J46" s="8">
        <f t="shared" si="4"/>
        <v>1.2857142857142858</v>
      </c>
      <c r="K46" s="9">
        <f t="shared" si="5"/>
        <v>0.5714285714285714</v>
      </c>
    </row>
    <row r="47" spans="1:11" x14ac:dyDescent="0.25">
      <c r="A47" s="7" t="s">
        <v>578</v>
      </c>
      <c r="B47" s="65">
        <v>0</v>
      </c>
      <c r="C47" s="34">
        <f>IF(B60=0, "-", B47/B60)</f>
        <v>0</v>
      </c>
      <c r="D47" s="65">
        <v>2</v>
      </c>
      <c r="E47" s="9">
        <f>IF(D60=0, "-", D47/D60)</f>
        <v>6.0606060606060606E-3</v>
      </c>
      <c r="F47" s="81">
        <v>1</v>
      </c>
      <c r="G47" s="34">
        <f>IF(F60=0, "-", F47/F60)</f>
        <v>3.1476235442241108E-4</v>
      </c>
      <c r="H47" s="65">
        <v>2</v>
      </c>
      <c r="I47" s="9">
        <f>IF(H60=0, "-", H47/H60)</f>
        <v>7.8094494338149163E-4</v>
      </c>
      <c r="J47" s="8">
        <f t="shared" si="4"/>
        <v>-1</v>
      </c>
      <c r="K47" s="9">
        <f t="shared" si="5"/>
        <v>-0.5</v>
      </c>
    </row>
    <row r="48" spans="1:11" x14ac:dyDescent="0.25">
      <c r="A48" s="7" t="s">
        <v>56</v>
      </c>
      <c r="B48" s="65">
        <v>0</v>
      </c>
      <c r="C48" s="34">
        <f>IF(B60=0, "-", B48/B60)</f>
        <v>0</v>
      </c>
      <c r="D48" s="65">
        <v>0</v>
      </c>
      <c r="E48" s="9">
        <f>IF(D60=0, "-", D48/D60)</f>
        <v>0</v>
      </c>
      <c r="F48" s="81">
        <v>0</v>
      </c>
      <c r="G48" s="34">
        <f>IF(F60=0, "-", F48/F60)</f>
        <v>0</v>
      </c>
      <c r="H48" s="65">
        <v>3</v>
      </c>
      <c r="I48" s="9">
        <f>IF(H60=0, "-", H48/H60)</f>
        <v>1.1714174150722373E-3</v>
      </c>
      <c r="J48" s="8" t="str">
        <f t="shared" si="4"/>
        <v>-</v>
      </c>
      <c r="K48" s="9">
        <f t="shared" si="5"/>
        <v>-1</v>
      </c>
    </row>
    <row r="49" spans="1:11" x14ac:dyDescent="0.25">
      <c r="A49" s="7" t="s">
        <v>579</v>
      </c>
      <c r="B49" s="65">
        <v>32</v>
      </c>
      <c r="C49" s="34">
        <f>IF(B60=0, "-", B49/B60)</f>
        <v>8.2687338501291993E-2</v>
      </c>
      <c r="D49" s="65">
        <v>16</v>
      </c>
      <c r="E49" s="9">
        <f>IF(D60=0, "-", D49/D60)</f>
        <v>4.8484848484848485E-2</v>
      </c>
      <c r="F49" s="81">
        <v>297</v>
      </c>
      <c r="G49" s="34">
        <f>IF(F60=0, "-", F49/F60)</f>
        <v>9.3484419263456089E-2</v>
      </c>
      <c r="H49" s="65">
        <v>131</v>
      </c>
      <c r="I49" s="9">
        <f>IF(H60=0, "-", H49/H60)</f>
        <v>5.1151893791487699E-2</v>
      </c>
      <c r="J49" s="8">
        <f t="shared" si="4"/>
        <v>1</v>
      </c>
      <c r="K49" s="9">
        <f t="shared" si="5"/>
        <v>1.2671755725190839</v>
      </c>
    </row>
    <row r="50" spans="1:11" x14ac:dyDescent="0.25">
      <c r="A50" s="7" t="s">
        <v>580</v>
      </c>
      <c r="B50" s="65">
        <v>3</v>
      </c>
      <c r="C50" s="34">
        <f>IF(B60=0, "-", B50/B60)</f>
        <v>7.7519379844961239E-3</v>
      </c>
      <c r="D50" s="65">
        <v>8</v>
      </c>
      <c r="E50" s="9">
        <f>IF(D60=0, "-", D50/D60)</f>
        <v>2.4242424242424242E-2</v>
      </c>
      <c r="F50" s="81">
        <v>59</v>
      </c>
      <c r="G50" s="34">
        <f>IF(F60=0, "-", F50/F60)</f>
        <v>1.8570978910922253E-2</v>
      </c>
      <c r="H50" s="65">
        <v>66</v>
      </c>
      <c r="I50" s="9">
        <f>IF(H60=0, "-", H50/H60)</f>
        <v>2.5771183131589222E-2</v>
      </c>
      <c r="J50" s="8">
        <f t="shared" si="4"/>
        <v>-0.625</v>
      </c>
      <c r="K50" s="9">
        <f t="shared" si="5"/>
        <v>-0.10606060606060606</v>
      </c>
    </row>
    <row r="51" spans="1:11" x14ac:dyDescent="0.25">
      <c r="A51" s="7" t="s">
        <v>63</v>
      </c>
      <c r="B51" s="65">
        <v>58</v>
      </c>
      <c r="C51" s="34">
        <f>IF(B60=0, "-", B51/B60)</f>
        <v>0.14987080103359174</v>
      </c>
      <c r="D51" s="65">
        <v>64</v>
      </c>
      <c r="E51" s="9">
        <f>IF(D60=0, "-", D51/D60)</f>
        <v>0.19393939393939394</v>
      </c>
      <c r="F51" s="81">
        <v>587</v>
      </c>
      <c r="G51" s="34">
        <f>IF(F60=0, "-", F51/F60)</f>
        <v>0.18476550204595529</v>
      </c>
      <c r="H51" s="65">
        <v>507</v>
      </c>
      <c r="I51" s="9">
        <f>IF(H60=0, "-", H51/H60)</f>
        <v>0.19796954314720813</v>
      </c>
      <c r="J51" s="8">
        <f t="shared" si="4"/>
        <v>-9.375E-2</v>
      </c>
      <c r="K51" s="9">
        <f t="shared" si="5"/>
        <v>0.15779092702169625</v>
      </c>
    </row>
    <row r="52" spans="1:11" x14ac:dyDescent="0.25">
      <c r="A52" s="7" t="s">
        <v>581</v>
      </c>
      <c r="B52" s="65">
        <v>19</v>
      </c>
      <c r="C52" s="34">
        <f>IF(B60=0, "-", B52/B60)</f>
        <v>4.909560723514212E-2</v>
      </c>
      <c r="D52" s="65">
        <v>9</v>
      </c>
      <c r="E52" s="9">
        <f>IF(D60=0, "-", D52/D60)</f>
        <v>2.7272727272727271E-2</v>
      </c>
      <c r="F52" s="81">
        <v>178</v>
      </c>
      <c r="G52" s="34">
        <f>IF(F60=0, "-", F52/F60)</f>
        <v>5.6027699087189173E-2</v>
      </c>
      <c r="H52" s="65">
        <v>96</v>
      </c>
      <c r="I52" s="9">
        <f>IF(H60=0, "-", H52/H60)</f>
        <v>3.7485357282311595E-2</v>
      </c>
      <c r="J52" s="8">
        <f t="shared" si="4"/>
        <v>1.1111111111111112</v>
      </c>
      <c r="K52" s="9">
        <f t="shared" si="5"/>
        <v>0.85416666666666663</v>
      </c>
    </row>
    <row r="53" spans="1:11" x14ac:dyDescent="0.25">
      <c r="A53" s="7" t="s">
        <v>582</v>
      </c>
      <c r="B53" s="65">
        <v>0</v>
      </c>
      <c r="C53" s="34">
        <f>IF(B60=0, "-", B53/B60)</f>
        <v>0</v>
      </c>
      <c r="D53" s="65">
        <v>8</v>
      </c>
      <c r="E53" s="9">
        <f>IF(D60=0, "-", D53/D60)</f>
        <v>2.4242424242424242E-2</v>
      </c>
      <c r="F53" s="81">
        <v>35</v>
      </c>
      <c r="G53" s="34">
        <f>IF(F60=0, "-", F53/F60)</f>
        <v>1.1016682404784388E-2</v>
      </c>
      <c r="H53" s="65">
        <v>28</v>
      </c>
      <c r="I53" s="9">
        <f>IF(H60=0, "-", H53/H60)</f>
        <v>1.0933229207340883E-2</v>
      </c>
      <c r="J53" s="8">
        <f t="shared" si="4"/>
        <v>-1</v>
      </c>
      <c r="K53" s="9">
        <f t="shared" si="5"/>
        <v>0.25</v>
      </c>
    </row>
    <row r="54" spans="1:11" x14ac:dyDescent="0.25">
      <c r="A54" s="7" t="s">
        <v>583</v>
      </c>
      <c r="B54" s="65">
        <v>18</v>
      </c>
      <c r="C54" s="34">
        <f>IF(B60=0, "-", B54/B60)</f>
        <v>4.6511627906976744E-2</v>
      </c>
      <c r="D54" s="65">
        <v>37</v>
      </c>
      <c r="E54" s="9">
        <f>IF(D60=0, "-", D54/D60)</f>
        <v>0.11212121212121212</v>
      </c>
      <c r="F54" s="81">
        <v>185</v>
      </c>
      <c r="G54" s="34">
        <f>IF(F60=0, "-", F54/F60)</f>
        <v>5.8231035568146051E-2</v>
      </c>
      <c r="H54" s="65">
        <v>343</v>
      </c>
      <c r="I54" s="9">
        <f>IF(H60=0, "-", H54/H60)</f>
        <v>0.13393205778992581</v>
      </c>
      <c r="J54" s="8">
        <f t="shared" si="4"/>
        <v>-0.51351351351351349</v>
      </c>
      <c r="K54" s="9">
        <f t="shared" si="5"/>
        <v>-0.46064139941690962</v>
      </c>
    </row>
    <row r="55" spans="1:11" x14ac:dyDescent="0.25">
      <c r="A55" s="7" t="s">
        <v>584</v>
      </c>
      <c r="B55" s="65">
        <v>17</v>
      </c>
      <c r="C55" s="34">
        <f>IF(B60=0, "-", B55/B60)</f>
        <v>4.3927648578811367E-2</v>
      </c>
      <c r="D55" s="65">
        <v>36</v>
      </c>
      <c r="E55" s="9">
        <f>IF(D60=0, "-", D55/D60)</f>
        <v>0.10909090909090909</v>
      </c>
      <c r="F55" s="81">
        <v>259</v>
      </c>
      <c r="G55" s="34">
        <f>IF(F60=0, "-", F55/F60)</f>
        <v>8.1523449795404476E-2</v>
      </c>
      <c r="H55" s="65">
        <v>267</v>
      </c>
      <c r="I55" s="9">
        <f>IF(H60=0, "-", H55/H60)</f>
        <v>0.10425614994142914</v>
      </c>
      <c r="J55" s="8">
        <f t="shared" si="4"/>
        <v>-0.52777777777777779</v>
      </c>
      <c r="K55" s="9">
        <f t="shared" si="5"/>
        <v>-2.9962546816479401E-2</v>
      </c>
    </row>
    <row r="56" spans="1:11" x14ac:dyDescent="0.25">
      <c r="A56" s="7" t="s">
        <v>585</v>
      </c>
      <c r="B56" s="65">
        <v>56</v>
      </c>
      <c r="C56" s="34">
        <f>IF(B60=0, "-", B56/B60)</f>
        <v>0.14470284237726097</v>
      </c>
      <c r="D56" s="65">
        <v>16</v>
      </c>
      <c r="E56" s="9">
        <f>IF(D60=0, "-", D56/D60)</f>
        <v>4.8484848484848485E-2</v>
      </c>
      <c r="F56" s="81">
        <v>281</v>
      </c>
      <c r="G56" s="34">
        <f>IF(F60=0, "-", F56/F60)</f>
        <v>8.844822159269751E-2</v>
      </c>
      <c r="H56" s="65">
        <v>135</v>
      </c>
      <c r="I56" s="9">
        <f>IF(H60=0, "-", H56/H60)</f>
        <v>5.2713783678250685E-2</v>
      </c>
      <c r="J56" s="8">
        <f t="shared" si="4"/>
        <v>2.5</v>
      </c>
      <c r="K56" s="9">
        <f t="shared" si="5"/>
        <v>1.0814814814814815</v>
      </c>
    </row>
    <row r="57" spans="1:11" x14ac:dyDescent="0.25">
      <c r="A57" s="7" t="s">
        <v>586</v>
      </c>
      <c r="B57" s="65">
        <v>80</v>
      </c>
      <c r="C57" s="34">
        <f>IF(B60=0, "-", B57/B60)</f>
        <v>0.20671834625322996</v>
      </c>
      <c r="D57" s="65">
        <v>57</v>
      </c>
      <c r="E57" s="9">
        <f>IF(D60=0, "-", D57/D60)</f>
        <v>0.17272727272727273</v>
      </c>
      <c r="F57" s="81">
        <v>614</v>
      </c>
      <c r="G57" s="34">
        <f>IF(F60=0, "-", F57/F60)</f>
        <v>0.1932640856153604</v>
      </c>
      <c r="H57" s="65">
        <v>466</v>
      </c>
      <c r="I57" s="9">
        <f>IF(H60=0, "-", H57/H60)</f>
        <v>0.18196017180788754</v>
      </c>
      <c r="J57" s="8">
        <f t="shared" si="4"/>
        <v>0.40350877192982454</v>
      </c>
      <c r="K57" s="9">
        <f t="shared" si="5"/>
        <v>0.31759656652360513</v>
      </c>
    </row>
    <row r="58" spans="1:11" x14ac:dyDescent="0.25">
      <c r="A58" s="7" t="s">
        <v>587</v>
      </c>
      <c r="B58" s="65">
        <v>1</v>
      </c>
      <c r="C58" s="34">
        <f>IF(B60=0, "-", B58/B60)</f>
        <v>2.5839793281653748E-3</v>
      </c>
      <c r="D58" s="65">
        <v>4</v>
      </c>
      <c r="E58" s="9">
        <f>IF(D60=0, "-", D58/D60)</f>
        <v>1.2121212121212121E-2</v>
      </c>
      <c r="F58" s="81">
        <v>23</v>
      </c>
      <c r="G58" s="34">
        <f>IF(F60=0, "-", F58/F60)</f>
        <v>7.239534151715455E-3</v>
      </c>
      <c r="H58" s="65">
        <v>35</v>
      </c>
      <c r="I58" s="9">
        <f>IF(H60=0, "-", H58/H60)</f>
        <v>1.3666536509176102E-2</v>
      </c>
      <c r="J58" s="8">
        <f t="shared" si="4"/>
        <v>-0.75</v>
      </c>
      <c r="K58" s="9">
        <f t="shared" si="5"/>
        <v>-0.34285714285714286</v>
      </c>
    </row>
    <row r="59" spans="1:11" x14ac:dyDescent="0.25">
      <c r="A59" s="2"/>
      <c r="B59" s="68"/>
      <c r="C59" s="33"/>
      <c r="D59" s="68"/>
      <c r="E59" s="6"/>
      <c r="F59" s="82"/>
      <c r="G59" s="33"/>
      <c r="H59" s="68"/>
      <c r="I59" s="6"/>
      <c r="J59" s="5"/>
      <c r="K59" s="6"/>
    </row>
    <row r="60" spans="1:11" s="43" customFormat="1" x14ac:dyDescent="0.25">
      <c r="A60" s="162" t="s">
        <v>638</v>
      </c>
      <c r="B60" s="71">
        <f>SUM(B42:B59)</f>
        <v>387</v>
      </c>
      <c r="C60" s="40">
        <f>B60/25367</f>
        <v>1.5256041313517562E-2</v>
      </c>
      <c r="D60" s="71">
        <f>SUM(D42:D59)</f>
        <v>330</v>
      </c>
      <c r="E60" s="41">
        <f>D60/20495</f>
        <v>1.6101488167845818E-2</v>
      </c>
      <c r="F60" s="77">
        <f>SUM(F42:F59)</f>
        <v>3177</v>
      </c>
      <c r="G60" s="42">
        <f>F60/214492</f>
        <v>1.4811741230442162E-2</v>
      </c>
      <c r="H60" s="71">
        <f>SUM(H42:H59)</f>
        <v>2561</v>
      </c>
      <c r="I60" s="41">
        <f>H60/211338</f>
        <v>1.211802893942405E-2</v>
      </c>
      <c r="J60" s="37">
        <f>IF(D60=0, "-", IF((B60-D60)/D60&lt;10, (B60-D60)/D60, "&gt;999%"))</f>
        <v>0.17272727272727273</v>
      </c>
      <c r="K60" s="38">
        <f>IF(H60=0, "-", IF((F60-H60)/H60&lt;10, (F60-H60)/H60, "&gt;999%"))</f>
        <v>0.2405310425614994</v>
      </c>
    </row>
    <row r="61" spans="1:11" x14ac:dyDescent="0.25">
      <c r="B61" s="83"/>
      <c r="D61" s="83"/>
      <c r="F61" s="83"/>
      <c r="H61" s="83"/>
    </row>
    <row r="62" spans="1:11" x14ac:dyDescent="0.25">
      <c r="A62" s="27" t="s">
        <v>637</v>
      </c>
      <c r="B62" s="71">
        <v>1136</v>
      </c>
      <c r="C62" s="40">
        <f>B62/25367</f>
        <v>4.4782591555958526E-2</v>
      </c>
      <c r="D62" s="71">
        <v>1033</v>
      </c>
      <c r="E62" s="41">
        <f>D62/20495</f>
        <v>5.0402537204196143E-2</v>
      </c>
      <c r="F62" s="77">
        <v>9310</v>
      </c>
      <c r="G62" s="42">
        <f>F62/214492</f>
        <v>4.340488223337001E-2</v>
      </c>
      <c r="H62" s="71">
        <v>8505</v>
      </c>
      <c r="I62" s="41">
        <f>H62/211338</f>
        <v>4.0243590835533603E-2</v>
      </c>
      <c r="J62" s="37">
        <f>IF(D62=0, "-", IF((B62-D62)/D62&lt;10, (B62-D62)/D62, "&gt;999%"))</f>
        <v>9.9709583736689256E-2</v>
      </c>
      <c r="K62" s="38">
        <f>IF(H62=0, "-", IF((F62-H62)/H62&lt;10, (F62-H62)/H62, "&gt;999%"))</f>
        <v>9.4650205761316872E-2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8"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3"/>
  <sheetViews>
    <sheetView tabSelected="1" zoomScaleNormal="100" workbookViewId="0">
      <selection activeCell="M1" sqref="M1"/>
    </sheetView>
  </sheetViews>
  <sheetFormatPr defaultRowHeight="13.2" x14ac:dyDescent="0.25"/>
  <cols>
    <col min="1" max="1" width="25.77734375" bestFit="1" customWidth="1"/>
    <col min="2" max="11" width="8.44140625" customWidth="1"/>
  </cols>
  <sheetData>
    <row r="1" spans="1:11" s="52" customFormat="1" ht="20.399999999999999" x14ac:dyDescent="0.35">
      <c r="A1" s="4" t="s">
        <v>10</v>
      </c>
      <c r="B1" s="198" t="s">
        <v>644</v>
      </c>
      <c r="C1" s="198"/>
      <c r="D1" s="198"/>
      <c r="E1" s="199"/>
      <c r="F1" s="199"/>
      <c r="G1" s="199"/>
      <c r="H1" s="199"/>
      <c r="I1" s="199"/>
      <c r="J1" s="199"/>
      <c r="K1" s="199"/>
    </row>
    <row r="2" spans="1:11" s="52" customFormat="1" ht="20.399999999999999" x14ac:dyDescent="0.35">
      <c r="A2" s="4" t="s">
        <v>112</v>
      </c>
      <c r="B2" s="202" t="s">
        <v>103</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42</v>
      </c>
      <c r="B7" s="65">
        <v>40</v>
      </c>
      <c r="C7" s="39">
        <f>IF(B33=0, "-", B7/B33)</f>
        <v>3.5211267605633804E-2</v>
      </c>
      <c r="D7" s="65">
        <v>37</v>
      </c>
      <c r="E7" s="21">
        <f>IF(D33=0, "-", D7/D33)</f>
        <v>3.5818005808325268E-2</v>
      </c>
      <c r="F7" s="81">
        <v>197</v>
      </c>
      <c r="G7" s="39">
        <f>IF(F33=0, "-", F7/F33)</f>
        <v>2.1160042964554242E-2</v>
      </c>
      <c r="H7" s="65">
        <v>183</v>
      </c>
      <c r="I7" s="21">
        <f>IF(H33=0, "-", H7/H33)</f>
        <v>2.1516754850088183E-2</v>
      </c>
      <c r="J7" s="20">
        <f t="shared" ref="J7:J31" si="0">IF(D7=0, "-", IF((B7-D7)/D7&lt;10, (B7-D7)/D7, "&gt;999%"))</f>
        <v>8.1081081081081086E-2</v>
      </c>
      <c r="K7" s="21">
        <f t="shared" ref="K7:K31" si="1">IF(H7=0, "-", IF((F7-H7)/H7&lt;10, (F7-H7)/H7, "&gt;999%"))</f>
        <v>7.650273224043716E-2</v>
      </c>
    </row>
    <row r="8" spans="1:11" x14ac:dyDescent="0.25">
      <c r="A8" s="7" t="s">
        <v>43</v>
      </c>
      <c r="B8" s="65">
        <v>4</v>
      </c>
      <c r="C8" s="39">
        <f>IF(B33=0, "-", B8/B33)</f>
        <v>3.5211267605633804E-3</v>
      </c>
      <c r="D8" s="65">
        <v>0</v>
      </c>
      <c r="E8" s="21">
        <f>IF(D33=0, "-", D8/D33)</f>
        <v>0</v>
      </c>
      <c r="F8" s="81">
        <v>17</v>
      </c>
      <c r="G8" s="39">
        <f>IF(F33=0, "-", F8/F33)</f>
        <v>1.8259935553168636E-3</v>
      </c>
      <c r="H8" s="65">
        <v>17</v>
      </c>
      <c r="I8" s="21">
        <f>IF(H33=0, "-", H8/H33)</f>
        <v>1.9988242210464435E-3</v>
      </c>
      <c r="J8" s="20" t="str">
        <f t="shared" si="0"/>
        <v>-</v>
      </c>
      <c r="K8" s="21">
        <f t="shared" si="1"/>
        <v>0</v>
      </c>
    </row>
    <row r="9" spans="1:11" x14ac:dyDescent="0.25">
      <c r="A9" s="7" t="s">
        <v>46</v>
      </c>
      <c r="B9" s="65">
        <v>17</v>
      </c>
      <c r="C9" s="39">
        <f>IF(B33=0, "-", B9/B33)</f>
        <v>1.4964788732394365E-2</v>
      </c>
      <c r="D9" s="65">
        <v>22</v>
      </c>
      <c r="E9" s="21">
        <f>IF(D33=0, "-", D9/D33)</f>
        <v>2.1297192642787996E-2</v>
      </c>
      <c r="F9" s="81">
        <v>131</v>
      </c>
      <c r="G9" s="39">
        <f>IF(F33=0, "-", F9/F33)</f>
        <v>1.4070891514500536E-2</v>
      </c>
      <c r="H9" s="65">
        <v>206</v>
      </c>
      <c r="I9" s="21">
        <f>IF(H33=0, "-", H9/H33)</f>
        <v>2.4221046443268664E-2</v>
      </c>
      <c r="J9" s="20">
        <f t="shared" si="0"/>
        <v>-0.22727272727272727</v>
      </c>
      <c r="K9" s="21">
        <f t="shared" si="1"/>
        <v>-0.36407766990291263</v>
      </c>
    </row>
    <row r="10" spans="1:11" x14ac:dyDescent="0.25">
      <c r="A10" s="7" t="s">
        <v>47</v>
      </c>
      <c r="B10" s="65">
        <v>5</v>
      </c>
      <c r="C10" s="39">
        <f>IF(B33=0, "-", B10/B33)</f>
        <v>4.4014084507042256E-3</v>
      </c>
      <c r="D10" s="65">
        <v>12</v>
      </c>
      <c r="E10" s="21">
        <f>IF(D33=0, "-", D10/D33)</f>
        <v>1.1616650532429816E-2</v>
      </c>
      <c r="F10" s="81">
        <v>153</v>
      </c>
      <c r="G10" s="39">
        <f>IF(F33=0, "-", F10/F33)</f>
        <v>1.6433941997851774E-2</v>
      </c>
      <c r="H10" s="65">
        <v>455</v>
      </c>
      <c r="I10" s="21">
        <f>IF(H33=0, "-", H10/H33)</f>
        <v>5.3497942386831275E-2</v>
      </c>
      <c r="J10" s="20">
        <f t="shared" si="0"/>
        <v>-0.58333333333333337</v>
      </c>
      <c r="K10" s="21">
        <f t="shared" si="1"/>
        <v>-0.66373626373626371</v>
      </c>
    </row>
    <row r="11" spans="1:11" x14ac:dyDescent="0.25">
      <c r="A11" s="7" t="s">
        <v>48</v>
      </c>
      <c r="B11" s="65">
        <v>13</v>
      </c>
      <c r="C11" s="39">
        <f>IF(B33=0, "-", B11/B33)</f>
        <v>1.1443661971830986E-2</v>
      </c>
      <c r="D11" s="65">
        <v>17</v>
      </c>
      <c r="E11" s="21">
        <f>IF(D33=0, "-", D11/D33)</f>
        <v>1.6456921587608905E-2</v>
      </c>
      <c r="F11" s="81">
        <v>107</v>
      </c>
      <c r="G11" s="39">
        <f>IF(F33=0, "-", F11/F33)</f>
        <v>1.1493018259935553E-2</v>
      </c>
      <c r="H11" s="65">
        <v>94</v>
      </c>
      <c r="I11" s="21">
        <f>IF(H33=0, "-", H11/H33)</f>
        <v>1.1052322163433274E-2</v>
      </c>
      <c r="J11" s="20">
        <f t="shared" si="0"/>
        <v>-0.23529411764705882</v>
      </c>
      <c r="K11" s="21">
        <f t="shared" si="1"/>
        <v>0.13829787234042554</v>
      </c>
    </row>
    <row r="12" spans="1:11" x14ac:dyDescent="0.25">
      <c r="A12" s="7" t="s">
        <v>49</v>
      </c>
      <c r="B12" s="65">
        <v>106</v>
      </c>
      <c r="C12" s="39">
        <f>IF(B33=0, "-", B12/B33)</f>
        <v>9.3309859154929578E-2</v>
      </c>
      <c r="D12" s="65">
        <v>116</v>
      </c>
      <c r="E12" s="21">
        <f>IF(D33=0, "-", D12/D33)</f>
        <v>0.11229428848015489</v>
      </c>
      <c r="F12" s="81">
        <v>942</v>
      </c>
      <c r="G12" s="39">
        <f>IF(F33=0, "-", F12/F33)</f>
        <v>0.10118152524167562</v>
      </c>
      <c r="H12" s="65">
        <v>800</v>
      </c>
      <c r="I12" s="21">
        <f>IF(H33=0, "-", H12/H33)</f>
        <v>9.4062316284538511E-2</v>
      </c>
      <c r="J12" s="20">
        <f t="shared" si="0"/>
        <v>-8.6206896551724144E-2</v>
      </c>
      <c r="K12" s="21">
        <f t="shared" si="1"/>
        <v>0.17749999999999999</v>
      </c>
    </row>
    <row r="13" spans="1:11" x14ac:dyDescent="0.25">
      <c r="A13" s="7" t="s">
        <v>52</v>
      </c>
      <c r="B13" s="65">
        <v>102</v>
      </c>
      <c r="C13" s="39">
        <f>IF(B33=0, "-", B13/B33)</f>
        <v>8.9788732394366202E-2</v>
      </c>
      <c r="D13" s="65">
        <v>93</v>
      </c>
      <c r="E13" s="21">
        <f>IF(D33=0, "-", D13/D33)</f>
        <v>9.0029041626331074E-2</v>
      </c>
      <c r="F13" s="81">
        <v>952</v>
      </c>
      <c r="G13" s="39">
        <f>IF(F33=0, "-", F13/F33)</f>
        <v>0.10225563909774436</v>
      </c>
      <c r="H13" s="65">
        <v>1005</v>
      </c>
      <c r="I13" s="21">
        <f>IF(H33=0, "-", H13/H33)</f>
        <v>0.11816578483245149</v>
      </c>
      <c r="J13" s="20">
        <f t="shared" si="0"/>
        <v>9.6774193548387094E-2</v>
      </c>
      <c r="K13" s="21">
        <f t="shared" si="1"/>
        <v>-5.2736318407960198E-2</v>
      </c>
    </row>
    <row r="14" spans="1:11" x14ac:dyDescent="0.25">
      <c r="A14" s="7" t="s">
        <v>55</v>
      </c>
      <c r="B14" s="65">
        <v>0</v>
      </c>
      <c r="C14" s="39">
        <f>IF(B33=0, "-", B14/B33)</f>
        <v>0</v>
      </c>
      <c r="D14" s="65">
        <v>3</v>
      </c>
      <c r="E14" s="21">
        <f>IF(D33=0, "-", D14/D33)</f>
        <v>2.9041626331074541E-3</v>
      </c>
      <c r="F14" s="81">
        <v>12</v>
      </c>
      <c r="G14" s="39">
        <f>IF(F33=0, "-", F14/F33)</f>
        <v>1.2889366272824919E-3</v>
      </c>
      <c r="H14" s="65">
        <v>13</v>
      </c>
      <c r="I14" s="21">
        <f>IF(H33=0, "-", H14/H33)</f>
        <v>1.5285126396237508E-3</v>
      </c>
      <c r="J14" s="20">
        <f t="shared" si="0"/>
        <v>-1</v>
      </c>
      <c r="K14" s="21">
        <f t="shared" si="1"/>
        <v>-7.6923076923076927E-2</v>
      </c>
    </row>
    <row r="15" spans="1:11" x14ac:dyDescent="0.25">
      <c r="A15" s="7" t="s">
        <v>56</v>
      </c>
      <c r="B15" s="65">
        <v>0</v>
      </c>
      <c r="C15" s="39">
        <f>IF(B33=0, "-", B15/B33)</f>
        <v>0</v>
      </c>
      <c r="D15" s="65">
        <v>0</v>
      </c>
      <c r="E15" s="21">
        <f>IF(D33=0, "-", D15/D33)</f>
        <v>0</v>
      </c>
      <c r="F15" s="81">
        <v>0</v>
      </c>
      <c r="G15" s="39">
        <f>IF(F33=0, "-", F15/F33)</f>
        <v>0</v>
      </c>
      <c r="H15" s="65">
        <v>3</v>
      </c>
      <c r="I15" s="21">
        <f>IF(H33=0, "-", H15/H33)</f>
        <v>3.5273368606701942E-4</v>
      </c>
      <c r="J15" s="20" t="str">
        <f t="shared" si="0"/>
        <v>-</v>
      </c>
      <c r="K15" s="21">
        <f t="shared" si="1"/>
        <v>-1</v>
      </c>
    </row>
    <row r="16" spans="1:11" x14ac:dyDescent="0.25">
      <c r="A16" s="7" t="s">
        <v>57</v>
      </c>
      <c r="B16" s="65">
        <v>277</v>
      </c>
      <c r="C16" s="39">
        <f>IF(B33=0, "-", B16/B33)</f>
        <v>0.24383802816901409</v>
      </c>
      <c r="D16" s="65">
        <v>184</v>
      </c>
      <c r="E16" s="21">
        <f>IF(D33=0, "-", D16/D33)</f>
        <v>0.1781219748305905</v>
      </c>
      <c r="F16" s="81">
        <v>2132</v>
      </c>
      <c r="G16" s="39">
        <f>IF(F33=0, "-", F16/F33)</f>
        <v>0.22900107411385606</v>
      </c>
      <c r="H16" s="65">
        <v>1424</v>
      </c>
      <c r="I16" s="21">
        <f>IF(H33=0, "-", H16/H33)</f>
        <v>0.16743092298647855</v>
      </c>
      <c r="J16" s="20">
        <f t="shared" si="0"/>
        <v>0.50543478260869568</v>
      </c>
      <c r="K16" s="21">
        <f t="shared" si="1"/>
        <v>0.49719101123595505</v>
      </c>
    </row>
    <row r="17" spans="1:11" x14ac:dyDescent="0.25">
      <c r="A17" s="7" t="s">
        <v>60</v>
      </c>
      <c r="B17" s="65">
        <v>67</v>
      </c>
      <c r="C17" s="39">
        <f>IF(B33=0, "-", B17/B33)</f>
        <v>5.8978873239436617E-2</v>
      </c>
      <c r="D17" s="65">
        <v>119</v>
      </c>
      <c r="E17" s="21">
        <f>IF(D33=0, "-", D17/D33)</f>
        <v>0.11519845111326234</v>
      </c>
      <c r="F17" s="81">
        <v>390</v>
      </c>
      <c r="G17" s="39">
        <f>IF(F33=0, "-", F17/F33)</f>
        <v>4.1890440386680987E-2</v>
      </c>
      <c r="H17" s="65">
        <v>487</v>
      </c>
      <c r="I17" s="21">
        <f>IF(H33=0, "-", H17/H33)</f>
        <v>5.7260435038212813E-2</v>
      </c>
      <c r="J17" s="20">
        <f t="shared" si="0"/>
        <v>-0.43697478991596639</v>
      </c>
      <c r="K17" s="21">
        <f t="shared" si="1"/>
        <v>-0.19917864476386038</v>
      </c>
    </row>
    <row r="18" spans="1:11" x14ac:dyDescent="0.25">
      <c r="A18" s="7" t="s">
        <v>63</v>
      </c>
      <c r="B18" s="65">
        <v>58</v>
      </c>
      <c r="C18" s="39">
        <f>IF(B33=0, "-", B18/B33)</f>
        <v>5.1056338028169015E-2</v>
      </c>
      <c r="D18" s="65">
        <v>64</v>
      </c>
      <c r="E18" s="21">
        <f>IF(D33=0, "-", D18/D33)</f>
        <v>6.1955469506292354E-2</v>
      </c>
      <c r="F18" s="81">
        <v>587</v>
      </c>
      <c r="G18" s="39">
        <f>IF(F33=0, "-", F18/F33)</f>
        <v>6.3050483351235226E-2</v>
      </c>
      <c r="H18" s="65">
        <v>507</v>
      </c>
      <c r="I18" s="21">
        <f>IF(H33=0, "-", H18/H33)</f>
        <v>5.9611992945326278E-2</v>
      </c>
      <c r="J18" s="20">
        <f t="shared" si="0"/>
        <v>-9.375E-2</v>
      </c>
      <c r="K18" s="21">
        <f t="shared" si="1"/>
        <v>0.15779092702169625</v>
      </c>
    </row>
    <row r="19" spans="1:11" x14ac:dyDescent="0.25">
      <c r="A19" s="7" t="s">
        <v>67</v>
      </c>
      <c r="B19" s="65">
        <v>82</v>
      </c>
      <c r="C19" s="39">
        <f>IF(B33=0, "-", B19/B33)</f>
        <v>7.2183098591549297E-2</v>
      </c>
      <c r="D19" s="65">
        <v>50</v>
      </c>
      <c r="E19" s="21">
        <f>IF(D33=0, "-", D19/D33)</f>
        <v>4.8402710551790899E-2</v>
      </c>
      <c r="F19" s="81">
        <v>602</v>
      </c>
      <c r="G19" s="39">
        <f>IF(F33=0, "-", F19/F33)</f>
        <v>6.4661654135338351E-2</v>
      </c>
      <c r="H19" s="65">
        <v>310</v>
      </c>
      <c r="I19" s="21">
        <f>IF(H33=0, "-", H19/H33)</f>
        <v>3.6449147560258674E-2</v>
      </c>
      <c r="J19" s="20">
        <f t="shared" si="0"/>
        <v>0.64</v>
      </c>
      <c r="K19" s="21">
        <f t="shared" si="1"/>
        <v>0.9419354838709677</v>
      </c>
    </row>
    <row r="20" spans="1:11" x14ac:dyDescent="0.25">
      <c r="A20" s="7" t="s">
        <v>70</v>
      </c>
      <c r="B20" s="65">
        <v>19</v>
      </c>
      <c r="C20" s="39">
        <f>IF(B33=0, "-", B20/B33)</f>
        <v>1.6725352112676055E-2</v>
      </c>
      <c r="D20" s="65">
        <v>9</v>
      </c>
      <c r="E20" s="21">
        <f>IF(D33=0, "-", D20/D33)</f>
        <v>8.7124878993223628E-3</v>
      </c>
      <c r="F20" s="81">
        <v>178</v>
      </c>
      <c r="G20" s="39">
        <f>IF(F33=0, "-", F20/F33)</f>
        <v>1.911922663802363E-2</v>
      </c>
      <c r="H20" s="65">
        <v>96</v>
      </c>
      <c r="I20" s="21">
        <f>IF(H33=0, "-", H20/H33)</f>
        <v>1.1287477954144622E-2</v>
      </c>
      <c r="J20" s="20">
        <f t="shared" si="0"/>
        <v>1.1111111111111112</v>
      </c>
      <c r="K20" s="21">
        <f t="shared" si="1"/>
        <v>0.85416666666666663</v>
      </c>
    </row>
    <row r="21" spans="1:11" x14ac:dyDescent="0.25">
      <c r="A21" s="7" t="s">
        <v>71</v>
      </c>
      <c r="B21" s="65">
        <v>1</v>
      </c>
      <c r="C21" s="39">
        <f>IF(B33=0, "-", B21/B33)</f>
        <v>8.8028169014084509E-4</v>
      </c>
      <c r="D21" s="65">
        <v>11</v>
      </c>
      <c r="E21" s="21">
        <f>IF(D33=0, "-", D21/D33)</f>
        <v>1.0648596321393998E-2</v>
      </c>
      <c r="F21" s="81">
        <v>56</v>
      </c>
      <c r="G21" s="39">
        <f>IF(F33=0, "-", F21/F33)</f>
        <v>6.0150375939849628E-3</v>
      </c>
      <c r="H21" s="65">
        <v>35</v>
      </c>
      <c r="I21" s="21">
        <f>IF(H33=0, "-", H21/H33)</f>
        <v>4.11522633744856E-3</v>
      </c>
      <c r="J21" s="20">
        <f t="shared" si="0"/>
        <v>-0.90909090909090906</v>
      </c>
      <c r="K21" s="21">
        <f t="shared" si="1"/>
        <v>0.6</v>
      </c>
    </row>
    <row r="22" spans="1:11" x14ac:dyDescent="0.25">
      <c r="A22" s="7" t="s">
        <v>76</v>
      </c>
      <c r="B22" s="65">
        <v>18</v>
      </c>
      <c r="C22" s="39">
        <f>IF(B33=0, "-", B22/B33)</f>
        <v>1.5845070422535211E-2</v>
      </c>
      <c r="D22" s="65">
        <v>37</v>
      </c>
      <c r="E22" s="21">
        <f>IF(D33=0, "-", D22/D33)</f>
        <v>3.5818005808325268E-2</v>
      </c>
      <c r="F22" s="81">
        <v>190</v>
      </c>
      <c r="G22" s="39">
        <f>IF(F33=0, "-", F22/F33)</f>
        <v>2.0408163265306121E-2</v>
      </c>
      <c r="H22" s="65">
        <v>355</v>
      </c>
      <c r="I22" s="21">
        <f>IF(H33=0, "-", H22/H33)</f>
        <v>4.1740152851263965E-2</v>
      </c>
      <c r="J22" s="20">
        <f t="shared" si="0"/>
        <v>-0.51351351351351349</v>
      </c>
      <c r="K22" s="21">
        <f t="shared" si="1"/>
        <v>-0.46478873239436619</v>
      </c>
    </row>
    <row r="23" spans="1:11" x14ac:dyDescent="0.25">
      <c r="A23" s="7" t="s">
        <v>77</v>
      </c>
      <c r="B23" s="65">
        <v>95</v>
      </c>
      <c r="C23" s="39">
        <f>IF(B33=0, "-", B23/B33)</f>
        <v>8.3626760563380281E-2</v>
      </c>
      <c r="D23" s="65">
        <v>91</v>
      </c>
      <c r="E23" s="21">
        <f>IF(D33=0, "-", D23/D33)</f>
        <v>8.8092933204259441E-2</v>
      </c>
      <c r="F23" s="81">
        <v>804</v>
      </c>
      <c r="G23" s="39">
        <f>IF(F33=0, "-", F23/F33)</f>
        <v>8.6358754027926962E-2</v>
      </c>
      <c r="H23" s="65">
        <v>985</v>
      </c>
      <c r="I23" s="21">
        <f>IF(H33=0, "-", H23/H33)</f>
        <v>0.11581422692533803</v>
      </c>
      <c r="J23" s="20">
        <f t="shared" si="0"/>
        <v>4.3956043956043959E-2</v>
      </c>
      <c r="K23" s="21">
        <f t="shared" si="1"/>
        <v>-0.18375634517766498</v>
      </c>
    </row>
    <row r="24" spans="1:11" x14ac:dyDescent="0.25">
      <c r="A24" s="7" t="s">
        <v>83</v>
      </c>
      <c r="B24" s="65">
        <v>1</v>
      </c>
      <c r="C24" s="39">
        <f>IF(B33=0, "-", B24/B33)</f>
        <v>8.8028169014084509E-4</v>
      </c>
      <c r="D24" s="65">
        <v>2</v>
      </c>
      <c r="E24" s="21">
        <f>IF(D33=0, "-", D24/D33)</f>
        <v>1.9361084220716361E-3</v>
      </c>
      <c r="F24" s="81">
        <v>18</v>
      </c>
      <c r="G24" s="39">
        <f>IF(F33=0, "-", F24/F33)</f>
        <v>1.9334049409237379E-3</v>
      </c>
      <c r="H24" s="65">
        <v>8</v>
      </c>
      <c r="I24" s="21">
        <f>IF(H33=0, "-", H24/H33)</f>
        <v>9.4062316284538509E-4</v>
      </c>
      <c r="J24" s="20">
        <f t="shared" si="0"/>
        <v>-0.5</v>
      </c>
      <c r="K24" s="21">
        <f t="shared" si="1"/>
        <v>1.25</v>
      </c>
    </row>
    <row r="25" spans="1:11" x14ac:dyDescent="0.25">
      <c r="A25" s="7" t="s">
        <v>87</v>
      </c>
      <c r="B25" s="65">
        <v>38</v>
      </c>
      <c r="C25" s="39">
        <f>IF(B33=0, "-", B25/B33)</f>
        <v>3.345070422535211E-2</v>
      </c>
      <c r="D25" s="65">
        <v>31</v>
      </c>
      <c r="E25" s="21">
        <f>IF(D33=0, "-", D25/D33)</f>
        <v>3.0009680542110357E-2</v>
      </c>
      <c r="F25" s="81">
        <v>441</v>
      </c>
      <c r="G25" s="39">
        <f>IF(F33=0, "-", F25/F33)</f>
        <v>4.736842105263158E-2</v>
      </c>
      <c r="H25" s="65">
        <v>348</v>
      </c>
      <c r="I25" s="21">
        <f>IF(H33=0, "-", H25/H33)</f>
        <v>4.0917107583774252E-2</v>
      </c>
      <c r="J25" s="20">
        <f t="shared" si="0"/>
        <v>0.22580645161290322</v>
      </c>
      <c r="K25" s="21">
        <f t="shared" si="1"/>
        <v>0.26724137931034481</v>
      </c>
    </row>
    <row r="26" spans="1:11" x14ac:dyDescent="0.25">
      <c r="A26" s="7" t="s">
        <v>89</v>
      </c>
      <c r="B26" s="65">
        <v>17</v>
      </c>
      <c r="C26" s="39">
        <f>IF(B33=0, "-", B26/B33)</f>
        <v>1.4964788732394365E-2</v>
      </c>
      <c r="D26" s="65">
        <v>36</v>
      </c>
      <c r="E26" s="21">
        <f>IF(D33=0, "-", D26/D33)</f>
        <v>3.4849951597289451E-2</v>
      </c>
      <c r="F26" s="81">
        <v>259</v>
      </c>
      <c r="G26" s="39">
        <f>IF(F33=0, "-", F26/F33)</f>
        <v>2.7819548872180452E-2</v>
      </c>
      <c r="H26" s="65">
        <v>267</v>
      </c>
      <c r="I26" s="21">
        <f>IF(H33=0, "-", H26/H33)</f>
        <v>3.1393298059964728E-2</v>
      </c>
      <c r="J26" s="20">
        <f t="shared" si="0"/>
        <v>-0.52777777777777779</v>
      </c>
      <c r="K26" s="21">
        <f t="shared" si="1"/>
        <v>-2.9962546816479401E-2</v>
      </c>
    </row>
    <row r="27" spans="1:11" x14ac:dyDescent="0.25">
      <c r="A27" s="7" t="s">
        <v>90</v>
      </c>
      <c r="B27" s="65">
        <v>0</v>
      </c>
      <c r="C27" s="39">
        <f>IF(B33=0, "-", B27/B33)</f>
        <v>0</v>
      </c>
      <c r="D27" s="65">
        <v>0</v>
      </c>
      <c r="E27" s="21">
        <f>IF(D33=0, "-", D27/D33)</f>
        <v>0</v>
      </c>
      <c r="F27" s="81">
        <v>7</v>
      </c>
      <c r="G27" s="39">
        <f>IF(F33=0, "-", F27/F33)</f>
        <v>7.5187969924812035E-4</v>
      </c>
      <c r="H27" s="65">
        <v>0</v>
      </c>
      <c r="I27" s="21">
        <f>IF(H33=0, "-", H27/H33)</f>
        <v>0</v>
      </c>
      <c r="J27" s="20" t="str">
        <f t="shared" si="0"/>
        <v>-</v>
      </c>
      <c r="K27" s="21" t="str">
        <f t="shared" si="1"/>
        <v>-</v>
      </c>
    </row>
    <row r="28" spans="1:11" x14ac:dyDescent="0.25">
      <c r="A28" s="7" t="s">
        <v>97</v>
      </c>
      <c r="B28" s="65">
        <v>60</v>
      </c>
      <c r="C28" s="39">
        <f>IF(B33=0, "-", B28/B33)</f>
        <v>5.2816901408450703E-2</v>
      </c>
      <c r="D28" s="65">
        <v>20</v>
      </c>
      <c r="E28" s="21">
        <f>IF(D33=0, "-", D28/D33)</f>
        <v>1.9361084220716359E-2</v>
      </c>
      <c r="F28" s="81">
        <v>324</v>
      </c>
      <c r="G28" s="39">
        <f>IF(F33=0, "-", F28/F33)</f>
        <v>3.4801288936627282E-2</v>
      </c>
      <c r="H28" s="65">
        <v>188</v>
      </c>
      <c r="I28" s="21">
        <f>IF(H33=0, "-", H28/H33)</f>
        <v>2.2104644326866547E-2</v>
      </c>
      <c r="J28" s="20">
        <f t="shared" si="0"/>
        <v>2</v>
      </c>
      <c r="K28" s="21">
        <f t="shared" si="1"/>
        <v>0.72340425531914898</v>
      </c>
    </row>
    <row r="29" spans="1:11" x14ac:dyDescent="0.25">
      <c r="A29" s="7" t="s">
        <v>98</v>
      </c>
      <c r="B29" s="65">
        <v>35</v>
      </c>
      <c r="C29" s="39">
        <f>IF(B33=0, "-", B29/B33)</f>
        <v>3.0809859154929578E-2</v>
      </c>
      <c r="D29" s="65">
        <v>18</v>
      </c>
      <c r="E29" s="21">
        <f>IF(D33=0, "-", D29/D33)</f>
        <v>1.7424975798644726E-2</v>
      </c>
      <c r="F29" s="81">
        <v>173</v>
      </c>
      <c r="G29" s="39">
        <f>IF(F33=0, "-", F29/F33)</f>
        <v>1.8582169709989257E-2</v>
      </c>
      <c r="H29" s="65">
        <v>215</v>
      </c>
      <c r="I29" s="21">
        <f>IF(H33=0, "-", H29/H33)</f>
        <v>2.5279247501469725E-2</v>
      </c>
      <c r="J29" s="20">
        <f t="shared" si="0"/>
        <v>0.94444444444444442</v>
      </c>
      <c r="K29" s="21">
        <f t="shared" si="1"/>
        <v>-0.19534883720930232</v>
      </c>
    </row>
    <row r="30" spans="1:11" x14ac:dyDescent="0.25">
      <c r="A30" s="7" t="s">
        <v>100</v>
      </c>
      <c r="B30" s="65">
        <v>80</v>
      </c>
      <c r="C30" s="39">
        <f>IF(B33=0, "-", B30/B33)</f>
        <v>7.0422535211267609E-2</v>
      </c>
      <c r="D30" s="65">
        <v>57</v>
      </c>
      <c r="E30" s="21">
        <f>IF(D33=0, "-", D30/D33)</f>
        <v>5.5179090029041623E-2</v>
      </c>
      <c r="F30" s="81">
        <v>615</v>
      </c>
      <c r="G30" s="39">
        <f>IF(F33=0, "-", F30/F33)</f>
        <v>6.6058002148227712E-2</v>
      </c>
      <c r="H30" s="65">
        <v>469</v>
      </c>
      <c r="I30" s="21">
        <f>IF(H33=0, "-", H30/H33)</f>
        <v>5.51440329218107E-2</v>
      </c>
      <c r="J30" s="20">
        <f t="shared" si="0"/>
        <v>0.40350877192982454</v>
      </c>
      <c r="K30" s="21">
        <f t="shared" si="1"/>
        <v>0.31130063965884863</v>
      </c>
    </row>
    <row r="31" spans="1:11" x14ac:dyDescent="0.25">
      <c r="A31" s="7" t="s">
        <v>101</v>
      </c>
      <c r="B31" s="65">
        <v>1</v>
      </c>
      <c r="C31" s="39">
        <f>IF(B33=0, "-", B31/B33)</f>
        <v>8.8028169014084509E-4</v>
      </c>
      <c r="D31" s="65">
        <v>4</v>
      </c>
      <c r="E31" s="21">
        <f>IF(D33=0, "-", D31/D33)</f>
        <v>3.8722168441432721E-3</v>
      </c>
      <c r="F31" s="81">
        <v>23</v>
      </c>
      <c r="G31" s="39">
        <f>IF(F33=0, "-", F31/F33)</f>
        <v>2.4704618689581096E-3</v>
      </c>
      <c r="H31" s="65">
        <v>35</v>
      </c>
      <c r="I31" s="21">
        <f>IF(H33=0, "-", H31/H33)</f>
        <v>4.11522633744856E-3</v>
      </c>
      <c r="J31" s="20">
        <f t="shared" si="0"/>
        <v>-0.75</v>
      </c>
      <c r="K31" s="21">
        <f t="shared" si="1"/>
        <v>-0.34285714285714286</v>
      </c>
    </row>
    <row r="32" spans="1:11" x14ac:dyDescent="0.25">
      <c r="A32" s="2"/>
      <c r="B32" s="68"/>
      <c r="C32" s="33"/>
      <c r="D32" s="68"/>
      <c r="E32" s="6"/>
      <c r="F32" s="82"/>
      <c r="G32" s="33"/>
      <c r="H32" s="68"/>
      <c r="I32" s="6"/>
      <c r="J32" s="5"/>
      <c r="K32" s="6"/>
    </row>
    <row r="33" spans="1:11" s="43" customFormat="1" x14ac:dyDescent="0.25">
      <c r="A33" s="162" t="s">
        <v>637</v>
      </c>
      <c r="B33" s="71">
        <f>SUM(B7:B32)</f>
        <v>1136</v>
      </c>
      <c r="C33" s="40">
        <v>1</v>
      </c>
      <c r="D33" s="71">
        <f>SUM(D7:D32)</f>
        <v>1033</v>
      </c>
      <c r="E33" s="41">
        <v>1</v>
      </c>
      <c r="F33" s="77">
        <f>SUM(F7:F32)</f>
        <v>9310</v>
      </c>
      <c r="G33" s="42">
        <v>1</v>
      </c>
      <c r="H33" s="71">
        <f>SUM(H7:H32)</f>
        <v>8505</v>
      </c>
      <c r="I33" s="41">
        <v>1</v>
      </c>
      <c r="J33" s="37">
        <f>IF(D33=0, "-", (B33-D33)/D33)</f>
        <v>9.9709583736689256E-2</v>
      </c>
      <c r="K33" s="38">
        <f>IF(H33=0, "-", (F33-H33)/H33)</f>
        <v>9.4650205761316872E-2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09"/>
  <sheetViews>
    <sheetView tabSelected="1" zoomScaleNormal="100" workbookViewId="0">
      <selection activeCell="M1" sqref="M1"/>
    </sheetView>
  </sheetViews>
  <sheetFormatPr defaultRowHeight="13.2" x14ac:dyDescent="0.25"/>
  <cols>
    <col min="1" max="1" width="34.109375" bestFit="1" customWidth="1"/>
    <col min="6" max="6" width="1.6640625" customWidth="1"/>
  </cols>
  <sheetData>
    <row r="1" spans="1:10" s="52" customFormat="1" ht="20.399999999999999" x14ac:dyDescent="0.35">
      <c r="A1" s="4" t="s">
        <v>10</v>
      </c>
      <c r="B1" s="198" t="s">
        <v>21</v>
      </c>
      <c r="C1" s="199"/>
      <c r="D1" s="199"/>
      <c r="E1" s="199"/>
      <c r="F1" s="199"/>
      <c r="G1" s="199"/>
      <c r="H1" s="199"/>
      <c r="I1" s="199"/>
      <c r="J1" s="199"/>
    </row>
    <row r="2" spans="1:10" s="52" customFormat="1" ht="20.399999999999999" x14ac:dyDescent="0.35">
      <c r="A2" s="4" t="s">
        <v>112</v>
      </c>
      <c r="B2" s="202" t="s">
        <v>103</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7"/>
      <c r="B6" s="86"/>
      <c r="C6" s="87"/>
      <c r="D6" s="86"/>
      <c r="E6" s="87"/>
      <c r="F6" s="88"/>
      <c r="G6" s="86"/>
      <c r="H6" s="87"/>
      <c r="I6" s="35"/>
      <c r="J6" s="36"/>
    </row>
    <row r="7" spans="1:10" s="139" customFormat="1" x14ac:dyDescent="0.25">
      <c r="A7" s="159" t="s">
        <v>31</v>
      </c>
      <c r="B7" s="65"/>
      <c r="C7" s="66"/>
      <c r="D7" s="65"/>
      <c r="E7" s="66"/>
      <c r="F7" s="67"/>
      <c r="G7" s="65"/>
      <c r="H7" s="66"/>
      <c r="I7" s="20"/>
      <c r="J7" s="21"/>
    </row>
    <row r="8" spans="1:10" x14ac:dyDescent="0.25">
      <c r="A8" s="158" t="s">
        <v>325</v>
      </c>
      <c r="B8" s="65">
        <v>0</v>
      </c>
      <c r="C8" s="66">
        <v>0</v>
      </c>
      <c r="D8" s="65">
        <v>1</v>
      </c>
      <c r="E8" s="66">
        <v>3</v>
      </c>
      <c r="F8" s="67"/>
      <c r="G8" s="65">
        <f>B8-C8</f>
        <v>0</v>
      </c>
      <c r="H8" s="66">
        <f>D8-E8</f>
        <v>-2</v>
      </c>
      <c r="I8" s="20" t="str">
        <f>IF(C8=0, "-", IF(G8/C8&lt;10, G8/C8, "&gt;999%"))</f>
        <v>-</v>
      </c>
      <c r="J8" s="21">
        <f>IF(E8=0, "-", IF(H8/E8&lt;10, H8/E8, "&gt;999%"))</f>
        <v>-0.66666666666666663</v>
      </c>
    </row>
    <row r="9" spans="1:10" x14ac:dyDescent="0.25">
      <c r="A9" s="158" t="s">
        <v>257</v>
      </c>
      <c r="B9" s="65">
        <v>9</v>
      </c>
      <c r="C9" s="66">
        <v>18</v>
      </c>
      <c r="D9" s="65">
        <v>82</v>
      </c>
      <c r="E9" s="66">
        <v>130</v>
      </c>
      <c r="F9" s="67"/>
      <c r="G9" s="65">
        <f>B9-C9</f>
        <v>-9</v>
      </c>
      <c r="H9" s="66">
        <f>D9-E9</f>
        <v>-48</v>
      </c>
      <c r="I9" s="20">
        <f>IF(C9=0, "-", IF(G9/C9&lt;10, G9/C9, "&gt;999%"))</f>
        <v>-0.5</v>
      </c>
      <c r="J9" s="21">
        <f>IF(E9=0, "-", IF(H9/E9&lt;10, H9/E9, "&gt;999%"))</f>
        <v>-0.36923076923076925</v>
      </c>
    </row>
    <row r="10" spans="1:10" x14ac:dyDescent="0.25">
      <c r="A10" s="158" t="s">
        <v>221</v>
      </c>
      <c r="B10" s="65">
        <v>0</v>
      </c>
      <c r="C10" s="66">
        <v>1</v>
      </c>
      <c r="D10" s="65">
        <v>0</v>
      </c>
      <c r="E10" s="66">
        <v>34</v>
      </c>
      <c r="F10" s="67"/>
      <c r="G10" s="65">
        <f>B10-C10</f>
        <v>-1</v>
      </c>
      <c r="H10" s="66">
        <f>D10-E10</f>
        <v>-34</v>
      </c>
      <c r="I10" s="20">
        <f>IF(C10=0, "-", IF(G10/C10&lt;10, G10/C10, "&gt;999%"))</f>
        <v>-1</v>
      </c>
      <c r="J10" s="21">
        <f>IF(E10=0, "-", IF(H10/E10&lt;10, H10/E10, "&gt;999%"))</f>
        <v>-1</v>
      </c>
    </row>
    <row r="11" spans="1:10" x14ac:dyDescent="0.25">
      <c r="A11" s="158" t="s">
        <v>419</v>
      </c>
      <c r="B11" s="65">
        <v>9</v>
      </c>
      <c r="C11" s="66">
        <v>19</v>
      </c>
      <c r="D11" s="65">
        <v>109</v>
      </c>
      <c r="E11" s="66">
        <v>67</v>
      </c>
      <c r="F11" s="67"/>
      <c r="G11" s="65">
        <f>B11-C11</f>
        <v>-10</v>
      </c>
      <c r="H11" s="66">
        <f>D11-E11</f>
        <v>42</v>
      </c>
      <c r="I11" s="20">
        <f>IF(C11=0, "-", IF(G11/C11&lt;10, G11/C11, "&gt;999%"))</f>
        <v>-0.52631578947368418</v>
      </c>
      <c r="J11" s="21">
        <f>IF(E11=0, "-", IF(H11/E11&lt;10, H11/E11, "&gt;999%"))</f>
        <v>0.62686567164179108</v>
      </c>
    </row>
    <row r="12" spans="1:10" s="160" customFormat="1" x14ac:dyDescent="0.25">
      <c r="A12" s="178" t="s">
        <v>645</v>
      </c>
      <c r="B12" s="71">
        <v>18</v>
      </c>
      <c r="C12" s="72">
        <v>38</v>
      </c>
      <c r="D12" s="71">
        <v>192</v>
      </c>
      <c r="E12" s="72">
        <v>234</v>
      </c>
      <c r="F12" s="73"/>
      <c r="G12" s="71">
        <f>B12-C12</f>
        <v>-20</v>
      </c>
      <c r="H12" s="72">
        <f>D12-E12</f>
        <v>-42</v>
      </c>
      <c r="I12" s="37">
        <f>IF(C12=0, "-", IF(G12/C12&lt;10, G12/C12, "&gt;999%"))</f>
        <v>-0.52631578947368418</v>
      </c>
      <c r="J12" s="38">
        <f>IF(E12=0, "-", IF(H12/E12&lt;10, H12/E12, "&gt;999%"))</f>
        <v>-0.17948717948717949</v>
      </c>
    </row>
    <row r="13" spans="1:10" x14ac:dyDescent="0.25">
      <c r="A13" s="177"/>
      <c r="B13" s="143"/>
      <c r="C13" s="144"/>
      <c r="D13" s="143"/>
      <c r="E13" s="144"/>
      <c r="F13" s="145"/>
      <c r="G13" s="143"/>
      <c r="H13" s="144"/>
      <c r="I13" s="151"/>
      <c r="J13" s="152"/>
    </row>
    <row r="14" spans="1:10" s="139" customFormat="1" x14ac:dyDescent="0.25">
      <c r="A14" s="159" t="s">
        <v>32</v>
      </c>
      <c r="B14" s="65"/>
      <c r="C14" s="66"/>
      <c r="D14" s="65"/>
      <c r="E14" s="66"/>
      <c r="F14" s="67"/>
      <c r="G14" s="65"/>
      <c r="H14" s="66"/>
      <c r="I14" s="20"/>
      <c r="J14" s="21"/>
    </row>
    <row r="15" spans="1:10" x14ac:dyDescent="0.25">
      <c r="A15" s="158" t="s">
        <v>326</v>
      </c>
      <c r="B15" s="65">
        <v>0</v>
      </c>
      <c r="C15" s="66">
        <v>0</v>
      </c>
      <c r="D15" s="65">
        <v>2</v>
      </c>
      <c r="E15" s="66">
        <v>3</v>
      </c>
      <c r="F15" s="67"/>
      <c r="G15" s="65">
        <f>B15-C15</f>
        <v>0</v>
      </c>
      <c r="H15" s="66">
        <f>D15-E15</f>
        <v>-1</v>
      </c>
      <c r="I15" s="20" t="str">
        <f>IF(C15=0, "-", IF(G15/C15&lt;10, G15/C15, "&gt;999%"))</f>
        <v>-</v>
      </c>
      <c r="J15" s="21">
        <f>IF(E15=0, "-", IF(H15/E15&lt;10, H15/E15, "&gt;999%"))</f>
        <v>-0.33333333333333331</v>
      </c>
    </row>
    <row r="16" spans="1:10" s="160" customFormat="1" x14ac:dyDescent="0.25">
      <c r="A16" s="178" t="s">
        <v>646</v>
      </c>
      <c r="B16" s="71">
        <v>0</v>
      </c>
      <c r="C16" s="72">
        <v>0</v>
      </c>
      <c r="D16" s="71">
        <v>2</v>
      </c>
      <c r="E16" s="72">
        <v>3</v>
      </c>
      <c r="F16" s="73"/>
      <c r="G16" s="71">
        <f>B16-C16</f>
        <v>0</v>
      </c>
      <c r="H16" s="72">
        <f>D16-E16</f>
        <v>-1</v>
      </c>
      <c r="I16" s="37" t="str">
        <f>IF(C16=0, "-", IF(G16/C16&lt;10, G16/C16, "&gt;999%"))</f>
        <v>-</v>
      </c>
      <c r="J16" s="38">
        <f>IF(E16=0, "-", IF(H16/E16&lt;10, H16/E16, "&gt;999%"))</f>
        <v>-0.33333333333333331</v>
      </c>
    </row>
    <row r="17" spans="1:10" x14ac:dyDescent="0.25">
      <c r="A17" s="177"/>
      <c r="B17" s="143"/>
      <c r="C17" s="144"/>
      <c r="D17" s="143"/>
      <c r="E17" s="144"/>
      <c r="F17" s="145"/>
      <c r="G17" s="143"/>
      <c r="H17" s="144"/>
      <c r="I17" s="151"/>
      <c r="J17" s="152"/>
    </row>
    <row r="18" spans="1:10" s="139" customFormat="1" x14ac:dyDescent="0.25">
      <c r="A18" s="159" t="s">
        <v>33</v>
      </c>
      <c r="B18" s="65"/>
      <c r="C18" s="66"/>
      <c r="D18" s="65"/>
      <c r="E18" s="66"/>
      <c r="F18" s="67"/>
      <c r="G18" s="65"/>
      <c r="H18" s="66"/>
      <c r="I18" s="20"/>
      <c r="J18" s="21"/>
    </row>
    <row r="19" spans="1:10" x14ac:dyDescent="0.25">
      <c r="A19" s="158" t="s">
        <v>343</v>
      </c>
      <c r="B19" s="65">
        <v>2</v>
      </c>
      <c r="C19" s="66">
        <v>1</v>
      </c>
      <c r="D19" s="65">
        <v>16</v>
      </c>
      <c r="E19" s="66">
        <v>17</v>
      </c>
      <c r="F19" s="67"/>
      <c r="G19" s="65">
        <f>B19-C19</f>
        <v>1</v>
      </c>
      <c r="H19" s="66">
        <f>D19-E19</f>
        <v>-1</v>
      </c>
      <c r="I19" s="20">
        <f>IF(C19=0, "-", IF(G19/C19&lt;10, G19/C19, "&gt;999%"))</f>
        <v>1</v>
      </c>
      <c r="J19" s="21">
        <f>IF(E19=0, "-", IF(H19/E19&lt;10, H19/E19, "&gt;999%"))</f>
        <v>-5.8823529411764705E-2</v>
      </c>
    </row>
    <row r="20" spans="1:10" x14ac:dyDescent="0.25">
      <c r="A20" s="158" t="s">
        <v>484</v>
      </c>
      <c r="B20" s="65">
        <v>1</v>
      </c>
      <c r="C20" s="66">
        <v>3</v>
      </c>
      <c r="D20" s="65">
        <v>13</v>
      </c>
      <c r="E20" s="66">
        <v>11</v>
      </c>
      <c r="F20" s="67"/>
      <c r="G20" s="65">
        <f>B20-C20</f>
        <v>-2</v>
      </c>
      <c r="H20" s="66">
        <f>D20-E20</f>
        <v>2</v>
      </c>
      <c r="I20" s="20">
        <f>IF(C20=0, "-", IF(G20/C20&lt;10, G20/C20, "&gt;999%"))</f>
        <v>-0.66666666666666663</v>
      </c>
      <c r="J20" s="21">
        <f>IF(E20=0, "-", IF(H20/E20&lt;10, H20/E20, "&gt;999%"))</f>
        <v>0.18181818181818182</v>
      </c>
    </row>
    <row r="21" spans="1:10" s="160" customFormat="1" x14ac:dyDescent="0.25">
      <c r="A21" s="178" t="s">
        <v>647</v>
      </c>
      <c r="B21" s="71">
        <v>3</v>
      </c>
      <c r="C21" s="72">
        <v>4</v>
      </c>
      <c r="D21" s="71">
        <v>29</v>
      </c>
      <c r="E21" s="72">
        <v>28</v>
      </c>
      <c r="F21" s="73"/>
      <c r="G21" s="71">
        <f>B21-C21</f>
        <v>-1</v>
      </c>
      <c r="H21" s="72">
        <f>D21-E21</f>
        <v>1</v>
      </c>
      <c r="I21" s="37">
        <f>IF(C21=0, "-", IF(G21/C21&lt;10, G21/C21, "&gt;999%"))</f>
        <v>-0.25</v>
      </c>
      <c r="J21" s="38">
        <f>IF(E21=0, "-", IF(H21/E21&lt;10, H21/E21, "&gt;999%"))</f>
        <v>3.5714285714285712E-2</v>
      </c>
    </row>
    <row r="22" spans="1:10" x14ac:dyDescent="0.25">
      <c r="A22" s="177"/>
      <c r="B22" s="143"/>
      <c r="C22" s="144"/>
      <c r="D22" s="143"/>
      <c r="E22" s="144"/>
      <c r="F22" s="145"/>
      <c r="G22" s="143"/>
      <c r="H22" s="144"/>
      <c r="I22" s="151"/>
      <c r="J22" s="152"/>
    </row>
    <row r="23" spans="1:10" s="139" customFormat="1" x14ac:dyDescent="0.25">
      <c r="A23" s="159" t="s">
        <v>34</v>
      </c>
      <c r="B23" s="65"/>
      <c r="C23" s="66"/>
      <c r="D23" s="65"/>
      <c r="E23" s="66"/>
      <c r="F23" s="67"/>
      <c r="G23" s="65"/>
      <c r="H23" s="66"/>
      <c r="I23" s="20"/>
      <c r="J23" s="21"/>
    </row>
    <row r="24" spans="1:10" x14ac:dyDescent="0.25">
      <c r="A24" s="158" t="s">
        <v>218</v>
      </c>
      <c r="B24" s="65">
        <v>12</v>
      </c>
      <c r="C24" s="66">
        <v>8</v>
      </c>
      <c r="D24" s="65">
        <v>62</v>
      </c>
      <c r="E24" s="66">
        <v>96</v>
      </c>
      <c r="F24" s="67"/>
      <c r="G24" s="65">
        <f t="shared" ref="G24:G40" si="0">B24-C24</f>
        <v>4</v>
      </c>
      <c r="H24" s="66">
        <f t="shared" ref="H24:H40" si="1">D24-E24</f>
        <v>-34</v>
      </c>
      <c r="I24" s="20">
        <f t="shared" ref="I24:I40" si="2">IF(C24=0, "-", IF(G24/C24&lt;10, G24/C24, "&gt;999%"))</f>
        <v>0.5</v>
      </c>
      <c r="J24" s="21">
        <f t="shared" ref="J24:J40" si="3">IF(E24=0, "-", IF(H24/E24&lt;10, H24/E24, "&gt;999%"))</f>
        <v>-0.35416666666666669</v>
      </c>
    </row>
    <row r="25" spans="1:10" x14ac:dyDescent="0.25">
      <c r="A25" s="158" t="s">
        <v>238</v>
      </c>
      <c r="B25" s="65">
        <v>94</v>
      </c>
      <c r="C25" s="66">
        <v>0</v>
      </c>
      <c r="D25" s="65">
        <v>392</v>
      </c>
      <c r="E25" s="66">
        <v>39</v>
      </c>
      <c r="F25" s="67"/>
      <c r="G25" s="65">
        <f t="shared" si="0"/>
        <v>94</v>
      </c>
      <c r="H25" s="66">
        <f t="shared" si="1"/>
        <v>353</v>
      </c>
      <c r="I25" s="20" t="str">
        <f t="shared" si="2"/>
        <v>-</v>
      </c>
      <c r="J25" s="21">
        <f t="shared" si="3"/>
        <v>9.0512820512820511</v>
      </c>
    </row>
    <row r="26" spans="1:10" x14ac:dyDescent="0.25">
      <c r="A26" s="158" t="s">
        <v>258</v>
      </c>
      <c r="B26" s="65">
        <v>12</v>
      </c>
      <c r="C26" s="66">
        <v>16</v>
      </c>
      <c r="D26" s="65">
        <v>113</v>
      </c>
      <c r="E26" s="66">
        <v>145</v>
      </c>
      <c r="F26" s="67"/>
      <c r="G26" s="65">
        <f t="shared" si="0"/>
        <v>-4</v>
      </c>
      <c r="H26" s="66">
        <f t="shared" si="1"/>
        <v>-32</v>
      </c>
      <c r="I26" s="20">
        <f t="shared" si="2"/>
        <v>-0.25</v>
      </c>
      <c r="J26" s="21">
        <f t="shared" si="3"/>
        <v>-0.22068965517241379</v>
      </c>
    </row>
    <row r="27" spans="1:10" x14ac:dyDescent="0.25">
      <c r="A27" s="158" t="s">
        <v>327</v>
      </c>
      <c r="B27" s="65">
        <v>1</v>
      </c>
      <c r="C27" s="66">
        <v>4</v>
      </c>
      <c r="D27" s="65">
        <v>30</v>
      </c>
      <c r="E27" s="66">
        <v>15</v>
      </c>
      <c r="F27" s="67"/>
      <c r="G27" s="65">
        <f t="shared" si="0"/>
        <v>-3</v>
      </c>
      <c r="H27" s="66">
        <f t="shared" si="1"/>
        <v>15</v>
      </c>
      <c r="I27" s="20">
        <f t="shared" si="2"/>
        <v>-0.75</v>
      </c>
      <c r="J27" s="21">
        <f t="shared" si="3"/>
        <v>1</v>
      </c>
    </row>
    <row r="28" spans="1:10" x14ac:dyDescent="0.25">
      <c r="A28" s="158" t="s">
        <v>259</v>
      </c>
      <c r="B28" s="65">
        <v>13</v>
      </c>
      <c r="C28" s="66">
        <v>7</v>
      </c>
      <c r="D28" s="65">
        <v>78</v>
      </c>
      <c r="E28" s="66">
        <v>89</v>
      </c>
      <c r="F28" s="67"/>
      <c r="G28" s="65">
        <f t="shared" si="0"/>
        <v>6</v>
      </c>
      <c r="H28" s="66">
        <f t="shared" si="1"/>
        <v>-11</v>
      </c>
      <c r="I28" s="20">
        <f t="shared" si="2"/>
        <v>0.8571428571428571</v>
      </c>
      <c r="J28" s="21">
        <f t="shared" si="3"/>
        <v>-0.12359550561797752</v>
      </c>
    </row>
    <row r="29" spans="1:10" x14ac:dyDescent="0.25">
      <c r="A29" s="158" t="s">
        <v>277</v>
      </c>
      <c r="B29" s="65">
        <v>5</v>
      </c>
      <c r="C29" s="66">
        <v>2</v>
      </c>
      <c r="D29" s="65">
        <v>57</v>
      </c>
      <c r="E29" s="66">
        <v>43</v>
      </c>
      <c r="F29" s="67"/>
      <c r="G29" s="65">
        <f t="shared" si="0"/>
        <v>3</v>
      </c>
      <c r="H29" s="66">
        <f t="shared" si="1"/>
        <v>14</v>
      </c>
      <c r="I29" s="20">
        <f t="shared" si="2"/>
        <v>1.5</v>
      </c>
      <c r="J29" s="21">
        <f t="shared" si="3"/>
        <v>0.32558139534883723</v>
      </c>
    </row>
    <row r="30" spans="1:10" x14ac:dyDescent="0.25">
      <c r="A30" s="158" t="s">
        <v>278</v>
      </c>
      <c r="B30" s="65">
        <v>1</v>
      </c>
      <c r="C30" s="66">
        <v>1</v>
      </c>
      <c r="D30" s="65">
        <v>12</v>
      </c>
      <c r="E30" s="66">
        <v>10</v>
      </c>
      <c r="F30" s="67"/>
      <c r="G30" s="65">
        <f t="shared" si="0"/>
        <v>0</v>
      </c>
      <c r="H30" s="66">
        <f t="shared" si="1"/>
        <v>2</v>
      </c>
      <c r="I30" s="20">
        <f t="shared" si="2"/>
        <v>0</v>
      </c>
      <c r="J30" s="21">
        <f t="shared" si="3"/>
        <v>0.2</v>
      </c>
    </row>
    <row r="31" spans="1:10" x14ac:dyDescent="0.25">
      <c r="A31" s="158" t="s">
        <v>288</v>
      </c>
      <c r="B31" s="65">
        <v>0</v>
      </c>
      <c r="C31" s="66">
        <v>0</v>
      </c>
      <c r="D31" s="65">
        <v>3</v>
      </c>
      <c r="E31" s="66">
        <v>4</v>
      </c>
      <c r="F31" s="67"/>
      <c r="G31" s="65">
        <f t="shared" si="0"/>
        <v>0</v>
      </c>
      <c r="H31" s="66">
        <f t="shared" si="1"/>
        <v>-1</v>
      </c>
      <c r="I31" s="20" t="str">
        <f t="shared" si="2"/>
        <v>-</v>
      </c>
      <c r="J31" s="21">
        <f t="shared" si="3"/>
        <v>-0.25</v>
      </c>
    </row>
    <row r="32" spans="1:10" x14ac:dyDescent="0.25">
      <c r="A32" s="158" t="s">
        <v>462</v>
      </c>
      <c r="B32" s="65">
        <v>3</v>
      </c>
      <c r="C32" s="66">
        <v>0</v>
      </c>
      <c r="D32" s="65">
        <v>21</v>
      </c>
      <c r="E32" s="66">
        <v>17</v>
      </c>
      <c r="F32" s="67"/>
      <c r="G32" s="65">
        <f t="shared" si="0"/>
        <v>3</v>
      </c>
      <c r="H32" s="66">
        <f t="shared" si="1"/>
        <v>4</v>
      </c>
      <c r="I32" s="20" t="str">
        <f t="shared" si="2"/>
        <v>-</v>
      </c>
      <c r="J32" s="21">
        <f t="shared" si="3"/>
        <v>0.23529411764705882</v>
      </c>
    </row>
    <row r="33" spans="1:10" x14ac:dyDescent="0.25">
      <c r="A33" s="158" t="s">
        <v>388</v>
      </c>
      <c r="B33" s="65">
        <v>18</v>
      </c>
      <c r="C33" s="66">
        <v>25</v>
      </c>
      <c r="D33" s="65">
        <v>137</v>
      </c>
      <c r="E33" s="66">
        <v>349</v>
      </c>
      <c r="F33" s="67"/>
      <c r="G33" s="65">
        <f t="shared" si="0"/>
        <v>-7</v>
      </c>
      <c r="H33" s="66">
        <f t="shared" si="1"/>
        <v>-212</v>
      </c>
      <c r="I33" s="20">
        <f t="shared" si="2"/>
        <v>-0.28000000000000003</v>
      </c>
      <c r="J33" s="21">
        <f t="shared" si="3"/>
        <v>-0.60744985673352436</v>
      </c>
    </row>
    <row r="34" spans="1:10" x14ac:dyDescent="0.25">
      <c r="A34" s="158" t="s">
        <v>389</v>
      </c>
      <c r="B34" s="65">
        <v>39</v>
      </c>
      <c r="C34" s="66">
        <v>120</v>
      </c>
      <c r="D34" s="65">
        <v>633</v>
      </c>
      <c r="E34" s="66">
        <v>1065</v>
      </c>
      <c r="F34" s="67"/>
      <c r="G34" s="65">
        <f t="shared" si="0"/>
        <v>-81</v>
      </c>
      <c r="H34" s="66">
        <f t="shared" si="1"/>
        <v>-432</v>
      </c>
      <c r="I34" s="20">
        <f t="shared" si="2"/>
        <v>-0.67500000000000004</v>
      </c>
      <c r="J34" s="21">
        <f t="shared" si="3"/>
        <v>-0.40563380281690142</v>
      </c>
    </row>
    <row r="35" spans="1:10" x14ac:dyDescent="0.25">
      <c r="A35" s="158" t="s">
        <v>420</v>
      </c>
      <c r="B35" s="65">
        <v>92</v>
      </c>
      <c r="C35" s="66">
        <v>49</v>
      </c>
      <c r="D35" s="65">
        <v>780</v>
      </c>
      <c r="E35" s="66">
        <v>878</v>
      </c>
      <c r="F35" s="67"/>
      <c r="G35" s="65">
        <f t="shared" si="0"/>
        <v>43</v>
      </c>
      <c r="H35" s="66">
        <f t="shared" si="1"/>
        <v>-98</v>
      </c>
      <c r="I35" s="20">
        <f t="shared" si="2"/>
        <v>0.87755102040816324</v>
      </c>
      <c r="J35" s="21">
        <f t="shared" si="3"/>
        <v>-0.11161731207289294</v>
      </c>
    </row>
    <row r="36" spans="1:10" x14ac:dyDescent="0.25">
      <c r="A36" s="158" t="s">
        <v>463</v>
      </c>
      <c r="B36" s="65">
        <v>26</v>
      </c>
      <c r="C36" s="66">
        <v>31</v>
      </c>
      <c r="D36" s="65">
        <v>230</v>
      </c>
      <c r="E36" s="66">
        <v>363</v>
      </c>
      <c r="F36" s="67"/>
      <c r="G36" s="65">
        <f t="shared" si="0"/>
        <v>-5</v>
      </c>
      <c r="H36" s="66">
        <f t="shared" si="1"/>
        <v>-133</v>
      </c>
      <c r="I36" s="20">
        <f t="shared" si="2"/>
        <v>-0.16129032258064516</v>
      </c>
      <c r="J36" s="21">
        <f t="shared" si="3"/>
        <v>-0.36639118457300274</v>
      </c>
    </row>
    <row r="37" spans="1:10" x14ac:dyDescent="0.25">
      <c r="A37" s="158" t="s">
        <v>485</v>
      </c>
      <c r="B37" s="65">
        <v>18</v>
      </c>
      <c r="C37" s="66">
        <v>7</v>
      </c>
      <c r="D37" s="65">
        <v>73</v>
      </c>
      <c r="E37" s="66">
        <v>48</v>
      </c>
      <c r="F37" s="67"/>
      <c r="G37" s="65">
        <f t="shared" si="0"/>
        <v>11</v>
      </c>
      <c r="H37" s="66">
        <f t="shared" si="1"/>
        <v>25</v>
      </c>
      <c r="I37" s="20">
        <f t="shared" si="2"/>
        <v>1.5714285714285714</v>
      </c>
      <c r="J37" s="21">
        <f t="shared" si="3"/>
        <v>0.52083333333333337</v>
      </c>
    </row>
    <row r="38" spans="1:10" x14ac:dyDescent="0.25">
      <c r="A38" s="158" t="s">
        <v>344</v>
      </c>
      <c r="B38" s="65">
        <v>0</v>
      </c>
      <c r="C38" s="66">
        <v>0</v>
      </c>
      <c r="D38" s="65">
        <v>0</v>
      </c>
      <c r="E38" s="66">
        <v>4</v>
      </c>
      <c r="F38" s="67"/>
      <c r="G38" s="65">
        <f t="shared" si="0"/>
        <v>0</v>
      </c>
      <c r="H38" s="66">
        <f t="shared" si="1"/>
        <v>-4</v>
      </c>
      <c r="I38" s="20" t="str">
        <f t="shared" si="2"/>
        <v>-</v>
      </c>
      <c r="J38" s="21">
        <f t="shared" si="3"/>
        <v>-1</v>
      </c>
    </row>
    <row r="39" spans="1:10" x14ac:dyDescent="0.25">
      <c r="A39" s="158" t="s">
        <v>328</v>
      </c>
      <c r="B39" s="65">
        <v>1</v>
      </c>
      <c r="C39" s="66">
        <v>0</v>
      </c>
      <c r="D39" s="65">
        <v>5</v>
      </c>
      <c r="E39" s="66">
        <v>4</v>
      </c>
      <c r="F39" s="67"/>
      <c r="G39" s="65">
        <f t="shared" si="0"/>
        <v>1</v>
      </c>
      <c r="H39" s="66">
        <f t="shared" si="1"/>
        <v>1</v>
      </c>
      <c r="I39" s="20" t="str">
        <f t="shared" si="2"/>
        <v>-</v>
      </c>
      <c r="J39" s="21">
        <f t="shared" si="3"/>
        <v>0.25</v>
      </c>
    </row>
    <row r="40" spans="1:10" s="160" customFormat="1" x14ac:dyDescent="0.25">
      <c r="A40" s="178" t="s">
        <v>648</v>
      </c>
      <c r="B40" s="71">
        <v>335</v>
      </c>
      <c r="C40" s="72">
        <v>270</v>
      </c>
      <c r="D40" s="71">
        <v>2626</v>
      </c>
      <c r="E40" s="72">
        <v>3169</v>
      </c>
      <c r="F40" s="73"/>
      <c r="G40" s="71">
        <f t="shared" si="0"/>
        <v>65</v>
      </c>
      <c r="H40" s="72">
        <f t="shared" si="1"/>
        <v>-543</v>
      </c>
      <c r="I40" s="37">
        <f t="shared" si="2"/>
        <v>0.24074074074074073</v>
      </c>
      <c r="J40" s="38">
        <f t="shared" si="3"/>
        <v>-0.17134742821079205</v>
      </c>
    </row>
    <row r="41" spans="1:10" x14ac:dyDescent="0.25">
      <c r="A41" s="177"/>
      <c r="B41" s="143"/>
      <c r="C41" s="144"/>
      <c r="D41" s="143"/>
      <c r="E41" s="144"/>
      <c r="F41" s="145"/>
      <c r="G41" s="143"/>
      <c r="H41" s="144"/>
      <c r="I41" s="151"/>
      <c r="J41" s="152"/>
    </row>
    <row r="42" spans="1:10" s="139" customFormat="1" x14ac:dyDescent="0.25">
      <c r="A42" s="159" t="s">
        <v>35</v>
      </c>
      <c r="B42" s="65"/>
      <c r="C42" s="66"/>
      <c r="D42" s="65"/>
      <c r="E42" s="66"/>
      <c r="F42" s="67"/>
      <c r="G42" s="65"/>
      <c r="H42" s="66"/>
      <c r="I42" s="20"/>
      <c r="J42" s="21"/>
    </row>
    <row r="43" spans="1:10" x14ac:dyDescent="0.25">
      <c r="A43" s="158" t="s">
        <v>486</v>
      </c>
      <c r="B43" s="65">
        <v>1</v>
      </c>
      <c r="C43" s="66">
        <v>1</v>
      </c>
      <c r="D43" s="65">
        <v>17</v>
      </c>
      <c r="E43" s="66">
        <v>14</v>
      </c>
      <c r="F43" s="67"/>
      <c r="G43" s="65">
        <f>B43-C43</f>
        <v>0</v>
      </c>
      <c r="H43" s="66">
        <f>D43-E43</f>
        <v>3</v>
      </c>
      <c r="I43" s="20">
        <f>IF(C43=0, "-", IF(G43/C43&lt;10, G43/C43, "&gt;999%"))</f>
        <v>0</v>
      </c>
      <c r="J43" s="21">
        <f>IF(E43=0, "-", IF(H43/E43&lt;10, H43/E43, "&gt;999%"))</f>
        <v>0.21428571428571427</v>
      </c>
    </row>
    <row r="44" spans="1:10" x14ac:dyDescent="0.25">
      <c r="A44" s="158" t="s">
        <v>345</v>
      </c>
      <c r="B44" s="65">
        <v>1</v>
      </c>
      <c r="C44" s="66">
        <v>3</v>
      </c>
      <c r="D44" s="65">
        <v>15</v>
      </c>
      <c r="E44" s="66">
        <v>22</v>
      </c>
      <c r="F44" s="67"/>
      <c r="G44" s="65">
        <f>B44-C44</f>
        <v>-2</v>
      </c>
      <c r="H44" s="66">
        <f>D44-E44</f>
        <v>-7</v>
      </c>
      <c r="I44" s="20">
        <f>IF(C44=0, "-", IF(G44/C44&lt;10, G44/C44, "&gt;999%"))</f>
        <v>-0.66666666666666663</v>
      </c>
      <c r="J44" s="21">
        <f>IF(E44=0, "-", IF(H44/E44&lt;10, H44/E44, "&gt;999%"))</f>
        <v>-0.31818181818181818</v>
      </c>
    </row>
    <row r="45" spans="1:10" x14ac:dyDescent="0.25">
      <c r="A45" s="158" t="s">
        <v>289</v>
      </c>
      <c r="B45" s="65">
        <v>0</v>
      </c>
      <c r="C45" s="66">
        <v>0</v>
      </c>
      <c r="D45" s="65">
        <v>4</v>
      </c>
      <c r="E45" s="66">
        <v>7</v>
      </c>
      <c r="F45" s="67"/>
      <c r="G45" s="65">
        <f>B45-C45</f>
        <v>0</v>
      </c>
      <c r="H45" s="66">
        <f>D45-E45</f>
        <v>-3</v>
      </c>
      <c r="I45" s="20" t="str">
        <f>IF(C45=0, "-", IF(G45/C45&lt;10, G45/C45, "&gt;999%"))</f>
        <v>-</v>
      </c>
      <c r="J45" s="21">
        <f>IF(E45=0, "-", IF(H45/E45&lt;10, H45/E45, "&gt;999%"))</f>
        <v>-0.42857142857142855</v>
      </c>
    </row>
    <row r="46" spans="1:10" s="160" customFormat="1" x14ac:dyDescent="0.25">
      <c r="A46" s="178" t="s">
        <v>649</v>
      </c>
      <c r="B46" s="71">
        <v>2</v>
      </c>
      <c r="C46" s="72">
        <v>4</v>
      </c>
      <c r="D46" s="71">
        <v>36</v>
      </c>
      <c r="E46" s="72">
        <v>43</v>
      </c>
      <c r="F46" s="73"/>
      <c r="G46" s="71">
        <f>B46-C46</f>
        <v>-2</v>
      </c>
      <c r="H46" s="72">
        <f>D46-E46</f>
        <v>-7</v>
      </c>
      <c r="I46" s="37">
        <f>IF(C46=0, "-", IF(G46/C46&lt;10, G46/C46, "&gt;999%"))</f>
        <v>-0.5</v>
      </c>
      <c r="J46" s="38">
        <f>IF(E46=0, "-", IF(H46/E46&lt;10, H46/E46, "&gt;999%"))</f>
        <v>-0.16279069767441862</v>
      </c>
    </row>
    <row r="47" spans="1:10" x14ac:dyDescent="0.25">
      <c r="A47" s="177"/>
      <c r="B47" s="143"/>
      <c r="C47" s="144"/>
      <c r="D47" s="143"/>
      <c r="E47" s="144"/>
      <c r="F47" s="145"/>
      <c r="G47" s="143"/>
      <c r="H47" s="144"/>
      <c r="I47" s="151"/>
      <c r="J47" s="152"/>
    </row>
    <row r="48" spans="1:10" s="139" customFormat="1" x14ac:dyDescent="0.25">
      <c r="A48" s="159" t="s">
        <v>36</v>
      </c>
      <c r="B48" s="65"/>
      <c r="C48" s="66"/>
      <c r="D48" s="65"/>
      <c r="E48" s="66"/>
      <c r="F48" s="67"/>
      <c r="G48" s="65"/>
      <c r="H48" s="66"/>
      <c r="I48" s="20"/>
      <c r="J48" s="21"/>
    </row>
    <row r="49" spans="1:10" x14ac:dyDescent="0.25">
      <c r="A49" s="158" t="s">
        <v>239</v>
      </c>
      <c r="B49" s="65">
        <v>54</v>
      </c>
      <c r="C49" s="66">
        <v>67</v>
      </c>
      <c r="D49" s="65">
        <v>384</v>
      </c>
      <c r="E49" s="66">
        <v>705</v>
      </c>
      <c r="F49" s="67"/>
      <c r="G49" s="65">
        <f t="shared" ref="G49:G71" si="4">B49-C49</f>
        <v>-13</v>
      </c>
      <c r="H49" s="66">
        <f t="shared" ref="H49:H71" si="5">D49-E49</f>
        <v>-321</v>
      </c>
      <c r="I49" s="20">
        <f t="shared" ref="I49:I71" si="6">IF(C49=0, "-", IF(G49/C49&lt;10, G49/C49, "&gt;999%"))</f>
        <v>-0.19402985074626866</v>
      </c>
      <c r="J49" s="21">
        <f t="shared" ref="J49:J71" si="7">IF(E49=0, "-", IF(H49/E49&lt;10, H49/E49, "&gt;999%"))</f>
        <v>-0.4553191489361702</v>
      </c>
    </row>
    <row r="50" spans="1:10" x14ac:dyDescent="0.25">
      <c r="A50" s="158" t="s">
        <v>316</v>
      </c>
      <c r="B50" s="65">
        <v>26</v>
      </c>
      <c r="C50" s="66">
        <v>9</v>
      </c>
      <c r="D50" s="65">
        <v>133</v>
      </c>
      <c r="E50" s="66">
        <v>131</v>
      </c>
      <c r="F50" s="67"/>
      <c r="G50" s="65">
        <f t="shared" si="4"/>
        <v>17</v>
      </c>
      <c r="H50" s="66">
        <f t="shared" si="5"/>
        <v>2</v>
      </c>
      <c r="I50" s="20">
        <f t="shared" si="6"/>
        <v>1.8888888888888888</v>
      </c>
      <c r="J50" s="21">
        <f t="shared" si="7"/>
        <v>1.5267175572519083E-2</v>
      </c>
    </row>
    <row r="51" spans="1:10" x14ac:dyDescent="0.25">
      <c r="A51" s="158" t="s">
        <v>240</v>
      </c>
      <c r="B51" s="65">
        <v>47</v>
      </c>
      <c r="C51" s="66">
        <v>53</v>
      </c>
      <c r="D51" s="65">
        <v>394</v>
      </c>
      <c r="E51" s="66">
        <v>513</v>
      </c>
      <c r="F51" s="67"/>
      <c r="G51" s="65">
        <f t="shared" si="4"/>
        <v>-6</v>
      </c>
      <c r="H51" s="66">
        <f t="shared" si="5"/>
        <v>-119</v>
      </c>
      <c r="I51" s="20">
        <f t="shared" si="6"/>
        <v>-0.11320754716981132</v>
      </c>
      <c r="J51" s="21">
        <f t="shared" si="7"/>
        <v>-0.23196881091617932</v>
      </c>
    </row>
    <row r="52" spans="1:10" x14ac:dyDescent="0.25">
      <c r="A52" s="158" t="s">
        <v>260</v>
      </c>
      <c r="B52" s="65">
        <v>218</v>
      </c>
      <c r="C52" s="66">
        <v>53</v>
      </c>
      <c r="D52" s="65">
        <v>946</v>
      </c>
      <c r="E52" s="66">
        <v>1136</v>
      </c>
      <c r="F52" s="67"/>
      <c r="G52" s="65">
        <f t="shared" si="4"/>
        <v>165</v>
      </c>
      <c r="H52" s="66">
        <f t="shared" si="5"/>
        <v>-190</v>
      </c>
      <c r="I52" s="20">
        <f t="shared" si="6"/>
        <v>3.1132075471698113</v>
      </c>
      <c r="J52" s="21">
        <f t="shared" si="7"/>
        <v>-0.16725352112676056</v>
      </c>
    </row>
    <row r="53" spans="1:10" x14ac:dyDescent="0.25">
      <c r="A53" s="158" t="s">
        <v>329</v>
      </c>
      <c r="B53" s="65">
        <v>43</v>
      </c>
      <c r="C53" s="66">
        <v>38</v>
      </c>
      <c r="D53" s="65">
        <v>266</v>
      </c>
      <c r="E53" s="66">
        <v>308</v>
      </c>
      <c r="F53" s="67"/>
      <c r="G53" s="65">
        <f t="shared" si="4"/>
        <v>5</v>
      </c>
      <c r="H53" s="66">
        <f t="shared" si="5"/>
        <v>-42</v>
      </c>
      <c r="I53" s="20">
        <f t="shared" si="6"/>
        <v>0.13157894736842105</v>
      </c>
      <c r="J53" s="21">
        <f t="shared" si="7"/>
        <v>-0.13636363636363635</v>
      </c>
    </row>
    <row r="54" spans="1:10" x14ac:dyDescent="0.25">
      <c r="A54" s="158" t="s">
        <v>261</v>
      </c>
      <c r="B54" s="65">
        <v>21</v>
      </c>
      <c r="C54" s="66">
        <v>0</v>
      </c>
      <c r="D54" s="65">
        <v>269</v>
      </c>
      <c r="E54" s="66">
        <v>0</v>
      </c>
      <c r="F54" s="67"/>
      <c r="G54" s="65">
        <f t="shared" si="4"/>
        <v>21</v>
      </c>
      <c r="H54" s="66">
        <f t="shared" si="5"/>
        <v>269</v>
      </c>
      <c r="I54" s="20" t="str">
        <f t="shared" si="6"/>
        <v>-</v>
      </c>
      <c r="J54" s="21" t="str">
        <f t="shared" si="7"/>
        <v>-</v>
      </c>
    </row>
    <row r="55" spans="1:10" x14ac:dyDescent="0.25">
      <c r="A55" s="158" t="s">
        <v>279</v>
      </c>
      <c r="B55" s="65">
        <v>28</v>
      </c>
      <c r="C55" s="66">
        <v>16</v>
      </c>
      <c r="D55" s="65">
        <v>212</v>
      </c>
      <c r="E55" s="66">
        <v>301</v>
      </c>
      <c r="F55" s="67"/>
      <c r="G55" s="65">
        <f t="shared" si="4"/>
        <v>12</v>
      </c>
      <c r="H55" s="66">
        <f t="shared" si="5"/>
        <v>-89</v>
      </c>
      <c r="I55" s="20">
        <f t="shared" si="6"/>
        <v>0.75</v>
      </c>
      <c r="J55" s="21">
        <f t="shared" si="7"/>
        <v>-0.29568106312292358</v>
      </c>
    </row>
    <row r="56" spans="1:10" x14ac:dyDescent="0.25">
      <c r="A56" s="158" t="s">
        <v>290</v>
      </c>
      <c r="B56" s="65">
        <v>0</v>
      </c>
      <c r="C56" s="66">
        <v>0</v>
      </c>
      <c r="D56" s="65">
        <v>0</v>
      </c>
      <c r="E56" s="66">
        <v>17</v>
      </c>
      <c r="F56" s="67"/>
      <c r="G56" s="65">
        <f t="shared" si="4"/>
        <v>0</v>
      </c>
      <c r="H56" s="66">
        <f t="shared" si="5"/>
        <v>-17</v>
      </c>
      <c r="I56" s="20" t="str">
        <f t="shared" si="6"/>
        <v>-</v>
      </c>
      <c r="J56" s="21">
        <f t="shared" si="7"/>
        <v>-1</v>
      </c>
    </row>
    <row r="57" spans="1:10" x14ac:dyDescent="0.25">
      <c r="A57" s="158" t="s">
        <v>291</v>
      </c>
      <c r="B57" s="65">
        <v>2</v>
      </c>
      <c r="C57" s="66">
        <v>1</v>
      </c>
      <c r="D57" s="65">
        <v>17</v>
      </c>
      <c r="E57" s="66">
        <v>31</v>
      </c>
      <c r="F57" s="67"/>
      <c r="G57" s="65">
        <f t="shared" si="4"/>
        <v>1</v>
      </c>
      <c r="H57" s="66">
        <f t="shared" si="5"/>
        <v>-14</v>
      </c>
      <c r="I57" s="20">
        <f t="shared" si="6"/>
        <v>1</v>
      </c>
      <c r="J57" s="21">
        <f t="shared" si="7"/>
        <v>-0.45161290322580644</v>
      </c>
    </row>
    <row r="58" spans="1:10" x14ac:dyDescent="0.25">
      <c r="A58" s="158" t="s">
        <v>346</v>
      </c>
      <c r="B58" s="65">
        <v>1</v>
      </c>
      <c r="C58" s="66">
        <v>2</v>
      </c>
      <c r="D58" s="65">
        <v>13</v>
      </c>
      <c r="E58" s="66">
        <v>13</v>
      </c>
      <c r="F58" s="67"/>
      <c r="G58" s="65">
        <f t="shared" si="4"/>
        <v>-1</v>
      </c>
      <c r="H58" s="66">
        <f t="shared" si="5"/>
        <v>0</v>
      </c>
      <c r="I58" s="20">
        <f t="shared" si="6"/>
        <v>-0.5</v>
      </c>
      <c r="J58" s="21">
        <f t="shared" si="7"/>
        <v>0</v>
      </c>
    </row>
    <row r="59" spans="1:10" x14ac:dyDescent="0.25">
      <c r="A59" s="158" t="s">
        <v>292</v>
      </c>
      <c r="B59" s="65">
        <v>2</v>
      </c>
      <c r="C59" s="66">
        <v>1</v>
      </c>
      <c r="D59" s="65">
        <v>13</v>
      </c>
      <c r="E59" s="66">
        <v>12</v>
      </c>
      <c r="F59" s="67"/>
      <c r="G59" s="65">
        <f t="shared" si="4"/>
        <v>1</v>
      </c>
      <c r="H59" s="66">
        <f t="shared" si="5"/>
        <v>1</v>
      </c>
      <c r="I59" s="20">
        <f t="shared" si="6"/>
        <v>1</v>
      </c>
      <c r="J59" s="21">
        <f t="shared" si="7"/>
        <v>8.3333333333333329E-2</v>
      </c>
    </row>
    <row r="60" spans="1:10" x14ac:dyDescent="0.25">
      <c r="A60" s="158" t="s">
        <v>241</v>
      </c>
      <c r="B60" s="65">
        <v>0</v>
      </c>
      <c r="C60" s="66">
        <v>4</v>
      </c>
      <c r="D60" s="65">
        <v>1</v>
      </c>
      <c r="E60" s="66">
        <v>18</v>
      </c>
      <c r="F60" s="67"/>
      <c r="G60" s="65">
        <f t="shared" si="4"/>
        <v>-4</v>
      </c>
      <c r="H60" s="66">
        <f t="shared" si="5"/>
        <v>-17</v>
      </c>
      <c r="I60" s="20">
        <f t="shared" si="6"/>
        <v>-1</v>
      </c>
      <c r="J60" s="21">
        <f t="shared" si="7"/>
        <v>-0.94444444444444442</v>
      </c>
    </row>
    <row r="61" spans="1:10" x14ac:dyDescent="0.25">
      <c r="A61" s="158" t="s">
        <v>262</v>
      </c>
      <c r="B61" s="65">
        <v>3</v>
      </c>
      <c r="C61" s="66">
        <v>0</v>
      </c>
      <c r="D61" s="65">
        <v>60</v>
      </c>
      <c r="E61" s="66">
        <v>0</v>
      </c>
      <c r="F61" s="67"/>
      <c r="G61" s="65">
        <f t="shared" si="4"/>
        <v>3</v>
      </c>
      <c r="H61" s="66">
        <f t="shared" si="5"/>
        <v>60</v>
      </c>
      <c r="I61" s="20" t="str">
        <f t="shared" si="6"/>
        <v>-</v>
      </c>
      <c r="J61" s="21" t="str">
        <f t="shared" si="7"/>
        <v>-</v>
      </c>
    </row>
    <row r="62" spans="1:10" x14ac:dyDescent="0.25">
      <c r="A62" s="158" t="s">
        <v>464</v>
      </c>
      <c r="B62" s="65">
        <v>25</v>
      </c>
      <c r="C62" s="66">
        <v>0</v>
      </c>
      <c r="D62" s="65">
        <v>97</v>
      </c>
      <c r="E62" s="66">
        <v>0</v>
      </c>
      <c r="F62" s="67"/>
      <c r="G62" s="65">
        <f t="shared" si="4"/>
        <v>25</v>
      </c>
      <c r="H62" s="66">
        <f t="shared" si="5"/>
        <v>97</v>
      </c>
      <c r="I62" s="20" t="str">
        <f t="shared" si="6"/>
        <v>-</v>
      </c>
      <c r="J62" s="21" t="str">
        <f t="shared" si="7"/>
        <v>-</v>
      </c>
    </row>
    <row r="63" spans="1:10" x14ac:dyDescent="0.25">
      <c r="A63" s="158" t="s">
        <v>390</v>
      </c>
      <c r="B63" s="65">
        <v>39</v>
      </c>
      <c r="C63" s="66">
        <v>42</v>
      </c>
      <c r="D63" s="65">
        <v>746</v>
      </c>
      <c r="E63" s="66">
        <v>984</v>
      </c>
      <c r="F63" s="67"/>
      <c r="G63" s="65">
        <f t="shared" si="4"/>
        <v>-3</v>
      </c>
      <c r="H63" s="66">
        <f t="shared" si="5"/>
        <v>-238</v>
      </c>
      <c r="I63" s="20">
        <f t="shared" si="6"/>
        <v>-7.1428571428571425E-2</v>
      </c>
      <c r="J63" s="21">
        <f t="shared" si="7"/>
        <v>-0.241869918699187</v>
      </c>
    </row>
    <row r="64" spans="1:10" x14ac:dyDescent="0.25">
      <c r="A64" s="158" t="s">
        <v>391</v>
      </c>
      <c r="B64" s="65">
        <v>19</v>
      </c>
      <c r="C64" s="66">
        <v>11</v>
      </c>
      <c r="D64" s="65">
        <v>162</v>
      </c>
      <c r="E64" s="66">
        <v>130</v>
      </c>
      <c r="F64" s="67"/>
      <c r="G64" s="65">
        <f t="shared" si="4"/>
        <v>8</v>
      </c>
      <c r="H64" s="66">
        <f t="shared" si="5"/>
        <v>32</v>
      </c>
      <c r="I64" s="20">
        <f t="shared" si="6"/>
        <v>0.72727272727272729</v>
      </c>
      <c r="J64" s="21">
        <f t="shared" si="7"/>
        <v>0.24615384615384617</v>
      </c>
    </row>
    <row r="65" spans="1:10" x14ac:dyDescent="0.25">
      <c r="A65" s="158" t="s">
        <v>421</v>
      </c>
      <c r="B65" s="65">
        <v>151</v>
      </c>
      <c r="C65" s="66">
        <v>117</v>
      </c>
      <c r="D65" s="65">
        <v>1482</v>
      </c>
      <c r="E65" s="66">
        <v>1211</v>
      </c>
      <c r="F65" s="67"/>
      <c r="G65" s="65">
        <f t="shared" si="4"/>
        <v>34</v>
      </c>
      <c r="H65" s="66">
        <f t="shared" si="5"/>
        <v>271</v>
      </c>
      <c r="I65" s="20">
        <f t="shared" si="6"/>
        <v>0.29059829059829062</v>
      </c>
      <c r="J65" s="21">
        <f t="shared" si="7"/>
        <v>0.22378199834847234</v>
      </c>
    </row>
    <row r="66" spans="1:10" x14ac:dyDescent="0.25">
      <c r="A66" s="158" t="s">
        <v>422</v>
      </c>
      <c r="B66" s="65">
        <v>5</v>
      </c>
      <c r="C66" s="66">
        <v>21</v>
      </c>
      <c r="D66" s="65">
        <v>294</v>
      </c>
      <c r="E66" s="66">
        <v>289</v>
      </c>
      <c r="F66" s="67"/>
      <c r="G66" s="65">
        <f t="shared" si="4"/>
        <v>-16</v>
      </c>
      <c r="H66" s="66">
        <f t="shared" si="5"/>
        <v>5</v>
      </c>
      <c r="I66" s="20">
        <f t="shared" si="6"/>
        <v>-0.76190476190476186</v>
      </c>
      <c r="J66" s="21">
        <f t="shared" si="7"/>
        <v>1.7301038062283738E-2</v>
      </c>
    </row>
    <row r="67" spans="1:10" x14ac:dyDescent="0.25">
      <c r="A67" s="158" t="s">
        <v>465</v>
      </c>
      <c r="B67" s="65">
        <v>115</v>
      </c>
      <c r="C67" s="66">
        <v>44</v>
      </c>
      <c r="D67" s="65">
        <v>971</v>
      </c>
      <c r="E67" s="66">
        <v>993</v>
      </c>
      <c r="F67" s="67"/>
      <c r="G67" s="65">
        <f t="shared" si="4"/>
        <v>71</v>
      </c>
      <c r="H67" s="66">
        <f t="shared" si="5"/>
        <v>-22</v>
      </c>
      <c r="I67" s="20">
        <f t="shared" si="6"/>
        <v>1.6136363636363635</v>
      </c>
      <c r="J67" s="21">
        <f t="shared" si="7"/>
        <v>-2.2155085599194362E-2</v>
      </c>
    </row>
    <row r="68" spans="1:10" x14ac:dyDescent="0.25">
      <c r="A68" s="158" t="s">
        <v>466</v>
      </c>
      <c r="B68" s="65">
        <v>13</v>
      </c>
      <c r="C68" s="66">
        <v>8</v>
      </c>
      <c r="D68" s="65">
        <v>196</v>
      </c>
      <c r="E68" s="66">
        <v>148</v>
      </c>
      <c r="F68" s="67"/>
      <c r="G68" s="65">
        <f t="shared" si="4"/>
        <v>5</v>
      </c>
      <c r="H68" s="66">
        <f t="shared" si="5"/>
        <v>48</v>
      </c>
      <c r="I68" s="20">
        <f t="shared" si="6"/>
        <v>0.625</v>
      </c>
      <c r="J68" s="21">
        <f t="shared" si="7"/>
        <v>0.32432432432432434</v>
      </c>
    </row>
    <row r="69" spans="1:10" x14ac:dyDescent="0.25">
      <c r="A69" s="158" t="s">
        <v>487</v>
      </c>
      <c r="B69" s="65">
        <v>27</v>
      </c>
      <c r="C69" s="66">
        <v>13</v>
      </c>
      <c r="D69" s="65">
        <v>254</v>
      </c>
      <c r="E69" s="66">
        <v>216</v>
      </c>
      <c r="F69" s="67"/>
      <c r="G69" s="65">
        <f t="shared" si="4"/>
        <v>14</v>
      </c>
      <c r="H69" s="66">
        <f t="shared" si="5"/>
        <v>38</v>
      </c>
      <c r="I69" s="20">
        <f t="shared" si="6"/>
        <v>1.0769230769230769</v>
      </c>
      <c r="J69" s="21">
        <f t="shared" si="7"/>
        <v>0.17592592592592593</v>
      </c>
    </row>
    <row r="70" spans="1:10" x14ac:dyDescent="0.25">
      <c r="A70" s="158" t="s">
        <v>330</v>
      </c>
      <c r="B70" s="65">
        <v>5</v>
      </c>
      <c r="C70" s="66">
        <v>4</v>
      </c>
      <c r="D70" s="65">
        <v>35</v>
      </c>
      <c r="E70" s="66">
        <v>19</v>
      </c>
      <c r="F70" s="67"/>
      <c r="G70" s="65">
        <f t="shared" si="4"/>
        <v>1</v>
      </c>
      <c r="H70" s="66">
        <f t="shared" si="5"/>
        <v>16</v>
      </c>
      <c r="I70" s="20">
        <f t="shared" si="6"/>
        <v>0.25</v>
      </c>
      <c r="J70" s="21">
        <f t="shared" si="7"/>
        <v>0.84210526315789469</v>
      </c>
    </row>
    <row r="71" spans="1:10" s="160" customFormat="1" x14ac:dyDescent="0.25">
      <c r="A71" s="178" t="s">
        <v>650</v>
      </c>
      <c r="B71" s="71">
        <v>844</v>
      </c>
      <c r="C71" s="72">
        <v>504</v>
      </c>
      <c r="D71" s="71">
        <v>6945</v>
      </c>
      <c r="E71" s="72">
        <v>7175</v>
      </c>
      <c r="F71" s="73"/>
      <c r="G71" s="71">
        <f t="shared" si="4"/>
        <v>340</v>
      </c>
      <c r="H71" s="72">
        <f t="shared" si="5"/>
        <v>-230</v>
      </c>
      <c r="I71" s="37">
        <f t="shared" si="6"/>
        <v>0.67460317460317465</v>
      </c>
      <c r="J71" s="38">
        <f t="shared" si="7"/>
        <v>-3.2055749128919862E-2</v>
      </c>
    </row>
    <row r="72" spans="1:10" x14ac:dyDescent="0.25">
      <c r="A72" s="177"/>
      <c r="B72" s="143"/>
      <c r="C72" s="144"/>
      <c r="D72" s="143"/>
      <c r="E72" s="144"/>
      <c r="F72" s="145"/>
      <c r="G72" s="143"/>
      <c r="H72" s="144"/>
      <c r="I72" s="151"/>
      <c r="J72" s="152"/>
    </row>
    <row r="73" spans="1:10" s="139" customFormat="1" x14ac:dyDescent="0.25">
      <c r="A73" s="159" t="s">
        <v>37</v>
      </c>
      <c r="B73" s="65"/>
      <c r="C73" s="66"/>
      <c r="D73" s="65"/>
      <c r="E73" s="66"/>
      <c r="F73" s="67"/>
      <c r="G73" s="65"/>
      <c r="H73" s="66"/>
      <c r="I73" s="20"/>
      <c r="J73" s="21"/>
    </row>
    <row r="74" spans="1:10" x14ac:dyDescent="0.25">
      <c r="A74" s="158" t="s">
        <v>37</v>
      </c>
      <c r="B74" s="65">
        <v>0</v>
      </c>
      <c r="C74" s="66">
        <v>0</v>
      </c>
      <c r="D74" s="65">
        <v>1</v>
      </c>
      <c r="E74" s="66">
        <v>0</v>
      </c>
      <c r="F74" s="67"/>
      <c r="G74" s="65">
        <f>B74-C74</f>
        <v>0</v>
      </c>
      <c r="H74" s="66">
        <f>D74-E74</f>
        <v>1</v>
      </c>
      <c r="I74" s="20" t="str">
        <f>IF(C74=0, "-", IF(G74/C74&lt;10, G74/C74, "&gt;999%"))</f>
        <v>-</v>
      </c>
      <c r="J74" s="21" t="str">
        <f>IF(E74=0, "-", IF(H74/E74&lt;10, H74/E74, "&gt;999%"))</f>
        <v>-</v>
      </c>
    </row>
    <row r="75" spans="1:10" s="160" customFormat="1" x14ac:dyDescent="0.25">
      <c r="A75" s="178" t="s">
        <v>651</v>
      </c>
      <c r="B75" s="71">
        <v>0</v>
      </c>
      <c r="C75" s="72">
        <v>0</v>
      </c>
      <c r="D75" s="71">
        <v>1</v>
      </c>
      <c r="E75" s="72">
        <v>0</v>
      </c>
      <c r="F75" s="73"/>
      <c r="G75" s="71">
        <f>B75-C75</f>
        <v>0</v>
      </c>
      <c r="H75" s="72">
        <f>D75-E75</f>
        <v>1</v>
      </c>
      <c r="I75" s="37" t="str">
        <f>IF(C75=0, "-", IF(G75/C75&lt;10, G75/C75, "&gt;999%"))</f>
        <v>-</v>
      </c>
      <c r="J75" s="38" t="str">
        <f>IF(E75=0, "-", IF(H75/E75&lt;10, H75/E75, "&gt;999%"))</f>
        <v>-</v>
      </c>
    </row>
    <row r="76" spans="1:10" x14ac:dyDescent="0.25">
      <c r="A76" s="177"/>
      <c r="B76" s="143"/>
      <c r="C76" s="144"/>
      <c r="D76" s="143"/>
      <c r="E76" s="144"/>
      <c r="F76" s="145"/>
      <c r="G76" s="143"/>
      <c r="H76" s="144"/>
      <c r="I76" s="151"/>
      <c r="J76" s="152"/>
    </row>
    <row r="77" spans="1:10" s="139" customFormat="1" x14ac:dyDescent="0.25">
      <c r="A77" s="159" t="s">
        <v>38</v>
      </c>
      <c r="B77" s="65"/>
      <c r="C77" s="66"/>
      <c r="D77" s="65"/>
      <c r="E77" s="66"/>
      <c r="F77" s="67"/>
      <c r="G77" s="65"/>
      <c r="H77" s="66"/>
      <c r="I77" s="20"/>
      <c r="J77" s="21"/>
    </row>
    <row r="78" spans="1:10" x14ac:dyDescent="0.25">
      <c r="A78" s="158" t="s">
        <v>331</v>
      </c>
      <c r="B78" s="65">
        <v>1</v>
      </c>
      <c r="C78" s="66">
        <v>0</v>
      </c>
      <c r="D78" s="65">
        <v>54</v>
      </c>
      <c r="E78" s="66">
        <v>0</v>
      </c>
      <c r="F78" s="67"/>
      <c r="G78" s="65">
        <f>B78-C78</f>
        <v>1</v>
      </c>
      <c r="H78" s="66">
        <f>D78-E78</f>
        <v>54</v>
      </c>
      <c r="I78" s="20" t="str">
        <f>IF(C78=0, "-", IF(G78/C78&lt;10, G78/C78, "&gt;999%"))</f>
        <v>-</v>
      </c>
      <c r="J78" s="21" t="str">
        <f>IF(E78=0, "-", IF(H78/E78&lt;10, H78/E78, "&gt;999%"))</f>
        <v>-</v>
      </c>
    </row>
    <row r="79" spans="1:10" x14ac:dyDescent="0.25">
      <c r="A79" s="158" t="s">
        <v>526</v>
      </c>
      <c r="B79" s="65">
        <v>60</v>
      </c>
      <c r="C79" s="66">
        <v>68</v>
      </c>
      <c r="D79" s="65">
        <v>328</v>
      </c>
      <c r="E79" s="66">
        <v>490</v>
      </c>
      <c r="F79" s="67"/>
      <c r="G79" s="65">
        <f>B79-C79</f>
        <v>-8</v>
      </c>
      <c r="H79" s="66">
        <f>D79-E79</f>
        <v>-162</v>
      </c>
      <c r="I79" s="20">
        <f>IF(C79=0, "-", IF(G79/C79&lt;10, G79/C79, "&gt;999%"))</f>
        <v>-0.11764705882352941</v>
      </c>
      <c r="J79" s="21">
        <f>IF(E79=0, "-", IF(H79/E79&lt;10, H79/E79, "&gt;999%"))</f>
        <v>-0.33061224489795921</v>
      </c>
    </row>
    <row r="80" spans="1:10" x14ac:dyDescent="0.25">
      <c r="A80" s="158" t="s">
        <v>527</v>
      </c>
      <c r="B80" s="65">
        <v>11</v>
      </c>
      <c r="C80" s="66">
        <v>0</v>
      </c>
      <c r="D80" s="65">
        <v>139</v>
      </c>
      <c r="E80" s="66">
        <v>0</v>
      </c>
      <c r="F80" s="67"/>
      <c r="G80" s="65">
        <f>B80-C80</f>
        <v>11</v>
      </c>
      <c r="H80" s="66">
        <f>D80-E80</f>
        <v>139</v>
      </c>
      <c r="I80" s="20" t="str">
        <f>IF(C80=0, "-", IF(G80/C80&lt;10, G80/C80, "&gt;999%"))</f>
        <v>-</v>
      </c>
      <c r="J80" s="21" t="str">
        <f>IF(E80=0, "-", IF(H80/E80&lt;10, H80/E80, "&gt;999%"))</f>
        <v>-</v>
      </c>
    </row>
    <row r="81" spans="1:10" s="160" customFormat="1" x14ac:dyDescent="0.25">
      <c r="A81" s="178" t="s">
        <v>652</v>
      </c>
      <c r="B81" s="71">
        <v>72</v>
      </c>
      <c r="C81" s="72">
        <v>68</v>
      </c>
      <c r="D81" s="71">
        <v>521</v>
      </c>
      <c r="E81" s="72">
        <v>490</v>
      </c>
      <c r="F81" s="73"/>
      <c r="G81" s="71">
        <f>B81-C81</f>
        <v>4</v>
      </c>
      <c r="H81" s="72">
        <f>D81-E81</f>
        <v>31</v>
      </c>
      <c r="I81" s="37">
        <f>IF(C81=0, "-", IF(G81/C81&lt;10, G81/C81, "&gt;999%"))</f>
        <v>5.8823529411764705E-2</v>
      </c>
      <c r="J81" s="38">
        <f>IF(E81=0, "-", IF(H81/E81&lt;10, H81/E81, "&gt;999%"))</f>
        <v>6.3265306122448975E-2</v>
      </c>
    </row>
    <row r="82" spans="1:10" x14ac:dyDescent="0.25">
      <c r="A82" s="177"/>
      <c r="B82" s="143"/>
      <c r="C82" s="144"/>
      <c r="D82" s="143"/>
      <c r="E82" s="144"/>
      <c r="F82" s="145"/>
      <c r="G82" s="143"/>
      <c r="H82" s="144"/>
      <c r="I82" s="151"/>
      <c r="J82" s="152"/>
    </row>
    <row r="83" spans="1:10" s="139" customFormat="1" x14ac:dyDescent="0.25">
      <c r="A83" s="159" t="s">
        <v>39</v>
      </c>
      <c r="B83" s="65"/>
      <c r="C83" s="66"/>
      <c r="D83" s="65"/>
      <c r="E83" s="66"/>
      <c r="F83" s="67"/>
      <c r="G83" s="65"/>
      <c r="H83" s="66"/>
      <c r="I83" s="20"/>
      <c r="J83" s="21"/>
    </row>
    <row r="84" spans="1:10" x14ac:dyDescent="0.25">
      <c r="A84" s="158" t="s">
        <v>287</v>
      </c>
      <c r="B84" s="65">
        <v>0</v>
      </c>
      <c r="C84" s="66">
        <v>3</v>
      </c>
      <c r="D84" s="65">
        <v>10</v>
      </c>
      <c r="E84" s="66">
        <v>23</v>
      </c>
      <c r="F84" s="67"/>
      <c r="G84" s="65">
        <f>B84-C84</f>
        <v>-3</v>
      </c>
      <c r="H84" s="66">
        <f>D84-E84</f>
        <v>-13</v>
      </c>
      <c r="I84" s="20">
        <f>IF(C84=0, "-", IF(G84/C84&lt;10, G84/C84, "&gt;999%"))</f>
        <v>-1</v>
      </c>
      <c r="J84" s="21">
        <f>IF(E84=0, "-", IF(H84/E84&lt;10, H84/E84, "&gt;999%"))</f>
        <v>-0.56521739130434778</v>
      </c>
    </row>
    <row r="85" spans="1:10" s="160" customFormat="1" x14ac:dyDescent="0.25">
      <c r="A85" s="178" t="s">
        <v>653</v>
      </c>
      <c r="B85" s="71">
        <v>0</v>
      </c>
      <c r="C85" s="72">
        <v>3</v>
      </c>
      <c r="D85" s="71">
        <v>10</v>
      </c>
      <c r="E85" s="72">
        <v>23</v>
      </c>
      <c r="F85" s="73"/>
      <c r="G85" s="71">
        <f>B85-C85</f>
        <v>-3</v>
      </c>
      <c r="H85" s="72">
        <f>D85-E85</f>
        <v>-13</v>
      </c>
      <c r="I85" s="37">
        <f>IF(C85=0, "-", IF(G85/C85&lt;10, G85/C85, "&gt;999%"))</f>
        <v>-1</v>
      </c>
      <c r="J85" s="38">
        <f>IF(E85=0, "-", IF(H85/E85&lt;10, H85/E85, "&gt;999%"))</f>
        <v>-0.56521739130434778</v>
      </c>
    </row>
    <row r="86" spans="1:10" x14ac:dyDescent="0.25">
      <c r="A86" s="177"/>
      <c r="B86" s="143"/>
      <c r="C86" s="144"/>
      <c r="D86" s="143"/>
      <c r="E86" s="144"/>
      <c r="F86" s="145"/>
      <c r="G86" s="143"/>
      <c r="H86" s="144"/>
      <c r="I86" s="151"/>
      <c r="J86" s="152"/>
    </row>
    <row r="87" spans="1:10" s="139" customFormat="1" x14ac:dyDescent="0.25">
      <c r="A87" s="159" t="s">
        <v>40</v>
      </c>
      <c r="B87" s="65"/>
      <c r="C87" s="66"/>
      <c r="D87" s="65"/>
      <c r="E87" s="66"/>
      <c r="F87" s="67"/>
      <c r="G87" s="65"/>
      <c r="H87" s="66"/>
      <c r="I87" s="20"/>
      <c r="J87" s="21"/>
    </row>
    <row r="88" spans="1:10" x14ac:dyDescent="0.25">
      <c r="A88" s="158" t="s">
        <v>219</v>
      </c>
      <c r="B88" s="65">
        <v>2</v>
      </c>
      <c r="C88" s="66">
        <v>1</v>
      </c>
      <c r="D88" s="65">
        <v>30</v>
      </c>
      <c r="E88" s="66">
        <v>16</v>
      </c>
      <c r="F88" s="67"/>
      <c r="G88" s="65">
        <f>B88-C88</f>
        <v>1</v>
      </c>
      <c r="H88" s="66">
        <f>D88-E88</f>
        <v>14</v>
      </c>
      <c r="I88" s="20">
        <f>IF(C88=0, "-", IF(G88/C88&lt;10, G88/C88, "&gt;999%"))</f>
        <v>1</v>
      </c>
      <c r="J88" s="21">
        <f>IF(E88=0, "-", IF(H88/E88&lt;10, H88/E88, "&gt;999%"))</f>
        <v>0.875</v>
      </c>
    </row>
    <row r="89" spans="1:10" x14ac:dyDescent="0.25">
      <c r="A89" s="158" t="s">
        <v>355</v>
      </c>
      <c r="B89" s="65">
        <v>0</v>
      </c>
      <c r="C89" s="66">
        <v>0</v>
      </c>
      <c r="D89" s="65">
        <v>0</v>
      </c>
      <c r="E89" s="66">
        <v>1</v>
      </c>
      <c r="F89" s="67"/>
      <c r="G89" s="65">
        <f>B89-C89</f>
        <v>0</v>
      </c>
      <c r="H89" s="66">
        <f>D89-E89</f>
        <v>-1</v>
      </c>
      <c r="I89" s="20" t="str">
        <f>IF(C89=0, "-", IF(G89/C89&lt;10, G89/C89, "&gt;999%"))</f>
        <v>-</v>
      </c>
      <c r="J89" s="21">
        <f>IF(E89=0, "-", IF(H89/E89&lt;10, H89/E89, "&gt;999%"))</f>
        <v>-1</v>
      </c>
    </row>
    <row r="90" spans="1:10" x14ac:dyDescent="0.25">
      <c r="A90" s="158" t="s">
        <v>366</v>
      </c>
      <c r="B90" s="65">
        <v>0</v>
      </c>
      <c r="C90" s="66">
        <v>0</v>
      </c>
      <c r="D90" s="65">
        <v>25</v>
      </c>
      <c r="E90" s="66">
        <v>0</v>
      </c>
      <c r="F90" s="67"/>
      <c r="G90" s="65">
        <f>B90-C90</f>
        <v>0</v>
      </c>
      <c r="H90" s="66">
        <f>D90-E90</f>
        <v>25</v>
      </c>
      <c r="I90" s="20" t="str">
        <f>IF(C90=0, "-", IF(G90/C90&lt;10, G90/C90, "&gt;999%"))</f>
        <v>-</v>
      </c>
      <c r="J90" s="21" t="str">
        <f>IF(E90=0, "-", IF(H90/E90&lt;10, H90/E90, "&gt;999%"))</f>
        <v>-</v>
      </c>
    </row>
    <row r="91" spans="1:10" x14ac:dyDescent="0.25">
      <c r="A91" s="158" t="s">
        <v>398</v>
      </c>
      <c r="B91" s="65">
        <v>0</v>
      </c>
      <c r="C91" s="66">
        <v>0</v>
      </c>
      <c r="D91" s="65">
        <v>19</v>
      </c>
      <c r="E91" s="66">
        <v>10</v>
      </c>
      <c r="F91" s="67"/>
      <c r="G91" s="65">
        <f>B91-C91</f>
        <v>0</v>
      </c>
      <c r="H91" s="66">
        <f>D91-E91</f>
        <v>9</v>
      </c>
      <c r="I91" s="20" t="str">
        <f>IF(C91=0, "-", IF(G91/C91&lt;10, G91/C91, "&gt;999%"))</f>
        <v>-</v>
      </c>
      <c r="J91" s="21">
        <f>IF(E91=0, "-", IF(H91/E91&lt;10, H91/E91, "&gt;999%"))</f>
        <v>0.9</v>
      </c>
    </row>
    <row r="92" spans="1:10" s="160" customFormat="1" x14ac:dyDescent="0.25">
      <c r="A92" s="178" t="s">
        <v>654</v>
      </c>
      <c r="B92" s="71">
        <v>2</v>
      </c>
      <c r="C92" s="72">
        <v>1</v>
      </c>
      <c r="D92" s="71">
        <v>74</v>
      </c>
      <c r="E92" s="72">
        <v>27</v>
      </c>
      <c r="F92" s="73"/>
      <c r="G92" s="71">
        <f>B92-C92</f>
        <v>1</v>
      </c>
      <c r="H92" s="72">
        <f>D92-E92</f>
        <v>47</v>
      </c>
      <c r="I92" s="37">
        <f>IF(C92=0, "-", IF(G92/C92&lt;10, G92/C92, "&gt;999%"))</f>
        <v>1</v>
      </c>
      <c r="J92" s="38">
        <f>IF(E92=0, "-", IF(H92/E92&lt;10, H92/E92, "&gt;999%"))</f>
        <v>1.7407407407407407</v>
      </c>
    </row>
    <row r="93" spans="1:10" x14ac:dyDescent="0.25">
      <c r="A93" s="177"/>
      <c r="B93" s="143"/>
      <c r="C93" s="144"/>
      <c r="D93" s="143"/>
      <c r="E93" s="144"/>
      <c r="F93" s="145"/>
      <c r="G93" s="143"/>
      <c r="H93" s="144"/>
      <c r="I93" s="151"/>
      <c r="J93" s="152"/>
    </row>
    <row r="94" spans="1:10" s="139" customFormat="1" x14ac:dyDescent="0.25">
      <c r="A94" s="159" t="s">
        <v>41</v>
      </c>
      <c r="B94" s="65"/>
      <c r="C94" s="66"/>
      <c r="D94" s="65"/>
      <c r="E94" s="66"/>
      <c r="F94" s="67"/>
      <c r="G94" s="65"/>
      <c r="H94" s="66"/>
      <c r="I94" s="20"/>
      <c r="J94" s="21"/>
    </row>
    <row r="95" spans="1:10" x14ac:dyDescent="0.25">
      <c r="A95" s="158" t="s">
        <v>423</v>
      </c>
      <c r="B95" s="65">
        <v>11</v>
      </c>
      <c r="C95" s="66">
        <v>0</v>
      </c>
      <c r="D95" s="65">
        <v>13</v>
      </c>
      <c r="E95" s="66">
        <v>0</v>
      </c>
      <c r="F95" s="67"/>
      <c r="G95" s="65">
        <f>B95-C95</f>
        <v>11</v>
      </c>
      <c r="H95" s="66">
        <f>D95-E95</f>
        <v>13</v>
      </c>
      <c r="I95" s="20" t="str">
        <f>IF(C95=0, "-", IF(G95/C95&lt;10, G95/C95, "&gt;999%"))</f>
        <v>-</v>
      </c>
      <c r="J95" s="21" t="str">
        <f>IF(E95=0, "-", IF(H95/E95&lt;10, H95/E95, "&gt;999%"))</f>
        <v>-</v>
      </c>
    </row>
    <row r="96" spans="1:10" x14ac:dyDescent="0.25">
      <c r="A96" s="158" t="s">
        <v>399</v>
      </c>
      <c r="B96" s="65">
        <v>55</v>
      </c>
      <c r="C96" s="66">
        <v>0</v>
      </c>
      <c r="D96" s="65">
        <v>69</v>
      </c>
      <c r="E96" s="66">
        <v>0</v>
      </c>
      <c r="F96" s="67"/>
      <c r="G96" s="65">
        <f>B96-C96</f>
        <v>55</v>
      </c>
      <c r="H96" s="66">
        <f>D96-E96</f>
        <v>69</v>
      </c>
      <c r="I96" s="20" t="str">
        <f>IF(C96=0, "-", IF(G96/C96&lt;10, G96/C96, "&gt;999%"))</f>
        <v>-</v>
      </c>
      <c r="J96" s="21" t="str">
        <f>IF(E96=0, "-", IF(H96/E96&lt;10, H96/E96, "&gt;999%"))</f>
        <v>-</v>
      </c>
    </row>
    <row r="97" spans="1:10" x14ac:dyDescent="0.25">
      <c r="A97" s="158" t="s">
        <v>242</v>
      </c>
      <c r="B97" s="65">
        <v>10</v>
      </c>
      <c r="C97" s="66">
        <v>0</v>
      </c>
      <c r="D97" s="65">
        <v>16</v>
      </c>
      <c r="E97" s="66">
        <v>0</v>
      </c>
      <c r="F97" s="67"/>
      <c r="G97" s="65">
        <f>B97-C97</f>
        <v>10</v>
      </c>
      <c r="H97" s="66">
        <f>D97-E97</f>
        <v>16</v>
      </c>
      <c r="I97" s="20" t="str">
        <f>IF(C97=0, "-", IF(G97/C97&lt;10, G97/C97, "&gt;999%"))</f>
        <v>-</v>
      </c>
      <c r="J97" s="21" t="str">
        <f>IF(E97=0, "-", IF(H97/E97&lt;10, H97/E97, "&gt;999%"))</f>
        <v>-</v>
      </c>
    </row>
    <row r="98" spans="1:10" s="160" customFormat="1" x14ac:dyDescent="0.25">
      <c r="A98" s="178" t="s">
        <v>655</v>
      </c>
      <c r="B98" s="71">
        <v>76</v>
      </c>
      <c r="C98" s="72">
        <v>0</v>
      </c>
      <c r="D98" s="71">
        <v>98</v>
      </c>
      <c r="E98" s="72">
        <v>0</v>
      </c>
      <c r="F98" s="73"/>
      <c r="G98" s="71">
        <f>B98-C98</f>
        <v>76</v>
      </c>
      <c r="H98" s="72">
        <f>D98-E98</f>
        <v>98</v>
      </c>
      <c r="I98" s="37" t="str">
        <f>IF(C98=0, "-", IF(G98/C98&lt;10, G98/C98, "&gt;999%"))</f>
        <v>-</v>
      </c>
      <c r="J98" s="38" t="str">
        <f>IF(E98=0, "-", IF(H98/E98&lt;10, H98/E98, "&gt;999%"))</f>
        <v>-</v>
      </c>
    </row>
    <row r="99" spans="1:10" x14ac:dyDescent="0.25">
      <c r="A99" s="177"/>
      <c r="B99" s="143"/>
      <c r="C99" s="144"/>
      <c r="D99" s="143"/>
      <c r="E99" s="144"/>
      <c r="F99" s="145"/>
      <c r="G99" s="143"/>
      <c r="H99" s="144"/>
      <c r="I99" s="151"/>
      <c r="J99" s="152"/>
    </row>
    <row r="100" spans="1:10" s="139" customFormat="1" x14ac:dyDescent="0.25">
      <c r="A100" s="159" t="s">
        <v>42</v>
      </c>
      <c r="B100" s="65"/>
      <c r="C100" s="66"/>
      <c r="D100" s="65"/>
      <c r="E100" s="66"/>
      <c r="F100" s="67"/>
      <c r="G100" s="65"/>
      <c r="H100" s="66"/>
      <c r="I100" s="20"/>
      <c r="J100" s="21"/>
    </row>
    <row r="101" spans="1:10" x14ac:dyDescent="0.25">
      <c r="A101" s="158" t="s">
        <v>573</v>
      </c>
      <c r="B101" s="65">
        <v>39</v>
      </c>
      <c r="C101" s="66">
        <v>37</v>
      </c>
      <c r="D101" s="65">
        <v>184</v>
      </c>
      <c r="E101" s="66">
        <v>171</v>
      </c>
      <c r="F101" s="67"/>
      <c r="G101" s="65">
        <f>B101-C101</f>
        <v>2</v>
      </c>
      <c r="H101" s="66">
        <f>D101-E101</f>
        <v>13</v>
      </c>
      <c r="I101" s="20">
        <f>IF(C101=0, "-", IF(G101/C101&lt;10, G101/C101, "&gt;999%"))</f>
        <v>5.4054054054054057E-2</v>
      </c>
      <c r="J101" s="21">
        <f>IF(E101=0, "-", IF(H101/E101&lt;10, H101/E101, "&gt;999%"))</f>
        <v>7.6023391812865493E-2</v>
      </c>
    </row>
    <row r="102" spans="1:10" x14ac:dyDescent="0.25">
      <c r="A102" s="158" t="s">
        <v>560</v>
      </c>
      <c r="B102" s="65">
        <v>1</v>
      </c>
      <c r="C102" s="66">
        <v>0</v>
      </c>
      <c r="D102" s="65">
        <v>13</v>
      </c>
      <c r="E102" s="66">
        <v>12</v>
      </c>
      <c r="F102" s="67"/>
      <c r="G102" s="65">
        <f>B102-C102</f>
        <v>1</v>
      </c>
      <c r="H102" s="66">
        <f>D102-E102</f>
        <v>1</v>
      </c>
      <c r="I102" s="20" t="str">
        <f>IF(C102=0, "-", IF(G102/C102&lt;10, G102/C102, "&gt;999%"))</f>
        <v>-</v>
      </c>
      <c r="J102" s="21">
        <f>IF(E102=0, "-", IF(H102/E102&lt;10, H102/E102, "&gt;999%"))</f>
        <v>8.3333333333333329E-2</v>
      </c>
    </row>
    <row r="103" spans="1:10" s="160" customFormat="1" x14ac:dyDescent="0.25">
      <c r="A103" s="178" t="s">
        <v>656</v>
      </c>
      <c r="B103" s="71">
        <v>40</v>
      </c>
      <c r="C103" s="72">
        <v>37</v>
      </c>
      <c r="D103" s="71">
        <v>197</v>
      </c>
      <c r="E103" s="72">
        <v>183</v>
      </c>
      <c r="F103" s="73"/>
      <c r="G103" s="71">
        <f>B103-C103</f>
        <v>3</v>
      </c>
      <c r="H103" s="72">
        <f>D103-E103</f>
        <v>14</v>
      </c>
      <c r="I103" s="37">
        <f>IF(C103=0, "-", IF(G103/C103&lt;10, G103/C103, "&gt;999%"))</f>
        <v>8.1081081081081086E-2</v>
      </c>
      <c r="J103" s="38">
        <f>IF(E103=0, "-", IF(H103/E103&lt;10, H103/E103, "&gt;999%"))</f>
        <v>7.650273224043716E-2</v>
      </c>
    </row>
    <row r="104" spans="1:10" x14ac:dyDescent="0.25">
      <c r="A104" s="177"/>
      <c r="B104" s="143"/>
      <c r="C104" s="144"/>
      <c r="D104" s="143"/>
      <c r="E104" s="144"/>
      <c r="F104" s="145"/>
      <c r="G104" s="143"/>
      <c r="H104" s="144"/>
      <c r="I104" s="151"/>
      <c r="J104" s="152"/>
    </row>
    <row r="105" spans="1:10" s="139" customFormat="1" x14ac:dyDescent="0.25">
      <c r="A105" s="159" t="s">
        <v>43</v>
      </c>
      <c r="B105" s="65"/>
      <c r="C105" s="66"/>
      <c r="D105" s="65"/>
      <c r="E105" s="66"/>
      <c r="F105" s="67"/>
      <c r="G105" s="65"/>
      <c r="H105" s="66"/>
      <c r="I105" s="20"/>
      <c r="J105" s="21"/>
    </row>
    <row r="106" spans="1:10" x14ac:dyDescent="0.25">
      <c r="A106" s="158" t="s">
        <v>574</v>
      </c>
      <c r="B106" s="65">
        <v>4</v>
      </c>
      <c r="C106" s="66">
        <v>0</v>
      </c>
      <c r="D106" s="65">
        <v>17</v>
      </c>
      <c r="E106" s="66">
        <v>16</v>
      </c>
      <c r="F106" s="67"/>
      <c r="G106" s="65">
        <f>B106-C106</f>
        <v>4</v>
      </c>
      <c r="H106" s="66">
        <f>D106-E106</f>
        <v>1</v>
      </c>
      <c r="I106" s="20" t="str">
        <f>IF(C106=0, "-", IF(G106/C106&lt;10, G106/C106, "&gt;999%"))</f>
        <v>-</v>
      </c>
      <c r="J106" s="21">
        <f>IF(E106=0, "-", IF(H106/E106&lt;10, H106/E106, "&gt;999%"))</f>
        <v>6.25E-2</v>
      </c>
    </row>
    <row r="107" spans="1:10" x14ac:dyDescent="0.25">
      <c r="A107" s="158" t="s">
        <v>561</v>
      </c>
      <c r="B107" s="65">
        <v>0</v>
      </c>
      <c r="C107" s="66">
        <v>0</v>
      </c>
      <c r="D107" s="65">
        <v>0</v>
      </c>
      <c r="E107" s="66">
        <v>1</v>
      </c>
      <c r="F107" s="67"/>
      <c r="G107" s="65">
        <f>B107-C107</f>
        <v>0</v>
      </c>
      <c r="H107" s="66">
        <f>D107-E107</f>
        <v>-1</v>
      </c>
      <c r="I107" s="20" t="str">
        <f>IF(C107=0, "-", IF(G107/C107&lt;10, G107/C107, "&gt;999%"))</f>
        <v>-</v>
      </c>
      <c r="J107" s="21">
        <f>IF(E107=0, "-", IF(H107/E107&lt;10, H107/E107, "&gt;999%"))</f>
        <v>-1</v>
      </c>
    </row>
    <row r="108" spans="1:10" s="160" customFormat="1" x14ac:dyDescent="0.25">
      <c r="A108" s="178" t="s">
        <v>657</v>
      </c>
      <c r="B108" s="71">
        <v>4</v>
      </c>
      <c r="C108" s="72">
        <v>0</v>
      </c>
      <c r="D108" s="71">
        <v>17</v>
      </c>
      <c r="E108" s="72">
        <v>17</v>
      </c>
      <c r="F108" s="73"/>
      <c r="G108" s="71">
        <f>B108-C108</f>
        <v>4</v>
      </c>
      <c r="H108" s="72">
        <f>D108-E108</f>
        <v>0</v>
      </c>
      <c r="I108" s="37" t="str">
        <f>IF(C108=0, "-", IF(G108/C108&lt;10, G108/C108, "&gt;999%"))</f>
        <v>-</v>
      </c>
      <c r="J108" s="38">
        <f>IF(E108=0, "-", IF(H108/E108&lt;10, H108/E108, "&gt;999%"))</f>
        <v>0</v>
      </c>
    </row>
    <row r="109" spans="1:10" x14ac:dyDescent="0.25">
      <c r="A109" s="177"/>
      <c r="B109" s="143"/>
      <c r="C109" s="144"/>
      <c r="D109" s="143"/>
      <c r="E109" s="144"/>
      <c r="F109" s="145"/>
      <c r="G109" s="143"/>
      <c r="H109" s="144"/>
      <c r="I109" s="151"/>
      <c r="J109" s="152"/>
    </row>
    <row r="110" spans="1:10" s="139" customFormat="1" x14ac:dyDescent="0.25">
      <c r="A110" s="159" t="s">
        <v>44</v>
      </c>
      <c r="B110" s="65"/>
      <c r="C110" s="66"/>
      <c r="D110" s="65"/>
      <c r="E110" s="66"/>
      <c r="F110" s="67"/>
      <c r="G110" s="65"/>
      <c r="H110" s="66"/>
      <c r="I110" s="20"/>
      <c r="J110" s="21"/>
    </row>
    <row r="111" spans="1:10" x14ac:dyDescent="0.25">
      <c r="A111" s="158" t="s">
        <v>347</v>
      </c>
      <c r="B111" s="65">
        <v>0</v>
      </c>
      <c r="C111" s="66">
        <v>5</v>
      </c>
      <c r="D111" s="65">
        <v>35</v>
      </c>
      <c r="E111" s="66">
        <v>29</v>
      </c>
      <c r="F111" s="67"/>
      <c r="G111" s="65">
        <f>B111-C111</f>
        <v>-5</v>
      </c>
      <c r="H111" s="66">
        <f>D111-E111</f>
        <v>6</v>
      </c>
      <c r="I111" s="20">
        <f>IF(C111=0, "-", IF(G111/C111&lt;10, G111/C111, "&gt;999%"))</f>
        <v>-1</v>
      </c>
      <c r="J111" s="21">
        <f>IF(E111=0, "-", IF(H111/E111&lt;10, H111/E111, "&gt;999%"))</f>
        <v>0.20689655172413793</v>
      </c>
    </row>
    <row r="112" spans="1:10" s="160" customFormat="1" x14ac:dyDescent="0.25">
      <c r="A112" s="178" t="s">
        <v>658</v>
      </c>
      <c r="B112" s="71">
        <v>0</v>
      </c>
      <c r="C112" s="72">
        <v>5</v>
      </c>
      <c r="D112" s="71">
        <v>35</v>
      </c>
      <c r="E112" s="72">
        <v>29</v>
      </c>
      <c r="F112" s="73"/>
      <c r="G112" s="71">
        <f>B112-C112</f>
        <v>-5</v>
      </c>
      <c r="H112" s="72">
        <f>D112-E112</f>
        <v>6</v>
      </c>
      <c r="I112" s="37">
        <f>IF(C112=0, "-", IF(G112/C112&lt;10, G112/C112, "&gt;999%"))</f>
        <v>-1</v>
      </c>
      <c r="J112" s="38">
        <f>IF(E112=0, "-", IF(H112/E112&lt;10, H112/E112, "&gt;999%"))</f>
        <v>0.20689655172413793</v>
      </c>
    </row>
    <row r="113" spans="1:10" x14ac:dyDescent="0.25">
      <c r="A113" s="177"/>
      <c r="B113" s="143"/>
      <c r="C113" s="144"/>
      <c r="D113" s="143"/>
      <c r="E113" s="144"/>
      <c r="F113" s="145"/>
      <c r="G113" s="143"/>
      <c r="H113" s="144"/>
      <c r="I113" s="151"/>
      <c r="J113" s="152"/>
    </row>
    <row r="114" spans="1:10" s="139" customFormat="1" x14ac:dyDescent="0.25">
      <c r="A114" s="159" t="s">
        <v>45</v>
      </c>
      <c r="B114" s="65"/>
      <c r="C114" s="66"/>
      <c r="D114" s="65"/>
      <c r="E114" s="66"/>
      <c r="F114" s="67"/>
      <c r="G114" s="65"/>
      <c r="H114" s="66"/>
      <c r="I114" s="20"/>
      <c r="J114" s="21"/>
    </row>
    <row r="115" spans="1:10" x14ac:dyDescent="0.25">
      <c r="A115" s="158" t="s">
        <v>202</v>
      </c>
      <c r="B115" s="65">
        <v>2</v>
      </c>
      <c r="C115" s="66">
        <v>30</v>
      </c>
      <c r="D115" s="65">
        <v>108</v>
      </c>
      <c r="E115" s="66">
        <v>147</v>
      </c>
      <c r="F115" s="67"/>
      <c r="G115" s="65">
        <f>B115-C115</f>
        <v>-28</v>
      </c>
      <c r="H115" s="66">
        <f>D115-E115</f>
        <v>-39</v>
      </c>
      <c r="I115" s="20">
        <f>IF(C115=0, "-", IF(G115/C115&lt;10, G115/C115, "&gt;999%"))</f>
        <v>-0.93333333333333335</v>
      </c>
      <c r="J115" s="21">
        <f>IF(E115=0, "-", IF(H115/E115&lt;10, H115/E115, "&gt;999%"))</f>
        <v>-0.26530612244897961</v>
      </c>
    </row>
    <row r="116" spans="1:10" s="160" customFormat="1" x14ac:dyDescent="0.25">
      <c r="A116" s="178" t="s">
        <v>659</v>
      </c>
      <c r="B116" s="71">
        <v>2</v>
      </c>
      <c r="C116" s="72">
        <v>30</v>
      </c>
      <c r="D116" s="71">
        <v>108</v>
      </c>
      <c r="E116" s="72">
        <v>147</v>
      </c>
      <c r="F116" s="73"/>
      <c r="G116" s="71">
        <f>B116-C116</f>
        <v>-28</v>
      </c>
      <c r="H116" s="72">
        <f>D116-E116</f>
        <v>-39</v>
      </c>
      <c r="I116" s="37">
        <f>IF(C116=0, "-", IF(G116/C116&lt;10, G116/C116, "&gt;999%"))</f>
        <v>-0.93333333333333335</v>
      </c>
      <c r="J116" s="38">
        <f>IF(E116=0, "-", IF(H116/E116&lt;10, H116/E116, "&gt;999%"))</f>
        <v>-0.26530612244897961</v>
      </c>
    </row>
    <row r="117" spans="1:10" x14ac:dyDescent="0.25">
      <c r="A117" s="177"/>
      <c r="B117" s="143"/>
      <c r="C117" s="144"/>
      <c r="D117" s="143"/>
      <c r="E117" s="144"/>
      <c r="F117" s="145"/>
      <c r="G117" s="143"/>
      <c r="H117" s="144"/>
      <c r="I117" s="151"/>
      <c r="J117" s="152"/>
    </row>
    <row r="118" spans="1:10" s="139" customFormat="1" x14ac:dyDescent="0.25">
      <c r="A118" s="159" t="s">
        <v>46</v>
      </c>
      <c r="B118" s="65"/>
      <c r="C118" s="66"/>
      <c r="D118" s="65"/>
      <c r="E118" s="66"/>
      <c r="F118" s="67"/>
      <c r="G118" s="65"/>
      <c r="H118" s="66"/>
      <c r="I118" s="20"/>
      <c r="J118" s="21"/>
    </row>
    <row r="119" spans="1:10" x14ac:dyDescent="0.25">
      <c r="A119" s="158" t="s">
        <v>546</v>
      </c>
      <c r="B119" s="65">
        <v>17</v>
      </c>
      <c r="C119" s="66">
        <v>22</v>
      </c>
      <c r="D119" s="65">
        <v>131</v>
      </c>
      <c r="E119" s="66">
        <v>206</v>
      </c>
      <c r="F119" s="67"/>
      <c r="G119" s="65">
        <f>B119-C119</f>
        <v>-5</v>
      </c>
      <c r="H119" s="66">
        <f>D119-E119</f>
        <v>-75</v>
      </c>
      <c r="I119" s="20">
        <f>IF(C119=0, "-", IF(G119/C119&lt;10, G119/C119, "&gt;999%"))</f>
        <v>-0.22727272727272727</v>
      </c>
      <c r="J119" s="21">
        <f>IF(E119=0, "-", IF(H119/E119&lt;10, H119/E119, "&gt;999%"))</f>
        <v>-0.36407766990291263</v>
      </c>
    </row>
    <row r="120" spans="1:10" s="160" customFormat="1" x14ac:dyDescent="0.25">
      <c r="A120" s="178" t="s">
        <v>660</v>
      </c>
      <c r="B120" s="71">
        <v>17</v>
      </c>
      <c r="C120" s="72">
        <v>22</v>
      </c>
      <c r="D120" s="71">
        <v>131</v>
      </c>
      <c r="E120" s="72">
        <v>206</v>
      </c>
      <c r="F120" s="73"/>
      <c r="G120" s="71">
        <f>B120-C120</f>
        <v>-5</v>
      </c>
      <c r="H120" s="72">
        <f>D120-E120</f>
        <v>-75</v>
      </c>
      <c r="I120" s="37">
        <f>IF(C120=0, "-", IF(G120/C120&lt;10, G120/C120, "&gt;999%"))</f>
        <v>-0.22727272727272727</v>
      </c>
      <c r="J120" s="38">
        <f>IF(E120=0, "-", IF(H120/E120&lt;10, H120/E120, "&gt;999%"))</f>
        <v>-0.36407766990291263</v>
      </c>
    </row>
    <row r="121" spans="1:10" x14ac:dyDescent="0.25">
      <c r="A121" s="177"/>
      <c r="B121" s="143"/>
      <c r="C121" s="144"/>
      <c r="D121" s="143"/>
      <c r="E121" s="144"/>
      <c r="F121" s="145"/>
      <c r="G121" s="143"/>
      <c r="H121" s="144"/>
      <c r="I121" s="151"/>
      <c r="J121" s="152"/>
    </row>
    <row r="122" spans="1:10" s="139" customFormat="1" x14ac:dyDescent="0.25">
      <c r="A122" s="159" t="s">
        <v>47</v>
      </c>
      <c r="B122" s="65"/>
      <c r="C122" s="66"/>
      <c r="D122" s="65"/>
      <c r="E122" s="66"/>
      <c r="F122" s="67"/>
      <c r="G122" s="65"/>
      <c r="H122" s="66"/>
      <c r="I122" s="20"/>
      <c r="J122" s="21"/>
    </row>
    <row r="123" spans="1:10" x14ac:dyDescent="0.25">
      <c r="A123" s="158" t="s">
        <v>438</v>
      </c>
      <c r="B123" s="65">
        <v>0</v>
      </c>
      <c r="C123" s="66">
        <v>0</v>
      </c>
      <c r="D123" s="65">
        <v>0</v>
      </c>
      <c r="E123" s="66">
        <v>13</v>
      </c>
      <c r="F123" s="67"/>
      <c r="G123" s="65">
        <f t="shared" ref="G123:G136" si="8">B123-C123</f>
        <v>0</v>
      </c>
      <c r="H123" s="66">
        <f t="shared" ref="H123:H136" si="9">D123-E123</f>
        <v>-13</v>
      </c>
      <c r="I123" s="20" t="str">
        <f t="shared" ref="I123:I136" si="10">IF(C123=0, "-", IF(G123/C123&lt;10, G123/C123, "&gt;999%"))</f>
        <v>-</v>
      </c>
      <c r="J123" s="21">
        <f t="shared" ref="J123:J136" si="11">IF(E123=0, "-", IF(H123/E123&lt;10, H123/E123, "&gt;999%"))</f>
        <v>-1</v>
      </c>
    </row>
    <row r="124" spans="1:10" x14ac:dyDescent="0.25">
      <c r="A124" s="158" t="s">
        <v>400</v>
      </c>
      <c r="B124" s="65">
        <v>85</v>
      </c>
      <c r="C124" s="66">
        <v>2</v>
      </c>
      <c r="D124" s="65">
        <v>508</v>
      </c>
      <c r="E124" s="66">
        <v>377</v>
      </c>
      <c r="F124" s="67"/>
      <c r="G124" s="65">
        <f t="shared" si="8"/>
        <v>83</v>
      </c>
      <c r="H124" s="66">
        <f t="shared" si="9"/>
        <v>131</v>
      </c>
      <c r="I124" s="20" t="str">
        <f t="shared" si="10"/>
        <v>&gt;999%</v>
      </c>
      <c r="J124" s="21">
        <f t="shared" si="11"/>
        <v>0.34748010610079577</v>
      </c>
    </row>
    <row r="125" spans="1:10" x14ac:dyDescent="0.25">
      <c r="A125" s="158" t="s">
        <v>439</v>
      </c>
      <c r="B125" s="65">
        <v>192</v>
      </c>
      <c r="C125" s="66">
        <v>308</v>
      </c>
      <c r="D125" s="65">
        <v>2465</v>
      </c>
      <c r="E125" s="66">
        <v>2161</v>
      </c>
      <c r="F125" s="67"/>
      <c r="G125" s="65">
        <f t="shared" si="8"/>
        <v>-116</v>
      </c>
      <c r="H125" s="66">
        <f t="shared" si="9"/>
        <v>304</v>
      </c>
      <c r="I125" s="20">
        <f t="shared" si="10"/>
        <v>-0.37662337662337664</v>
      </c>
      <c r="J125" s="21">
        <f t="shared" si="11"/>
        <v>0.14067561314206387</v>
      </c>
    </row>
    <row r="126" spans="1:10" x14ac:dyDescent="0.25">
      <c r="A126" s="158" t="s">
        <v>205</v>
      </c>
      <c r="B126" s="65">
        <v>0</v>
      </c>
      <c r="C126" s="66">
        <v>2</v>
      </c>
      <c r="D126" s="65">
        <v>27</v>
      </c>
      <c r="E126" s="66">
        <v>81</v>
      </c>
      <c r="F126" s="67"/>
      <c r="G126" s="65">
        <f t="shared" si="8"/>
        <v>-2</v>
      </c>
      <c r="H126" s="66">
        <f t="shared" si="9"/>
        <v>-54</v>
      </c>
      <c r="I126" s="20">
        <f t="shared" si="10"/>
        <v>-1</v>
      </c>
      <c r="J126" s="21">
        <f t="shared" si="11"/>
        <v>-0.66666666666666663</v>
      </c>
    </row>
    <row r="127" spans="1:10" x14ac:dyDescent="0.25">
      <c r="A127" s="158" t="s">
        <v>222</v>
      </c>
      <c r="B127" s="65">
        <v>0</v>
      </c>
      <c r="C127" s="66">
        <v>3</v>
      </c>
      <c r="D127" s="65">
        <v>41</v>
      </c>
      <c r="E127" s="66">
        <v>212</v>
      </c>
      <c r="F127" s="67"/>
      <c r="G127" s="65">
        <f t="shared" si="8"/>
        <v>-3</v>
      </c>
      <c r="H127" s="66">
        <f t="shared" si="9"/>
        <v>-171</v>
      </c>
      <c r="I127" s="20">
        <f t="shared" si="10"/>
        <v>-1</v>
      </c>
      <c r="J127" s="21">
        <f t="shared" si="11"/>
        <v>-0.80660377358490565</v>
      </c>
    </row>
    <row r="128" spans="1:10" x14ac:dyDescent="0.25">
      <c r="A128" s="158" t="s">
        <v>248</v>
      </c>
      <c r="B128" s="65">
        <v>0</v>
      </c>
      <c r="C128" s="66">
        <v>0</v>
      </c>
      <c r="D128" s="65">
        <v>0</v>
      </c>
      <c r="E128" s="66">
        <v>1</v>
      </c>
      <c r="F128" s="67"/>
      <c r="G128" s="65">
        <f t="shared" si="8"/>
        <v>0</v>
      </c>
      <c r="H128" s="66">
        <f t="shared" si="9"/>
        <v>-1</v>
      </c>
      <c r="I128" s="20" t="str">
        <f t="shared" si="10"/>
        <v>-</v>
      </c>
      <c r="J128" s="21">
        <f t="shared" si="11"/>
        <v>-1</v>
      </c>
    </row>
    <row r="129" spans="1:10" x14ac:dyDescent="0.25">
      <c r="A129" s="158" t="s">
        <v>317</v>
      </c>
      <c r="B129" s="65">
        <v>72</v>
      </c>
      <c r="C129" s="66">
        <v>99</v>
      </c>
      <c r="D129" s="65">
        <v>544</v>
      </c>
      <c r="E129" s="66">
        <v>940</v>
      </c>
      <c r="F129" s="67"/>
      <c r="G129" s="65">
        <f t="shared" si="8"/>
        <v>-27</v>
      </c>
      <c r="H129" s="66">
        <f t="shared" si="9"/>
        <v>-396</v>
      </c>
      <c r="I129" s="20">
        <f t="shared" si="10"/>
        <v>-0.27272727272727271</v>
      </c>
      <c r="J129" s="21">
        <f t="shared" si="11"/>
        <v>-0.42127659574468085</v>
      </c>
    </row>
    <row r="130" spans="1:10" x14ac:dyDescent="0.25">
      <c r="A130" s="158" t="s">
        <v>356</v>
      </c>
      <c r="B130" s="65">
        <v>25</v>
      </c>
      <c r="C130" s="66">
        <v>156</v>
      </c>
      <c r="D130" s="65">
        <v>716</v>
      </c>
      <c r="E130" s="66">
        <v>1129</v>
      </c>
      <c r="F130" s="67"/>
      <c r="G130" s="65">
        <f t="shared" si="8"/>
        <v>-131</v>
      </c>
      <c r="H130" s="66">
        <f t="shared" si="9"/>
        <v>-413</v>
      </c>
      <c r="I130" s="20">
        <f t="shared" si="10"/>
        <v>-0.83974358974358976</v>
      </c>
      <c r="J130" s="21">
        <f t="shared" si="11"/>
        <v>-0.36581045172719223</v>
      </c>
    </row>
    <row r="131" spans="1:10" x14ac:dyDescent="0.25">
      <c r="A131" s="158" t="s">
        <v>518</v>
      </c>
      <c r="B131" s="65">
        <v>193</v>
      </c>
      <c r="C131" s="66">
        <v>122</v>
      </c>
      <c r="D131" s="65">
        <v>1016</v>
      </c>
      <c r="E131" s="66">
        <v>1096</v>
      </c>
      <c r="F131" s="67"/>
      <c r="G131" s="65">
        <f t="shared" si="8"/>
        <v>71</v>
      </c>
      <c r="H131" s="66">
        <f t="shared" si="9"/>
        <v>-80</v>
      </c>
      <c r="I131" s="20">
        <f t="shared" si="10"/>
        <v>0.58196721311475408</v>
      </c>
      <c r="J131" s="21">
        <f t="shared" si="11"/>
        <v>-7.2992700729927001E-2</v>
      </c>
    </row>
    <row r="132" spans="1:10" x14ac:dyDescent="0.25">
      <c r="A132" s="158" t="s">
        <v>528</v>
      </c>
      <c r="B132" s="65">
        <v>1460</v>
      </c>
      <c r="C132" s="66">
        <v>1287</v>
      </c>
      <c r="D132" s="65">
        <v>9299</v>
      </c>
      <c r="E132" s="66">
        <v>11315</v>
      </c>
      <c r="F132" s="67"/>
      <c r="G132" s="65">
        <f t="shared" si="8"/>
        <v>173</v>
      </c>
      <c r="H132" s="66">
        <f t="shared" si="9"/>
        <v>-2016</v>
      </c>
      <c r="I132" s="20">
        <f t="shared" si="10"/>
        <v>0.13442113442113443</v>
      </c>
      <c r="J132" s="21">
        <f t="shared" si="11"/>
        <v>-0.17817057003977022</v>
      </c>
    </row>
    <row r="133" spans="1:10" x14ac:dyDescent="0.25">
      <c r="A133" s="158" t="s">
        <v>495</v>
      </c>
      <c r="B133" s="65">
        <v>0</v>
      </c>
      <c r="C133" s="66">
        <v>2</v>
      </c>
      <c r="D133" s="65">
        <v>9</v>
      </c>
      <c r="E133" s="66">
        <v>21</v>
      </c>
      <c r="F133" s="67"/>
      <c r="G133" s="65">
        <f t="shared" si="8"/>
        <v>-2</v>
      </c>
      <c r="H133" s="66">
        <f t="shared" si="9"/>
        <v>-12</v>
      </c>
      <c r="I133" s="20">
        <f t="shared" si="10"/>
        <v>-1</v>
      </c>
      <c r="J133" s="21">
        <f t="shared" si="11"/>
        <v>-0.5714285714285714</v>
      </c>
    </row>
    <row r="134" spans="1:10" x14ac:dyDescent="0.25">
      <c r="A134" s="158" t="s">
        <v>507</v>
      </c>
      <c r="B134" s="65">
        <v>125</v>
      </c>
      <c r="C134" s="66">
        <v>46</v>
      </c>
      <c r="D134" s="65">
        <v>506</v>
      </c>
      <c r="E134" s="66">
        <v>922</v>
      </c>
      <c r="F134" s="67"/>
      <c r="G134" s="65">
        <f t="shared" si="8"/>
        <v>79</v>
      </c>
      <c r="H134" s="66">
        <f t="shared" si="9"/>
        <v>-416</v>
      </c>
      <c r="I134" s="20">
        <f t="shared" si="10"/>
        <v>1.7173913043478262</v>
      </c>
      <c r="J134" s="21">
        <f t="shared" si="11"/>
        <v>-0.4511930585683297</v>
      </c>
    </row>
    <row r="135" spans="1:10" x14ac:dyDescent="0.25">
      <c r="A135" s="158" t="s">
        <v>547</v>
      </c>
      <c r="B135" s="65">
        <v>5</v>
      </c>
      <c r="C135" s="66">
        <v>12</v>
      </c>
      <c r="D135" s="65">
        <v>153</v>
      </c>
      <c r="E135" s="66">
        <v>455</v>
      </c>
      <c r="F135" s="67"/>
      <c r="G135" s="65">
        <f t="shared" si="8"/>
        <v>-7</v>
      </c>
      <c r="H135" s="66">
        <f t="shared" si="9"/>
        <v>-302</v>
      </c>
      <c r="I135" s="20">
        <f t="shared" si="10"/>
        <v>-0.58333333333333337</v>
      </c>
      <c r="J135" s="21">
        <f t="shared" si="11"/>
        <v>-0.66373626373626371</v>
      </c>
    </row>
    <row r="136" spans="1:10" s="160" customFormat="1" x14ac:dyDescent="0.25">
      <c r="A136" s="178" t="s">
        <v>661</v>
      </c>
      <c r="B136" s="71">
        <v>2157</v>
      </c>
      <c r="C136" s="72">
        <v>2039</v>
      </c>
      <c r="D136" s="71">
        <v>15284</v>
      </c>
      <c r="E136" s="72">
        <v>18723</v>
      </c>
      <c r="F136" s="73"/>
      <c r="G136" s="71">
        <f t="shared" si="8"/>
        <v>118</v>
      </c>
      <c r="H136" s="72">
        <f t="shared" si="9"/>
        <v>-3439</v>
      </c>
      <c r="I136" s="37">
        <f t="shared" si="10"/>
        <v>5.7871505640019617E-2</v>
      </c>
      <c r="J136" s="38">
        <f t="shared" si="11"/>
        <v>-0.1836778294076804</v>
      </c>
    </row>
    <row r="137" spans="1:10" x14ac:dyDescent="0.25">
      <c r="A137" s="177"/>
      <c r="B137" s="143"/>
      <c r="C137" s="144"/>
      <c r="D137" s="143"/>
      <c r="E137" s="144"/>
      <c r="F137" s="145"/>
      <c r="G137" s="143"/>
      <c r="H137" s="144"/>
      <c r="I137" s="151"/>
      <c r="J137" s="152"/>
    </row>
    <row r="138" spans="1:10" s="139" customFormat="1" x14ac:dyDescent="0.25">
      <c r="A138" s="159" t="s">
        <v>48</v>
      </c>
      <c r="B138" s="65"/>
      <c r="C138" s="66"/>
      <c r="D138" s="65"/>
      <c r="E138" s="66"/>
      <c r="F138" s="67"/>
      <c r="G138" s="65"/>
      <c r="H138" s="66"/>
      <c r="I138" s="20"/>
      <c r="J138" s="21"/>
    </row>
    <row r="139" spans="1:10" x14ac:dyDescent="0.25">
      <c r="A139" s="158" t="s">
        <v>575</v>
      </c>
      <c r="B139" s="65">
        <v>13</v>
      </c>
      <c r="C139" s="66">
        <v>17</v>
      </c>
      <c r="D139" s="65">
        <v>107</v>
      </c>
      <c r="E139" s="66">
        <v>94</v>
      </c>
      <c r="F139" s="67"/>
      <c r="G139" s="65">
        <f>B139-C139</f>
        <v>-4</v>
      </c>
      <c r="H139" s="66">
        <f>D139-E139</f>
        <v>13</v>
      </c>
      <c r="I139" s="20">
        <f>IF(C139=0, "-", IF(G139/C139&lt;10, G139/C139, "&gt;999%"))</f>
        <v>-0.23529411764705882</v>
      </c>
      <c r="J139" s="21">
        <f>IF(E139=0, "-", IF(H139/E139&lt;10, H139/E139, "&gt;999%"))</f>
        <v>0.13829787234042554</v>
      </c>
    </row>
    <row r="140" spans="1:10" s="160" customFormat="1" x14ac:dyDescent="0.25">
      <c r="A140" s="178" t="s">
        <v>662</v>
      </c>
      <c r="B140" s="71">
        <v>13</v>
      </c>
      <c r="C140" s="72">
        <v>17</v>
      </c>
      <c r="D140" s="71">
        <v>107</v>
      </c>
      <c r="E140" s="72">
        <v>94</v>
      </c>
      <c r="F140" s="73"/>
      <c r="G140" s="71">
        <f>B140-C140</f>
        <v>-4</v>
      </c>
      <c r="H140" s="72">
        <f>D140-E140</f>
        <v>13</v>
      </c>
      <c r="I140" s="37">
        <f>IF(C140=0, "-", IF(G140/C140&lt;10, G140/C140, "&gt;999%"))</f>
        <v>-0.23529411764705882</v>
      </c>
      <c r="J140" s="38">
        <f>IF(E140=0, "-", IF(H140/E140&lt;10, H140/E140, "&gt;999%"))</f>
        <v>0.13829787234042554</v>
      </c>
    </row>
    <row r="141" spans="1:10" x14ac:dyDescent="0.25">
      <c r="A141" s="177"/>
      <c r="B141" s="143"/>
      <c r="C141" s="144"/>
      <c r="D141" s="143"/>
      <c r="E141" s="144"/>
      <c r="F141" s="145"/>
      <c r="G141" s="143"/>
      <c r="H141" s="144"/>
      <c r="I141" s="151"/>
      <c r="J141" s="152"/>
    </row>
    <row r="142" spans="1:10" s="139" customFormat="1" x14ac:dyDescent="0.25">
      <c r="A142" s="159" t="s">
        <v>49</v>
      </c>
      <c r="B142" s="65"/>
      <c r="C142" s="66"/>
      <c r="D142" s="65"/>
      <c r="E142" s="66"/>
      <c r="F142" s="67"/>
      <c r="G142" s="65"/>
      <c r="H142" s="66"/>
      <c r="I142" s="20"/>
      <c r="J142" s="21"/>
    </row>
    <row r="143" spans="1:10" x14ac:dyDescent="0.25">
      <c r="A143" s="158" t="s">
        <v>548</v>
      </c>
      <c r="B143" s="65">
        <v>46</v>
      </c>
      <c r="C143" s="66">
        <v>63</v>
      </c>
      <c r="D143" s="65">
        <v>463</v>
      </c>
      <c r="E143" s="66">
        <v>412</v>
      </c>
      <c r="F143" s="67"/>
      <c r="G143" s="65">
        <f>B143-C143</f>
        <v>-17</v>
      </c>
      <c r="H143" s="66">
        <f>D143-E143</f>
        <v>51</v>
      </c>
      <c r="I143" s="20">
        <f>IF(C143=0, "-", IF(G143/C143&lt;10, G143/C143, "&gt;999%"))</f>
        <v>-0.26984126984126983</v>
      </c>
      <c r="J143" s="21">
        <f>IF(E143=0, "-", IF(H143/E143&lt;10, H143/E143, "&gt;999%"))</f>
        <v>0.12378640776699029</v>
      </c>
    </row>
    <row r="144" spans="1:10" x14ac:dyDescent="0.25">
      <c r="A144" s="158" t="s">
        <v>562</v>
      </c>
      <c r="B144" s="65">
        <v>29</v>
      </c>
      <c r="C144" s="66">
        <v>41</v>
      </c>
      <c r="D144" s="65">
        <v>283</v>
      </c>
      <c r="E144" s="66">
        <v>285</v>
      </c>
      <c r="F144" s="67"/>
      <c r="G144" s="65">
        <f>B144-C144</f>
        <v>-12</v>
      </c>
      <c r="H144" s="66">
        <f>D144-E144</f>
        <v>-2</v>
      </c>
      <c r="I144" s="20">
        <f>IF(C144=0, "-", IF(G144/C144&lt;10, G144/C144, "&gt;999%"))</f>
        <v>-0.29268292682926828</v>
      </c>
      <c r="J144" s="21">
        <f>IF(E144=0, "-", IF(H144/E144&lt;10, H144/E144, "&gt;999%"))</f>
        <v>-7.0175438596491229E-3</v>
      </c>
    </row>
    <row r="145" spans="1:10" x14ac:dyDescent="0.25">
      <c r="A145" s="158" t="s">
        <v>576</v>
      </c>
      <c r="B145" s="65">
        <v>31</v>
      </c>
      <c r="C145" s="66">
        <v>12</v>
      </c>
      <c r="D145" s="65">
        <v>196</v>
      </c>
      <c r="E145" s="66">
        <v>103</v>
      </c>
      <c r="F145" s="67"/>
      <c r="G145" s="65">
        <f>B145-C145</f>
        <v>19</v>
      </c>
      <c r="H145" s="66">
        <f>D145-E145</f>
        <v>93</v>
      </c>
      <c r="I145" s="20">
        <f>IF(C145=0, "-", IF(G145/C145&lt;10, G145/C145, "&gt;999%"))</f>
        <v>1.5833333333333333</v>
      </c>
      <c r="J145" s="21">
        <f>IF(E145=0, "-", IF(H145/E145&lt;10, H145/E145, "&gt;999%"))</f>
        <v>0.90291262135922334</v>
      </c>
    </row>
    <row r="146" spans="1:10" s="160" customFormat="1" x14ac:dyDescent="0.25">
      <c r="A146" s="178" t="s">
        <v>663</v>
      </c>
      <c r="B146" s="71">
        <v>106</v>
      </c>
      <c r="C146" s="72">
        <v>116</v>
      </c>
      <c r="D146" s="71">
        <v>942</v>
      </c>
      <c r="E146" s="72">
        <v>800</v>
      </c>
      <c r="F146" s="73"/>
      <c r="G146" s="71">
        <f>B146-C146</f>
        <v>-10</v>
      </c>
      <c r="H146" s="72">
        <f>D146-E146</f>
        <v>142</v>
      </c>
      <c r="I146" s="37">
        <f>IF(C146=0, "-", IF(G146/C146&lt;10, G146/C146, "&gt;999%"))</f>
        <v>-8.6206896551724144E-2</v>
      </c>
      <c r="J146" s="38">
        <f>IF(E146=0, "-", IF(H146/E146&lt;10, H146/E146, "&gt;999%"))</f>
        <v>0.17749999999999999</v>
      </c>
    </row>
    <row r="147" spans="1:10" x14ac:dyDescent="0.25">
      <c r="A147" s="177"/>
      <c r="B147" s="143"/>
      <c r="C147" s="144"/>
      <c r="D147" s="143"/>
      <c r="E147" s="144"/>
      <c r="F147" s="145"/>
      <c r="G147" s="143"/>
      <c r="H147" s="144"/>
      <c r="I147" s="151"/>
      <c r="J147" s="152"/>
    </row>
    <row r="148" spans="1:10" s="139" customFormat="1" x14ac:dyDescent="0.25">
      <c r="A148" s="159" t="s">
        <v>50</v>
      </c>
      <c r="B148" s="65"/>
      <c r="C148" s="66"/>
      <c r="D148" s="65"/>
      <c r="E148" s="66"/>
      <c r="F148" s="67"/>
      <c r="G148" s="65"/>
      <c r="H148" s="66"/>
      <c r="I148" s="20"/>
      <c r="J148" s="21"/>
    </row>
    <row r="149" spans="1:10" x14ac:dyDescent="0.25">
      <c r="A149" s="158" t="s">
        <v>263</v>
      </c>
      <c r="B149" s="65">
        <v>3</v>
      </c>
      <c r="C149" s="66">
        <v>0</v>
      </c>
      <c r="D149" s="65">
        <v>10</v>
      </c>
      <c r="E149" s="66">
        <v>4</v>
      </c>
      <c r="F149" s="67"/>
      <c r="G149" s="65">
        <f t="shared" ref="G149:G154" si="12">B149-C149</f>
        <v>3</v>
      </c>
      <c r="H149" s="66">
        <f t="shared" ref="H149:H154" si="13">D149-E149</f>
        <v>6</v>
      </c>
      <c r="I149" s="20" t="str">
        <f t="shared" ref="I149:I154" si="14">IF(C149=0, "-", IF(G149/C149&lt;10, G149/C149, "&gt;999%"))</f>
        <v>-</v>
      </c>
      <c r="J149" s="21">
        <f t="shared" ref="J149:J154" si="15">IF(E149=0, "-", IF(H149/E149&lt;10, H149/E149, "&gt;999%"))</f>
        <v>1.5</v>
      </c>
    </row>
    <row r="150" spans="1:10" x14ac:dyDescent="0.25">
      <c r="A150" s="158" t="s">
        <v>280</v>
      </c>
      <c r="B150" s="65">
        <v>2</v>
      </c>
      <c r="C150" s="66">
        <v>0</v>
      </c>
      <c r="D150" s="65">
        <v>10</v>
      </c>
      <c r="E150" s="66">
        <v>11</v>
      </c>
      <c r="F150" s="67"/>
      <c r="G150" s="65">
        <f t="shared" si="12"/>
        <v>2</v>
      </c>
      <c r="H150" s="66">
        <f t="shared" si="13"/>
        <v>-1</v>
      </c>
      <c r="I150" s="20" t="str">
        <f t="shared" si="14"/>
        <v>-</v>
      </c>
      <c r="J150" s="21">
        <f t="shared" si="15"/>
        <v>-9.0909090909090912E-2</v>
      </c>
    </row>
    <row r="151" spans="1:10" x14ac:dyDescent="0.25">
      <c r="A151" s="158" t="s">
        <v>424</v>
      </c>
      <c r="B151" s="65">
        <v>8</v>
      </c>
      <c r="C151" s="66">
        <v>0</v>
      </c>
      <c r="D151" s="65">
        <v>9</v>
      </c>
      <c r="E151" s="66">
        <v>0</v>
      </c>
      <c r="F151" s="67"/>
      <c r="G151" s="65">
        <f t="shared" si="12"/>
        <v>8</v>
      </c>
      <c r="H151" s="66">
        <f t="shared" si="13"/>
        <v>9</v>
      </c>
      <c r="I151" s="20" t="str">
        <f t="shared" si="14"/>
        <v>-</v>
      </c>
      <c r="J151" s="21" t="str">
        <f t="shared" si="15"/>
        <v>-</v>
      </c>
    </row>
    <row r="152" spans="1:10" x14ac:dyDescent="0.25">
      <c r="A152" s="158" t="s">
        <v>425</v>
      </c>
      <c r="B152" s="65">
        <v>8</v>
      </c>
      <c r="C152" s="66">
        <v>10</v>
      </c>
      <c r="D152" s="65">
        <v>85</v>
      </c>
      <c r="E152" s="66">
        <v>27</v>
      </c>
      <c r="F152" s="67"/>
      <c r="G152" s="65">
        <f t="shared" si="12"/>
        <v>-2</v>
      </c>
      <c r="H152" s="66">
        <f t="shared" si="13"/>
        <v>58</v>
      </c>
      <c r="I152" s="20">
        <f t="shared" si="14"/>
        <v>-0.2</v>
      </c>
      <c r="J152" s="21">
        <f t="shared" si="15"/>
        <v>2.1481481481481484</v>
      </c>
    </row>
    <row r="153" spans="1:10" x14ac:dyDescent="0.25">
      <c r="A153" s="158" t="s">
        <v>467</v>
      </c>
      <c r="B153" s="65">
        <v>8</v>
      </c>
      <c r="C153" s="66">
        <v>2</v>
      </c>
      <c r="D153" s="65">
        <v>41</v>
      </c>
      <c r="E153" s="66">
        <v>22</v>
      </c>
      <c r="F153" s="67"/>
      <c r="G153" s="65">
        <f t="shared" si="12"/>
        <v>6</v>
      </c>
      <c r="H153" s="66">
        <f t="shared" si="13"/>
        <v>19</v>
      </c>
      <c r="I153" s="20">
        <f t="shared" si="14"/>
        <v>3</v>
      </c>
      <c r="J153" s="21">
        <f t="shared" si="15"/>
        <v>0.86363636363636365</v>
      </c>
    </row>
    <row r="154" spans="1:10" s="160" customFormat="1" x14ac:dyDescent="0.25">
      <c r="A154" s="178" t="s">
        <v>664</v>
      </c>
      <c r="B154" s="71">
        <v>29</v>
      </c>
      <c r="C154" s="72">
        <v>12</v>
      </c>
      <c r="D154" s="71">
        <v>155</v>
      </c>
      <c r="E154" s="72">
        <v>64</v>
      </c>
      <c r="F154" s="73"/>
      <c r="G154" s="71">
        <f t="shared" si="12"/>
        <v>17</v>
      </c>
      <c r="H154" s="72">
        <f t="shared" si="13"/>
        <v>91</v>
      </c>
      <c r="I154" s="37">
        <f t="shared" si="14"/>
        <v>1.4166666666666667</v>
      </c>
      <c r="J154" s="38">
        <f t="shared" si="15"/>
        <v>1.421875</v>
      </c>
    </row>
    <row r="155" spans="1:10" x14ac:dyDescent="0.25">
      <c r="A155" s="177"/>
      <c r="B155" s="143"/>
      <c r="C155" s="144"/>
      <c r="D155" s="143"/>
      <c r="E155" s="144"/>
      <c r="F155" s="145"/>
      <c r="G155" s="143"/>
      <c r="H155" s="144"/>
      <c r="I155" s="151"/>
      <c r="J155" s="152"/>
    </row>
    <row r="156" spans="1:10" s="139" customFormat="1" x14ac:dyDescent="0.25">
      <c r="A156" s="159" t="s">
        <v>51</v>
      </c>
      <c r="B156" s="65"/>
      <c r="C156" s="66"/>
      <c r="D156" s="65"/>
      <c r="E156" s="66"/>
      <c r="F156" s="67"/>
      <c r="G156" s="65"/>
      <c r="H156" s="66"/>
      <c r="I156" s="20"/>
      <c r="J156" s="21"/>
    </row>
    <row r="157" spans="1:10" x14ac:dyDescent="0.25">
      <c r="A157" s="158" t="s">
        <v>367</v>
      </c>
      <c r="B157" s="65">
        <v>0</v>
      </c>
      <c r="C157" s="66">
        <v>0</v>
      </c>
      <c r="D157" s="65">
        <v>0</v>
      </c>
      <c r="E157" s="66">
        <v>506</v>
      </c>
      <c r="F157" s="67"/>
      <c r="G157" s="65">
        <f t="shared" ref="G157:G165" si="16">B157-C157</f>
        <v>0</v>
      </c>
      <c r="H157" s="66">
        <f t="shared" ref="H157:H165" si="17">D157-E157</f>
        <v>-506</v>
      </c>
      <c r="I157" s="20" t="str">
        <f t="shared" ref="I157:I165" si="18">IF(C157=0, "-", IF(G157/C157&lt;10, G157/C157, "&gt;999%"))</f>
        <v>-</v>
      </c>
      <c r="J157" s="21">
        <f t="shared" ref="J157:J165" si="19">IF(E157=0, "-", IF(H157/E157&lt;10, H157/E157, "&gt;999%"))</f>
        <v>-1</v>
      </c>
    </row>
    <row r="158" spans="1:10" x14ac:dyDescent="0.25">
      <c r="A158" s="158" t="s">
        <v>401</v>
      </c>
      <c r="B158" s="65">
        <v>367</v>
      </c>
      <c r="C158" s="66">
        <v>97</v>
      </c>
      <c r="D158" s="65">
        <v>1479</v>
      </c>
      <c r="E158" s="66">
        <v>457</v>
      </c>
      <c r="F158" s="67"/>
      <c r="G158" s="65">
        <f t="shared" si="16"/>
        <v>270</v>
      </c>
      <c r="H158" s="66">
        <f t="shared" si="17"/>
        <v>1022</v>
      </c>
      <c r="I158" s="20">
        <f t="shared" si="18"/>
        <v>2.7835051546391751</v>
      </c>
      <c r="J158" s="21">
        <f t="shared" si="19"/>
        <v>2.2363238512035011</v>
      </c>
    </row>
    <row r="159" spans="1:10" x14ac:dyDescent="0.25">
      <c r="A159" s="158" t="s">
        <v>440</v>
      </c>
      <c r="B159" s="65">
        <v>0</v>
      </c>
      <c r="C159" s="66">
        <v>17</v>
      </c>
      <c r="D159" s="65">
        <v>6</v>
      </c>
      <c r="E159" s="66">
        <v>74</v>
      </c>
      <c r="F159" s="67"/>
      <c r="G159" s="65">
        <f t="shared" si="16"/>
        <v>-17</v>
      </c>
      <c r="H159" s="66">
        <f t="shared" si="17"/>
        <v>-68</v>
      </c>
      <c r="I159" s="20">
        <f t="shared" si="18"/>
        <v>-1</v>
      </c>
      <c r="J159" s="21">
        <f t="shared" si="19"/>
        <v>-0.91891891891891897</v>
      </c>
    </row>
    <row r="160" spans="1:10" x14ac:dyDescent="0.25">
      <c r="A160" s="158" t="s">
        <v>368</v>
      </c>
      <c r="B160" s="65">
        <v>176</v>
      </c>
      <c r="C160" s="66">
        <v>119</v>
      </c>
      <c r="D160" s="65">
        <v>1350</v>
      </c>
      <c r="E160" s="66">
        <v>485</v>
      </c>
      <c r="F160" s="67"/>
      <c r="G160" s="65">
        <f t="shared" si="16"/>
        <v>57</v>
      </c>
      <c r="H160" s="66">
        <f t="shared" si="17"/>
        <v>865</v>
      </c>
      <c r="I160" s="20">
        <f t="shared" si="18"/>
        <v>0.47899159663865548</v>
      </c>
      <c r="J160" s="21">
        <f t="shared" si="19"/>
        <v>1.7835051546391754</v>
      </c>
    </row>
    <row r="161" spans="1:10" x14ac:dyDescent="0.25">
      <c r="A161" s="158" t="s">
        <v>519</v>
      </c>
      <c r="B161" s="65">
        <v>0</v>
      </c>
      <c r="C161" s="66">
        <v>11</v>
      </c>
      <c r="D161" s="65">
        <v>2</v>
      </c>
      <c r="E161" s="66">
        <v>122</v>
      </c>
      <c r="F161" s="67"/>
      <c r="G161" s="65">
        <f t="shared" si="16"/>
        <v>-11</v>
      </c>
      <c r="H161" s="66">
        <f t="shared" si="17"/>
        <v>-120</v>
      </c>
      <c r="I161" s="20">
        <f t="shared" si="18"/>
        <v>-1</v>
      </c>
      <c r="J161" s="21">
        <f t="shared" si="19"/>
        <v>-0.98360655737704916</v>
      </c>
    </row>
    <row r="162" spans="1:10" x14ac:dyDescent="0.25">
      <c r="A162" s="158" t="s">
        <v>529</v>
      </c>
      <c r="B162" s="65">
        <v>0</v>
      </c>
      <c r="C162" s="66">
        <v>15</v>
      </c>
      <c r="D162" s="65">
        <v>2</v>
      </c>
      <c r="E162" s="66">
        <v>80</v>
      </c>
      <c r="F162" s="67"/>
      <c r="G162" s="65">
        <f t="shared" si="16"/>
        <v>-15</v>
      </c>
      <c r="H162" s="66">
        <f t="shared" si="17"/>
        <v>-78</v>
      </c>
      <c r="I162" s="20">
        <f t="shared" si="18"/>
        <v>-1</v>
      </c>
      <c r="J162" s="21">
        <f t="shared" si="19"/>
        <v>-0.97499999999999998</v>
      </c>
    </row>
    <row r="163" spans="1:10" x14ac:dyDescent="0.25">
      <c r="A163" s="158" t="s">
        <v>520</v>
      </c>
      <c r="B163" s="65">
        <v>1</v>
      </c>
      <c r="C163" s="66">
        <v>10</v>
      </c>
      <c r="D163" s="65">
        <v>61</v>
      </c>
      <c r="E163" s="66">
        <v>13</v>
      </c>
      <c r="F163" s="67"/>
      <c r="G163" s="65">
        <f t="shared" si="16"/>
        <v>-9</v>
      </c>
      <c r="H163" s="66">
        <f t="shared" si="17"/>
        <v>48</v>
      </c>
      <c r="I163" s="20">
        <f t="shared" si="18"/>
        <v>-0.9</v>
      </c>
      <c r="J163" s="21">
        <f t="shared" si="19"/>
        <v>3.6923076923076925</v>
      </c>
    </row>
    <row r="164" spans="1:10" x14ac:dyDescent="0.25">
      <c r="A164" s="158" t="s">
        <v>530</v>
      </c>
      <c r="B164" s="65">
        <v>218</v>
      </c>
      <c r="C164" s="66">
        <v>106</v>
      </c>
      <c r="D164" s="65">
        <v>1194</v>
      </c>
      <c r="E164" s="66">
        <v>1073</v>
      </c>
      <c r="F164" s="67"/>
      <c r="G164" s="65">
        <f t="shared" si="16"/>
        <v>112</v>
      </c>
      <c r="H164" s="66">
        <f t="shared" si="17"/>
        <v>121</v>
      </c>
      <c r="I164" s="20">
        <f t="shared" si="18"/>
        <v>1.0566037735849056</v>
      </c>
      <c r="J164" s="21">
        <f t="shared" si="19"/>
        <v>0.11276794035414725</v>
      </c>
    </row>
    <row r="165" spans="1:10" s="160" customFormat="1" x14ac:dyDescent="0.25">
      <c r="A165" s="178" t="s">
        <v>665</v>
      </c>
      <c r="B165" s="71">
        <v>762</v>
      </c>
      <c r="C165" s="72">
        <v>375</v>
      </c>
      <c r="D165" s="71">
        <v>4094</v>
      </c>
      <c r="E165" s="72">
        <v>2810</v>
      </c>
      <c r="F165" s="73"/>
      <c r="G165" s="71">
        <f t="shared" si="16"/>
        <v>387</v>
      </c>
      <c r="H165" s="72">
        <f t="shared" si="17"/>
        <v>1284</v>
      </c>
      <c r="I165" s="37">
        <f t="shared" si="18"/>
        <v>1.032</v>
      </c>
      <c r="J165" s="38">
        <f t="shared" si="19"/>
        <v>0.45693950177935944</v>
      </c>
    </row>
    <row r="166" spans="1:10" x14ac:dyDescent="0.25">
      <c r="A166" s="177"/>
      <c r="B166" s="143"/>
      <c r="C166" s="144"/>
      <c r="D166" s="143"/>
      <c r="E166" s="144"/>
      <c r="F166" s="145"/>
      <c r="G166" s="143"/>
      <c r="H166" s="144"/>
      <c r="I166" s="151"/>
      <c r="J166" s="152"/>
    </row>
    <row r="167" spans="1:10" s="139" customFormat="1" x14ac:dyDescent="0.25">
      <c r="A167" s="159" t="s">
        <v>52</v>
      </c>
      <c r="B167" s="65"/>
      <c r="C167" s="66"/>
      <c r="D167" s="65"/>
      <c r="E167" s="66"/>
      <c r="F167" s="67"/>
      <c r="G167" s="65"/>
      <c r="H167" s="66"/>
      <c r="I167" s="20"/>
      <c r="J167" s="21"/>
    </row>
    <row r="168" spans="1:10" x14ac:dyDescent="0.25">
      <c r="A168" s="158" t="s">
        <v>577</v>
      </c>
      <c r="B168" s="65">
        <v>16</v>
      </c>
      <c r="C168" s="66">
        <v>7</v>
      </c>
      <c r="D168" s="65">
        <v>154</v>
      </c>
      <c r="E168" s="66">
        <v>98</v>
      </c>
      <c r="F168" s="67"/>
      <c r="G168" s="65">
        <f>B168-C168</f>
        <v>9</v>
      </c>
      <c r="H168" s="66">
        <f>D168-E168</f>
        <v>56</v>
      </c>
      <c r="I168" s="20">
        <f>IF(C168=0, "-", IF(G168/C168&lt;10, G168/C168, "&gt;999%"))</f>
        <v>1.2857142857142858</v>
      </c>
      <c r="J168" s="21">
        <f>IF(E168=0, "-", IF(H168/E168&lt;10, H168/E168, "&gt;999%"))</f>
        <v>0.5714285714285714</v>
      </c>
    </row>
    <row r="169" spans="1:10" x14ac:dyDescent="0.25">
      <c r="A169" s="158" t="s">
        <v>549</v>
      </c>
      <c r="B169" s="65">
        <v>33</v>
      </c>
      <c r="C169" s="66">
        <v>43</v>
      </c>
      <c r="D169" s="65">
        <v>356</v>
      </c>
      <c r="E169" s="66">
        <v>402</v>
      </c>
      <c r="F169" s="67"/>
      <c r="G169" s="65">
        <f>B169-C169</f>
        <v>-10</v>
      </c>
      <c r="H169" s="66">
        <f>D169-E169</f>
        <v>-46</v>
      </c>
      <c r="I169" s="20">
        <f>IF(C169=0, "-", IF(G169/C169&lt;10, G169/C169, "&gt;999%"))</f>
        <v>-0.23255813953488372</v>
      </c>
      <c r="J169" s="21">
        <f>IF(E169=0, "-", IF(H169/E169&lt;10, H169/E169, "&gt;999%"))</f>
        <v>-0.11442786069651742</v>
      </c>
    </row>
    <row r="170" spans="1:10" x14ac:dyDescent="0.25">
      <c r="A170" s="158" t="s">
        <v>563</v>
      </c>
      <c r="B170" s="65">
        <v>53</v>
      </c>
      <c r="C170" s="66">
        <v>43</v>
      </c>
      <c r="D170" s="65">
        <v>442</v>
      </c>
      <c r="E170" s="66">
        <v>505</v>
      </c>
      <c r="F170" s="67"/>
      <c r="G170" s="65">
        <f>B170-C170</f>
        <v>10</v>
      </c>
      <c r="H170" s="66">
        <f>D170-E170</f>
        <v>-63</v>
      </c>
      <c r="I170" s="20">
        <f>IF(C170=0, "-", IF(G170/C170&lt;10, G170/C170, "&gt;999%"))</f>
        <v>0.23255813953488372</v>
      </c>
      <c r="J170" s="21">
        <f>IF(E170=0, "-", IF(H170/E170&lt;10, H170/E170, "&gt;999%"))</f>
        <v>-0.12475247524752475</v>
      </c>
    </row>
    <row r="171" spans="1:10" s="160" customFormat="1" x14ac:dyDescent="0.25">
      <c r="A171" s="178" t="s">
        <v>666</v>
      </c>
      <c r="B171" s="71">
        <v>102</v>
      </c>
      <c r="C171" s="72">
        <v>93</v>
      </c>
      <c r="D171" s="71">
        <v>952</v>
      </c>
      <c r="E171" s="72">
        <v>1005</v>
      </c>
      <c r="F171" s="73"/>
      <c r="G171" s="71">
        <f>B171-C171</f>
        <v>9</v>
      </c>
      <c r="H171" s="72">
        <f>D171-E171</f>
        <v>-53</v>
      </c>
      <c r="I171" s="37">
        <f>IF(C171=0, "-", IF(G171/C171&lt;10, G171/C171, "&gt;999%"))</f>
        <v>9.6774193548387094E-2</v>
      </c>
      <c r="J171" s="38">
        <f>IF(E171=0, "-", IF(H171/E171&lt;10, H171/E171, "&gt;999%"))</f>
        <v>-5.2736318407960198E-2</v>
      </c>
    </row>
    <row r="172" spans="1:10" x14ac:dyDescent="0.25">
      <c r="A172" s="177"/>
      <c r="B172" s="143"/>
      <c r="C172" s="144"/>
      <c r="D172" s="143"/>
      <c r="E172" s="144"/>
      <c r="F172" s="145"/>
      <c r="G172" s="143"/>
      <c r="H172" s="144"/>
      <c r="I172" s="151"/>
      <c r="J172" s="152"/>
    </row>
    <row r="173" spans="1:10" s="139" customFormat="1" x14ac:dyDescent="0.25">
      <c r="A173" s="159" t="s">
        <v>53</v>
      </c>
      <c r="B173" s="65"/>
      <c r="C173" s="66"/>
      <c r="D173" s="65"/>
      <c r="E173" s="66"/>
      <c r="F173" s="67"/>
      <c r="G173" s="65"/>
      <c r="H173" s="66"/>
      <c r="I173" s="20"/>
      <c r="J173" s="21"/>
    </row>
    <row r="174" spans="1:10" x14ac:dyDescent="0.25">
      <c r="A174" s="158" t="s">
        <v>249</v>
      </c>
      <c r="B174" s="65">
        <v>4</v>
      </c>
      <c r="C174" s="66">
        <v>2</v>
      </c>
      <c r="D174" s="65">
        <v>30</v>
      </c>
      <c r="E174" s="66">
        <v>17</v>
      </c>
      <c r="F174" s="67"/>
      <c r="G174" s="65">
        <f t="shared" ref="G174:G181" si="20">B174-C174</f>
        <v>2</v>
      </c>
      <c r="H174" s="66">
        <f t="shared" ref="H174:H181" si="21">D174-E174</f>
        <v>13</v>
      </c>
      <c r="I174" s="20">
        <f t="shared" ref="I174:I181" si="22">IF(C174=0, "-", IF(G174/C174&lt;10, G174/C174, "&gt;999%"))</f>
        <v>1</v>
      </c>
      <c r="J174" s="21">
        <f t="shared" ref="J174:J181" si="23">IF(E174=0, "-", IF(H174/E174&lt;10, H174/E174, "&gt;999%"))</f>
        <v>0.76470588235294112</v>
      </c>
    </row>
    <row r="175" spans="1:10" x14ac:dyDescent="0.25">
      <c r="A175" s="158" t="s">
        <v>206</v>
      </c>
      <c r="B175" s="65">
        <v>0</v>
      </c>
      <c r="C175" s="66">
        <v>0</v>
      </c>
      <c r="D175" s="65">
        <v>0</v>
      </c>
      <c r="E175" s="66">
        <v>2</v>
      </c>
      <c r="F175" s="67"/>
      <c r="G175" s="65">
        <f t="shared" si="20"/>
        <v>0</v>
      </c>
      <c r="H175" s="66">
        <f t="shared" si="21"/>
        <v>-2</v>
      </c>
      <c r="I175" s="20" t="str">
        <f t="shared" si="22"/>
        <v>-</v>
      </c>
      <c r="J175" s="21">
        <f t="shared" si="23"/>
        <v>-1</v>
      </c>
    </row>
    <row r="176" spans="1:10" x14ac:dyDescent="0.25">
      <c r="A176" s="158" t="s">
        <v>223</v>
      </c>
      <c r="B176" s="65">
        <v>27</v>
      </c>
      <c r="C176" s="66">
        <v>47</v>
      </c>
      <c r="D176" s="65">
        <v>235</v>
      </c>
      <c r="E176" s="66">
        <v>864</v>
      </c>
      <c r="F176" s="67"/>
      <c r="G176" s="65">
        <f t="shared" si="20"/>
        <v>-20</v>
      </c>
      <c r="H176" s="66">
        <f t="shared" si="21"/>
        <v>-629</v>
      </c>
      <c r="I176" s="20">
        <f t="shared" si="22"/>
        <v>-0.42553191489361702</v>
      </c>
      <c r="J176" s="21">
        <f t="shared" si="23"/>
        <v>-0.7280092592592593</v>
      </c>
    </row>
    <row r="177" spans="1:10" x14ac:dyDescent="0.25">
      <c r="A177" s="158" t="s">
        <v>402</v>
      </c>
      <c r="B177" s="65">
        <v>289</v>
      </c>
      <c r="C177" s="66">
        <v>116</v>
      </c>
      <c r="D177" s="65">
        <v>2281</v>
      </c>
      <c r="E177" s="66">
        <v>1527</v>
      </c>
      <c r="F177" s="67"/>
      <c r="G177" s="65">
        <f t="shared" si="20"/>
        <v>173</v>
      </c>
      <c r="H177" s="66">
        <f t="shared" si="21"/>
        <v>754</v>
      </c>
      <c r="I177" s="20">
        <f t="shared" si="22"/>
        <v>1.4913793103448276</v>
      </c>
      <c r="J177" s="21">
        <f t="shared" si="23"/>
        <v>0.49377865094957435</v>
      </c>
    </row>
    <row r="178" spans="1:10" x14ac:dyDescent="0.25">
      <c r="A178" s="158" t="s">
        <v>369</v>
      </c>
      <c r="B178" s="65">
        <v>176</v>
      </c>
      <c r="C178" s="66">
        <v>73</v>
      </c>
      <c r="D178" s="65">
        <v>1403</v>
      </c>
      <c r="E178" s="66">
        <v>1410</v>
      </c>
      <c r="F178" s="67"/>
      <c r="G178" s="65">
        <f t="shared" si="20"/>
        <v>103</v>
      </c>
      <c r="H178" s="66">
        <f t="shared" si="21"/>
        <v>-7</v>
      </c>
      <c r="I178" s="20">
        <f t="shared" si="22"/>
        <v>1.4109589041095891</v>
      </c>
      <c r="J178" s="21">
        <f t="shared" si="23"/>
        <v>-4.9645390070921988E-3</v>
      </c>
    </row>
    <row r="179" spans="1:10" x14ac:dyDescent="0.25">
      <c r="A179" s="158" t="s">
        <v>207</v>
      </c>
      <c r="B179" s="65">
        <v>0</v>
      </c>
      <c r="C179" s="66">
        <v>0</v>
      </c>
      <c r="D179" s="65">
        <v>0</v>
      </c>
      <c r="E179" s="66">
        <v>133</v>
      </c>
      <c r="F179" s="67"/>
      <c r="G179" s="65">
        <f t="shared" si="20"/>
        <v>0</v>
      </c>
      <c r="H179" s="66">
        <f t="shared" si="21"/>
        <v>-133</v>
      </c>
      <c r="I179" s="20" t="str">
        <f t="shared" si="22"/>
        <v>-</v>
      </c>
      <c r="J179" s="21">
        <f t="shared" si="23"/>
        <v>-1</v>
      </c>
    </row>
    <row r="180" spans="1:10" x14ac:dyDescent="0.25">
      <c r="A180" s="158" t="s">
        <v>300</v>
      </c>
      <c r="B180" s="65">
        <v>0</v>
      </c>
      <c r="C180" s="66">
        <v>11</v>
      </c>
      <c r="D180" s="65">
        <v>124</v>
      </c>
      <c r="E180" s="66">
        <v>270</v>
      </c>
      <c r="F180" s="67"/>
      <c r="G180" s="65">
        <f t="shared" si="20"/>
        <v>-11</v>
      </c>
      <c r="H180" s="66">
        <f t="shared" si="21"/>
        <v>-146</v>
      </c>
      <c r="I180" s="20">
        <f t="shared" si="22"/>
        <v>-1</v>
      </c>
      <c r="J180" s="21">
        <f t="shared" si="23"/>
        <v>-0.54074074074074074</v>
      </c>
    </row>
    <row r="181" spans="1:10" s="160" customFormat="1" x14ac:dyDescent="0.25">
      <c r="A181" s="178" t="s">
        <v>667</v>
      </c>
      <c r="B181" s="71">
        <v>496</v>
      </c>
      <c r="C181" s="72">
        <v>249</v>
      </c>
      <c r="D181" s="71">
        <v>4073</v>
      </c>
      <c r="E181" s="72">
        <v>4223</v>
      </c>
      <c r="F181" s="73"/>
      <c r="G181" s="71">
        <f t="shared" si="20"/>
        <v>247</v>
      </c>
      <c r="H181" s="72">
        <f t="shared" si="21"/>
        <v>-150</v>
      </c>
      <c r="I181" s="37">
        <f t="shared" si="22"/>
        <v>0.99196787148594379</v>
      </c>
      <c r="J181" s="38">
        <f t="shared" si="23"/>
        <v>-3.5519772673454887E-2</v>
      </c>
    </row>
    <row r="182" spans="1:10" x14ac:dyDescent="0.25">
      <c r="A182" s="177"/>
      <c r="B182" s="143"/>
      <c r="C182" s="144"/>
      <c r="D182" s="143"/>
      <c r="E182" s="144"/>
      <c r="F182" s="145"/>
      <c r="G182" s="143"/>
      <c r="H182" s="144"/>
      <c r="I182" s="151"/>
      <c r="J182" s="152"/>
    </row>
    <row r="183" spans="1:10" s="139" customFormat="1" x14ac:dyDescent="0.25">
      <c r="A183" s="159" t="s">
        <v>54</v>
      </c>
      <c r="B183" s="65"/>
      <c r="C183" s="66"/>
      <c r="D183" s="65"/>
      <c r="E183" s="66"/>
      <c r="F183" s="67"/>
      <c r="G183" s="65"/>
      <c r="H183" s="66"/>
      <c r="I183" s="20"/>
      <c r="J183" s="21"/>
    </row>
    <row r="184" spans="1:10" x14ac:dyDescent="0.25">
      <c r="A184" s="158" t="s">
        <v>224</v>
      </c>
      <c r="B184" s="65">
        <v>0</v>
      </c>
      <c r="C184" s="66">
        <v>0</v>
      </c>
      <c r="D184" s="65">
        <v>0</v>
      </c>
      <c r="E184" s="66">
        <v>2</v>
      </c>
      <c r="F184" s="67"/>
      <c r="G184" s="65">
        <f t="shared" ref="G184:G200" si="24">B184-C184</f>
        <v>0</v>
      </c>
      <c r="H184" s="66">
        <f t="shared" ref="H184:H200" si="25">D184-E184</f>
        <v>-2</v>
      </c>
      <c r="I184" s="20" t="str">
        <f t="shared" ref="I184:I200" si="26">IF(C184=0, "-", IF(G184/C184&lt;10, G184/C184, "&gt;999%"))</f>
        <v>-</v>
      </c>
      <c r="J184" s="21">
        <f t="shared" ref="J184:J200" si="27">IF(E184=0, "-", IF(H184/E184&lt;10, H184/E184, "&gt;999%"))</f>
        <v>-1</v>
      </c>
    </row>
    <row r="185" spans="1:10" x14ac:dyDescent="0.25">
      <c r="A185" s="158" t="s">
        <v>208</v>
      </c>
      <c r="B185" s="65">
        <v>31</v>
      </c>
      <c r="C185" s="66">
        <v>0</v>
      </c>
      <c r="D185" s="65">
        <v>126</v>
      </c>
      <c r="E185" s="66">
        <v>0</v>
      </c>
      <c r="F185" s="67"/>
      <c r="G185" s="65">
        <f t="shared" si="24"/>
        <v>31</v>
      </c>
      <c r="H185" s="66">
        <f t="shared" si="25"/>
        <v>126</v>
      </c>
      <c r="I185" s="20" t="str">
        <f t="shared" si="26"/>
        <v>-</v>
      </c>
      <c r="J185" s="21" t="str">
        <f t="shared" si="27"/>
        <v>-</v>
      </c>
    </row>
    <row r="186" spans="1:10" x14ac:dyDescent="0.25">
      <c r="A186" s="158" t="s">
        <v>225</v>
      </c>
      <c r="B186" s="65">
        <v>416</v>
      </c>
      <c r="C186" s="66">
        <v>516</v>
      </c>
      <c r="D186" s="65">
        <v>4545</v>
      </c>
      <c r="E186" s="66">
        <v>4913</v>
      </c>
      <c r="F186" s="67"/>
      <c r="G186" s="65">
        <f t="shared" si="24"/>
        <v>-100</v>
      </c>
      <c r="H186" s="66">
        <f t="shared" si="25"/>
        <v>-368</v>
      </c>
      <c r="I186" s="20">
        <f t="shared" si="26"/>
        <v>-0.19379844961240311</v>
      </c>
      <c r="J186" s="21">
        <f t="shared" si="27"/>
        <v>-7.4903317728475471E-2</v>
      </c>
    </row>
    <row r="187" spans="1:10" x14ac:dyDescent="0.25">
      <c r="A187" s="158" t="s">
        <v>508</v>
      </c>
      <c r="B187" s="65">
        <v>0</v>
      </c>
      <c r="C187" s="66">
        <v>4</v>
      </c>
      <c r="D187" s="65">
        <v>0</v>
      </c>
      <c r="E187" s="66">
        <v>543</v>
      </c>
      <c r="F187" s="67"/>
      <c r="G187" s="65">
        <f t="shared" si="24"/>
        <v>-4</v>
      </c>
      <c r="H187" s="66">
        <f t="shared" si="25"/>
        <v>-543</v>
      </c>
      <c r="I187" s="20">
        <f t="shared" si="26"/>
        <v>-1</v>
      </c>
      <c r="J187" s="21">
        <f t="shared" si="27"/>
        <v>-1</v>
      </c>
    </row>
    <row r="188" spans="1:10" x14ac:dyDescent="0.25">
      <c r="A188" s="158" t="s">
        <v>301</v>
      </c>
      <c r="B188" s="65">
        <v>0</v>
      </c>
      <c r="C188" s="66">
        <v>1</v>
      </c>
      <c r="D188" s="65">
        <v>0</v>
      </c>
      <c r="E188" s="66">
        <v>51</v>
      </c>
      <c r="F188" s="67"/>
      <c r="G188" s="65">
        <f t="shared" si="24"/>
        <v>-1</v>
      </c>
      <c r="H188" s="66">
        <f t="shared" si="25"/>
        <v>-51</v>
      </c>
      <c r="I188" s="20">
        <f t="shared" si="26"/>
        <v>-1</v>
      </c>
      <c r="J188" s="21">
        <f t="shared" si="27"/>
        <v>-1</v>
      </c>
    </row>
    <row r="189" spans="1:10" x14ac:dyDescent="0.25">
      <c r="A189" s="158" t="s">
        <v>226</v>
      </c>
      <c r="B189" s="65">
        <v>10</v>
      </c>
      <c r="C189" s="66">
        <v>12</v>
      </c>
      <c r="D189" s="65">
        <v>140</v>
      </c>
      <c r="E189" s="66">
        <v>107</v>
      </c>
      <c r="F189" s="67"/>
      <c r="G189" s="65">
        <f t="shared" si="24"/>
        <v>-2</v>
      </c>
      <c r="H189" s="66">
        <f t="shared" si="25"/>
        <v>33</v>
      </c>
      <c r="I189" s="20">
        <f t="shared" si="26"/>
        <v>-0.16666666666666666</v>
      </c>
      <c r="J189" s="21">
        <f t="shared" si="27"/>
        <v>0.30841121495327101</v>
      </c>
    </row>
    <row r="190" spans="1:10" x14ac:dyDescent="0.25">
      <c r="A190" s="158" t="s">
        <v>426</v>
      </c>
      <c r="B190" s="65">
        <v>37</v>
      </c>
      <c r="C190" s="66">
        <v>0</v>
      </c>
      <c r="D190" s="65">
        <v>148</v>
      </c>
      <c r="E190" s="66">
        <v>0</v>
      </c>
      <c r="F190" s="67"/>
      <c r="G190" s="65">
        <f t="shared" si="24"/>
        <v>37</v>
      </c>
      <c r="H190" s="66">
        <f t="shared" si="25"/>
        <v>148</v>
      </c>
      <c r="I190" s="20" t="str">
        <f t="shared" si="26"/>
        <v>-</v>
      </c>
      <c r="J190" s="21" t="str">
        <f t="shared" si="27"/>
        <v>-</v>
      </c>
    </row>
    <row r="191" spans="1:10" x14ac:dyDescent="0.25">
      <c r="A191" s="158" t="s">
        <v>370</v>
      </c>
      <c r="B191" s="65">
        <v>326</v>
      </c>
      <c r="C191" s="66">
        <v>186</v>
      </c>
      <c r="D191" s="65">
        <v>2648</v>
      </c>
      <c r="E191" s="66">
        <v>2397</v>
      </c>
      <c r="F191" s="67"/>
      <c r="G191" s="65">
        <f t="shared" si="24"/>
        <v>140</v>
      </c>
      <c r="H191" s="66">
        <f t="shared" si="25"/>
        <v>251</v>
      </c>
      <c r="I191" s="20">
        <f t="shared" si="26"/>
        <v>0.75268817204301075</v>
      </c>
      <c r="J191" s="21">
        <f t="shared" si="27"/>
        <v>0.1047142261159783</v>
      </c>
    </row>
    <row r="192" spans="1:10" x14ac:dyDescent="0.25">
      <c r="A192" s="158" t="s">
        <v>441</v>
      </c>
      <c r="B192" s="65">
        <v>74</v>
      </c>
      <c r="C192" s="66">
        <v>69</v>
      </c>
      <c r="D192" s="65">
        <v>954</v>
      </c>
      <c r="E192" s="66">
        <v>681</v>
      </c>
      <c r="F192" s="67"/>
      <c r="G192" s="65">
        <f t="shared" si="24"/>
        <v>5</v>
      </c>
      <c r="H192" s="66">
        <f t="shared" si="25"/>
        <v>273</v>
      </c>
      <c r="I192" s="20">
        <f t="shared" si="26"/>
        <v>7.2463768115942032E-2</v>
      </c>
      <c r="J192" s="21">
        <f t="shared" si="27"/>
        <v>0.40088105726872247</v>
      </c>
    </row>
    <row r="193" spans="1:10" x14ac:dyDescent="0.25">
      <c r="A193" s="158" t="s">
        <v>442</v>
      </c>
      <c r="B193" s="65">
        <v>99</v>
      </c>
      <c r="C193" s="66">
        <v>108</v>
      </c>
      <c r="D193" s="65">
        <v>972</v>
      </c>
      <c r="E193" s="66">
        <v>1210</v>
      </c>
      <c r="F193" s="67"/>
      <c r="G193" s="65">
        <f t="shared" si="24"/>
        <v>-9</v>
      </c>
      <c r="H193" s="66">
        <f t="shared" si="25"/>
        <v>-238</v>
      </c>
      <c r="I193" s="20">
        <f t="shared" si="26"/>
        <v>-8.3333333333333329E-2</v>
      </c>
      <c r="J193" s="21">
        <f t="shared" si="27"/>
        <v>-0.19669421487603306</v>
      </c>
    </row>
    <row r="194" spans="1:10" x14ac:dyDescent="0.25">
      <c r="A194" s="158" t="s">
        <v>250</v>
      </c>
      <c r="B194" s="65">
        <v>14</v>
      </c>
      <c r="C194" s="66">
        <v>18</v>
      </c>
      <c r="D194" s="65">
        <v>125</v>
      </c>
      <c r="E194" s="66">
        <v>98</v>
      </c>
      <c r="F194" s="67"/>
      <c r="G194" s="65">
        <f t="shared" si="24"/>
        <v>-4</v>
      </c>
      <c r="H194" s="66">
        <f t="shared" si="25"/>
        <v>27</v>
      </c>
      <c r="I194" s="20">
        <f t="shared" si="26"/>
        <v>-0.22222222222222221</v>
      </c>
      <c r="J194" s="21">
        <f t="shared" si="27"/>
        <v>0.27551020408163263</v>
      </c>
    </row>
    <row r="195" spans="1:10" x14ac:dyDescent="0.25">
      <c r="A195" s="158" t="s">
        <v>302</v>
      </c>
      <c r="B195" s="65">
        <v>76</v>
      </c>
      <c r="C195" s="66">
        <v>13</v>
      </c>
      <c r="D195" s="65">
        <v>313</v>
      </c>
      <c r="E195" s="66">
        <v>32</v>
      </c>
      <c r="F195" s="67"/>
      <c r="G195" s="65">
        <f t="shared" si="24"/>
        <v>63</v>
      </c>
      <c r="H195" s="66">
        <f t="shared" si="25"/>
        <v>281</v>
      </c>
      <c r="I195" s="20">
        <f t="shared" si="26"/>
        <v>4.8461538461538458</v>
      </c>
      <c r="J195" s="21">
        <f t="shared" si="27"/>
        <v>8.78125</v>
      </c>
    </row>
    <row r="196" spans="1:10" x14ac:dyDescent="0.25">
      <c r="A196" s="158" t="s">
        <v>509</v>
      </c>
      <c r="B196" s="65">
        <v>84</v>
      </c>
      <c r="C196" s="66">
        <v>49</v>
      </c>
      <c r="D196" s="65">
        <v>821</v>
      </c>
      <c r="E196" s="66">
        <v>51</v>
      </c>
      <c r="F196" s="67"/>
      <c r="G196" s="65">
        <f t="shared" si="24"/>
        <v>35</v>
      </c>
      <c r="H196" s="66">
        <f t="shared" si="25"/>
        <v>770</v>
      </c>
      <c r="I196" s="20">
        <f t="shared" si="26"/>
        <v>0.7142857142857143</v>
      </c>
      <c r="J196" s="21" t="str">
        <f t="shared" si="27"/>
        <v>&gt;999%</v>
      </c>
    </row>
    <row r="197" spans="1:10" x14ac:dyDescent="0.25">
      <c r="A197" s="158" t="s">
        <v>403</v>
      </c>
      <c r="B197" s="65">
        <v>460</v>
      </c>
      <c r="C197" s="66">
        <v>409</v>
      </c>
      <c r="D197" s="65">
        <v>3707</v>
      </c>
      <c r="E197" s="66">
        <v>2602</v>
      </c>
      <c r="F197" s="67"/>
      <c r="G197" s="65">
        <f t="shared" si="24"/>
        <v>51</v>
      </c>
      <c r="H197" s="66">
        <f t="shared" si="25"/>
        <v>1105</v>
      </c>
      <c r="I197" s="20">
        <f t="shared" si="26"/>
        <v>0.12469437652811736</v>
      </c>
      <c r="J197" s="21">
        <f t="shared" si="27"/>
        <v>0.42467332820906994</v>
      </c>
    </row>
    <row r="198" spans="1:10" x14ac:dyDescent="0.25">
      <c r="A198" s="158" t="s">
        <v>318</v>
      </c>
      <c r="B198" s="65">
        <v>0</v>
      </c>
      <c r="C198" s="66">
        <v>0</v>
      </c>
      <c r="D198" s="65">
        <v>0</v>
      </c>
      <c r="E198" s="66">
        <v>53</v>
      </c>
      <c r="F198" s="67"/>
      <c r="G198" s="65">
        <f t="shared" si="24"/>
        <v>0</v>
      </c>
      <c r="H198" s="66">
        <f t="shared" si="25"/>
        <v>-53</v>
      </c>
      <c r="I198" s="20" t="str">
        <f t="shared" si="26"/>
        <v>-</v>
      </c>
      <c r="J198" s="21">
        <f t="shared" si="27"/>
        <v>-1</v>
      </c>
    </row>
    <row r="199" spans="1:10" x14ac:dyDescent="0.25">
      <c r="A199" s="158" t="s">
        <v>357</v>
      </c>
      <c r="B199" s="65">
        <v>192</v>
      </c>
      <c r="C199" s="66">
        <v>88</v>
      </c>
      <c r="D199" s="65">
        <v>1578</v>
      </c>
      <c r="E199" s="66">
        <v>1074</v>
      </c>
      <c r="F199" s="67"/>
      <c r="G199" s="65">
        <f t="shared" si="24"/>
        <v>104</v>
      </c>
      <c r="H199" s="66">
        <f t="shared" si="25"/>
        <v>504</v>
      </c>
      <c r="I199" s="20">
        <f t="shared" si="26"/>
        <v>1.1818181818181819</v>
      </c>
      <c r="J199" s="21">
        <f t="shared" si="27"/>
        <v>0.46927374301675978</v>
      </c>
    </row>
    <row r="200" spans="1:10" s="160" customFormat="1" x14ac:dyDescent="0.25">
      <c r="A200" s="178" t="s">
        <v>668</v>
      </c>
      <c r="B200" s="71">
        <v>1819</v>
      </c>
      <c r="C200" s="72">
        <v>1473</v>
      </c>
      <c r="D200" s="71">
        <v>16077</v>
      </c>
      <c r="E200" s="72">
        <v>13814</v>
      </c>
      <c r="F200" s="73"/>
      <c r="G200" s="71">
        <f t="shared" si="24"/>
        <v>346</v>
      </c>
      <c r="H200" s="72">
        <f t="shared" si="25"/>
        <v>2263</v>
      </c>
      <c r="I200" s="37">
        <f t="shared" si="26"/>
        <v>0.2348947725729803</v>
      </c>
      <c r="J200" s="38">
        <f t="shared" si="27"/>
        <v>0.16381931373968439</v>
      </c>
    </row>
    <row r="201" spans="1:10" x14ac:dyDescent="0.25">
      <c r="A201" s="177"/>
      <c r="B201" s="143"/>
      <c r="C201" s="144"/>
      <c r="D201" s="143"/>
      <c r="E201" s="144"/>
      <c r="F201" s="145"/>
      <c r="G201" s="143"/>
      <c r="H201" s="144"/>
      <c r="I201" s="151"/>
      <c r="J201" s="152"/>
    </row>
    <row r="202" spans="1:10" s="139" customFormat="1" x14ac:dyDescent="0.25">
      <c r="A202" s="159" t="s">
        <v>55</v>
      </c>
      <c r="B202" s="65"/>
      <c r="C202" s="66"/>
      <c r="D202" s="65"/>
      <c r="E202" s="66"/>
      <c r="F202" s="67"/>
      <c r="G202" s="65"/>
      <c r="H202" s="66"/>
      <c r="I202" s="20"/>
      <c r="J202" s="21"/>
    </row>
    <row r="203" spans="1:10" x14ac:dyDescent="0.25">
      <c r="A203" s="158" t="s">
        <v>550</v>
      </c>
      <c r="B203" s="65">
        <v>0</v>
      </c>
      <c r="C203" s="66">
        <v>0</v>
      </c>
      <c r="D203" s="65">
        <v>6</v>
      </c>
      <c r="E203" s="66">
        <v>5</v>
      </c>
      <c r="F203" s="67"/>
      <c r="G203" s="65">
        <f t="shared" ref="G203:G208" si="28">B203-C203</f>
        <v>0</v>
      </c>
      <c r="H203" s="66">
        <f t="shared" ref="H203:H208" si="29">D203-E203</f>
        <v>1</v>
      </c>
      <c r="I203" s="20" t="str">
        <f t="shared" ref="I203:I208" si="30">IF(C203=0, "-", IF(G203/C203&lt;10, G203/C203, "&gt;999%"))</f>
        <v>-</v>
      </c>
      <c r="J203" s="21">
        <f t="shared" ref="J203:J208" si="31">IF(E203=0, "-", IF(H203/E203&lt;10, H203/E203, "&gt;999%"))</f>
        <v>0.2</v>
      </c>
    </row>
    <row r="204" spans="1:10" x14ac:dyDescent="0.25">
      <c r="A204" s="158" t="s">
        <v>551</v>
      </c>
      <c r="B204" s="65">
        <v>0</v>
      </c>
      <c r="C204" s="66">
        <v>0</v>
      </c>
      <c r="D204" s="65">
        <v>3</v>
      </c>
      <c r="E204" s="66">
        <v>0</v>
      </c>
      <c r="F204" s="67"/>
      <c r="G204" s="65">
        <f t="shared" si="28"/>
        <v>0</v>
      </c>
      <c r="H204" s="66">
        <f t="shared" si="29"/>
        <v>3</v>
      </c>
      <c r="I204" s="20" t="str">
        <f t="shared" si="30"/>
        <v>-</v>
      </c>
      <c r="J204" s="21" t="str">
        <f t="shared" si="31"/>
        <v>-</v>
      </c>
    </row>
    <row r="205" spans="1:10" x14ac:dyDescent="0.25">
      <c r="A205" s="158" t="s">
        <v>564</v>
      </c>
      <c r="B205" s="65">
        <v>0</v>
      </c>
      <c r="C205" s="66">
        <v>0</v>
      </c>
      <c r="D205" s="65">
        <v>2</v>
      </c>
      <c r="E205" s="66">
        <v>2</v>
      </c>
      <c r="F205" s="67"/>
      <c r="G205" s="65">
        <f t="shared" si="28"/>
        <v>0</v>
      </c>
      <c r="H205" s="66">
        <f t="shared" si="29"/>
        <v>0</v>
      </c>
      <c r="I205" s="20" t="str">
        <f t="shared" si="30"/>
        <v>-</v>
      </c>
      <c r="J205" s="21">
        <f t="shared" si="31"/>
        <v>0</v>
      </c>
    </row>
    <row r="206" spans="1:10" x14ac:dyDescent="0.25">
      <c r="A206" s="158" t="s">
        <v>565</v>
      </c>
      <c r="B206" s="65">
        <v>0</v>
      </c>
      <c r="C206" s="66">
        <v>1</v>
      </c>
      <c r="D206" s="65">
        <v>0</v>
      </c>
      <c r="E206" s="66">
        <v>4</v>
      </c>
      <c r="F206" s="67"/>
      <c r="G206" s="65">
        <f t="shared" si="28"/>
        <v>-1</v>
      </c>
      <c r="H206" s="66">
        <f t="shared" si="29"/>
        <v>-4</v>
      </c>
      <c r="I206" s="20">
        <f t="shared" si="30"/>
        <v>-1</v>
      </c>
      <c r="J206" s="21">
        <f t="shared" si="31"/>
        <v>-1</v>
      </c>
    </row>
    <row r="207" spans="1:10" x14ac:dyDescent="0.25">
      <c r="A207" s="158" t="s">
        <v>578</v>
      </c>
      <c r="B207" s="65">
        <v>0</v>
      </c>
      <c r="C207" s="66">
        <v>2</v>
      </c>
      <c r="D207" s="65">
        <v>1</v>
      </c>
      <c r="E207" s="66">
        <v>2</v>
      </c>
      <c r="F207" s="67"/>
      <c r="G207" s="65">
        <f t="shared" si="28"/>
        <v>-2</v>
      </c>
      <c r="H207" s="66">
        <f t="shared" si="29"/>
        <v>-1</v>
      </c>
      <c r="I207" s="20">
        <f t="shared" si="30"/>
        <v>-1</v>
      </c>
      <c r="J207" s="21">
        <f t="shared" si="31"/>
        <v>-0.5</v>
      </c>
    </row>
    <row r="208" spans="1:10" s="160" customFormat="1" x14ac:dyDescent="0.25">
      <c r="A208" s="178" t="s">
        <v>669</v>
      </c>
      <c r="B208" s="71">
        <v>0</v>
      </c>
      <c r="C208" s="72">
        <v>3</v>
      </c>
      <c r="D208" s="71">
        <v>12</v>
      </c>
      <c r="E208" s="72">
        <v>13</v>
      </c>
      <c r="F208" s="73"/>
      <c r="G208" s="71">
        <f t="shared" si="28"/>
        <v>-3</v>
      </c>
      <c r="H208" s="72">
        <f t="shared" si="29"/>
        <v>-1</v>
      </c>
      <c r="I208" s="37">
        <f t="shared" si="30"/>
        <v>-1</v>
      </c>
      <c r="J208" s="38">
        <f t="shared" si="31"/>
        <v>-7.6923076923076927E-2</v>
      </c>
    </row>
    <row r="209" spans="1:10" x14ac:dyDescent="0.25">
      <c r="A209" s="177"/>
      <c r="B209" s="143"/>
      <c r="C209" s="144"/>
      <c r="D209" s="143"/>
      <c r="E209" s="144"/>
      <c r="F209" s="145"/>
      <c r="G209" s="143"/>
      <c r="H209" s="144"/>
      <c r="I209" s="151"/>
      <c r="J209" s="152"/>
    </row>
    <row r="210" spans="1:10" s="139" customFormat="1" x14ac:dyDescent="0.25">
      <c r="A210" s="159" t="s">
        <v>56</v>
      </c>
      <c r="B210" s="65"/>
      <c r="C210" s="66"/>
      <c r="D210" s="65"/>
      <c r="E210" s="66"/>
      <c r="F210" s="67"/>
      <c r="G210" s="65"/>
      <c r="H210" s="66"/>
      <c r="I210" s="20"/>
      <c r="J210" s="21"/>
    </row>
    <row r="211" spans="1:10" x14ac:dyDescent="0.25">
      <c r="A211" s="158" t="s">
        <v>56</v>
      </c>
      <c r="B211" s="65">
        <v>0</v>
      </c>
      <c r="C211" s="66">
        <v>0</v>
      </c>
      <c r="D211" s="65">
        <v>0</v>
      </c>
      <c r="E211" s="66">
        <v>3</v>
      </c>
      <c r="F211" s="67"/>
      <c r="G211" s="65">
        <f>B211-C211</f>
        <v>0</v>
      </c>
      <c r="H211" s="66">
        <f>D211-E211</f>
        <v>-3</v>
      </c>
      <c r="I211" s="20" t="str">
        <f>IF(C211=0, "-", IF(G211/C211&lt;10, G211/C211, "&gt;999%"))</f>
        <v>-</v>
      </c>
      <c r="J211" s="21">
        <f>IF(E211=0, "-", IF(H211/E211&lt;10, H211/E211, "&gt;999%"))</f>
        <v>-1</v>
      </c>
    </row>
    <row r="212" spans="1:10" s="160" customFormat="1" x14ac:dyDescent="0.25">
      <c r="A212" s="178" t="s">
        <v>670</v>
      </c>
      <c r="B212" s="71">
        <v>0</v>
      </c>
      <c r="C212" s="72">
        <v>0</v>
      </c>
      <c r="D212" s="71">
        <v>0</v>
      </c>
      <c r="E212" s="72">
        <v>3</v>
      </c>
      <c r="F212" s="73"/>
      <c r="G212" s="71">
        <f>B212-C212</f>
        <v>0</v>
      </c>
      <c r="H212" s="72">
        <f>D212-E212</f>
        <v>-3</v>
      </c>
      <c r="I212" s="37" t="str">
        <f>IF(C212=0, "-", IF(G212/C212&lt;10, G212/C212, "&gt;999%"))</f>
        <v>-</v>
      </c>
      <c r="J212" s="38">
        <f>IF(E212=0, "-", IF(H212/E212&lt;10, H212/E212, "&gt;999%"))</f>
        <v>-1</v>
      </c>
    </row>
    <row r="213" spans="1:10" x14ac:dyDescent="0.25">
      <c r="A213" s="177"/>
      <c r="B213" s="143"/>
      <c r="C213" s="144"/>
      <c r="D213" s="143"/>
      <c r="E213" s="144"/>
      <c r="F213" s="145"/>
      <c r="G213" s="143"/>
      <c r="H213" s="144"/>
      <c r="I213" s="151"/>
      <c r="J213" s="152"/>
    </row>
    <row r="214" spans="1:10" s="139" customFormat="1" x14ac:dyDescent="0.25">
      <c r="A214" s="159" t="s">
        <v>57</v>
      </c>
      <c r="B214" s="65"/>
      <c r="C214" s="66"/>
      <c r="D214" s="65"/>
      <c r="E214" s="66"/>
      <c r="F214" s="67"/>
      <c r="G214" s="65"/>
      <c r="H214" s="66"/>
      <c r="I214" s="20"/>
      <c r="J214" s="21"/>
    </row>
    <row r="215" spans="1:10" x14ac:dyDescent="0.25">
      <c r="A215" s="158" t="s">
        <v>579</v>
      </c>
      <c r="B215" s="65">
        <v>32</v>
      </c>
      <c r="C215" s="66">
        <v>16</v>
      </c>
      <c r="D215" s="65">
        <v>297</v>
      </c>
      <c r="E215" s="66">
        <v>131</v>
      </c>
      <c r="F215" s="67"/>
      <c r="G215" s="65">
        <f>B215-C215</f>
        <v>16</v>
      </c>
      <c r="H215" s="66">
        <f>D215-E215</f>
        <v>166</v>
      </c>
      <c r="I215" s="20">
        <f>IF(C215=0, "-", IF(G215/C215&lt;10, G215/C215, "&gt;999%"))</f>
        <v>1</v>
      </c>
      <c r="J215" s="21">
        <f>IF(E215=0, "-", IF(H215/E215&lt;10, H215/E215, "&gt;999%"))</f>
        <v>1.2671755725190839</v>
      </c>
    </row>
    <row r="216" spans="1:10" x14ac:dyDescent="0.25">
      <c r="A216" s="158" t="s">
        <v>552</v>
      </c>
      <c r="B216" s="65">
        <v>174</v>
      </c>
      <c r="C216" s="66">
        <v>108</v>
      </c>
      <c r="D216" s="65">
        <v>1193</v>
      </c>
      <c r="E216" s="66">
        <v>828</v>
      </c>
      <c r="F216" s="67"/>
      <c r="G216" s="65">
        <f>B216-C216</f>
        <v>66</v>
      </c>
      <c r="H216" s="66">
        <f>D216-E216</f>
        <v>365</v>
      </c>
      <c r="I216" s="20">
        <f>IF(C216=0, "-", IF(G216/C216&lt;10, G216/C216, "&gt;999%"))</f>
        <v>0.61111111111111116</v>
      </c>
      <c r="J216" s="21">
        <f>IF(E216=0, "-", IF(H216/E216&lt;10, H216/E216, "&gt;999%"))</f>
        <v>0.44082125603864736</v>
      </c>
    </row>
    <row r="217" spans="1:10" x14ac:dyDescent="0.25">
      <c r="A217" s="158" t="s">
        <v>566</v>
      </c>
      <c r="B217" s="65">
        <v>71</v>
      </c>
      <c r="C217" s="66">
        <v>60</v>
      </c>
      <c r="D217" s="65">
        <v>642</v>
      </c>
      <c r="E217" s="66">
        <v>465</v>
      </c>
      <c r="F217" s="67"/>
      <c r="G217" s="65">
        <f>B217-C217</f>
        <v>11</v>
      </c>
      <c r="H217" s="66">
        <f>D217-E217</f>
        <v>177</v>
      </c>
      <c r="I217" s="20">
        <f>IF(C217=0, "-", IF(G217/C217&lt;10, G217/C217, "&gt;999%"))</f>
        <v>0.18333333333333332</v>
      </c>
      <c r="J217" s="21">
        <f>IF(E217=0, "-", IF(H217/E217&lt;10, H217/E217, "&gt;999%"))</f>
        <v>0.38064516129032255</v>
      </c>
    </row>
    <row r="218" spans="1:10" s="160" customFormat="1" x14ac:dyDescent="0.25">
      <c r="A218" s="178" t="s">
        <v>671</v>
      </c>
      <c r="B218" s="71">
        <v>277</v>
      </c>
      <c r="C218" s="72">
        <v>184</v>
      </c>
      <c r="D218" s="71">
        <v>2132</v>
      </c>
      <c r="E218" s="72">
        <v>1424</v>
      </c>
      <c r="F218" s="73"/>
      <c r="G218" s="71">
        <f>B218-C218</f>
        <v>93</v>
      </c>
      <c r="H218" s="72">
        <f>D218-E218</f>
        <v>708</v>
      </c>
      <c r="I218" s="37">
        <f>IF(C218=0, "-", IF(G218/C218&lt;10, G218/C218, "&gt;999%"))</f>
        <v>0.50543478260869568</v>
      </c>
      <c r="J218" s="38">
        <f>IF(E218=0, "-", IF(H218/E218&lt;10, H218/E218, "&gt;999%"))</f>
        <v>0.49719101123595505</v>
      </c>
    </row>
    <row r="219" spans="1:10" x14ac:dyDescent="0.25">
      <c r="A219" s="177"/>
      <c r="B219" s="143"/>
      <c r="C219" s="144"/>
      <c r="D219" s="143"/>
      <c r="E219" s="144"/>
      <c r="F219" s="145"/>
      <c r="G219" s="143"/>
      <c r="H219" s="144"/>
      <c r="I219" s="151"/>
      <c r="J219" s="152"/>
    </row>
    <row r="220" spans="1:10" s="139" customFormat="1" x14ac:dyDescent="0.25">
      <c r="A220" s="159" t="s">
        <v>58</v>
      </c>
      <c r="B220" s="65"/>
      <c r="C220" s="66"/>
      <c r="D220" s="65"/>
      <c r="E220" s="66"/>
      <c r="F220" s="67"/>
      <c r="G220" s="65"/>
      <c r="H220" s="66"/>
      <c r="I220" s="20"/>
      <c r="J220" s="21"/>
    </row>
    <row r="221" spans="1:10" x14ac:dyDescent="0.25">
      <c r="A221" s="158" t="s">
        <v>521</v>
      </c>
      <c r="B221" s="65">
        <v>48</v>
      </c>
      <c r="C221" s="66">
        <v>147</v>
      </c>
      <c r="D221" s="65">
        <v>903</v>
      </c>
      <c r="E221" s="66">
        <v>1285</v>
      </c>
      <c r="F221" s="67"/>
      <c r="G221" s="65">
        <f>B221-C221</f>
        <v>-99</v>
      </c>
      <c r="H221" s="66">
        <f>D221-E221</f>
        <v>-382</v>
      </c>
      <c r="I221" s="20">
        <f>IF(C221=0, "-", IF(G221/C221&lt;10, G221/C221, "&gt;999%"))</f>
        <v>-0.67346938775510201</v>
      </c>
      <c r="J221" s="21">
        <f>IF(E221=0, "-", IF(H221/E221&lt;10, H221/E221, "&gt;999%"))</f>
        <v>-0.29727626459143969</v>
      </c>
    </row>
    <row r="222" spans="1:10" x14ac:dyDescent="0.25">
      <c r="A222" s="158" t="s">
        <v>531</v>
      </c>
      <c r="B222" s="65">
        <v>342</v>
      </c>
      <c r="C222" s="66">
        <v>263</v>
      </c>
      <c r="D222" s="65">
        <v>3087</v>
      </c>
      <c r="E222" s="66">
        <v>2822</v>
      </c>
      <c r="F222" s="67"/>
      <c r="G222" s="65">
        <f>B222-C222</f>
        <v>79</v>
      </c>
      <c r="H222" s="66">
        <f>D222-E222</f>
        <v>265</v>
      </c>
      <c r="I222" s="20">
        <f>IF(C222=0, "-", IF(G222/C222&lt;10, G222/C222, "&gt;999%"))</f>
        <v>0.30038022813688214</v>
      </c>
      <c r="J222" s="21">
        <f>IF(E222=0, "-", IF(H222/E222&lt;10, H222/E222, "&gt;999%"))</f>
        <v>9.3905031892274976E-2</v>
      </c>
    </row>
    <row r="223" spans="1:10" x14ac:dyDescent="0.25">
      <c r="A223" s="158" t="s">
        <v>443</v>
      </c>
      <c r="B223" s="65">
        <v>156</v>
      </c>
      <c r="C223" s="66">
        <v>231</v>
      </c>
      <c r="D223" s="65">
        <v>1563</v>
      </c>
      <c r="E223" s="66">
        <v>1518</v>
      </c>
      <c r="F223" s="67"/>
      <c r="G223" s="65">
        <f>B223-C223</f>
        <v>-75</v>
      </c>
      <c r="H223" s="66">
        <f>D223-E223</f>
        <v>45</v>
      </c>
      <c r="I223" s="20">
        <f>IF(C223=0, "-", IF(G223/C223&lt;10, G223/C223, "&gt;999%"))</f>
        <v>-0.32467532467532467</v>
      </c>
      <c r="J223" s="21">
        <f>IF(E223=0, "-", IF(H223/E223&lt;10, H223/E223, "&gt;999%"))</f>
        <v>2.9644268774703556E-2</v>
      </c>
    </row>
    <row r="224" spans="1:10" s="160" customFormat="1" x14ac:dyDescent="0.25">
      <c r="A224" s="178" t="s">
        <v>672</v>
      </c>
      <c r="B224" s="71">
        <v>546</v>
      </c>
      <c r="C224" s="72">
        <v>641</v>
      </c>
      <c r="D224" s="71">
        <v>5553</v>
      </c>
      <c r="E224" s="72">
        <v>5625</v>
      </c>
      <c r="F224" s="73"/>
      <c r="G224" s="71">
        <f>B224-C224</f>
        <v>-95</v>
      </c>
      <c r="H224" s="72">
        <f>D224-E224</f>
        <v>-72</v>
      </c>
      <c r="I224" s="37">
        <f>IF(C224=0, "-", IF(G224/C224&lt;10, G224/C224, "&gt;999%"))</f>
        <v>-0.1482059282371295</v>
      </c>
      <c r="J224" s="38">
        <f>IF(E224=0, "-", IF(H224/E224&lt;10, H224/E224, "&gt;999%"))</f>
        <v>-1.2800000000000001E-2</v>
      </c>
    </row>
    <row r="225" spans="1:10" x14ac:dyDescent="0.25">
      <c r="A225" s="177"/>
      <c r="B225" s="143"/>
      <c r="C225" s="144"/>
      <c r="D225" s="143"/>
      <c r="E225" s="144"/>
      <c r="F225" s="145"/>
      <c r="G225" s="143"/>
      <c r="H225" s="144"/>
      <c r="I225" s="151"/>
      <c r="J225" s="152"/>
    </row>
    <row r="226" spans="1:10" s="139" customFormat="1" x14ac:dyDescent="0.25">
      <c r="A226" s="159" t="s">
        <v>59</v>
      </c>
      <c r="B226" s="65"/>
      <c r="C226" s="66"/>
      <c r="D226" s="65"/>
      <c r="E226" s="66"/>
      <c r="F226" s="67"/>
      <c r="G226" s="65"/>
      <c r="H226" s="66"/>
      <c r="I226" s="20"/>
      <c r="J226" s="21"/>
    </row>
    <row r="227" spans="1:10" x14ac:dyDescent="0.25">
      <c r="A227" s="158" t="s">
        <v>496</v>
      </c>
      <c r="B227" s="65">
        <v>0</v>
      </c>
      <c r="C227" s="66">
        <v>0</v>
      </c>
      <c r="D227" s="65">
        <v>6</v>
      </c>
      <c r="E227" s="66">
        <v>0</v>
      </c>
      <c r="F227" s="67"/>
      <c r="G227" s="65">
        <f>B227-C227</f>
        <v>0</v>
      </c>
      <c r="H227" s="66">
        <f>D227-E227</f>
        <v>6</v>
      </c>
      <c r="I227" s="20" t="str">
        <f>IF(C227=0, "-", IF(G227/C227&lt;10, G227/C227, "&gt;999%"))</f>
        <v>-</v>
      </c>
      <c r="J227" s="21" t="str">
        <f>IF(E227=0, "-", IF(H227/E227&lt;10, H227/E227, "&gt;999%"))</f>
        <v>-</v>
      </c>
    </row>
    <row r="228" spans="1:10" x14ac:dyDescent="0.25">
      <c r="A228" s="158" t="s">
        <v>502</v>
      </c>
      <c r="B228" s="65">
        <v>0</v>
      </c>
      <c r="C228" s="66">
        <v>0</v>
      </c>
      <c r="D228" s="65">
        <v>1</v>
      </c>
      <c r="E228" s="66">
        <v>0</v>
      </c>
      <c r="F228" s="67"/>
      <c r="G228" s="65">
        <f>B228-C228</f>
        <v>0</v>
      </c>
      <c r="H228" s="66">
        <f>D228-E228</f>
        <v>1</v>
      </c>
      <c r="I228" s="20" t="str">
        <f>IF(C228=0, "-", IF(G228/C228&lt;10, G228/C228, "&gt;999%"))</f>
        <v>-</v>
      </c>
      <c r="J228" s="21" t="str">
        <f>IF(E228=0, "-", IF(H228/E228&lt;10, H228/E228, "&gt;999%"))</f>
        <v>-</v>
      </c>
    </row>
    <row r="229" spans="1:10" s="160" customFormat="1" x14ac:dyDescent="0.25">
      <c r="A229" s="178" t="s">
        <v>673</v>
      </c>
      <c r="B229" s="71">
        <v>0</v>
      </c>
      <c r="C229" s="72">
        <v>0</v>
      </c>
      <c r="D229" s="71">
        <v>7</v>
      </c>
      <c r="E229" s="72">
        <v>0</v>
      </c>
      <c r="F229" s="73"/>
      <c r="G229" s="71">
        <f>B229-C229</f>
        <v>0</v>
      </c>
      <c r="H229" s="72">
        <f>D229-E229</f>
        <v>7</v>
      </c>
      <c r="I229" s="37" t="str">
        <f>IF(C229=0, "-", IF(G229/C229&lt;10, G229/C229, "&gt;999%"))</f>
        <v>-</v>
      </c>
      <c r="J229" s="38" t="str">
        <f>IF(E229=0, "-", IF(H229/E229&lt;10, H229/E229, "&gt;999%"))</f>
        <v>-</v>
      </c>
    </row>
    <row r="230" spans="1:10" x14ac:dyDescent="0.25">
      <c r="A230" s="177"/>
      <c r="B230" s="143"/>
      <c r="C230" s="144"/>
      <c r="D230" s="143"/>
      <c r="E230" s="144"/>
      <c r="F230" s="145"/>
      <c r="G230" s="143"/>
      <c r="H230" s="144"/>
      <c r="I230" s="151"/>
      <c r="J230" s="152"/>
    </row>
    <row r="231" spans="1:10" s="139" customFormat="1" x14ac:dyDescent="0.25">
      <c r="A231" s="159" t="s">
        <v>60</v>
      </c>
      <c r="B231" s="65"/>
      <c r="C231" s="66"/>
      <c r="D231" s="65"/>
      <c r="E231" s="66"/>
      <c r="F231" s="67"/>
      <c r="G231" s="65"/>
      <c r="H231" s="66"/>
      <c r="I231" s="20"/>
      <c r="J231" s="21"/>
    </row>
    <row r="232" spans="1:10" x14ac:dyDescent="0.25">
      <c r="A232" s="158" t="s">
        <v>580</v>
      </c>
      <c r="B232" s="65">
        <v>3</v>
      </c>
      <c r="C232" s="66">
        <v>8</v>
      </c>
      <c r="D232" s="65">
        <v>59</v>
      </c>
      <c r="E232" s="66">
        <v>66</v>
      </c>
      <c r="F232" s="67"/>
      <c r="G232" s="65">
        <f>B232-C232</f>
        <v>-5</v>
      </c>
      <c r="H232" s="66">
        <f>D232-E232</f>
        <v>-7</v>
      </c>
      <c r="I232" s="20">
        <f>IF(C232=0, "-", IF(G232/C232&lt;10, G232/C232, "&gt;999%"))</f>
        <v>-0.625</v>
      </c>
      <c r="J232" s="21">
        <f>IF(E232=0, "-", IF(H232/E232&lt;10, H232/E232, "&gt;999%"))</f>
        <v>-0.10606060606060606</v>
      </c>
    </row>
    <row r="233" spans="1:10" x14ac:dyDescent="0.25">
      <c r="A233" s="158" t="s">
        <v>567</v>
      </c>
      <c r="B233" s="65">
        <v>4</v>
      </c>
      <c r="C233" s="66">
        <v>0</v>
      </c>
      <c r="D233" s="65">
        <v>47</v>
      </c>
      <c r="E233" s="66">
        <v>33</v>
      </c>
      <c r="F233" s="67"/>
      <c r="G233" s="65">
        <f>B233-C233</f>
        <v>4</v>
      </c>
      <c r="H233" s="66">
        <f>D233-E233</f>
        <v>14</v>
      </c>
      <c r="I233" s="20" t="str">
        <f>IF(C233=0, "-", IF(G233/C233&lt;10, G233/C233, "&gt;999%"))</f>
        <v>-</v>
      </c>
      <c r="J233" s="21">
        <f>IF(E233=0, "-", IF(H233/E233&lt;10, H233/E233, "&gt;999%"))</f>
        <v>0.42424242424242425</v>
      </c>
    </row>
    <row r="234" spans="1:10" x14ac:dyDescent="0.25">
      <c r="A234" s="158" t="s">
        <v>553</v>
      </c>
      <c r="B234" s="65">
        <v>32</v>
      </c>
      <c r="C234" s="66">
        <v>36</v>
      </c>
      <c r="D234" s="65">
        <v>192</v>
      </c>
      <c r="E234" s="66">
        <v>245</v>
      </c>
      <c r="F234" s="67"/>
      <c r="G234" s="65">
        <f>B234-C234</f>
        <v>-4</v>
      </c>
      <c r="H234" s="66">
        <f>D234-E234</f>
        <v>-53</v>
      </c>
      <c r="I234" s="20">
        <f>IF(C234=0, "-", IF(G234/C234&lt;10, G234/C234, "&gt;999%"))</f>
        <v>-0.1111111111111111</v>
      </c>
      <c r="J234" s="21">
        <f>IF(E234=0, "-", IF(H234/E234&lt;10, H234/E234, "&gt;999%"))</f>
        <v>-0.21632653061224491</v>
      </c>
    </row>
    <row r="235" spans="1:10" x14ac:dyDescent="0.25">
      <c r="A235" s="158" t="s">
        <v>554</v>
      </c>
      <c r="B235" s="65">
        <v>28</v>
      </c>
      <c r="C235" s="66">
        <v>75</v>
      </c>
      <c r="D235" s="65">
        <v>92</v>
      </c>
      <c r="E235" s="66">
        <v>143</v>
      </c>
      <c r="F235" s="67"/>
      <c r="G235" s="65">
        <f>B235-C235</f>
        <v>-47</v>
      </c>
      <c r="H235" s="66">
        <f>D235-E235</f>
        <v>-51</v>
      </c>
      <c r="I235" s="20">
        <f>IF(C235=0, "-", IF(G235/C235&lt;10, G235/C235, "&gt;999%"))</f>
        <v>-0.62666666666666671</v>
      </c>
      <c r="J235" s="21">
        <f>IF(E235=0, "-", IF(H235/E235&lt;10, H235/E235, "&gt;999%"))</f>
        <v>-0.35664335664335667</v>
      </c>
    </row>
    <row r="236" spans="1:10" s="160" customFormat="1" x14ac:dyDescent="0.25">
      <c r="A236" s="178" t="s">
        <v>674</v>
      </c>
      <c r="B236" s="71">
        <v>67</v>
      </c>
      <c r="C236" s="72">
        <v>119</v>
      </c>
      <c r="D236" s="71">
        <v>390</v>
      </c>
      <c r="E236" s="72">
        <v>487</v>
      </c>
      <c r="F236" s="73"/>
      <c r="G236" s="71">
        <f>B236-C236</f>
        <v>-52</v>
      </c>
      <c r="H236" s="72">
        <f>D236-E236</f>
        <v>-97</v>
      </c>
      <c r="I236" s="37">
        <f>IF(C236=0, "-", IF(G236/C236&lt;10, G236/C236, "&gt;999%"))</f>
        <v>-0.43697478991596639</v>
      </c>
      <c r="J236" s="38">
        <f>IF(E236=0, "-", IF(H236/E236&lt;10, H236/E236, "&gt;999%"))</f>
        <v>-0.19917864476386038</v>
      </c>
    </row>
    <row r="237" spans="1:10" x14ac:dyDescent="0.25">
      <c r="A237" s="177"/>
      <c r="B237" s="143"/>
      <c r="C237" s="144"/>
      <c r="D237" s="143"/>
      <c r="E237" s="144"/>
      <c r="F237" s="145"/>
      <c r="G237" s="143"/>
      <c r="H237" s="144"/>
      <c r="I237" s="151"/>
      <c r="J237" s="152"/>
    </row>
    <row r="238" spans="1:10" s="139" customFormat="1" x14ac:dyDescent="0.25">
      <c r="A238" s="159" t="s">
        <v>61</v>
      </c>
      <c r="B238" s="65"/>
      <c r="C238" s="66"/>
      <c r="D238" s="65"/>
      <c r="E238" s="66"/>
      <c r="F238" s="67"/>
      <c r="G238" s="65"/>
      <c r="H238" s="66"/>
      <c r="I238" s="20"/>
      <c r="J238" s="21"/>
    </row>
    <row r="239" spans="1:10" x14ac:dyDescent="0.25">
      <c r="A239" s="158" t="s">
        <v>392</v>
      </c>
      <c r="B239" s="65">
        <v>3</v>
      </c>
      <c r="C239" s="66">
        <v>9</v>
      </c>
      <c r="D239" s="65">
        <v>44</v>
      </c>
      <c r="E239" s="66">
        <v>101</v>
      </c>
      <c r="F239" s="67"/>
      <c r="G239" s="65">
        <f t="shared" ref="G239:G245" si="32">B239-C239</f>
        <v>-6</v>
      </c>
      <c r="H239" s="66">
        <f t="shared" ref="H239:H245" si="33">D239-E239</f>
        <v>-57</v>
      </c>
      <c r="I239" s="20">
        <f t="shared" ref="I239:I245" si="34">IF(C239=0, "-", IF(G239/C239&lt;10, G239/C239, "&gt;999%"))</f>
        <v>-0.66666666666666663</v>
      </c>
      <c r="J239" s="21">
        <f t="shared" ref="J239:J245" si="35">IF(E239=0, "-", IF(H239/E239&lt;10, H239/E239, "&gt;999%"))</f>
        <v>-0.5643564356435643</v>
      </c>
    </row>
    <row r="240" spans="1:10" x14ac:dyDescent="0.25">
      <c r="A240" s="158" t="s">
        <v>468</v>
      </c>
      <c r="B240" s="65">
        <v>6</v>
      </c>
      <c r="C240" s="66">
        <v>12</v>
      </c>
      <c r="D240" s="65">
        <v>60</v>
      </c>
      <c r="E240" s="66">
        <v>92</v>
      </c>
      <c r="F240" s="67"/>
      <c r="G240" s="65">
        <f t="shared" si="32"/>
        <v>-6</v>
      </c>
      <c r="H240" s="66">
        <f t="shared" si="33"/>
        <v>-32</v>
      </c>
      <c r="I240" s="20">
        <f t="shared" si="34"/>
        <v>-0.5</v>
      </c>
      <c r="J240" s="21">
        <f t="shared" si="35"/>
        <v>-0.34782608695652173</v>
      </c>
    </row>
    <row r="241" spans="1:10" x14ac:dyDescent="0.25">
      <c r="A241" s="158" t="s">
        <v>332</v>
      </c>
      <c r="B241" s="65">
        <v>0</v>
      </c>
      <c r="C241" s="66">
        <v>0</v>
      </c>
      <c r="D241" s="65">
        <v>6</v>
      </c>
      <c r="E241" s="66">
        <v>6</v>
      </c>
      <c r="F241" s="67"/>
      <c r="G241" s="65">
        <f t="shared" si="32"/>
        <v>0</v>
      </c>
      <c r="H241" s="66">
        <f t="shared" si="33"/>
        <v>0</v>
      </c>
      <c r="I241" s="20" t="str">
        <f t="shared" si="34"/>
        <v>-</v>
      </c>
      <c r="J241" s="21">
        <f t="shared" si="35"/>
        <v>0</v>
      </c>
    </row>
    <row r="242" spans="1:10" x14ac:dyDescent="0.25">
      <c r="A242" s="158" t="s">
        <v>469</v>
      </c>
      <c r="B242" s="65">
        <v>0</v>
      </c>
      <c r="C242" s="66">
        <v>1</v>
      </c>
      <c r="D242" s="65">
        <v>4</v>
      </c>
      <c r="E242" s="66">
        <v>9</v>
      </c>
      <c r="F242" s="67"/>
      <c r="G242" s="65">
        <f t="shared" si="32"/>
        <v>-1</v>
      </c>
      <c r="H242" s="66">
        <f t="shared" si="33"/>
        <v>-5</v>
      </c>
      <c r="I242" s="20">
        <f t="shared" si="34"/>
        <v>-1</v>
      </c>
      <c r="J242" s="21">
        <f t="shared" si="35"/>
        <v>-0.55555555555555558</v>
      </c>
    </row>
    <row r="243" spans="1:10" x14ac:dyDescent="0.25">
      <c r="A243" s="158" t="s">
        <v>264</v>
      </c>
      <c r="B243" s="65">
        <v>0</v>
      </c>
      <c r="C243" s="66">
        <v>2</v>
      </c>
      <c r="D243" s="65">
        <v>13</v>
      </c>
      <c r="E243" s="66">
        <v>31</v>
      </c>
      <c r="F243" s="67"/>
      <c r="G243" s="65">
        <f t="shared" si="32"/>
        <v>-2</v>
      </c>
      <c r="H243" s="66">
        <f t="shared" si="33"/>
        <v>-18</v>
      </c>
      <c r="I243" s="20">
        <f t="shared" si="34"/>
        <v>-1</v>
      </c>
      <c r="J243" s="21">
        <f t="shared" si="35"/>
        <v>-0.58064516129032262</v>
      </c>
    </row>
    <row r="244" spans="1:10" x14ac:dyDescent="0.25">
      <c r="A244" s="158" t="s">
        <v>281</v>
      </c>
      <c r="B244" s="65">
        <v>0</v>
      </c>
      <c r="C244" s="66">
        <v>0</v>
      </c>
      <c r="D244" s="65">
        <v>3</v>
      </c>
      <c r="E244" s="66">
        <v>11</v>
      </c>
      <c r="F244" s="67"/>
      <c r="G244" s="65">
        <f t="shared" si="32"/>
        <v>0</v>
      </c>
      <c r="H244" s="66">
        <f t="shared" si="33"/>
        <v>-8</v>
      </c>
      <c r="I244" s="20" t="str">
        <f t="shared" si="34"/>
        <v>-</v>
      </c>
      <c r="J244" s="21">
        <f t="shared" si="35"/>
        <v>-0.72727272727272729</v>
      </c>
    </row>
    <row r="245" spans="1:10" s="160" customFormat="1" x14ac:dyDescent="0.25">
      <c r="A245" s="178" t="s">
        <v>675</v>
      </c>
      <c r="B245" s="71">
        <v>9</v>
      </c>
      <c r="C245" s="72">
        <v>24</v>
      </c>
      <c r="D245" s="71">
        <v>130</v>
      </c>
      <c r="E245" s="72">
        <v>250</v>
      </c>
      <c r="F245" s="73"/>
      <c r="G245" s="71">
        <f t="shared" si="32"/>
        <v>-15</v>
      </c>
      <c r="H245" s="72">
        <f t="shared" si="33"/>
        <v>-120</v>
      </c>
      <c r="I245" s="37">
        <f t="shared" si="34"/>
        <v>-0.625</v>
      </c>
      <c r="J245" s="38">
        <f t="shared" si="35"/>
        <v>-0.48</v>
      </c>
    </row>
    <row r="246" spans="1:10" x14ac:dyDescent="0.25">
      <c r="A246" s="177"/>
      <c r="B246" s="143"/>
      <c r="C246" s="144"/>
      <c r="D246" s="143"/>
      <c r="E246" s="144"/>
      <c r="F246" s="145"/>
      <c r="G246" s="143"/>
      <c r="H246" s="144"/>
      <c r="I246" s="151"/>
      <c r="J246" s="152"/>
    </row>
    <row r="247" spans="1:10" s="139" customFormat="1" x14ac:dyDescent="0.25">
      <c r="A247" s="159" t="s">
        <v>62</v>
      </c>
      <c r="B247" s="65"/>
      <c r="C247" s="66"/>
      <c r="D247" s="65"/>
      <c r="E247" s="66"/>
      <c r="F247" s="67"/>
      <c r="G247" s="65"/>
      <c r="H247" s="66"/>
      <c r="I247" s="20"/>
      <c r="J247" s="21"/>
    </row>
    <row r="248" spans="1:10" x14ac:dyDescent="0.25">
      <c r="A248" s="158" t="s">
        <v>404</v>
      </c>
      <c r="B248" s="65">
        <v>13</v>
      </c>
      <c r="C248" s="66">
        <v>3</v>
      </c>
      <c r="D248" s="65">
        <v>105</v>
      </c>
      <c r="E248" s="66">
        <v>92</v>
      </c>
      <c r="F248" s="67"/>
      <c r="G248" s="65">
        <f t="shared" ref="G248:G253" si="36">B248-C248</f>
        <v>10</v>
      </c>
      <c r="H248" s="66">
        <f t="shared" ref="H248:H253" si="37">D248-E248</f>
        <v>13</v>
      </c>
      <c r="I248" s="20">
        <f t="shared" ref="I248:I253" si="38">IF(C248=0, "-", IF(G248/C248&lt;10, G248/C248, "&gt;999%"))</f>
        <v>3.3333333333333335</v>
      </c>
      <c r="J248" s="21">
        <f t="shared" ref="J248:J253" si="39">IF(E248=0, "-", IF(H248/E248&lt;10, H248/E248, "&gt;999%"))</f>
        <v>0.14130434782608695</v>
      </c>
    </row>
    <row r="249" spans="1:10" x14ac:dyDescent="0.25">
      <c r="A249" s="158" t="s">
        <v>371</v>
      </c>
      <c r="B249" s="65">
        <v>51</v>
      </c>
      <c r="C249" s="66">
        <v>94</v>
      </c>
      <c r="D249" s="65">
        <v>457</v>
      </c>
      <c r="E249" s="66">
        <v>310</v>
      </c>
      <c r="F249" s="67"/>
      <c r="G249" s="65">
        <f t="shared" si="36"/>
        <v>-43</v>
      </c>
      <c r="H249" s="66">
        <f t="shared" si="37"/>
        <v>147</v>
      </c>
      <c r="I249" s="20">
        <f t="shared" si="38"/>
        <v>-0.45744680851063829</v>
      </c>
      <c r="J249" s="21">
        <f t="shared" si="39"/>
        <v>0.47419354838709676</v>
      </c>
    </row>
    <row r="250" spans="1:10" x14ac:dyDescent="0.25">
      <c r="A250" s="158" t="s">
        <v>532</v>
      </c>
      <c r="B250" s="65">
        <v>34</v>
      </c>
      <c r="C250" s="66">
        <v>54</v>
      </c>
      <c r="D250" s="65">
        <v>329</v>
      </c>
      <c r="E250" s="66">
        <v>293</v>
      </c>
      <c r="F250" s="67"/>
      <c r="G250" s="65">
        <f t="shared" si="36"/>
        <v>-20</v>
      </c>
      <c r="H250" s="66">
        <f t="shared" si="37"/>
        <v>36</v>
      </c>
      <c r="I250" s="20">
        <f t="shared" si="38"/>
        <v>-0.37037037037037035</v>
      </c>
      <c r="J250" s="21">
        <f t="shared" si="39"/>
        <v>0.12286689419795221</v>
      </c>
    </row>
    <row r="251" spans="1:10" x14ac:dyDescent="0.25">
      <c r="A251" s="158" t="s">
        <v>444</v>
      </c>
      <c r="B251" s="65">
        <v>48</v>
      </c>
      <c r="C251" s="66">
        <v>59</v>
      </c>
      <c r="D251" s="65">
        <v>500</v>
      </c>
      <c r="E251" s="66">
        <v>778</v>
      </c>
      <c r="F251" s="67"/>
      <c r="G251" s="65">
        <f t="shared" si="36"/>
        <v>-11</v>
      </c>
      <c r="H251" s="66">
        <f t="shared" si="37"/>
        <v>-278</v>
      </c>
      <c r="I251" s="20">
        <f t="shared" si="38"/>
        <v>-0.1864406779661017</v>
      </c>
      <c r="J251" s="21">
        <f t="shared" si="39"/>
        <v>-0.35732647814910024</v>
      </c>
    </row>
    <row r="252" spans="1:10" x14ac:dyDescent="0.25">
      <c r="A252" s="158" t="s">
        <v>445</v>
      </c>
      <c r="B252" s="65">
        <v>29</v>
      </c>
      <c r="C252" s="66">
        <v>39</v>
      </c>
      <c r="D252" s="65">
        <v>279</v>
      </c>
      <c r="E252" s="66">
        <v>350</v>
      </c>
      <c r="F252" s="67"/>
      <c r="G252" s="65">
        <f t="shared" si="36"/>
        <v>-10</v>
      </c>
      <c r="H252" s="66">
        <f t="shared" si="37"/>
        <v>-71</v>
      </c>
      <c r="I252" s="20">
        <f t="shared" si="38"/>
        <v>-0.25641025641025639</v>
      </c>
      <c r="J252" s="21">
        <f t="shared" si="39"/>
        <v>-0.20285714285714285</v>
      </c>
    </row>
    <row r="253" spans="1:10" s="160" customFormat="1" x14ac:dyDescent="0.25">
      <c r="A253" s="178" t="s">
        <v>676</v>
      </c>
      <c r="B253" s="71">
        <v>175</v>
      </c>
      <c r="C253" s="72">
        <v>249</v>
      </c>
      <c r="D253" s="71">
        <v>1670</v>
      </c>
      <c r="E253" s="72">
        <v>1823</v>
      </c>
      <c r="F253" s="73"/>
      <c r="G253" s="71">
        <f t="shared" si="36"/>
        <v>-74</v>
      </c>
      <c r="H253" s="72">
        <f t="shared" si="37"/>
        <v>-153</v>
      </c>
      <c r="I253" s="37">
        <f t="shared" si="38"/>
        <v>-0.2971887550200803</v>
      </c>
      <c r="J253" s="38">
        <f t="shared" si="39"/>
        <v>-8.3927591881513983E-2</v>
      </c>
    </row>
    <row r="254" spans="1:10" x14ac:dyDescent="0.25">
      <c r="A254" s="177"/>
      <c r="B254" s="143"/>
      <c r="C254" s="144"/>
      <c r="D254" s="143"/>
      <c r="E254" s="144"/>
      <c r="F254" s="145"/>
      <c r="G254" s="143"/>
      <c r="H254" s="144"/>
      <c r="I254" s="151"/>
      <c r="J254" s="152"/>
    </row>
    <row r="255" spans="1:10" s="139" customFormat="1" x14ac:dyDescent="0.25">
      <c r="A255" s="159" t="s">
        <v>63</v>
      </c>
      <c r="B255" s="65"/>
      <c r="C255" s="66"/>
      <c r="D255" s="65"/>
      <c r="E255" s="66"/>
      <c r="F255" s="67"/>
      <c r="G255" s="65"/>
      <c r="H255" s="66"/>
      <c r="I255" s="20"/>
      <c r="J255" s="21"/>
    </row>
    <row r="256" spans="1:10" x14ac:dyDescent="0.25">
      <c r="A256" s="158" t="s">
        <v>63</v>
      </c>
      <c r="B256" s="65">
        <v>58</v>
      </c>
      <c r="C256" s="66">
        <v>64</v>
      </c>
      <c r="D256" s="65">
        <v>587</v>
      </c>
      <c r="E256" s="66">
        <v>507</v>
      </c>
      <c r="F256" s="67"/>
      <c r="G256" s="65">
        <f>B256-C256</f>
        <v>-6</v>
      </c>
      <c r="H256" s="66">
        <f>D256-E256</f>
        <v>80</v>
      </c>
      <c r="I256" s="20">
        <f>IF(C256=0, "-", IF(G256/C256&lt;10, G256/C256, "&gt;999%"))</f>
        <v>-9.375E-2</v>
      </c>
      <c r="J256" s="21">
        <f>IF(E256=0, "-", IF(H256/E256&lt;10, H256/E256, "&gt;999%"))</f>
        <v>0.15779092702169625</v>
      </c>
    </row>
    <row r="257" spans="1:10" s="160" customFormat="1" x14ac:dyDescent="0.25">
      <c r="A257" s="178" t="s">
        <v>677</v>
      </c>
      <c r="B257" s="71">
        <v>58</v>
      </c>
      <c r="C257" s="72">
        <v>64</v>
      </c>
      <c r="D257" s="71">
        <v>587</v>
      </c>
      <c r="E257" s="72">
        <v>507</v>
      </c>
      <c r="F257" s="73"/>
      <c r="G257" s="71">
        <f>B257-C257</f>
        <v>-6</v>
      </c>
      <c r="H257" s="72">
        <f>D257-E257</f>
        <v>80</v>
      </c>
      <c r="I257" s="37">
        <f>IF(C257=0, "-", IF(G257/C257&lt;10, G257/C257, "&gt;999%"))</f>
        <v>-9.375E-2</v>
      </c>
      <c r="J257" s="38">
        <f>IF(E257=0, "-", IF(H257/E257&lt;10, H257/E257, "&gt;999%"))</f>
        <v>0.15779092702169625</v>
      </c>
    </row>
    <row r="258" spans="1:10" x14ac:dyDescent="0.25">
      <c r="A258" s="177"/>
      <c r="B258" s="143"/>
      <c r="C258" s="144"/>
      <c r="D258" s="143"/>
      <c r="E258" s="144"/>
      <c r="F258" s="145"/>
      <c r="G258" s="143"/>
      <c r="H258" s="144"/>
      <c r="I258" s="151"/>
      <c r="J258" s="152"/>
    </row>
    <row r="259" spans="1:10" s="139" customFormat="1" x14ac:dyDescent="0.25">
      <c r="A259" s="159" t="s">
        <v>64</v>
      </c>
      <c r="B259" s="65"/>
      <c r="C259" s="66"/>
      <c r="D259" s="65"/>
      <c r="E259" s="66"/>
      <c r="F259" s="67"/>
      <c r="G259" s="65"/>
      <c r="H259" s="66"/>
      <c r="I259" s="20"/>
      <c r="J259" s="21"/>
    </row>
    <row r="260" spans="1:10" x14ac:dyDescent="0.25">
      <c r="A260" s="158" t="s">
        <v>303</v>
      </c>
      <c r="B260" s="65">
        <v>156</v>
      </c>
      <c r="C260" s="66">
        <v>119</v>
      </c>
      <c r="D260" s="65">
        <v>1732</v>
      </c>
      <c r="E260" s="66">
        <v>1235</v>
      </c>
      <c r="F260" s="67"/>
      <c r="G260" s="65">
        <f t="shared" ref="G260:G271" si="40">B260-C260</f>
        <v>37</v>
      </c>
      <c r="H260" s="66">
        <f t="shared" ref="H260:H271" si="41">D260-E260</f>
        <v>497</v>
      </c>
      <c r="I260" s="20">
        <f t="shared" ref="I260:I271" si="42">IF(C260=0, "-", IF(G260/C260&lt;10, G260/C260, "&gt;999%"))</f>
        <v>0.31092436974789917</v>
      </c>
      <c r="J260" s="21">
        <f t="shared" ref="J260:J271" si="43">IF(E260=0, "-", IF(H260/E260&lt;10, H260/E260, "&gt;999%"))</f>
        <v>0.40242914979757083</v>
      </c>
    </row>
    <row r="261" spans="1:10" x14ac:dyDescent="0.25">
      <c r="A261" s="158" t="s">
        <v>227</v>
      </c>
      <c r="B261" s="65">
        <v>382</v>
      </c>
      <c r="C261" s="66">
        <v>377</v>
      </c>
      <c r="D261" s="65">
        <v>3100</v>
      </c>
      <c r="E261" s="66">
        <v>4412</v>
      </c>
      <c r="F261" s="67"/>
      <c r="G261" s="65">
        <f t="shared" si="40"/>
        <v>5</v>
      </c>
      <c r="H261" s="66">
        <f t="shared" si="41"/>
        <v>-1312</v>
      </c>
      <c r="I261" s="20">
        <f t="shared" si="42"/>
        <v>1.3262599469496022E-2</v>
      </c>
      <c r="J261" s="21">
        <f t="shared" si="43"/>
        <v>-0.29737080689029921</v>
      </c>
    </row>
    <row r="262" spans="1:10" x14ac:dyDescent="0.25">
      <c r="A262" s="158" t="s">
        <v>470</v>
      </c>
      <c r="B262" s="65">
        <v>18</v>
      </c>
      <c r="C262" s="66">
        <v>0</v>
      </c>
      <c r="D262" s="65">
        <v>139</v>
      </c>
      <c r="E262" s="66">
        <v>0</v>
      </c>
      <c r="F262" s="67"/>
      <c r="G262" s="65">
        <f t="shared" si="40"/>
        <v>18</v>
      </c>
      <c r="H262" s="66">
        <f t="shared" si="41"/>
        <v>139</v>
      </c>
      <c r="I262" s="20" t="str">
        <f t="shared" si="42"/>
        <v>-</v>
      </c>
      <c r="J262" s="21" t="str">
        <f t="shared" si="43"/>
        <v>-</v>
      </c>
    </row>
    <row r="263" spans="1:10" x14ac:dyDescent="0.25">
      <c r="A263" s="158" t="s">
        <v>372</v>
      </c>
      <c r="B263" s="65">
        <v>32</v>
      </c>
      <c r="C263" s="66">
        <v>24</v>
      </c>
      <c r="D263" s="65">
        <v>220</v>
      </c>
      <c r="E263" s="66">
        <v>114</v>
      </c>
      <c r="F263" s="67"/>
      <c r="G263" s="65">
        <f t="shared" si="40"/>
        <v>8</v>
      </c>
      <c r="H263" s="66">
        <f t="shared" si="41"/>
        <v>106</v>
      </c>
      <c r="I263" s="20">
        <f t="shared" si="42"/>
        <v>0.33333333333333331</v>
      </c>
      <c r="J263" s="21">
        <f t="shared" si="43"/>
        <v>0.92982456140350878</v>
      </c>
    </row>
    <row r="264" spans="1:10" x14ac:dyDescent="0.25">
      <c r="A264" s="158" t="s">
        <v>203</v>
      </c>
      <c r="B264" s="65">
        <v>160</v>
      </c>
      <c r="C264" s="66">
        <v>149</v>
      </c>
      <c r="D264" s="65">
        <v>1072</v>
      </c>
      <c r="E264" s="66">
        <v>1331</v>
      </c>
      <c r="F264" s="67"/>
      <c r="G264" s="65">
        <f t="shared" si="40"/>
        <v>11</v>
      </c>
      <c r="H264" s="66">
        <f t="shared" si="41"/>
        <v>-259</v>
      </c>
      <c r="I264" s="20">
        <f t="shared" si="42"/>
        <v>7.3825503355704702E-2</v>
      </c>
      <c r="J264" s="21">
        <f t="shared" si="43"/>
        <v>-0.19459053343350863</v>
      </c>
    </row>
    <row r="265" spans="1:10" x14ac:dyDescent="0.25">
      <c r="A265" s="158" t="s">
        <v>209</v>
      </c>
      <c r="B265" s="65">
        <v>135</v>
      </c>
      <c r="C265" s="66">
        <v>118</v>
      </c>
      <c r="D265" s="65">
        <v>1052</v>
      </c>
      <c r="E265" s="66">
        <v>1289</v>
      </c>
      <c r="F265" s="67"/>
      <c r="G265" s="65">
        <f t="shared" si="40"/>
        <v>17</v>
      </c>
      <c r="H265" s="66">
        <f t="shared" si="41"/>
        <v>-237</v>
      </c>
      <c r="I265" s="20">
        <f t="shared" si="42"/>
        <v>0.1440677966101695</v>
      </c>
      <c r="J265" s="21">
        <f t="shared" si="43"/>
        <v>-0.18386346004654772</v>
      </c>
    </row>
    <row r="266" spans="1:10" x14ac:dyDescent="0.25">
      <c r="A266" s="158" t="s">
        <v>373</v>
      </c>
      <c r="B266" s="65">
        <v>184</v>
      </c>
      <c r="C266" s="66">
        <v>114</v>
      </c>
      <c r="D266" s="65">
        <v>1651</v>
      </c>
      <c r="E266" s="66">
        <v>1867</v>
      </c>
      <c r="F266" s="67"/>
      <c r="G266" s="65">
        <f t="shared" si="40"/>
        <v>70</v>
      </c>
      <c r="H266" s="66">
        <f t="shared" si="41"/>
        <v>-216</v>
      </c>
      <c r="I266" s="20">
        <f t="shared" si="42"/>
        <v>0.61403508771929827</v>
      </c>
      <c r="J266" s="21">
        <f t="shared" si="43"/>
        <v>-0.11569362613818961</v>
      </c>
    </row>
    <row r="267" spans="1:10" x14ac:dyDescent="0.25">
      <c r="A267" s="158" t="s">
        <v>446</v>
      </c>
      <c r="B267" s="65">
        <v>194</v>
      </c>
      <c r="C267" s="66">
        <v>75</v>
      </c>
      <c r="D267" s="65">
        <v>1558</v>
      </c>
      <c r="E267" s="66">
        <v>1303</v>
      </c>
      <c r="F267" s="67"/>
      <c r="G267" s="65">
        <f t="shared" si="40"/>
        <v>119</v>
      </c>
      <c r="H267" s="66">
        <f t="shared" si="41"/>
        <v>255</v>
      </c>
      <c r="I267" s="20">
        <f t="shared" si="42"/>
        <v>1.5866666666666667</v>
      </c>
      <c r="J267" s="21">
        <f t="shared" si="43"/>
        <v>0.19570222563315426</v>
      </c>
    </row>
    <row r="268" spans="1:10" x14ac:dyDescent="0.25">
      <c r="A268" s="158" t="s">
        <v>405</v>
      </c>
      <c r="B268" s="65">
        <v>502</v>
      </c>
      <c r="C268" s="66">
        <v>131</v>
      </c>
      <c r="D268" s="65">
        <v>3951</v>
      </c>
      <c r="E268" s="66">
        <v>2093</v>
      </c>
      <c r="F268" s="67"/>
      <c r="G268" s="65">
        <f t="shared" si="40"/>
        <v>371</v>
      </c>
      <c r="H268" s="66">
        <f t="shared" si="41"/>
        <v>1858</v>
      </c>
      <c r="I268" s="20">
        <f t="shared" si="42"/>
        <v>2.83206106870229</v>
      </c>
      <c r="J268" s="21">
        <f t="shared" si="43"/>
        <v>0.88772097467749644</v>
      </c>
    </row>
    <row r="269" spans="1:10" x14ac:dyDescent="0.25">
      <c r="A269" s="158" t="s">
        <v>275</v>
      </c>
      <c r="B269" s="65">
        <v>21</v>
      </c>
      <c r="C269" s="66">
        <v>29</v>
      </c>
      <c r="D269" s="65">
        <v>478</v>
      </c>
      <c r="E269" s="66">
        <v>341</v>
      </c>
      <c r="F269" s="67"/>
      <c r="G269" s="65">
        <f t="shared" si="40"/>
        <v>-8</v>
      </c>
      <c r="H269" s="66">
        <f t="shared" si="41"/>
        <v>137</v>
      </c>
      <c r="I269" s="20">
        <f t="shared" si="42"/>
        <v>-0.27586206896551724</v>
      </c>
      <c r="J269" s="21">
        <f t="shared" si="43"/>
        <v>0.40175953079178883</v>
      </c>
    </row>
    <row r="270" spans="1:10" x14ac:dyDescent="0.25">
      <c r="A270" s="158" t="s">
        <v>358</v>
      </c>
      <c r="B270" s="65">
        <v>227</v>
      </c>
      <c r="C270" s="66">
        <v>250</v>
      </c>
      <c r="D270" s="65">
        <v>2041</v>
      </c>
      <c r="E270" s="66">
        <v>1749</v>
      </c>
      <c r="F270" s="67"/>
      <c r="G270" s="65">
        <f t="shared" si="40"/>
        <v>-23</v>
      </c>
      <c r="H270" s="66">
        <f t="shared" si="41"/>
        <v>292</v>
      </c>
      <c r="I270" s="20">
        <f t="shared" si="42"/>
        <v>-9.1999999999999998E-2</v>
      </c>
      <c r="J270" s="21">
        <f t="shared" si="43"/>
        <v>0.16695254431103487</v>
      </c>
    </row>
    <row r="271" spans="1:10" s="160" customFormat="1" x14ac:dyDescent="0.25">
      <c r="A271" s="178" t="s">
        <v>678</v>
      </c>
      <c r="B271" s="71">
        <v>2011</v>
      </c>
      <c r="C271" s="72">
        <v>1386</v>
      </c>
      <c r="D271" s="71">
        <v>16994</v>
      </c>
      <c r="E271" s="72">
        <v>15734</v>
      </c>
      <c r="F271" s="73"/>
      <c r="G271" s="71">
        <f t="shared" si="40"/>
        <v>625</v>
      </c>
      <c r="H271" s="72">
        <f t="shared" si="41"/>
        <v>1260</v>
      </c>
      <c r="I271" s="37">
        <f t="shared" si="42"/>
        <v>0.45093795093795092</v>
      </c>
      <c r="J271" s="38">
        <f t="shared" si="43"/>
        <v>8.0081352485064192E-2</v>
      </c>
    </row>
    <row r="272" spans="1:10" x14ac:dyDescent="0.25">
      <c r="A272" s="177"/>
      <c r="B272" s="143"/>
      <c r="C272" s="144"/>
      <c r="D272" s="143"/>
      <c r="E272" s="144"/>
      <c r="F272" s="145"/>
      <c r="G272" s="143"/>
      <c r="H272" s="144"/>
      <c r="I272" s="151"/>
      <c r="J272" s="152"/>
    </row>
    <row r="273" spans="1:10" s="139" customFormat="1" x14ac:dyDescent="0.25">
      <c r="A273" s="159" t="s">
        <v>65</v>
      </c>
      <c r="B273" s="65"/>
      <c r="C273" s="66"/>
      <c r="D273" s="65"/>
      <c r="E273" s="66"/>
      <c r="F273" s="67"/>
      <c r="G273" s="65"/>
      <c r="H273" s="66"/>
      <c r="I273" s="20"/>
      <c r="J273" s="21"/>
    </row>
    <row r="274" spans="1:10" x14ac:dyDescent="0.25">
      <c r="A274" s="158" t="s">
        <v>348</v>
      </c>
      <c r="B274" s="65">
        <v>8</v>
      </c>
      <c r="C274" s="66">
        <v>3</v>
      </c>
      <c r="D274" s="65">
        <v>18</v>
      </c>
      <c r="E274" s="66">
        <v>17</v>
      </c>
      <c r="F274" s="67"/>
      <c r="G274" s="65">
        <f>B274-C274</f>
        <v>5</v>
      </c>
      <c r="H274" s="66">
        <f>D274-E274</f>
        <v>1</v>
      </c>
      <c r="I274" s="20">
        <f>IF(C274=0, "-", IF(G274/C274&lt;10, G274/C274, "&gt;999%"))</f>
        <v>1.6666666666666667</v>
      </c>
      <c r="J274" s="21">
        <f>IF(E274=0, "-", IF(H274/E274&lt;10, H274/E274, "&gt;999%"))</f>
        <v>5.8823529411764705E-2</v>
      </c>
    </row>
    <row r="275" spans="1:10" x14ac:dyDescent="0.25">
      <c r="A275" s="158" t="s">
        <v>488</v>
      </c>
      <c r="B275" s="65">
        <v>5</v>
      </c>
      <c r="C275" s="66">
        <v>0</v>
      </c>
      <c r="D275" s="65">
        <v>26</v>
      </c>
      <c r="E275" s="66">
        <v>19</v>
      </c>
      <c r="F275" s="67"/>
      <c r="G275" s="65">
        <f>B275-C275</f>
        <v>5</v>
      </c>
      <c r="H275" s="66">
        <f>D275-E275</f>
        <v>7</v>
      </c>
      <c r="I275" s="20" t="str">
        <f>IF(C275=0, "-", IF(G275/C275&lt;10, G275/C275, "&gt;999%"))</f>
        <v>-</v>
      </c>
      <c r="J275" s="21">
        <f>IF(E275=0, "-", IF(H275/E275&lt;10, H275/E275, "&gt;999%"))</f>
        <v>0.36842105263157893</v>
      </c>
    </row>
    <row r="276" spans="1:10" s="160" customFormat="1" x14ac:dyDescent="0.25">
      <c r="A276" s="178" t="s">
        <v>679</v>
      </c>
      <c r="B276" s="71">
        <v>13</v>
      </c>
      <c r="C276" s="72">
        <v>3</v>
      </c>
      <c r="D276" s="71">
        <v>44</v>
      </c>
      <c r="E276" s="72">
        <v>36</v>
      </c>
      <c r="F276" s="73"/>
      <c r="G276" s="71">
        <f>B276-C276</f>
        <v>10</v>
      </c>
      <c r="H276" s="72">
        <f>D276-E276</f>
        <v>8</v>
      </c>
      <c r="I276" s="37">
        <f>IF(C276=0, "-", IF(G276/C276&lt;10, G276/C276, "&gt;999%"))</f>
        <v>3.3333333333333335</v>
      </c>
      <c r="J276" s="38">
        <f>IF(E276=0, "-", IF(H276/E276&lt;10, H276/E276, "&gt;999%"))</f>
        <v>0.22222222222222221</v>
      </c>
    </row>
    <row r="277" spans="1:10" x14ac:dyDescent="0.25">
      <c r="A277" s="177"/>
      <c r="B277" s="143"/>
      <c r="C277" s="144"/>
      <c r="D277" s="143"/>
      <c r="E277" s="144"/>
      <c r="F277" s="145"/>
      <c r="G277" s="143"/>
      <c r="H277" s="144"/>
      <c r="I277" s="151"/>
      <c r="J277" s="152"/>
    </row>
    <row r="278" spans="1:10" s="139" customFormat="1" x14ac:dyDescent="0.25">
      <c r="A278" s="159" t="s">
        <v>66</v>
      </c>
      <c r="B278" s="65"/>
      <c r="C278" s="66"/>
      <c r="D278" s="65"/>
      <c r="E278" s="66"/>
      <c r="F278" s="67"/>
      <c r="G278" s="65"/>
      <c r="H278" s="66"/>
      <c r="I278" s="20"/>
      <c r="J278" s="21"/>
    </row>
    <row r="279" spans="1:10" x14ac:dyDescent="0.25">
      <c r="A279" s="158" t="s">
        <v>471</v>
      </c>
      <c r="B279" s="65">
        <v>40</v>
      </c>
      <c r="C279" s="66">
        <v>35</v>
      </c>
      <c r="D279" s="65">
        <v>313</v>
      </c>
      <c r="E279" s="66">
        <v>373</v>
      </c>
      <c r="F279" s="67"/>
      <c r="G279" s="65">
        <f t="shared" ref="G279:G286" si="44">B279-C279</f>
        <v>5</v>
      </c>
      <c r="H279" s="66">
        <f t="shared" ref="H279:H286" si="45">D279-E279</f>
        <v>-60</v>
      </c>
      <c r="I279" s="20">
        <f t="shared" ref="I279:I286" si="46">IF(C279=0, "-", IF(G279/C279&lt;10, G279/C279, "&gt;999%"))</f>
        <v>0.14285714285714285</v>
      </c>
      <c r="J279" s="21">
        <f t="shared" ref="J279:J286" si="47">IF(E279=0, "-", IF(H279/E279&lt;10, H279/E279, "&gt;999%"))</f>
        <v>-0.16085790884718498</v>
      </c>
    </row>
    <row r="280" spans="1:10" x14ac:dyDescent="0.25">
      <c r="A280" s="158" t="s">
        <v>489</v>
      </c>
      <c r="B280" s="65">
        <v>7</v>
      </c>
      <c r="C280" s="66">
        <v>13</v>
      </c>
      <c r="D280" s="65">
        <v>26</v>
      </c>
      <c r="E280" s="66">
        <v>123</v>
      </c>
      <c r="F280" s="67"/>
      <c r="G280" s="65">
        <f t="shared" si="44"/>
        <v>-6</v>
      </c>
      <c r="H280" s="66">
        <f t="shared" si="45"/>
        <v>-97</v>
      </c>
      <c r="I280" s="20">
        <f t="shared" si="46"/>
        <v>-0.46153846153846156</v>
      </c>
      <c r="J280" s="21">
        <f t="shared" si="47"/>
        <v>-0.78861788617886175</v>
      </c>
    </row>
    <row r="281" spans="1:10" x14ac:dyDescent="0.25">
      <c r="A281" s="158" t="s">
        <v>427</v>
      </c>
      <c r="B281" s="65">
        <v>12</v>
      </c>
      <c r="C281" s="66">
        <v>18</v>
      </c>
      <c r="D281" s="65">
        <v>119</v>
      </c>
      <c r="E281" s="66">
        <v>166</v>
      </c>
      <c r="F281" s="67"/>
      <c r="G281" s="65">
        <f t="shared" si="44"/>
        <v>-6</v>
      </c>
      <c r="H281" s="66">
        <f t="shared" si="45"/>
        <v>-47</v>
      </c>
      <c r="I281" s="20">
        <f t="shared" si="46"/>
        <v>-0.33333333333333331</v>
      </c>
      <c r="J281" s="21">
        <f t="shared" si="47"/>
        <v>-0.28313253012048195</v>
      </c>
    </row>
    <row r="282" spans="1:10" x14ac:dyDescent="0.25">
      <c r="A282" s="158" t="s">
        <v>490</v>
      </c>
      <c r="B282" s="65">
        <v>5</v>
      </c>
      <c r="C282" s="66">
        <v>0</v>
      </c>
      <c r="D282" s="65">
        <v>20</v>
      </c>
      <c r="E282" s="66">
        <v>46</v>
      </c>
      <c r="F282" s="67"/>
      <c r="G282" s="65">
        <f t="shared" si="44"/>
        <v>5</v>
      </c>
      <c r="H282" s="66">
        <f t="shared" si="45"/>
        <v>-26</v>
      </c>
      <c r="I282" s="20" t="str">
        <f t="shared" si="46"/>
        <v>-</v>
      </c>
      <c r="J282" s="21">
        <f t="shared" si="47"/>
        <v>-0.56521739130434778</v>
      </c>
    </row>
    <row r="283" spans="1:10" x14ac:dyDescent="0.25">
      <c r="A283" s="158" t="s">
        <v>428</v>
      </c>
      <c r="B283" s="65">
        <v>24</v>
      </c>
      <c r="C283" s="66">
        <v>18</v>
      </c>
      <c r="D283" s="65">
        <v>163</v>
      </c>
      <c r="E283" s="66">
        <v>269</v>
      </c>
      <c r="F283" s="67"/>
      <c r="G283" s="65">
        <f t="shared" si="44"/>
        <v>6</v>
      </c>
      <c r="H283" s="66">
        <f t="shared" si="45"/>
        <v>-106</v>
      </c>
      <c r="I283" s="20">
        <f t="shared" si="46"/>
        <v>0.33333333333333331</v>
      </c>
      <c r="J283" s="21">
        <f t="shared" si="47"/>
        <v>-0.39405204460966542</v>
      </c>
    </row>
    <row r="284" spans="1:10" x14ac:dyDescent="0.25">
      <c r="A284" s="158" t="s">
        <v>472</v>
      </c>
      <c r="B284" s="65">
        <v>6</v>
      </c>
      <c r="C284" s="66">
        <v>3</v>
      </c>
      <c r="D284" s="65">
        <v>251</v>
      </c>
      <c r="E284" s="66">
        <v>401</v>
      </c>
      <c r="F284" s="67"/>
      <c r="G284" s="65">
        <f t="shared" si="44"/>
        <v>3</v>
      </c>
      <c r="H284" s="66">
        <f t="shared" si="45"/>
        <v>-150</v>
      </c>
      <c r="I284" s="20">
        <f t="shared" si="46"/>
        <v>1</v>
      </c>
      <c r="J284" s="21">
        <f t="shared" si="47"/>
        <v>-0.37406483790523692</v>
      </c>
    </row>
    <row r="285" spans="1:10" x14ac:dyDescent="0.25">
      <c r="A285" s="158" t="s">
        <v>473</v>
      </c>
      <c r="B285" s="65">
        <v>6</v>
      </c>
      <c r="C285" s="66">
        <v>8</v>
      </c>
      <c r="D285" s="65">
        <v>86</v>
      </c>
      <c r="E285" s="66">
        <v>143</v>
      </c>
      <c r="F285" s="67"/>
      <c r="G285" s="65">
        <f t="shared" si="44"/>
        <v>-2</v>
      </c>
      <c r="H285" s="66">
        <f t="shared" si="45"/>
        <v>-57</v>
      </c>
      <c r="I285" s="20">
        <f t="shared" si="46"/>
        <v>-0.25</v>
      </c>
      <c r="J285" s="21">
        <f t="shared" si="47"/>
        <v>-0.39860139860139859</v>
      </c>
    </row>
    <row r="286" spans="1:10" s="160" customFormat="1" x14ac:dyDescent="0.25">
      <c r="A286" s="178" t="s">
        <v>680</v>
      </c>
      <c r="B286" s="71">
        <v>100</v>
      </c>
      <c r="C286" s="72">
        <v>95</v>
      </c>
      <c r="D286" s="71">
        <v>978</v>
      </c>
      <c r="E286" s="72">
        <v>1521</v>
      </c>
      <c r="F286" s="73"/>
      <c r="G286" s="71">
        <f t="shared" si="44"/>
        <v>5</v>
      </c>
      <c r="H286" s="72">
        <f t="shared" si="45"/>
        <v>-543</v>
      </c>
      <c r="I286" s="37">
        <f t="shared" si="46"/>
        <v>5.2631578947368418E-2</v>
      </c>
      <c r="J286" s="38">
        <f t="shared" si="47"/>
        <v>-0.35700197238658776</v>
      </c>
    </row>
    <row r="287" spans="1:10" x14ac:dyDescent="0.25">
      <c r="A287" s="177"/>
      <c r="B287" s="143"/>
      <c r="C287" s="144"/>
      <c r="D287" s="143"/>
      <c r="E287" s="144"/>
      <c r="F287" s="145"/>
      <c r="G287" s="143"/>
      <c r="H287" s="144"/>
      <c r="I287" s="151"/>
      <c r="J287" s="152"/>
    </row>
    <row r="288" spans="1:10" s="139" customFormat="1" x14ac:dyDescent="0.25">
      <c r="A288" s="159" t="s">
        <v>67</v>
      </c>
      <c r="B288" s="65"/>
      <c r="C288" s="66"/>
      <c r="D288" s="65"/>
      <c r="E288" s="66"/>
      <c r="F288" s="67"/>
      <c r="G288" s="65"/>
      <c r="H288" s="66"/>
      <c r="I288" s="20"/>
      <c r="J288" s="21"/>
    </row>
    <row r="289" spans="1:10" x14ac:dyDescent="0.25">
      <c r="A289" s="158" t="s">
        <v>447</v>
      </c>
      <c r="B289" s="65">
        <v>33</v>
      </c>
      <c r="C289" s="66">
        <v>30</v>
      </c>
      <c r="D289" s="65">
        <v>699</v>
      </c>
      <c r="E289" s="66">
        <v>189</v>
      </c>
      <c r="F289" s="67"/>
      <c r="G289" s="65">
        <f t="shared" ref="G289:G296" si="48">B289-C289</f>
        <v>3</v>
      </c>
      <c r="H289" s="66">
        <f t="shared" ref="H289:H296" si="49">D289-E289</f>
        <v>510</v>
      </c>
      <c r="I289" s="20">
        <f t="shared" ref="I289:I296" si="50">IF(C289=0, "-", IF(G289/C289&lt;10, G289/C289, "&gt;999%"))</f>
        <v>0.1</v>
      </c>
      <c r="J289" s="21">
        <f t="shared" ref="J289:J296" si="51">IF(E289=0, "-", IF(H289/E289&lt;10, H289/E289, "&gt;999%"))</f>
        <v>2.6984126984126986</v>
      </c>
    </row>
    <row r="290" spans="1:10" x14ac:dyDescent="0.25">
      <c r="A290" s="158" t="s">
        <v>555</v>
      </c>
      <c r="B290" s="65">
        <v>82</v>
      </c>
      <c r="C290" s="66">
        <v>50</v>
      </c>
      <c r="D290" s="65">
        <v>602</v>
      </c>
      <c r="E290" s="66">
        <v>310</v>
      </c>
      <c r="F290" s="67"/>
      <c r="G290" s="65">
        <f t="shared" si="48"/>
        <v>32</v>
      </c>
      <c r="H290" s="66">
        <f t="shared" si="49"/>
        <v>292</v>
      </c>
      <c r="I290" s="20">
        <f t="shared" si="50"/>
        <v>0.64</v>
      </c>
      <c r="J290" s="21">
        <f t="shared" si="51"/>
        <v>0.9419354838709677</v>
      </c>
    </row>
    <row r="291" spans="1:10" x14ac:dyDescent="0.25">
      <c r="A291" s="158" t="s">
        <v>497</v>
      </c>
      <c r="B291" s="65">
        <v>7</v>
      </c>
      <c r="C291" s="66">
        <v>1</v>
      </c>
      <c r="D291" s="65">
        <v>38</v>
      </c>
      <c r="E291" s="66">
        <v>16</v>
      </c>
      <c r="F291" s="67"/>
      <c r="G291" s="65">
        <f t="shared" si="48"/>
        <v>6</v>
      </c>
      <c r="H291" s="66">
        <f t="shared" si="49"/>
        <v>22</v>
      </c>
      <c r="I291" s="20">
        <f t="shared" si="50"/>
        <v>6</v>
      </c>
      <c r="J291" s="21">
        <f t="shared" si="51"/>
        <v>1.375</v>
      </c>
    </row>
    <row r="292" spans="1:10" x14ac:dyDescent="0.25">
      <c r="A292" s="158" t="s">
        <v>304</v>
      </c>
      <c r="B292" s="65">
        <v>0</v>
      </c>
      <c r="C292" s="66">
        <v>10</v>
      </c>
      <c r="D292" s="65">
        <v>61</v>
      </c>
      <c r="E292" s="66">
        <v>129</v>
      </c>
      <c r="F292" s="67"/>
      <c r="G292" s="65">
        <f t="shared" si="48"/>
        <v>-10</v>
      </c>
      <c r="H292" s="66">
        <f t="shared" si="49"/>
        <v>-68</v>
      </c>
      <c r="I292" s="20">
        <f t="shared" si="50"/>
        <v>-1</v>
      </c>
      <c r="J292" s="21">
        <f t="shared" si="51"/>
        <v>-0.52713178294573648</v>
      </c>
    </row>
    <row r="293" spans="1:10" x14ac:dyDescent="0.25">
      <c r="A293" s="158" t="s">
        <v>510</v>
      </c>
      <c r="B293" s="65">
        <v>64</v>
      </c>
      <c r="C293" s="66">
        <v>81</v>
      </c>
      <c r="D293" s="65">
        <v>747</v>
      </c>
      <c r="E293" s="66">
        <v>571</v>
      </c>
      <c r="F293" s="67"/>
      <c r="G293" s="65">
        <f t="shared" si="48"/>
        <v>-17</v>
      </c>
      <c r="H293" s="66">
        <f t="shared" si="49"/>
        <v>176</v>
      </c>
      <c r="I293" s="20">
        <f t="shared" si="50"/>
        <v>-0.20987654320987653</v>
      </c>
      <c r="J293" s="21">
        <f t="shared" si="51"/>
        <v>0.30823117338003503</v>
      </c>
    </row>
    <row r="294" spans="1:10" x14ac:dyDescent="0.25">
      <c r="A294" s="158" t="s">
        <v>533</v>
      </c>
      <c r="B294" s="65">
        <v>235</v>
      </c>
      <c r="C294" s="66">
        <v>120</v>
      </c>
      <c r="D294" s="65">
        <v>851</v>
      </c>
      <c r="E294" s="66">
        <v>1077</v>
      </c>
      <c r="F294" s="67"/>
      <c r="G294" s="65">
        <f t="shared" si="48"/>
        <v>115</v>
      </c>
      <c r="H294" s="66">
        <f t="shared" si="49"/>
        <v>-226</v>
      </c>
      <c r="I294" s="20">
        <f t="shared" si="50"/>
        <v>0.95833333333333337</v>
      </c>
      <c r="J294" s="21">
        <f t="shared" si="51"/>
        <v>-0.20984215413184773</v>
      </c>
    </row>
    <row r="295" spans="1:10" x14ac:dyDescent="0.25">
      <c r="A295" s="158" t="s">
        <v>511</v>
      </c>
      <c r="B295" s="65">
        <v>25</v>
      </c>
      <c r="C295" s="66">
        <v>8</v>
      </c>
      <c r="D295" s="65">
        <v>68</v>
      </c>
      <c r="E295" s="66">
        <v>92</v>
      </c>
      <c r="F295" s="67"/>
      <c r="G295" s="65">
        <f t="shared" si="48"/>
        <v>17</v>
      </c>
      <c r="H295" s="66">
        <f t="shared" si="49"/>
        <v>-24</v>
      </c>
      <c r="I295" s="20">
        <f t="shared" si="50"/>
        <v>2.125</v>
      </c>
      <c r="J295" s="21">
        <f t="shared" si="51"/>
        <v>-0.2608695652173913</v>
      </c>
    </row>
    <row r="296" spans="1:10" s="160" customFormat="1" x14ac:dyDescent="0.25">
      <c r="A296" s="178" t="s">
        <v>681</v>
      </c>
      <c r="B296" s="71">
        <v>446</v>
      </c>
      <c r="C296" s="72">
        <v>300</v>
      </c>
      <c r="D296" s="71">
        <v>3066</v>
      </c>
      <c r="E296" s="72">
        <v>2384</v>
      </c>
      <c r="F296" s="73"/>
      <c r="G296" s="71">
        <f t="shared" si="48"/>
        <v>146</v>
      </c>
      <c r="H296" s="72">
        <f t="shared" si="49"/>
        <v>682</v>
      </c>
      <c r="I296" s="37">
        <f t="shared" si="50"/>
        <v>0.48666666666666669</v>
      </c>
      <c r="J296" s="38">
        <f t="shared" si="51"/>
        <v>0.28607382550335569</v>
      </c>
    </row>
    <row r="297" spans="1:10" x14ac:dyDescent="0.25">
      <c r="A297" s="177"/>
      <c r="B297" s="143"/>
      <c r="C297" s="144"/>
      <c r="D297" s="143"/>
      <c r="E297" s="144"/>
      <c r="F297" s="145"/>
      <c r="G297" s="143"/>
      <c r="H297" s="144"/>
      <c r="I297" s="151"/>
      <c r="J297" s="152"/>
    </row>
    <row r="298" spans="1:10" s="139" customFormat="1" x14ac:dyDescent="0.25">
      <c r="A298" s="159" t="s">
        <v>68</v>
      </c>
      <c r="B298" s="65"/>
      <c r="C298" s="66"/>
      <c r="D298" s="65"/>
      <c r="E298" s="66"/>
      <c r="F298" s="67"/>
      <c r="G298" s="65"/>
      <c r="H298" s="66"/>
      <c r="I298" s="20"/>
      <c r="J298" s="21"/>
    </row>
    <row r="299" spans="1:10" x14ac:dyDescent="0.25">
      <c r="A299" s="158" t="s">
        <v>243</v>
      </c>
      <c r="B299" s="65">
        <v>0</v>
      </c>
      <c r="C299" s="66">
        <v>0</v>
      </c>
      <c r="D299" s="65">
        <v>0</v>
      </c>
      <c r="E299" s="66">
        <v>28</v>
      </c>
      <c r="F299" s="67"/>
      <c r="G299" s="65">
        <f t="shared" ref="G299:G309" si="52">B299-C299</f>
        <v>0</v>
      </c>
      <c r="H299" s="66">
        <f t="shared" ref="H299:H309" si="53">D299-E299</f>
        <v>-28</v>
      </c>
      <c r="I299" s="20" t="str">
        <f t="shared" ref="I299:I309" si="54">IF(C299=0, "-", IF(G299/C299&lt;10, G299/C299, "&gt;999%"))</f>
        <v>-</v>
      </c>
      <c r="J299" s="21">
        <f t="shared" ref="J299:J309" si="55">IF(E299=0, "-", IF(H299/E299&lt;10, H299/E299, "&gt;999%"))</f>
        <v>-1</v>
      </c>
    </row>
    <row r="300" spans="1:10" x14ac:dyDescent="0.25">
      <c r="A300" s="158" t="s">
        <v>265</v>
      </c>
      <c r="B300" s="65">
        <v>28</v>
      </c>
      <c r="C300" s="66">
        <v>17</v>
      </c>
      <c r="D300" s="65">
        <v>168</v>
      </c>
      <c r="E300" s="66">
        <v>155</v>
      </c>
      <c r="F300" s="67"/>
      <c r="G300" s="65">
        <f t="shared" si="52"/>
        <v>11</v>
      </c>
      <c r="H300" s="66">
        <f t="shared" si="53"/>
        <v>13</v>
      </c>
      <c r="I300" s="20">
        <f t="shared" si="54"/>
        <v>0.6470588235294118</v>
      </c>
      <c r="J300" s="21">
        <f t="shared" si="55"/>
        <v>8.387096774193549E-2</v>
      </c>
    </row>
    <row r="301" spans="1:10" x14ac:dyDescent="0.25">
      <c r="A301" s="158" t="s">
        <v>266</v>
      </c>
      <c r="B301" s="65">
        <v>0</v>
      </c>
      <c r="C301" s="66">
        <v>18</v>
      </c>
      <c r="D301" s="65">
        <v>7</v>
      </c>
      <c r="E301" s="66">
        <v>293</v>
      </c>
      <c r="F301" s="67"/>
      <c r="G301" s="65">
        <f t="shared" si="52"/>
        <v>-18</v>
      </c>
      <c r="H301" s="66">
        <f t="shared" si="53"/>
        <v>-286</v>
      </c>
      <c r="I301" s="20">
        <f t="shared" si="54"/>
        <v>-1</v>
      </c>
      <c r="J301" s="21">
        <f t="shared" si="55"/>
        <v>-0.97610921501706482</v>
      </c>
    </row>
    <row r="302" spans="1:10" x14ac:dyDescent="0.25">
      <c r="A302" s="158" t="s">
        <v>333</v>
      </c>
      <c r="B302" s="65">
        <v>0</v>
      </c>
      <c r="C302" s="66">
        <v>1</v>
      </c>
      <c r="D302" s="65">
        <v>7</v>
      </c>
      <c r="E302" s="66">
        <v>7</v>
      </c>
      <c r="F302" s="67"/>
      <c r="G302" s="65">
        <f t="shared" si="52"/>
        <v>-1</v>
      </c>
      <c r="H302" s="66">
        <f t="shared" si="53"/>
        <v>0</v>
      </c>
      <c r="I302" s="20">
        <f t="shared" si="54"/>
        <v>-1</v>
      </c>
      <c r="J302" s="21">
        <f t="shared" si="55"/>
        <v>0</v>
      </c>
    </row>
    <row r="303" spans="1:10" x14ac:dyDescent="0.25">
      <c r="A303" s="158" t="s">
        <v>293</v>
      </c>
      <c r="B303" s="65">
        <v>0</v>
      </c>
      <c r="C303" s="66">
        <v>1</v>
      </c>
      <c r="D303" s="65">
        <v>2</v>
      </c>
      <c r="E303" s="66">
        <v>13</v>
      </c>
      <c r="F303" s="67"/>
      <c r="G303" s="65">
        <f t="shared" si="52"/>
        <v>-1</v>
      </c>
      <c r="H303" s="66">
        <f t="shared" si="53"/>
        <v>-11</v>
      </c>
      <c r="I303" s="20">
        <f t="shared" si="54"/>
        <v>-1</v>
      </c>
      <c r="J303" s="21">
        <f t="shared" si="55"/>
        <v>-0.84615384615384615</v>
      </c>
    </row>
    <row r="304" spans="1:10" x14ac:dyDescent="0.25">
      <c r="A304" s="158" t="s">
        <v>491</v>
      </c>
      <c r="B304" s="65">
        <v>1</v>
      </c>
      <c r="C304" s="66">
        <v>12</v>
      </c>
      <c r="D304" s="65">
        <v>68</v>
      </c>
      <c r="E304" s="66">
        <v>81</v>
      </c>
      <c r="F304" s="67"/>
      <c r="G304" s="65">
        <f t="shared" si="52"/>
        <v>-11</v>
      </c>
      <c r="H304" s="66">
        <f t="shared" si="53"/>
        <v>-13</v>
      </c>
      <c r="I304" s="20">
        <f t="shared" si="54"/>
        <v>-0.91666666666666663</v>
      </c>
      <c r="J304" s="21">
        <f t="shared" si="55"/>
        <v>-0.16049382716049382</v>
      </c>
    </row>
    <row r="305" spans="1:10" x14ac:dyDescent="0.25">
      <c r="A305" s="158" t="s">
        <v>429</v>
      </c>
      <c r="B305" s="65">
        <v>23</v>
      </c>
      <c r="C305" s="66">
        <v>88</v>
      </c>
      <c r="D305" s="65">
        <v>590</v>
      </c>
      <c r="E305" s="66">
        <v>697</v>
      </c>
      <c r="F305" s="67"/>
      <c r="G305" s="65">
        <f t="shared" si="52"/>
        <v>-65</v>
      </c>
      <c r="H305" s="66">
        <f t="shared" si="53"/>
        <v>-107</v>
      </c>
      <c r="I305" s="20">
        <f t="shared" si="54"/>
        <v>-0.73863636363636365</v>
      </c>
      <c r="J305" s="21">
        <f t="shared" si="55"/>
        <v>-0.15351506456241032</v>
      </c>
    </row>
    <row r="306" spans="1:10" x14ac:dyDescent="0.25">
      <c r="A306" s="158" t="s">
        <v>334</v>
      </c>
      <c r="B306" s="65">
        <v>0</v>
      </c>
      <c r="C306" s="66">
        <v>4</v>
      </c>
      <c r="D306" s="65">
        <v>0</v>
      </c>
      <c r="E306" s="66">
        <v>51</v>
      </c>
      <c r="F306" s="67"/>
      <c r="G306" s="65">
        <f t="shared" si="52"/>
        <v>-4</v>
      </c>
      <c r="H306" s="66">
        <f t="shared" si="53"/>
        <v>-51</v>
      </c>
      <c r="I306" s="20">
        <f t="shared" si="54"/>
        <v>-1</v>
      </c>
      <c r="J306" s="21">
        <f t="shared" si="55"/>
        <v>-1</v>
      </c>
    </row>
    <row r="307" spans="1:10" x14ac:dyDescent="0.25">
      <c r="A307" s="158" t="s">
        <v>474</v>
      </c>
      <c r="B307" s="65">
        <v>29</v>
      </c>
      <c r="C307" s="66">
        <v>62</v>
      </c>
      <c r="D307" s="65">
        <v>318</v>
      </c>
      <c r="E307" s="66">
        <v>457</v>
      </c>
      <c r="F307" s="67"/>
      <c r="G307" s="65">
        <f t="shared" si="52"/>
        <v>-33</v>
      </c>
      <c r="H307" s="66">
        <f t="shared" si="53"/>
        <v>-139</v>
      </c>
      <c r="I307" s="20">
        <f t="shared" si="54"/>
        <v>-0.532258064516129</v>
      </c>
      <c r="J307" s="21">
        <f t="shared" si="55"/>
        <v>-0.30415754923413568</v>
      </c>
    </row>
    <row r="308" spans="1:10" x14ac:dyDescent="0.25">
      <c r="A308" s="158" t="s">
        <v>393</v>
      </c>
      <c r="B308" s="65">
        <v>30</v>
      </c>
      <c r="C308" s="66">
        <v>30</v>
      </c>
      <c r="D308" s="65">
        <v>222</v>
      </c>
      <c r="E308" s="66">
        <v>337</v>
      </c>
      <c r="F308" s="67"/>
      <c r="G308" s="65">
        <f t="shared" si="52"/>
        <v>0</v>
      </c>
      <c r="H308" s="66">
        <f t="shared" si="53"/>
        <v>-115</v>
      </c>
      <c r="I308" s="20">
        <f t="shared" si="54"/>
        <v>0</v>
      </c>
      <c r="J308" s="21">
        <f t="shared" si="55"/>
        <v>-0.34124629080118696</v>
      </c>
    </row>
    <row r="309" spans="1:10" s="160" customFormat="1" x14ac:dyDescent="0.25">
      <c r="A309" s="178" t="s">
        <v>682</v>
      </c>
      <c r="B309" s="71">
        <v>111</v>
      </c>
      <c r="C309" s="72">
        <v>233</v>
      </c>
      <c r="D309" s="71">
        <v>1382</v>
      </c>
      <c r="E309" s="72">
        <v>2119</v>
      </c>
      <c r="F309" s="73"/>
      <c r="G309" s="71">
        <f t="shared" si="52"/>
        <v>-122</v>
      </c>
      <c r="H309" s="72">
        <f t="shared" si="53"/>
        <v>-737</v>
      </c>
      <c r="I309" s="37">
        <f t="shared" si="54"/>
        <v>-0.52360515021459231</v>
      </c>
      <c r="J309" s="38">
        <f t="shared" si="55"/>
        <v>-0.34780556866446438</v>
      </c>
    </row>
    <row r="310" spans="1:10" x14ac:dyDescent="0.25">
      <c r="A310" s="177"/>
      <c r="B310" s="143"/>
      <c r="C310" s="144"/>
      <c r="D310" s="143"/>
      <c r="E310" s="144"/>
      <c r="F310" s="145"/>
      <c r="G310" s="143"/>
      <c r="H310" s="144"/>
      <c r="I310" s="151"/>
      <c r="J310" s="152"/>
    </row>
    <row r="311" spans="1:10" s="139" customFormat="1" x14ac:dyDescent="0.25">
      <c r="A311" s="159" t="s">
        <v>69</v>
      </c>
      <c r="B311" s="65"/>
      <c r="C311" s="66"/>
      <c r="D311" s="65"/>
      <c r="E311" s="66"/>
      <c r="F311" s="67"/>
      <c r="G311" s="65"/>
      <c r="H311" s="66"/>
      <c r="I311" s="20"/>
      <c r="J311" s="21"/>
    </row>
    <row r="312" spans="1:10" x14ac:dyDescent="0.25">
      <c r="A312" s="158" t="s">
        <v>335</v>
      </c>
      <c r="B312" s="65">
        <v>0</v>
      </c>
      <c r="C312" s="66">
        <v>1</v>
      </c>
      <c r="D312" s="65">
        <v>5</v>
      </c>
      <c r="E312" s="66">
        <v>8</v>
      </c>
      <c r="F312" s="67"/>
      <c r="G312" s="65">
        <f>B312-C312</f>
        <v>-1</v>
      </c>
      <c r="H312" s="66">
        <f>D312-E312</f>
        <v>-3</v>
      </c>
      <c r="I312" s="20">
        <f>IF(C312=0, "-", IF(G312/C312&lt;10, G312/C312, "&gt;999%"))</f>
        <v>-1</v>
      </c>
      <c r="J312" s="21">
        <f>IF(E312=0, "-", IF(H312/E312&lt;10, H312/E312, "&gt;999%"))</f>
        <v>-0.375</v>
      </c>
    </row>
    <row r="313" spans="1:10" x14ac:dyDescent="0.25">
      <c r="A313" s="158" t="s">
        <v>336</v>
      </c>
      <c r="B313" s="65">
        <v>0</v>
      </c>
      <c r="C313" s="66">
        <v>3</v>
      </c>
      <c r="D313" s="65">
        <v>16</v>
      </c>
      <c r="E313" s="66">
        <v>14</v>
      </c>
      <c r="F313" s="67"/>
      <c r="G313" s="65">
        <f>B313-C313</f>
        <v>-3</v>
      </c>
      <c r="H313" s="66">
        <f>D313-E313</f>
        <v>2</v>
      </c>
      <c r="I313" s="20">
        <f>IF(C313=0, "-", IF(G313/C313&lt;10, G313/C313, "&gt;999%"))</f>
        <v>-1</v>
      </c>
      <c r="J313" s="21">
        <f>IF(E313=0, "-", IF(H313/E313&lt;10, H313/E313, "&gt;999%"))</f>
        <v>0.14285714285714285</v>
      </c>
    </row>
    <row r="314" spans="1:10" s="160" customFormat="1" x14ac:dyDescent="0.25">
      <c r="A314" s="178" t="s">
        <v>683</v>
      </c>
      <c r="B314" s="71">
        <v>0</v>
      </c>
      <c r="C314" s="72">
        <v>4</v>
      </c>
      <c r="D314" s="71">
        <v>21</v>
      </c>
      <c r="E314" s="72">
        <v>22</v>
      </c>
      <c r="F314" s="73"/>
      <c r="G314" s="71">
        <f>B314-C314</f>
        <v>-4</v>
      </c>
      <c r="H314" s="72">
        <f>D314-E314</f>
        <v>-1</v>
      </c>
      <c r="I314" s="37">
        <f>IF(C314=0, "-", IF(G314/C314&lt;10, G314/C314, "&gt;999%"))</f>
        <v>-1</v>
      </c>
      <c r="J314" s="38">
        <f>IF(E314=0, "-", IF(H314/E314&lt;10, H314/E314, "&gt;999%"))</f>
        <v>-4.5454545454545456E-2</v>
      </c>
    </row>
    <row r="315" spans="1:10" x14ac:dyDescent="0.25">
      <c r="A315" s="177"/>
      <c r="B315" s="143"/>
      <c r="C315" s="144"/>
      <c r="D315" s="143"/>
      <c r="E315" s="144"/>
      <c r="F315" s="145"/>
      <c r="G315" s="143"/>
      <c r="H315" s="144"/>
      <c r="I315" s="151"/>
      <c r="J315" s="152"/>
    </row>
    <row r="316" spans="1:10" s="139" customFormat="1" x14ac:dyDescent="0.25">
      <c r="A316" s="159" t="s">
        <v>70</v>
      </c>
      <c r="B316" s="65"/>
      <c r="C316" s="66"/>
      <c r="D316" s="65"/>
      <c r="E316" s="66"/>
      <c r="F316" s="67"/>
      <c r="G316" s="65"/>
      <c r="H316" s="66"/>
      <c r="I316" s="20"/>
      <c r="J316" s="21"/>
    </row>
    <row r="317" spans="1:10" x14ac:dyDescent="0.25">
      <c r="A317" s="158" t="s">
        <v>581</v>
      </c>
      <c r="B317" s="65">
        <v>19</v>
      </c>
      <c r="C317" s="66">
        <v>9</v>
      </c>
      <c r="D317" s="65">
        <v>178</v>
      </c>
      <c r="E317" s="66">
        <v>96</v>
      </c>
      <c r="F317" s="67"/>
      <c r="G317" s="65">
        <f>B317-C317</f>
        <v>10</v>
      </c>
      <c r="H317" s="66">
        <f>D317-E317</f>
        <v>82</v>
      </c>
      <c r="I317" s="20">
        <f>IF(C317=0, "-", IF(G317/C317&lt;10, G317/C317, "&gt;999%"))</f>
        <v>1.1111111111111112</v>
      </c>
      <c r="J317" s="21">
        <f>IF(E317=0, "-", IF(H317/E317&lt;10, H317/E317, "&gt;999%"))</f>
        <v>0.85416666666666663</v>
      </c>
    </row>
    <row r="318" spans="1:10" s="160" customFormat="1" x14ac:dyDescent="0.25">
      <c r="A318" s="178" t="s">
        <v>684</v>
      </c>
      <c r="B318" s="71">
        <v>19</v>
      </c>
      <c r="C318" s="72">
        <v>9</v>
      </c>
      <c r="D318" s="71">
        <v>178</v>
      </c>
      <c r="E318" s="72">
        <v>96</v>
      </c>
      <c r="F318" s="73"/>
      <c r="G318" s="71">
        <f>B318-C318</f>
        <v>10</v>
      </c>
      <c r="H318" s="72">
        <f>D318-E318</f>
        <v>82</v>
      </c>
      <c r="I318" s="37">
        <f>IF(C318=0, "-", IF(G318/C318&lt;10, G318/C318, "&gt;999%"))</f>
        <v>1.1111111111111112</v>
      </c>
      <c r="J318" s="38">
        <f>IF(E318=0, "-", IF(H318/E318&lt;10, H318/E318, "&gt;999%"))</f>
        <v>0.85416666666666663</v>
      </c>
    </row>
    <row r="319" spans="1:10" x14ac:dyDescent="0.25">
      <c r="A319" s="177"/>
      <c r="B319" s="143"/>
      <c r="C319" s="144"/>
      <c r="D319" s="143"/>
      <c r="E319" s="144"/>
      <c r="F319" s="145"/>
      <c r="G319" s="143"/>
      <c r="H319" s="144"/>
      <c r="I319" s="151"/>
      <c r="J319" s="152"/>
    </row>
    <row r="320" spans="1:10" s="139" customFormat="1" x14ac:dyDescent="0.25">
      <c r="A320" s="159" t="s">
        <v>71</v>
      </c>
      <c r="B320" s="65"/>
      <c r="C320" s="66"/>
      <c r="D320" s="65"/>
      <c r="E320" s="66"/>
      <c r="F320" s="67"/>
      <c r="G320" s="65"/>
      <c r="H320" s="66"/>
      <c r="I320" s="20"/>
      <c r="J320" s="21"/>
    </row>
    <row r="321" spans="1:10" x14ac:dyDescent="0.25">
      <c r="A321" s="158" t="s">
        <v>582</v>
      </c>
      <c r="B321" s="65">
        <v>0</v>
      </c>
      <c r="C321" s="66">
        <v>8</v>
      </c>
      <c r="D321" s="65">
        <v>35</v>
      </c>
      <c r="E321" s="66">
        <v>28</v>
      </c>
      <c r="F321" s="67"/>
      <c r="G321" s="65">
        <f>B321-C321</f>
        <v>-8</v>
      </c>
      <c r="H321" s="66">
        <f>D321-E321</f>
        <v>7</v>
      </c>
      <c r="I321" s="20">
        <f>IF(C321=0, "-", IF(G321/C321&lt;10, G321/C321, "&gt;999%"))</f>
        <v>-1</v>
      </c>
      <c r="J321" s="21">
        <f>IF(E321=0, "-", IF(H321/E321&lt;10, H321/E321, "&gt;999%"))</f>
        <v>0.25</v>
      </c>
    </row>
    <row r="322" spans="1:10" x14ac:dyDescent="0.25">
      <c r="A322" s="158" t="s">
        <v>568</v>
      </c>
      <c r="B322" s="65">
        <v>1</v>
      </c>
      <c r="C322" s="66">
        <v>3</v>
      </c>
      <c r="D322" s="65">
        <v>21</v>
      </c>
      <c r="E322" s="66">
        <v>7</v>
      </c>
      <c r="F322" s="67"/>
      <c r="G322" s="65">
        <f>B322-C322</f>
        <v>-2</v>
      </c>
      <c r="H322" s="66">
        <f>D322-E322</f>
        <v>14</v>
      </c>
      <c r="I322" s="20">
        <f>IF(C322=0, "-", IF(G322/C322&lt;10, G322/C322, "&gt;999%"))</f>
        <v>-0.66666666666666663</v>
      </c>
      <c r="J322" s="21">
        <f>IF(E322=0, "-", IF(H322/E322&lt;10, H322/E322, "&gt;999%"))</f>
        <v>2</v>
      </c>
    </row>
    <row r="323" spans="1:10" s="160" customFormat="1" x14ac:dyDescent="0.25">
      <c r="A323" s="178" t="s">
        <v>685</v>
      </c>
      <c r="B323" s="71">
        <v>1</v>
      </c>
      <c r="C323" s="72">
        <v>11</v>
      </c>
      <c r="D323" s="71">
        <v>56</v>
      </c>
      <c r="E323" s="72">
        <v>35</v>
      </c>
      <c r="F323" s="73"/>
      <c r="G323" s="71">
        <f>B323-C323</f>
        <v>-10</v>
      </c>
      <c r="H323" s="72">
        <f>D323-E323</f>
        <v>21</v>
      </c>
      <c r="I323" s="37">
        <f>IF(C323=0, "-", IF(G323/C323&lt;10, G323/C323, "&gt;999%"))</f>
        <v>-0.90909090909090906</v>
      </c>
      <c r="J323" s="38">
        <f>IF(E323=0, "-", IF(H323/E323&lt;10, H323/E323, "&gt;999%"))</f>
        <v>0.6</v>
      </c>
    </row>
    <row r="324" spans="1:10" x14ac:dyDescent="0.25">
      <c r="A324" s="177"/>
      <c r="B324" s="143"/>
      <c r="C324" s="144"/>
      <c r="D324" s="143"/>
      <c r="E324" s="144"/>
      <c r="F324" s="145"/>
      <c r="G324" s="143"/>
      <c r="H324" s="144"/>
      <c r="I324" s="151"/>
      <c r="J324" s="152"/>
    </row>
    <row r="325" spans="1:10" s="139" customFormat="1" x14ac:dyDescent="0.25">
      <c r="A325" s="159" t="s">
        <v>72</v>
      </c>
      <c r="B325" s="65"/>
      <c r="C325" s="66"/>
      <c r="D325" s="65"/>
      <c r="E325" s="66"/>
      <c r="F325" s="67"/>
      <c r="G325" s="65"/>
      <c r="H325" s="66"/>
      <c r="I325" s="20"/>
      <c r="J325" s="21"/>
    </row>
    <row r="326" spans="1:10" x14ac:dyDescent="0.25">
      <c r="A326" s="158" t="s">
        <v>349</v>
      </c>
      <c r="B326" s="65">
        <v>1</v>
      </c>
      <c r="C326" s="66">
        <v>0</v>
      </c>
      <c r="D326" s="65">
        <v>5</v>
      </c>
      <c r="E326" s="66">
        <v>0</v>
      </c>
      <c r="F326" s="67"/>
      <c r="G326" s="65">
        <f>B326-C326</f>
        <v>1</v>
      </c>
      <c r="H326" s="66">
        <f>D326-E326</f>
        <v>5</v>
      </c>
      <c r="I326" s="20" t="str">
        <f>IF(C326=0, "-", IF(G326/C326&lt;10, G326/C326, "&gt;999%"))</f>
        <v>-</v>
      </c>
      <c r="J326" s="21" t="str">
        <f>IF(E326=0, "-", IF(H326/E326&lt;10, H326/E326, "&gt;999%"))</f>
        <v>-</v>
      </c>
    </row>
    <row r="327" spans="1:10" x14ac:dyDescent="0.25">
      <c r="A327" s="158" t="s">
        <v>282</v>
      </c>
      <c r="B327" s="65">
        <v>4</v>
      </c>
      <c r="C327" s="66">
        <v>5</v>
      </c>
      <c r="D327" s="65">
        <v>24</v>
      </c>
      <c r="E327" s="66">
        <v>33</v>
      </c>
      <c r="F327" s="67"/>
      <c r="G327" s="65">
        <f>B327-C327</f>
        <v>-1</v>
      </c>
      <c r="H327" s="66">
        <f>D327-E327</f>
        <v>-9</v>
      </c>
      <c r="I327" s="20">
        <f>IF(C327=0, "-", IF(G327/C327&lt;10, G327/C327, "&gt;999%"))</f>
        <v>-0.2</v>
      </c>
      <c r="J327" s="21">
        <f>IF(E327=0, "-", IF(H327/E327&lt;10, H327/E327, "&gt;999%"))</f>
        <v>-0.27272727272727271</v>
      </c>
    </row>
    <row r="328" spans="1:10" x14ac:dyDescent="0.25">
      <c r="A328" s="158" t="s">
        <v>475</v>
      </c>
      <c r="B328" s="65">
        <v>12</v>
      </c>
      <c r="C328" s="66">
        <v>8</v>
      </c>
      <c r="D328" s="65">
        <v>95</v>
      </c>
      <c r="E328" s="66">
        <v>85</v>
      </c>
      <c r="F328" s="67"/>
      <c r="G328" s="65">
        <f>B328-C328</f>
        <v>4</v>
      </c>
      <c r="H328" s="66">
        <f>D328-E328</f>
        <v>10</v>
      </c>
      <c r="I328" s="20">
        <f>IF(C328=0, "-", IF(G328/C328&lt;10, G328/C328, "&gt;999%"))</f>
        <v>0.5</v>
      </c>
      <c r="J328" s="21">
        <f>IF(E328=0, "-", IF(H328/E328&lt;10, H328/E328, "&gt;999%"))</f>
        <v>0.11764705882352941</v>
      </c>
    </row>
    <row r="329" spans="1:10" x14ac:dyDescent="0.25">
      <c r="A329" s="158" t="s">
        <v>294</v>
      </c>
      <c r="B329" s="65">
        <v>0</v>
      </c>
      <c r="C329" s="66">
        <v>0</v>
      </c>
      <c r="D329" s="65">
        <v>2</v>
      </c>
      <c r="E329" s="66">
        <v>5</v>
      </c>
      <c r="F329" s="67"/>
      <c r="G329" s="65">
        <f>B329-C329</f>
        <v>0</v>
      </c>
      <c r="H329" s="66">
        <f>D329-E329</f>
        <v>-3</v>
      </c>
      <c r="I329" s="20" t="str">
        <f>IF(C329=0, "-", IF(G329/C329&lt;10, G329/C329, "&gt;999%"))</f>
        <v>-</v>
      </c>
      <c r="J329" s="21">
        <f>IF(E329=0, "-", IF(H329/E329&lt;10, H329/E329, "&gt;999%"))</f>
        <v>-0.6</v>
      </c>
    </row>
    <row r="330" spans="1:10" s="160" customFormat="1" x14ac:dyDescent="0.25">
      <c r="A330" s="178" t="s">
        <v>686</v>
      </c>
      <c r="B330" s="71">
        <v>17</v>
      </c>
      <c r="C330" s="72">
        <v>13</v>
      </c>
      <c r="D330" s="71">
        <v>126</v>
      </c>
      <c r="E330" s="72">
        <v>123</v>
      </c>
      <c r="F330" s="73"/>
      <c r="G330" s="71">
        <f>B330-C330</f>
        <v>4</v>
      </c>
      <c r="H330" s="72">
        <f>D330-E330</f>
        <v>3</v>
      </c>
      <c r="I330" s="37">
        <f>IF(C330=0, "-", IF(G330/C330&lt;10, G330/C330, "&gt;999%"))</f>
        <v>0.30769230769230771</v>
      </c>
      <c r="J330" s="38">
        <f>IF(E330=0, "-", IF(H330/E330&lt;10, H330/E330, "&gt;999%"))</f>
        <v>2.4390243902439025E-2</v>
      </c>
    </row>
    <row r="331" spans="1:10" x14ac:dyDescent="0.25">
      <c r="A331" s="177"/>
      <c r="B331" s="143"/>
      <c r="C331" s="144"/>
      <c r="D331" s="143"/>
      <c r="E331" s="144"/>
      <c r="F331" s="145"/>
      <c r="G331" s="143"/>
      <c r="H331" s="144"/>
      <c r="I331" s="151"/>
      <c r="J331" s="152"/>
    </row>
    <row r="332" spans="1:10" s="139" customFormat="1" x14ac:dyDescent="0.25">
      <c r="A332" s="159" t="s">
        <v>73</v>
      </c>
      <c r="B332" s="65"/>
      <c r="C332" s="66"/>
      <c r="D332" s="65"/>
      <c r="E332" s="66"/>
      <c r="F332" s="67"/>
      <c r="G332" s="65"/>
      <c r="H332" s="66"/>
      <c r="I332" s="20"/>
      <c r="J332" s="21"/>
    </row>
    <row r="333" spans="1:10" x14ac:dyDescent="0.25">
      <c r="A333" s="158" t="s">
        <v>522</v>
      </c>
      <c r="B333" s="65">
        <v>21</v>
      </c>
      <c r="C333" s="66">
        <v>100</v>
      </c>
      <c r="D333" s="65">
        <v>520</v>
      </c>
      <c r="E333" s="66">
        <v>676</v>
      </c>
      <c r="F333" s="67"/>
      <c r="G333" s="65">
        <f t="shared" ref="G333:G345" si="56">B333-C333</f>
        <v>-79</v>
      </c>
      <c r="H333" s="66">
        <f t="shared" ref="H333:H345" si="57">D333-E333</f>
        <v>-156</v>
      </c>
      <c r="I333" s="20">
        <f t="shared" ref="I333:I345" si="58">IF(C333=0, "-", IF(G333/C333&lt;10, G333/C333, "&gt;999%"))</f>
        <v>-0.79</v>
      </c>
      <c r="J333" s="21">
        <f t="shared" ref="J333:J345" si="59">IF(E333=0, "-", IF(H333/E333&lt;10, H333/E333, "&gt;999%"))</f>
        <v>-0.23076923076923078</v>
      </c>
    </row>
    <row r="334" spans="1:10" x14ac:dyDescent="0.25">
      <c r="A334" s="158" t="s">
        <v>534</v>
      </c>
      <c r="B334" s="65">
        <v>93</v>
      </c>
      <c r="C334" s="66">
        <v>239</v>
      </c>
      <c r="D334" s="65">
        <v>1675</v>
      </c>
      <c r="E334" s="66">
        <v>1947</v>
      </c>
      <c r="F334" s="67"/>
      <c r="G334" s="65">
        <f t="shared" si="56"/>
        <v>-146</v>
      </c>
      <c r="H334" s="66">
        <f t="shared" si="57"/>
        <v>-272</v>
      </c>
      <c r="I334" s="20">
        <f t="shared" si="58"/>
        <v>-0.61087866108786615</v>
      </c>
      <c r="J334" s="21">
        <f t="shared" si="59"/>
        <v>-0.13970210580380071</v>
      </c>
    </row>
    <row r="335" spans="1:10" x14ac:dyDescent="0.25">
      <c r="A335" s="158" t="s">
        <v>359</v>
      </c>
      <c r="B335" s="65">
        <v>188</v>
      </c>
      <c r="C335" s="66">
        <v>127</v>
      </c>
      <c r="D335" s="65">
        <v>1859</v>
      </c>
      <c r="E335" s="66">
        <v>2756</v>
      </c>
      <c r="F335" s="67"/>
      <c r="G335" s="65">
        <f t="shared" si="56"/>
        <v>61</v>
      </c>
      <c r="H335" s="66">
        <f t="shared" si="57"/>
        <v>-897</v>
      </c>
      <c r="I335" s="20">
        <f t="shared" si="58"/>
        <v>0.48031496062992124</v>
      </c>
      <c r="J335" s="21">
        <f t="shared" si="59"/>
        <v>-0.32547169811320753</v>
      </c>
    </row>
    <row r="336" spans="1:10" x14ac:dyDescent="0.25">
      <c r="A336" s="158" t="s">
        <v>374</v>
      </c>
      <c r="B336" s="65">
        <v>242</v>
      </c>
      <c r="C336" s="66">
        <v>250</v>
      </c>
      <c r="D336" s="65">
        <v>3209</v>
      </c>
      <c r="E336" s="66">
        <v>2528</v>
      </c>
      <c r="F336" s="67"/>
      <c r="G336" s="65">
        <f t="shared" si="56"/>
        <v>-8</v>
      </c>
      <c r="H336" s="66">
        <f t="shared" si="57"/>
        <v>681</v>
      </c>
      <c r="I336" s="20">
        <f t="shared" si="58"/>
        <v>-3.2000000000000001E-2</v>
      </c>
      <c r="J336" s="21">
        <f t="shared" si="59"/>
        <v>0.26938291139240506</v>
      </c>
    </row>
    <row r="337" spans="1:10" x14ac:dyDescent="0.25">
      <c r="A337" s="158" t="s">
        <v>406</v>
      </c>
      <c r="B337" s="65">
        <v>758</v>
      </c>
      <c r="C337" s="66">
        <v>352</v>
      </c>
      <c r="D337" s="65">
        <v>5866</v>
      </c>
      <c r="E337" s="66">
        <v>5561</v>
      </c>
      <c r="F337" s="67"/>
      <c r="G337" s="65">
        <f t="shared" si="56"/>
        <v>406</v>
      </c>
      <c r="H337" s="66">
        <f t="shared" si="57"/>
        <v>305</v>
      </c>
      <c r="I337" s="20">
        <f t="shared" si="58"/>
        <v>1.1534090909090908</v>
      </c>
      <c r="J337" s="21">
        <f t="shared" si="59"/>
        <v>5.4846250674339146E-2</v>
      </c>
    </row>
    <row r="338" spans="1:10" x14ac:dyDescent="0.25">
      <c r="A338" s="158" t="s">
        <v>448</v>
      </c>
      <c r="B338" s="65">
        <v>238</v>
      </c>
      <c r="C338" s="66">
        <v>68</v>
      </c>
      <c r="D338" s="65">
        <v>1424</v>
      </c>
      <c r="E338" s="66">
        <v>1248</v>
      </c>
      <c r="F338" s="67"/>
      <c r="G338" s="65">
        <f t="shared" si="56"/>
        <v>170</v>
      </c>
      <c r="H338" s="66">
        <f t="shared" si="57"/>
        <v>176</v>
      </c>
      <c r="I338" s="20">
        <f t="shared" si="58"/>
        <v>2.5</v>
      </c>
      <c r="J338" s="21">
        <f t="shared" si="59"/>
        <v>0.14102564102564102</v>
      </c>
    </row>
    <row r="339" spans="1:10" x14ac:dyDescent="0.25">
      <c r="A339" s="158" t="s">
        <v>449</v>
      </c>
      <c r="B339" s="65">
        <v>223</v>
      </c>
      <c r="C339" s="66">
        <v>67</v>
      </c>
      <c r="D339" s="65">
        <v>1846</v>
      </c>
      <c r="E339" s="66">
        <v>1760</v>
      </c>
      <c r="F339" s="67"/>
      <c r="G339" s="65">
        <f t="shared" si="56"/>
        <v>156</v>
      </c>
      <c r="H339" s="66">
        <f t="shared" si="57"/>
        <v>86</v>
      </c>
      <c r="I339" s="20">
        <f t="shared" si="58"/>
        <v>2.3283582089552239</v>
      </c>
      <c r="J339" s="21">
        <f t="shared" si="59"/>
        <v>4.8863636363636366E-2</v>
      </c>
    </row>
    <row r="340" spans="1:10" x14ac:dyDescent="0.25">
      <c r="A340" s="158" t="s">
        <v>375</v>
      </c>
      <c r="B340" s="65">
        <v>5</v>
      </c>
      <c r="C340" s="66">
        <v>18</v>
      </c>
      <c r="D340" s="65">
        <v>126</v>
      </c>
      <c r="E340" s="66">
        <v>241</v>
      </c>
      <c r="F340" s="67"/>
      <c r="G340" s="65">
        <f t="shared" si="56"/>
        <v>-13</v>
      </c>
      <c r="H340" s="66">
        <f t="shared" si="57"/>
        <v>-115</v>
      </c>
      <c r="I340" s="20">
        <f t="shared" si="58"/>
        <v>-0.72222222222222221</v>
      </c>
      <c r="J340" s="21">
        <f t="shared" si="59"/>
        <v>-0.47717842323651455</v>
      </c>
    </row>
    <row r="341" spans="1:10" x14ac:dyDescent="0.25">
      <c r="A341" s="158" t="s">
        <v>319</v>
      </c>
      <c r="B341" s="65">
        <v>12</v>
      </c>
      <c r="C341" s="66">
        <v>12</v>
      </c>
      <c r="D341" s="65">
        <v>74</v>
      </c>
      <c r="E341" s="66">
        <v>166</v>
      </c>
      <c r="F341" s="67"/>
      <c r="G341" s="65">
        <f t="shared" si="56"/>
        <v>0</v>
      </c>
      <c r="H341" s="66">
        <f t="shared" si="57"/>
        <v>-92</v>
      </c>
      <c r="I341" s="20">
        <f t="shared" si="58"/>
        <v>0</v>
      </c>
      <c r="J341" s="21">
        <f t="shared" si="59"/>
        <v>-0.55421686746987953</v>
      </c>
    </row>
    <row r="342" spans="1:10" x14ac:dyDescent="0.25">
      <c r="A342" s="158" t="s">
        <v>210</v>
      </c>
      <c r="B342" s="65">
        <v>97</v>
      </c>
      <c r="C342" s="66">
        <v>43</v>
      </c>
      <c r="D342" s="65">
        <v>909</v>
      </c>
      <c r="E342" s="66">
        <v>844</v>
      </c>
      <c r="F342" s="67"/>
      <c r="G342" s="65">
        <f t="shared" si="56"/>
        <v>54</v>
      </c>
      <c r="H342" s="66">
        <f t="shared" si="57"/>
        <v>65</v>
      </c>
      <c r="I342" s="20">
        <f t="shared" si="58"/>
        <v>1.2558139534883721</v>
      </c>
      <c r="J342" s="21">
        <f t="shared" si="59"/>
        <v>7.7014218009478677E-2</v>
      </c>
    </row>
    <row r="343" spans="1:10" x14ac:dyDescent="0.25">
      <c r="A343" s="158" t="s">
        <v>228</v>
      </c>
      <c r="B343" s="65">
        <v>123</v>
      </c>
      <c r="C343" s="66">
        <v>238</v>
      </c>
      <c r="D343" s="65">
        <v>2063</v>
      </c>
      <c r="E343" s="66">
        <v>2930</v>
      </c>
      <c r="F343" s="67"/>
      <c r="G343" s="65">
        <f t="shared" si="56"/>
        <v>-115</v>
      </c>
      <c r="H343" s="66">
        <f t="shared" si="57"/>
        <v>-867</v>
      </c>
      <c r="I343" s="20">
        <f t="shared" si="58"/>
        <v>-0.48319327731092437</v>
      </c>
      <c r="J343" s="21">
        <f t="shared" si="59"/>
        <v>-0.29590443686006823</v>
      </c>
    </row>
    <row r="344" spans="1:10" x14ac:dyDescent="0.25">
      <c r="A344" s="158" t="s">
        <v>251</v>
      </c>
      <c r="B344" s="65">
        <v>47</v>
      </c>
      <c r="C344" s="66">
        <v>26</v>
      </c>
      <c r="D344" s="65">
        <v>384</v>
      </c>
      <c r="E344" s="66">
        <v>353</v>
      </c>
      <c r="F344" s="67"/>
      <c r="G344" s="65">
        <f t="shared" si="56"/>
        <v>21</v>
      </c>
      <c r="H344" s="66">
        <f t="shared" si="57"/>
        <v>31</v>
      </c>
      <c r="I344" s="20">
        <f t="shared" si="58"/>
        <v>0.80769230769230771</v>
      </c>
      <c r="J344" s="21">
        <f t="shared" si="59"/>
        <v>8.7818696883852687E-2</v>
      </c>
    </row>
    <row r="345" spans="1:10" s="160" customFormat="1" x14ac:dyDescent="0.25">
      <c r="A345" s="178" t="s">
        <v>687</v>
      </c>
      <c r="B345" s="71">
        <v>2047</v>
      </c>
      <c r="C345" s="72">
        <v>1540</v>
      </c>
      <c r="D345" s="71">
        <v>19955</v>
      </c>
      <c r="E345" s="72">
        <v>21010</v>
      </c>
      <c r="F345" s="73"/>
      <c r="G345" s="71">
        <f t="shared" si="56"/>
        <v>507</v>
      </c>
      <c r="H345" s="72">
        <f t="shared" si="57"/>
        <v>-1055</v>
      </c>
      <c r="I345" s="37">
        <f t="shared" si="58"/>
        <v>0.32922077922077925</v>
      </c>
      <c r="J345" s="38">
        <f t="shared" si="59"/>
        <v>-5.0214183722037127E-2</v>
      </c>
    </row>
    <row r="346" spans="1:10" x14ac:dyDescent="0.25">
      <c r="A346" s="177"/>
      <c r="B346" s="143"/>
      <c r="C346" s="144"/>
      <c r="D346" s="143"/>
      <c r="E346" s="144"/>
      <c r="F346" s="145"/>
      <c r="G346" s="143"/>
      <c r="H346" s="144"/>
      <c r="I346" s="151"/>
      <c r="J346" s="152"/>
    </row>
    <row r="347" spans="1:10" s="139" customFormat="1" x14ac:dyDescent="0.25">
      <c r="A347" s="159" t="s">
        <v>74</v>
      </c>
      <c r="B347" s="65"/>
      <c r="C347" s="66"/>
      <c r="D347" s="65"/>
      <c r="E347" s="66"/>
      <c r="F347" s="67"/>
      <c r="G347" s="65"/>
      <c r="H347" s="66"/>
      <c r="I347" s="20"/>
      <c r="J347" s="21"/>
    </row>
    <row r="348" spans="1:10" x14ac:dyDescent="0.25">
      <c r="A348" s="158" t="s">
        <v>350</v>
      </c>
      <c r="B348" s="65">
        <v>0</v>
      </c>
      <c r="C348" s="66">
        <v>1</v>
      </c>
      <c r="D348" s="65">
        <v>13</v>
      </c>
      <c r="E348" s="66">
        <v>13</v>
      </c>
      <c r="F348" s="67"/>
      <c r="G348" s="65">
        <f>B348-C348</f>
        <v>-1</v>
      </c>
      <c r="H348" s="66">
        <f>D348-E348</f>
        <v>0</v>
      </c>
      <c r="I348" s="20">
        <f>IF(C348=0, "-", IF(G348/C348&lt;10, G348/C348, "&gt;999%"))</f>
        <v>-1</v>
      </c>
      <c r="J348" s="21">
        <f>IF(E348=0, "-", IF(H348/E348&lt;10, H348/E348, "&gt;999%"))</f>
        <v>0</v>
      </c>
    </row>
    <row r="349" spans="1:10" s="160" customFormat="1" x14ac:dyDescent="0.25">
      <c r="A349" s="178" t="s">
        <v>688</v>
      </c>
      <c r="B349" s="71">
        <v>0</v>
      </c>
      <c r="C349" s="72">
        <v>1</v>
      </c>
      <c r="D349" s="71">
        <v>13</v>
      </c>
      <c r="E349" s="72">
        <v>13</v>
      </c>
      <c r="F349" s="73"/>
      <c r="G349" s="71">
        <f>B349-C349</f>
        <v>-1</v>
      </c>
      <c r="H349" s="72">
        <f>D349-E349</f>
        <v>0</v>
      </c>
      <c r="I349" s="37">
        <f>IF(C349=0, "-", IF(G349/C349&lt;10, G349/C349, "&gt;999%"))</f>
        <v>-1</v>
      </c>
      <c r="J349" s="38">
        <f>IF(E349=0, "-", IF(H349/E349&lt;10, H349/E349, "&gt;999%"))</f>
        <v>0</v>
      </c>
    </row>
    <row r="350" spans="1:10" x14ac:dyDescent="0.25">
      <c r="A350" s="177"/>
      <c r="B350" s="143"/>
      <c r="C350" s="144"/>
      <c r="D350" s="143"/>
      <c r="E350" s="144"/>
      <c r="F350" s="145"/>
      <c r="G350" s="143"/>
      <c r="H350" s="144"/>
      <c r="I350" s="151"/>
      <c r="J350" s="152"/>
    </row>
    <row r="351" spans="1:10" s="139" customFormat="1" x14ac:dyDescent="0.25">
      <c r="A351" s="159" t="s">
        <v>75</v>
      </c>
      <c r="B351" s="65"/>
      <c r="C351" s="66"/>
      <c r="D351" s="65"/>
      <c r="E351" s="66"/>
      <c r="F351" s="67"/>
      <c r="G351" s="65"/>
      <c r="H351" s="66"/>
      <c r="I351" s="20"/>
      <c r="J351" s="21"/>
    </row>
    <row r="352" spans="1:10" x14ac:dyDescent="0.25">
      <c r="A352" s="158" t="s">
        <v>295</v>
      </c>
      <c r="B352" s="65">
        <v>0</v>
      </c>
      <c r="C352" s="66">
        <v>2</v>
      </c>
      <c r="D352" s="65">
        <v>0</v>
      </c>
      <c r="E352" s="66">
        <v>6</v>
      </c>
      <c r="F352" s="67"/>
      <c r="G352" s="65">
        <f t="shared" ref="G352:G376" si="60">B352-C352</f>
        <v>-2</v>
      </c>
      <c r="H352" s="66">
        <f t="shared" ref="H352:H376" si="61">D352-E352</f>
        <v>-6</v>
      </c>
      <c r="I352" s="20">
        <f t="shared" ref="I352:I376" si="62">IF(C352=0, "-", IF(G352/C352&lt;10, G352/C352, "&gt;999%"))</f>
        <v>-1</v>
      </c>
      <c r="J352" s="21">
        <f t="shared" ref="J352:J376" si="63">IF(E352=0, "-", IF(H352/E352&lt;10, H352/E352, "&gt;999%"))</f>
        <v>-1</v>
      </c>
    </row>
    <row r="353" spans="1:10" x14ac:dyDescent="0.25">
      <c r="A353" s="158" t="s">
        <v>351</v>
      </c>
      <c r="B353" s="65">
        <v>0</v>
      </c>
      <c r="C353" s="66">
        <v>6</v>
      </c>
      <c r="D353" s="65">
        <v>0</v>
      </c>
      <c r="E353" s="66">
        <v>20</v>
      </c>
      <c r="F353" s="67"/>
      <c r="G353" s="65">
        <f t="shared" si="60"/>
        <v>-6</v>
      </c>
      <c r="H353" s="66">
        <f t="shared" si="61"/>
        <v>-20</v>
      </c>
      <c r="I353" s="20">
        <f t="shared" si="62"/>
        <v>-1</v>
      </c>
      <c r="J353" s="21">
        <f t="shared" si="63"/>
        <v>-1</v>
      </c>
    </row>
    <row r="354" spans="1:10" x14ac:dyDescent="0.25">
      <c r="A354" s="158" t="s">
        <v>244</v>
      </c>
      <c r="B354" s="65">
        <v>98</v>
      </c>
      <c r="C354" s="66">
        <v>140</v>
      </c>
      <c r="D354" s="65">
        <v>1009</v>
      </c>
      <c r="E354" s="66">
        <v>1463</v>
      </c>
      <c r="F354" s="67"/>
      <c r="G354" s="65">
        <f t="shared" si="60"/>
        <v>-42</v>
      </c>
      <c r="H354" s="66">
        <f t="shared" si="61"/>
        <v>-454</v>
      </c>
      <c r="I354" s="20">
        <f t="shared" si="62"/>
        <v>-0.3</v>
      </c>
      <c r="J354" s="21">
        <f t="shared" si="63"/>
        <v>-0.31032125768967872</v>
      </c>
    </row>
    <row r="355" spans="1:10" x14ac:dyDescent="0.25">
      <c r="A355" s="158" t="s">
        <v>245</v>
      </c>
      <c r="B355" s="65">
        <v>11</v>
      </c>
      <c r="C355" s="66">
        <v>12</v>
      </c>
      <c r="D355" s="65">
        <v>88</v>
      </c>
      <c r="E355" s="66">
        <v>156</v>
      </c>
      <c r="F355" s="67"/>
      <c r="G355" s="65">
        <f t="shared" si="60"/>
        <v>-1</v>
      </c>
      <c r="H355" s="66">
        <f t="shared" si="61"/>
        <v>-68</v>
      </c>
      <c r="I355" s="20">
        <f t="shared" si="62"/>
        <v>-8.3333333333333329E-2</v>
      </c>
      <c r="J355" s="21">
        <f t="shared" si="63"/>
        <v>-0.4358974358974359</v>
      </c>
    </row>
    <row r="356" spans="1:10" x14ac:dyDescent="0.25">
      <c r="A356" s="158" t="s">
        <v>267</v>
      </c>
      <c r="B356" s="65">
        <v>106</v>
      </c>
      <c r="C356" s="66">
        <v>38</v>
      </c>
      <c r="D356" s="65">
        <v>1123</v>
      </c>
      <c r="E356" s="66">
        <v>1035</v>
      </c>
      <c r="F356" s="67"/>
      <c r="G356" s="65">
        <f t="shared" si="60"/>
        <v>68</v>
      </c>
      <c r="H356" s="66">
        <f t="shared" si="61"/>
        <v>88</v>
      </c>
      <c r="I356" s="20">
        <f t="shared" si="62"/>
        <v>1.7894736842105263</v>
      </c>
      <c r="J356" s="21">
        <f t="shared" si="63"/>
        <v>8.5024154589371986E-2</v>
      </c>
    </row>
    <row r="357" spans="1:10" x14ac:dyDescent="0.25">
      <c r="A357" s="158" t="s">
        <v>337</v>
      </c>
      <c r="B357" s="65">
        <v>19</v>
      </c>
      <c r="C357" s="66">
        <v>32</v>
      </c>
      <c r="D357" s="65">
        <v>155</v>
      </c>
      <c r="E357" s="66">
        <v>356</v>
      </c>
      <c r="F357" s="67"/>
      <c r="G357" s="65">
        <f t="shared" si="60"/>
        <v>-13</v>
      </c>
      <c r="H357" s="66">
        <f t="shared" si="61"/>
        <v>-201</v>
      </c>
      <c r="I357" s="20">
        <f t="shared" si="62"/>
        <v>-0.40625</v>
      </c>
      <c r="J357" s="21">
        <f t="shared" si="63"/>
        <v>-0.5646067415730337</v>
      </c>
    </row>
    <row r="358" spans="1:10" x14ac:dyDescent="0.25">
      <c r="A358" s="158" t="s">
        <v>268</v>
      </c>
      <c r="B358" s="65">
        <v>36</v>
      </c>
      <c r="C358" s="66">
        <v>71</v>
      </c>
      <c r="D358" s="65">
        <v>489</v>
      </c>
      <c r="E358" s="66">
        <v>362</v>
      </c>
      <c r="F358" s="67"/>
      <c r="G358" s="65">
        <f t="shared" si="60"/>
        <v>-35</v>
      </c>
      <c r="H358" s="66">
        <f t="shared" si="61"/>
        <v>127</v>
      </c>
      <c r="I358" s="20">
        <f t="shared" si="62"/>
        <v>-0.49295774647887325</v>
      </c>
      <c r="J358" s="21">
        <f t="shared" si="63"/>
        <v>0.35082872928176795</v>
      </c>
    </row>
    <row r="359" spans="1:10" x14ac:dyDescent="0.25">
      <c r="A359" s="158" t="s">
        <v>283</v>
      </c>
      <c r="B359" s="65">
        <v>1</v>
      </c>
      <c r="C359" s="66">
        <v>2</v>
      </c>
      <c r="D359" s="65">
        <v>13</v>
      </c>
      <c r="E359" s="66">
        <v>11</v>
      </c>
      <c r="F359" s="67"/>
      <c r="G359" s="65">
        <f t="shared" si="60"/>
        <v>-1</v>
      </c>
      <c r="H359" s="66">
        <f t="shared" si="61"/>
        <v>2</v>
      </c>
      <c r="I359" s="20">
        <f t="shared" si="62"/>
        <v>-0.5</v>
      </c>
      <c r="J359" s="21">
        <f t="shared" si="63"/>
        <v>0.18181818181818182</v>
      </c>
    </row>
    <row r="360" spans="1:10" x14ac:dyDescent="0.25">
      <c r="A360" s="158" t="s">
        <v>284</v>
      </c>
      <c r="B360" s="65">
        <v>19</v>
      </c>
      <c r="C360" s="66">
        <v>16</v>
      </c>
      <c r="D360" s="65">
        <v>95</v>
      </c>
      <c r="E360" s="66">
        <v>263</v>
      </c>
      <c r="F360" s="67"/>
      <c r="G360" s="65">
        <f t="shared" si="60"/>
        <v>3</v>
      </c>
      <c r="H360" s="66">
        <f t="shared" si="61"/>
        <v>-168</v>
      </c>
      <c r="I360" s="20">
        <f t="shared" si="62"/>
        <v>0.1875</v>
      </c>
      <c r="J360" s="21">
        <f t="shared" si="63"/>
        <v>-0.63878326996197721</v>
      </c>
    </row>
    <row r="361" spans="1:10" x14ac:dyDescent="0.25">
      <c r="A361" s="158" t="s">
        <v>338</v>
      </c>
      <c r="B361" s="65">
        <v>9</v>
      </c>
      <c r="C361" s="66">
        <v>12</v>
      </c>
      <c r="D361" s="65">
        <v>69</v>
      </c>
      <c r="E361" s="66">
        <v>107</v>
      </c>
      <c r="F361" s="67"/>
      <c r="G361" s="65">
        <f t="shared" si="60"/>
        <v>-3</v>
      </c>
      <c r="H361" s="66">
        <f t="shared" si="61"/>
        <v>-38</v>
      </c>
      <c r="I361" s="20">
        <f t="shared" si="62"/>
        <v>-0.25</v>
      </c>
      <c r="J361" s="21">
        <f t="shared" si="63"/>
        <v>-0.35514018691588783</v>
      </c>
    </row>
    <row r="362" spans="1:10" x14ac:dyDescent="0.25">
      <c r="A362" s="158" t="s">
        <v>394</v>
      </c>
      <c r="B362" s="65">
        <v>23</v>
      </c>
      <c r="C362" s="66">
        <v>9</v>
      </c>
      <c r="D362" s="65">
        <v>173</v>
      </c>
      <c r="E362" s="66">
        <v>85</v>
      </c>
      <c r="F362" s="67"/>
      <c r="G362" s="65">
        <f t="shared" si="60"/>
        <v>14</v>
      </c>
      <c r="H362" s="66">
        <f t="shared" si="61"/>
        <v>88</v>
      </c>
      <c r="I362" s="20">
        <f t="shared" si="62"/>
        <v>1.5555555555555556</v>
      </c>
      <c r="J362" s="21">
        <f t="shared" si="63"/>
        <v>1.0352941176470589</v>
      </c>
    </row>
    <row r="363" spans="1:10" x14ac:dyDescent="0.25">
      <c r="A363" s="158" t="s">
        <v>430</v>
      </c>
      <c r="B363" s="65">
        <v>27</v>
      </c>
      <c r="C363" s="66">
        <v>0</v>
      </c>
      <c r="D363" s="65">
        <v>41</v>
      </c>
      <c r="E363" s="66">
        <v>0</v>
      </c>
      <c r="F363" s="67"/>
      <c r="G363" s="65">
        <f t="shared" si="60"/>
        <v>27</v>
      </c>
      <c r="H363" s="66">
        <f t="shared" si="61"/>
        <v>41</v>
      </c>
      <c r="I363" s="20" t="str">
        <f t="shared" si="62"/>
        <v>-</v>
      </c>
      <c r="J363" s="21" t="str">
        <f t="shared" si="63"/>
        <v>-</v>
      </c>
    </row>
    <row r="364" spans="1:10" x14ac:dyDescent="0.25">
      <c r="A364" s="158" t="s">
        <v>431</v>
      </c>
      <c r="B364" s="65">
        <v>8</v>
      </c>
      <c r="C364" s="66">
        <v>4</v>
      </c>
      <c r="D364" s="65">
        <v>102</v>
      </c>
      <c r="E364" s="66">
        <v>106</v>
      </c>
      <c r="F364" s="67"/>
      <c r="G364" s="65">
        <f t="shared" si="60"/>
        <v>4</v>
      </c>
      <c r="H364" s="66">
        <f t="shared" si="61"/>
        <v>-4</v>
      </c>
      <c r="I364" s="20">
        <f t="shared" si="62"/>
        <v>1</v>
      </c>
      <c r="J364" s="21">
        <f t="shared" si="63"/>
        <v>-3.7735849056603772E-2</v>
      </c>
    </row>
    <row r="365" spans="1:10" x14ac:dyDescent="0.25">
      <c r="A365" s="158" t="s">
        <v>296</v>
      </c>
      <c r="B365" s="65">
        <v>5</v>
      </c>
      <c r="C365" s="66">
        <v>0</v>
      </c>
      <c r="D365" s="65">
        <v>27</v>
      </c>
      <c r="E365" s="66">
        <v>0</v>
      </c>
      <c r="F365" s="67"/>
      <c r="G365" s="65">
        <f t="shared" si="60"/>
        <v>5</v>
      </c>
      <c r="H365" s="66">
        <f t="shared" si="61"/>
        <v>27</v>
      </c>
      <c r="I365" s="20" t="str">
        <f t="shared" si="62"/>
        <v>-</v>
      </c>
      <c r="J365" s="21" t="str">
        <f t="shared" si="63"/>
        <v>-</v>
      </c>
    </row>
    <row r="366" spans="1:10" x14ac:dyDescent="0.25">
      <c r="A366" s="158" t="s">
        <v>492</v>
      </c>
      <c r="B366" s="65">
        <v>5</v>
      </c>
      <c r="C366" s="66">
        <v>16</v>
      </c>
      <c r="D366" s="65">
        <v>121</v>
      </c>
      <c r="E366" s="66">
        <v>163</v>
      </c>
      <c r="F366" s="67"/>
      <c r="G366" s="65">
        <f t="shared" si="60"/>
        <v>-11</v>
      </c>
      <c r="H366" s="66">
        <f t="shared" si="61"/>
        <v>-42</v>
      </c>
      <c r="I366" s="20">
        <f t="shared" si="62"/>
        <v>-0.6875</v>
      </c>
      <c r="J366" s="21">
        <f t="shared" si="63"/>
        <v>-0.25766871165644173</v>
      </c>
    </row>
    <row r="367" spans="1:10" x14ac:dyDescent="0.25">
      <c r="A367" s="158" t="s">
        <v>395</v>
      </c>
      <c r="B367" s="65">
        <v>90</v>
      </c>
      <c r="C367" s="66">
        <v>56</v>
      </c>
      <c r="D367" s="65">
        <v>1051</v>
      </c>
      <c r="E367" s="66">
        <v>966</v>
      </c>
      <c r="F367" s="67"/>
      <c r="G367" s="65">
        <f t="shared" si="60"/>
        <v>34</v>
      </c>
      <c r="H367" s="66">
        <f t="shared" si="61"/>
        <v>85</v>
      </c>
      <c r="I367" s="20">
        <f t="shared" si="62"/>
        <v>0.6071428571428571</v>
      </c>
      <c r="J367" s="21">
        <f t="shared" si="63"/>
        <v>8.7991718426501039E-2</v>
      </c>
    </row>
    <row r="368" spans="1:10" x14ac:dyDescent="0.25">
      <c r="A368" s="158" t="s">
        <v>432</v>
      </c>
      <c r="B368" s="65">
        <v>128</v>
      </c>
      <c r="C368" s="66">
        <v>77</v>
      </c>
      <c r="D368" s="65">
        <v>763</v>
      </c>
      <c r="E368" s="66">
        <v>1058</v>
      </c>
      <c r="F368" s="67"/>
      <c r="G368" s="65">
        <f t="shared" si="60"/>
        <v>51</v>
      </c>
      <c r="H368" s="66">
        <f t="shared" si="61"/>
        <v>-295</v>
      </c>
      <c r="I368" s="20">
        <f t="shared" si="62"/>
        <v>0.66233766233766234</v>
      </c>
      <c r="J368" s="21">
        <f t="shared" si="63"/>
        <v>-0.27882797731568998</v>
      </c>
    </row>
    <row r="369" spans="1:10" x14ac:dyDescent="0.25">
      <c r="A369" s="158" t="s">
        <v>433</v>
      </c>
      <c r="B369" s="65">
        <v>35</v>
      </c>
      <c r="C369" s="66">
        <v>29</v>
      </c>
      <c r="D369" s="65">
        <v>522</v>
      </c>
      <c r="E369" s="66">
        <v>273</v>
      </c>
      <c r="F369" s="67"/>
      <c r="G369" s="65">
        <f t="shared" si="60"/>
        <v>6</v>
      </c>
      <c r="H369" s="66">
        <f t="shared" si="61"/>
        <v>249</v>
      </c>
      <c r="I369" s="20">
        <f t="shared" si="62"/>
        <v>0.20689655172413793</v>
      </c>
      <c r="J369" s="21">
        <f t="shared" si="63"/>
        <v>0.91208791208791207</v>
      </c>
    </row>
    <row r="370" spans="1:10" x14ac:dyDescent="0.25">
      <c r="A370" s="158" t="s">
        <v>434</v>
      </c>
      <c r="B370" s="65">
        <v>94</v>
      </c>
      <c r="C370" s="66">
        <v>119</v>
      </c>
      <c r="D370" s="65">
        <v>1602</v>
      </c>
      <c r="E370" s="66">
        <v>1102</v>
      </c>
      <c r="F370" s="67"/>
      <c r="G370" s="65">
        <f t="shared" si="60"/>
        <v>-25</v>
      </c>
      <c r="H370" s="66">
        <f t="shared" si="61"/>
        <v>500</v>
      </c>
      <c r="I370" s="20">
        <f t="shared" si="62"/>
        <v>-0.21008403361344538</v>
      </c>
      <c r="J370" s="21">
        <f t="shared" si="63"/>
        <v>0.45372050816696913</v>
      </c>
    </row>
    <row r="371" spans="1:10" x14ac:dyDescent="0.25">
      <c r="A371" s="158" t="s">
        <v>476</v>
      </c>
      <c r="B371" s="65">
        <v>19</v>
      </c>
      <c r="C371" s="66">
        <v>21</v>
      </c>
      <c r="D371" s="65">
        <v>193</v>
      </c>
      <c r="E371" s="66">
        <v>291</v>
      </c>
      <c r="F371" s="67"/>
      <c r="G371" s="65">
        <f t="shared" si="60"/>
        <v>-2</v>
      </c>
      <c r="H371" s="66">
        <f t="shared" si="61"/>
        <v>-98</v>
      </c>
      <c r="I371" s="20">
        <f t="shared" si="62"/>
        <v>-9.5238095238095233E-2</v>
      </c>
      <c r="J371" s="21">
        <f t="shared" si="63"/>
        <v>-0.33676975945017185</v>
      </c>
    </row>
    <row r="372" spans="1:10" x14ac:dyDescent="0.25">
      <c r="A372" s="158" t="s">
        <v>477</v>
      </c>
      <c r="B372" s="65">
        <v>70</v>
      </c>
      <c r="C372" s="66">
        <v>100</v>
      </c>
      <c r="D372" s="65">
        <v>977</v>
      </c>
      <c r="E372" s="66">
        <v>1069</v>
      </c>
      <c r="F372" s="67"/>
      <c r="G372" s="65">
        <f t="shared" si="60"/>
        <v>-30</v>
      </c>
      <c r="H372" s="66">
        <f t="shared" si="61"/>
        <v>-92</v>
      </c>
      <c r="I372" s="20">
        <f t="shared" si="62"/>
        <v>-0.3</v>
      </c>
      <c r="J372" s="21">
        <f t="shared" si="63"/>
        <v>-8.6061739943872784E-2</v>
      </c>
    </row>
    <row r="373" spans="1:10" x14ac:dyDescent="0.25">
      <c r="A373" s="158" t="s">
        <v>493</v>
      </c>
      <c r="B373" s="65">
        <v>34</v>
      </c>
      <c r="C373" s="66">
        <v>22</v>
      </c>
      <c r="D373" s="65">
        <v>257</v>
      </c>
      <c r="E373" s="66">
        <v>270</v>
      </c>
      <c r="F373" s="67"/>
      <c r="G373" s="65">
        <f t="shared" si="60"/>
        <v>12</v>
      </c>
      <c r="H373" s="66">
        <f t="shared" si="61"/>
        <v>-13</v>
      </c>
      <c r="I373" s="20">
        <f t="shared" si="62"/>
        <v>0.54545454545454541</v>
      </c>
      <c r="J373" s="21">
        <f t="shared" si="63"/>
        <v>-4.8148148148148148E-2</v>
      </c>
    </row>
    <row r="374" spans="1:10" x14ac:dyDescent="0.25">
      <c r="A374" s="158" t="s">
        <v>535</v>
      </c>
      <c r="B374" s="65">
        <v>0</v>
      </c>
      <c r="C374" s="66">
        <v>0</v>
      </c>
      <c r="D374" s="65">
        <v>0</v>
      </c>
      <c r="E374" s="66">
        <v>2</v>
      </c>
      <c r="F374" s="67"/>
      <c r="G374" s="65">
        <f t="shared" si="60"/>
        <v>0</v>
      </c>
      <c r="H374" s="66">
        <f t="shared" si="61"/>
        <v>-2</v>
      </c>
      <c r="I374" s="20" t="str">
        <f t="shared" si="62"/>
        <v>-</v>
      </c>
      <c r="J374" s="21">
        <f t="shared" si="63"/>
        <v>-1</v>
      </c>
    </row>
    <row r="375" spans="1:10" x14ac:dyDescent="0.25">
      <c r="A375" s="158" t="s">
        <v>297</v>
      </c>
      <c r="B375" s="65">
        <v>2</v>
      </c>
      <c r="C375" s="66">
        <v>5</v>
      </c>
      <c r="D375" s="65">
        <v>60</v>
      </c>
      <c r="E375" s="66">
        <v>66</v>
      </c>
      <c r="F375" s="67"/>
      <c r="G375" s="65">
        <f t="shared" si="60"/>
        <v>-3</v>
      </c>
      <c r="H375" s="66">
        <f t="shared" si="61"/>
        <v>-6</v>
      </c>
      <c r="I375" s="20">
        <f t="shared" si="62"/>
        <v>-0.6</v>
      </c>
      <c r="J375" s="21">
        <f t="shared" si="63"/>
        <v>-9.0909090909090912E-2</v>
      </c>
    </row>
    <row r="376" spans="1:10" s="160" customFormat="1" x14ac:dyDescent="0.25">
      <c r="A376" s="178" t="s">
        <v>689</v>
      </c>
      <c r="B376" s="71">
        <v>839</v>
      </c>
      <c r="C376" s="72">
        <v>789</v>
      </c>
      <c r="D376" s="71">
        <v>8930</v>
      </c>
      <c r="E376" s="72">
        <v>9230</v>
      </c>
      <c r="F376" s="73"/>
      <c r="G376" s="71">
        <f t="shared" si="60"/>
        <v>50</v>
      </c>
      <c r="H376" s="72">
        <f t="shared" si="61"/>
        <v>-300</v>
      </c>
      <c r="I376" s="37">
        <f t="shared" si="62"/>
        <v>6.3371356147021551E-2</v>
      </c>
      <c r="J376" s="38">
        <f t="shared" si="63"/>
        <v>-3.2502708559046585E-2</v>
      </c>
    </row>
    <row r="377" spans="1:10" x14ac:dyDescent="0.25">
      <c r="A377" s="177"/>
      <c r="B377" s="143"/>
      <c r="C377" s="144"/>
      <c r="D377" s="143"/>
      <c r="E377" s="144"/>
      <c r="F377" s="145"/>
      <c r="G377" s="143"/>
      <c r="H377" s="144"/>
      <c r="I377" s="151"/>
      <c r="J377" s="152"/>
    </row>
    <row r="378" spans="1:10" s="139" customFormat="1" x14ac:dyDescent="0.25">
      <c r="A378" s="159" t="s">
        <v>76</v>
      </c>
      <c r="B378" s="65"/>
      <c r="C378" s="66"/>
      <c r="D378" s="65"/>
      <c r="E378" s="66"/>
      <c r="F378" s="67"/>
      <c r="G378" s="65"/>
      <c r="H378" s="66"/>
      <c r="I378" s="20"/>
      <c r="J378" s="21"/>
    </row>
    <row r="379" spans="1:10" x14ac:dyDescent="0.25">
      <c r="A379" s="158" t="s">
        <v>583</v>
      </c>
      <c r="B379" s="65">
        <v>18</v>
      </c>
      <c r="C379" s="66">
        <v>37</v>
      </c>
      <c r="D379" s="65">
        <v>185</v>
      </c>
      <c r="E379" s="66">
        <v>343</v>
      </c>
      <c r="F379" s="67"/>
      <c r="G379" s="65">
        <f>B379-C379</f>
        <v>-19</v>
      </c>
      <c r="H379" s="66">
        <f>D379-E379</f>
        <v>-158</v>
      </c>
      <c r="I379" s="20">
        <f>IF(C379=0, "-", IF(G379/C379&lt;10, G379/C379, "&gt;999%"))</f>
        <v>-0.51351351351351349</v>
      </c>
      <c r="J379" s="21">
        <f>IF(E379=0, "-", IF(H379/E379&lt;10, H379/E379, "&gt;999%"))</f>
        <v>-0.46064139941690962</v>
      </c>
    </row>
    <row r="380" spans="1:10" x14ac:dyDescent="0.25">
      <c r="A380" s="158" t="s">
        <v>569</v>
      </c>
      <c r="B380" s="65">
        <v>0</v>
      </c>
      <c r="C380" s="66">
        <v>0</v>
      </c>
      <c r="D380" s="65">
        <v>5</v>
      </c>
      <c r="E380" s="66">
        <v>12</v>
      </c>
      <c r="F380" s="67"/>
      <c r="G380" s="65">
        <f>B380-C380</f>
        <v>0</v>
      </c>
      <c r="H380" s="66">
        <f>D380-E380</f>
        <v>-7</v>
      </c>
      <c r="I380" s="20" t="str">
        <f>IF(C380=0, "-", IF(G380/C380&lt;10, G380/C380, "&gt;999%"))</f>
        <v>-</v>
      </c>
      <c r="J380" s="21">
        <f>IF(E380=0, "-", IF(H380/E380&lt;10, H380/E380, "&gt;999%"))</f>
        <v>-0.58333333333333337</v>
      </c>
    </row>
    <row r="381" spans="1:10" s="160" customFormat="1" x14ac:dyDescent="0.25">
      <c r="A381" s="178" t="s">
        <v>690</v>
      </c>
      <c r="B381" s="71">
        <v>18</v>
      </c>
      <c r="C381" s="72">
        <v>37</v>
      </c>
      <c r="D381" s="71">
        <v>190</v>
      </c>
      <c r="E381" s="72">
        <v>355</v>
      </c>
      <c r="F381" s="73"/>
      <c r="G381" s="71">
        <f>B381-C381</f>
        <v>-19</v>
      </c>
      <c r="H381" s="72">
        <f>D381-E381</f>
        <v>-165</v>
      </c>
      <c r="I381" s="37">
        <f>IF(C381=0, "-", IF(G381/C381&lt;10, G381/C381, "&gt;999%"))</f>
        <v>-0.51351351351351349</v>
      </c>
      <c r="J381" s="38">
        <f>IF(E381=0, "-", IF(H381/E381&lt;10, H381/E381, "&gt;999%"))</f>
        <v>-0.46478873239436619</v>
      </c>
    </row>
    <row r="382" spans="1:10" x14ac:dyDescent="0.25">
      <c r="A382" s="177"/>
      <c r="B382" s="143"/>
      <c r="C382" s="144"/>
      <c r="D382" s="143"/>
      <c r="E382" s="144"/>
      <c r="F382" s="145"/>
      <c r="G382" s="143"/>
      <c r="H382" s="144"/>
      <c r="I382" s="151"/>
      <c r="J382" s="152"/>
    </row>
    <row r="383" spans="1:10" s="139" customFormat="1" x14ac:dyDescent="0.25">
      <c r="A383" s="159" t="s">
        <v>77</v>
      </c>
      <c r="B383" s="65"/>
      <c r="C383" s="66"/>
      <c r="D383" s="65"/>
      <c r="E383" s="66"/>
      <c r="F383" s="67"/>
      <c r="G383" s="65"/>
      <c r="H383" s="66"/>
      <c r="I383" s="20"/>
      <c r="J383" s="21"/>
    </row>
    <row r="384" spans="1:10" x14ac:dyDescent="0.25">
      <c r="A384" s="158" t="s">
        <v>309</v>
      </c>
      <c r="B384" s="65">
        <v>0</v>
      </c>
      <c r="C384" s="66">
        <v>0</v>
      </c>
      <c r="D384" s="65">
        <v>1</v>
      </c>
      <c r="E384" s="66">
        <v>0</v>
      </c>
      <c r="F384" s="67"/>
      <c r="G384" s="65">
        <f t="shared" ref="G384:G393" si="64">B384-C384</f>
        <v>0</v>
      </c>
      <c r="H384" s="66">
        <f t="shared" ref="H384:H393" si="65">D384-E384</f>
        <v>1</v>
      </c>
      <c r="I384" s="20" t="str">
        <f t="shared" ref="I384:I393" si="66">IF(C384=0, "-", IF(G384/C384&lt;10, G384/C384, "&gt;999%"))</f>
        <v>-</v>
      </c>
      <c r="J384" s="21" t="str">
        <f t="shared" ref="J384:J393" si="67">IF(E384=0, "-", IF(H384/E384&lt;10, H384/E384, "&gt;999%"))</f>
        <v>-</v>
      </c>
    </row>
    <row r="385" spans="1:10" x14ac:dyDescent="0.25">
      <c r="A385" s="158" t="s">
        <v>310</v>
      </c>
      <c r="B385" s="65">
        <v>0</v>
      </c>
      <c r="C385" s="66">
        <v>3</v>
      </c>
      <c r="D385" s="65">
        <v>14</v>
      </c>
      <c r="E385" s="66">
        <v>13</v>
      </c>
      <c r="F385" s="67"/>
      <c r="G385" s="65">
        <f t="shared" si="64"/>
        <v>-3</v>
      </c>
      <c r="H385" s="66">
        <f t="shared" si="65"/>
        <v>1</v>
      </c>
      <c r="I385" s="20">
        <f t="shared" si="66"/>
        <v>-1</v>
      </c>
      <c r="J385" s="21">
        <f t="shared" si="67"/>
        <v>7.6923076923076927E-2</v>
      </c>
    </row>
    <row r="386" spans="1:10" x14ac:dyDescent="0.25">
      <c r="A386" s="158" t="s">
        <v>556</v>
      </c>
      <c r="B386" s="65">
        <v>95</v>
      </c>
      <c r="C386" s="66">
        <v>91</v>
      </c>
      <c r="D386" s="65">
        <v>804</v>
      </c>
      <c r="E386" s="66">
        <v>985</v>
      </c>
      <c r="F386" s="67"/>
      <c r="G386" s="65">
        <f t="shared" si="64"/>
        <v>4</v>
      </c>
      <c r="H386" s="66">
        <f t="shared" si="65"/>
        <v>-181</v>
      </c>
      <c r="I386" s="20">
        <f t="shared" si="66"/>
        <v>4.3956043956043959E-2</v>
      </c>
      <c r="J386" s="21">
        <f t="shared" si="67"/>
        <v>-0.18375634517766498</v>
      </c>
    </row>
    <row r="387" spans="1:10" x14ac:dyDescent="0.25">
      <c r="A387" s="158" t="s">
        <v>498</v>
      </c>
      <c r="B387" s="65">
        <v>3</v>
      </c>
      <c r="C387" s="66">
        <v>0</v>
      </c>
      <c r="D387" s="65">
        <v>10</v>
      </c>
      <c r="E387" s="66">
        <v>16</v>
      </c>
      <c r="F387" s="67"/>
      <c r="G387" s="65">
        <f t="shared" si="64"/>
        <v>3</v>
      </c>
      <c r="H387" s="66">
        <f t="shared" si="65"/>
        <v>-6</v>
      </c>
      <c r="I387" s="20" t="str">
        <f t="shared" si="66"/>
        <v>-</v>
      </c>
      <c r="J387" s="21">
        <f t="shared" si="67"/>
        <v>-0.375</v>
      </c>
    </row>
    <row r="388" spans="1:10" x14ac:dyDescent="0.25">
      <c r="A388" s="158" t="s">
        <v>311</v>
      </c>
      <c r="B388" s="65">
        <v>2</v>
      </c>
      <c r="C388" s="66">
        <v>0</v>
      </c>
      <c r="D388" s="65">
        <v>38</v>
      </c>
      <c r="E388" s="66">
        <v>63</v>
      </c>
      <c r="F388" s="67"/>
      <c r="G388" s="65">
        <f t="shared" si="64"/>
        <v>2</v>
      </c>
      <c r="H388" s="66">
        <f t="shared" si="65"/>
        <v>-25</v>
      </c>
      <c r="I388" s="20" t="str">
        <f t="shared" si="66"/>
        <v>-</v>
      </c>
      <c r="J388" s="21">
        <f t="shared" si="67"/>
        <v>-0.3968253968253968</v>
      </c>
    </row>
    <row r="389" spans="1:10" x14ac:dyDescent="0.25">
      <c r="A389" s="158" t="s">
        <v>312</v>
      </c>
      <c r="B389" s="65">
        <v>28</v>
      </c>
      <c r="C389" s="66">
        <v>5</v>
      </c>
      <c r="D389" s="65">
        <v>216</v>
      </c>
      <c r="E389" s="66">
        <v>91</v>
      </c>
      <c r="F389" s="67"/>
      <c r="G389" s="65">
        <f t="shared" si="64"/>
        <v>23</v>
      </c>
      <c r="H389" s="66">
        <f t="shared" si="65"/>
        <v>125</v>
      </c>
      <c r="I389" s="20">
        <f t="shared" si="66"/>
        <v>4.5999999999999996</v>
      </c>
      <c r="J389" s="21">
        <f t="shared" si="67"/>
        <v>1.3736263736263736</v>
      </c>
    </row>
    <row r="390" spans="1:10" x14ac:dyDescent="0.25">
      <c r="A390" s="158" t="s">
        <v>313</v>
      </c>
      <c r="B390" s="65">
        <v>7</v>
      </c>
      <c r="C390" s="66">
        <v>0</v>
      </c>
      <c r="D390" s="65">
        <v>17</v>
      </c>
      <c r="E390" s="66">
        <v>0</v>
      </c>
      <c r="F390" s="67"/>
      <c r="G390" s="65">
        <f t="shared" si="64"/>
        <v>7</v>
      </c>
      <c r="H390" s="66">
        <f t="shared" si="65"/>
        <v>17</v>
      </c>
      <c r="I390" s="20" t="str">
        <f t="shared" si="66"/>
        <v>-</v>
      </c>
      <c r="J390" s="21" t="str">
        <f t="shared" si="67"/>
        <v>-</v>
      </c>
    </row>
    <row r="391" spans="1:10" x14ac:dyDescent="0.25">
      <c r="A391" s="158" t="s">
        <v>512</v>
      </c>
      <c r="B391" s="65">
        <v>49</v>
      </c>
      <c r="C391" s="66">
        <v>35</v>
      </c>
      <c r="D391" s="65">
        <v>341</v>
      </c>
      <c r="E391" s="66">
        <v>342</v>
      </c>
      <c r="F391" s="67"/>
      <c r="G391" s="65">
        <f t="shared" si="64"/>
        <v>14</v>
      </c>
      <c r="H391" s="66">
        <f t="shared" si="65"/>
        <v>-1</v>
      </c>
      <c r="I391" s="20">
        <f t="shared" si="66"/>
        <v>0.4</v>
      </c>
      <c r="J391" s="21">
        <f t="shared" si="67"/>
        <v>-2.9239766081871343E-3</v>
      </c>
    </row>
    <row r="392" spans="1:10" x14ac:dyDescent="0.25">
      <c r="A392" s="158" t="s">
        <v>536</v>
      </c>
      <c r="B392" s="65">
        <v>0</v>
      </c>
      <c r="C392" s="66">
        <v>0</v>
      </c>
      <c r="D392" s="65">
        <v>0</v>
      </c>
      <c r="E392" s="66">
        <v>19</v>
      </c>
      <c r="F392" s="67"/>
      <c r="G392" s="65">
        <f t="shared" si="64"/>
        <v>0</v>
      </c>
      <c r="H392" s="66">
        <f t="shared" si="65"/>
        <v>-19</v>
      </c>
      <c r="I392" s="20" t="str">
        <f t="shared" si="66"/>
        <v>-</v>
      </c>
      <c r="J392" s="21">
        <f t="shared" si="67"/>
        <v>-1</v>
      </c>
    </row>
    <row r="393" spans="1:10" s="160" customFormat="1" x14ac:dyDescent="0.25">
      <c r="A393" s="178" t="s">
        <v>691</v>
      </c>
      <c r="B393" s="71">
        <v>184</v>
      </c>
      <c r="C393" s="72">
        <v>134</v>
      </c>
      <c r="D393" s="71">
        <v>1441</v>
      </c>
      <c r="E393" s="72">
        <v>1529</v>
      </c>
      <c r="F393" s="73"/>
      <c r="G393" s="71">
        <f t="shared" si="64"/>
        <v>50</v>
      </c>
      <c r="H393" s="72">
        <f t="shared" si="65"/>
        <v>-88</v>
      </c>
      <c r="I393" s="37">
        <f t="shared" si="66"/>
        <v>0.37313432835820898</v>
      </c>
      <c r="J393" s="38">
        <f t="shared" si="67"/>
        <v>-5.7553956834532377E-2</v>
      </c>
    </row>
    <row r="394" spans="1:10" x14ac:dyDescent="0.25">
      <c r="A394" s="177"/>
      <c r="B394" s="143"/>
      <c r="C394" s="144"/>
      <c r="D394" s="143"/>
      <c r="E394" s="144"/>
      <c r="F394" s="145"/>
      <c r="G394" s="143"/>
      <c r="H394" s="144"/>
      <c r="I394" s="151"/>
      <c r="J394" s="152"/>
    </row>
    <row r="395" spans="1:10" s="139" customFormat="1" x14ac:dyDescent="0.25">
      <c r="A395" s="159" t="s">
        <v>78</v>
      </c>
      <c r="B395" s="65"/>
      <c r="C395" s="66"/>
      <c r="D395" s="65"/>
      <c r="E395" s="66"/>
      <c r="F395" s="67"/>
      <c r="G395" s="65"/>
      <c r="H395" s="66"/>
      <c r="I395" s="20"/>
      <c r="J395" s="21"/>
    </row>
    <row r="396" spans="1:10" x14ac:dyDescent="0.25">
      <c r="A396" s="158" t="s">
        <v>407</v>
      </c>
      <c r="B396" s="65">
        <v>279</v>
      </c>
      <c r="C396" s="66">
        <v>242</v>
      </c>
      <c r="D396" s="65">
        <v>2429</v>
      </c>
      <c r="E396" s="66">
        <v>1244</v>
      </c>
      <c r="F396" s="67"/>
      <c r="G396" s="65">
        <f>B396-C396</f>
        <v>37</v>
      </c>
      <c r="H396" s="66">
        <f>D396-E396</f>
        <v>1185</v>
      </c>
      <c r="I396" s="20">
        <f>IF(C396=0, "-", IF(G396/C396&lt;10, G396/C396, "&gt;999%"))</f>
        <v>0.15289256198347106</v>
      </c>
      <c r="J396" s="21">
        <f>IF(E396=0, "-", IF(H396/E396&lt;10, H396/E396, "&gt;999%"))</f>
        <v>0.952572347266881</v>
      </c>
    </row>
    <row r="397" spans="1:10" x14ac:dyDescent="0.25">
      <c r="A397" s="158" t="s">
        <v>211</v>
      </c>
      <c r="B397" s="65">
        <v>366</v>
      </c>
      <c r="C397" s="66">
        <v>244</v>
      </c>
      <c r="D397" s="65">
        <v>2711</v>
      </c>
      <c r="E397" s="66">
        <v>2311</v>
      </c>
      <c r="F397" s="67"/>
      <c r="G397" s="65">
        <f>B397-C397</f>
        <v>122</v>
      </c>
      <c r="H397" s="66">
        <f>D397-E397</f>
        <v>400</v>
      </c>
      <c r="I397" s="20">
        <f>IF(C397=0, "-", IF(G397/C397&lt;10, G397/C397, "&gt;999%"))</f>
        <v>0.5</v>
      </c>
      <c r="J397" s="21">
        <f>IF(E397=0, "-", IF(H397/E397&lt;10, H397/E397, "&gt;999%"))</f>
        <v>0.17308524448290782</v>
      </c>
    </row>
    <row r="398" spans="1:10" x14ac:dyDescent="0.25">
      <c r="A398" s="158" t="s">
        <v>376</v>
      </c>
      <c r="B398" s="65">
        <v>351</v>
      </c>
      <c r="C398" s="66">
        <v>291</v>
      </c>
      <c r="D398" s="65">
        <v>3305</v>
      </c>
      <c r="E398" s="66">
        <v>3287</v>
      </c>
      <c r="F398" s="67"/>
      <c r="G398" s="65">
        <f>B398-C398</f>
        <v>60</v>
      </c>
      <c r="H398" s="66">
        <f>D398-E398</f>
        <v>18</v>
      </c>
      <c r="I398" s="20">
        <f>IF(C398=0, "-", IF(G398/C398&lt;10, G398/C398, "&gt;999%"))</f>
        <v>0.20618556701030927</v>
      </c>
      <c r="J398" s="21">
        <f>IF(E398=0, "-", IF(H398/E398&lt;10, H398/E398, "&gt;999%"))</f>
        <v>5.4761180407666568E-3</v>
      </c>
    </row>
    <row r="399" spans="1:10" s="160" customFormat="1" x14ac:dyDescent="0.25">
      <c r="A399" s="178" t="s">
        <v>692</v>
      </c>
      <c r="B399" s="71">
        <v>996</v>
      </c>
      <c r="C399" s="72">
        <v>777</v>
      </c>
      <c r="D399" s="71">
        <v>8445</v>
      </c>
      <c r="E399" s="72">
        <v>6842</v>
      </c>
      <c r="F399" s="73"/>
      <c r="G399" s="71">
        <f>B399-C399</f>
        <v>219</v>
      </c>
      <c r="H399" s="72">
        <f>D399-E399</f>
        <v>1603</v>
      </c>
      <c r="I399" s="37">
        <f>IF(C399=0, "-", IF(G399/C399&lt;10, G399/C399, "&gt;999%"))</f>
        <v>0.28185328185328185</v>
      </c>
      <c r="J399" s="38">
        <f>IF(E399=0, "-", IF(H399/E399&lt;10, H399/E399, "&gt;999%"))</f>
        <v>0.23428821981876644</v>
      </c>
    </row>
    <row r="400" spans="1:10" x14ac:dyDescent="0.25">
      <c r="A400" s="177"/>
      <c r="B400" s="143"/>
      <c r="C400" s="144"/>
      <c r="D400" s="143"/>
      <c r="E400" s="144"/>
      <c r="F400" s="145"/>
      <c r="G400" s="143"/>
      <c r="H400" s="144"/>
      <c r="I400" s="151"/>
      <c r="J400" s="152"/>
    </row>
    <row r="401" spans="1:10" s="139" customFormat="1" x14ac:dyDescent="0.25">
      <c r="A401" s="159" t="s">
        <v>79</v>
      </c>
      <c r="B401" s="65"/>
      <c r="C401" s="66"/>
      <c r="D401" s="65"/>
      <c r="E401" s="66"/>
      <c r="F401" s="67"/>
      <c r="G401" s="65"/>
      <c r="H401" s="66"/>
      <c r="I401" s="20"/>
      <c r="J401" s="21"/>
    </row>
    <row r="402" spans="1:10" x14ac:dyDescent="0.25">
      <c r="A402" s="158" t="s">
        <v>320</v>
      </c>
      <c r="B402" s="65">
        <v>5</v>
      </c>
      <c r="C402" s="66">
        <v>6</v>
      </c>
      <c r="D402" s="65">
        <v>41</v>
      </c>
      <c r="E402" s="66">
        <v>43</v>
      </c>
      <c r="F402" s="67"/>
      <c r="G402" s="65">
        <f>B402-C402</f>
        <v>-1</v>
      </c>
      <c r="H402" s="66">
        <f>D402-E402</f>
        <v>-2</v>
      </c>
      <c r="I402" s="20">
        <f>IF(C402=0, "-", IF(G402/C402&lt;10, G402/C402, "&gt;999%"))</f>
        <v>-0.16666666666666666</v>
      </c>
      <c r="J402" s="21">
        <f>IF(E402=0, "-", IF(H402/E402&lt;10, H402/E402, "&gt;999%"))</f>
        <v>-4.6511627906976744E-2</v>
      </c>
    </row>
    <row r="403" spans="1:10" x14ac:dyDescent="0.25">
      <c r="A403" s="158" t="s">
        <v>246</v>
      </c>
      <c r="B403" s="65">
        <v>2</v>
      </c>
      <c r="C403" s="66">
        <v>3</v>
      </c>
      <c r="D403" s="65">
        <v>65</v>
      </c>
      <c r="E403" s="66">
        <v>71</v>
      </c>
      <c r="F403" s="67"/>
      <c r="G403" s="65">
        <f>B403-C403</f>
        <v>-1</v>
      </c>
      <c r="H403" s="66">
        <f>D403-E403</f>
        <v>-6</v>
      </c>
      <c r="I403" s="20">
        <f>IF(C403=0, "-", IF(G403/C403&lt;10, G403/C403, "&gt;999%"))</f>
        <v>-0.33333333333333331</v>
      </c>
      <c r="J403" s="21">
        <f>IF(E403=0, "-", IF(H403/E403&lt;10, H403/E403, "&gt;999%"))</f>
        <v>-8.4507042253521125E-2</v>
      </c>
    </row>
    <row r="404" spans="1:10" x14ac:dyDescent="0.25">
      <c r="A404" s="158" t="s">
        <v>396</v>
      </c>
      <c r="B404" s="65">
        <v>40</v>
      </c>
      <c r="C404" s="66">
        <v>25</v>
      </c>
      <c r="D404" s="65">
        <v>215</v>
      </c>
      <c r="E404" s="66">
        <v>264</v>
      </c>
      <c r="F404" s="67"/>
      <c r="G404" s="65">
        <f>B404-C404</f>
        <v>15</v>
      </c>
      <c r="H404" s="66">
        <f>D404-E404</f>
        <v>-49</v>
      </c>
      <c r="I404" s="20">
        <f>IF(C404=0, "-", IF(G404/C404&lt;10, G404/C404, "&gt;999%"))</f>
        <v>0.6</v>
      </c>
      <c r="J404" s="21">
        <f>IF(E404=0, "-", IF(H404/E404&lt;10, H404/E404, "&gt;999%"))</f>
        <v>-0.18560606060606061</v>
      </c>
    </row>
    <row r="405" spans="1:10" x14ac:dyDescent="0.25">
      <c r="A405" s="158" t="s">
        <v>220</v>
      </c>
      <c r="B405" s="65">
        <v>52</v>
      </c>
      <c r="C405" s="66">
        <v>43</v>
      </c>
      <c r="D405" s="65">
        <v>375</v>
      </c>
      <c r="E405" s="66">
        <v>417</v>
      </c>
      <c r="F405" s="67"/>
      <c r="G405" s="65">
        <f>B405-C405</f>
        <v>9</v>
      </c>
      <c r="H405" s="66">
        <f>D405-E405</f>
        <v>-42</v>
      </c>
      <c r="I405" s="20">
        <f>IF(C405=0, "-", IF(G405/C405&lt;10, G405/C405, "&gt;999%"))</f>
        <v>0.20930232558139536</v>
      </c>
      <c r="J405" s="21">
        <f>IF(E405=0, "-", IF(H405/E405&lt;10, H405/E405, "&gt;999%"))</f>
        <v>-0.10071942446043165</v>
      </c>
    </row>
    <row r="406" spans="1:10" s="160" customFormat="1" x14ac:dyDescent="0.25">
      <c r="A406" s="178" t="s">
        <v>693</v>
      </c>
      <c r="B406" s="71">
        <v>99</v>
      </c>
      <c r="C406" s="72">
        <v>77</v>
      </c>
      <c r="D406" s="71">
        <v>696</v>
      </c>
      <c r="E406" s="72">
        <v>795</v>
      </c>
      <c r="F406" s="73"/>
      <c r="G406" s="71">
        <f>B406-C406</f>
        <v>22</v>
      </c>
      <c r="H406" s="72">
        <f>D406-E406</f>
        <v>-99</v>
      </c>
      <c r="I406" s="37">
        <f>IF(C406=0, "-", IF(G406/C406&lt;10, G406/C406, "&gt;999%"))</f>
        <v>0.2857142857142857</v>
      </c>
      <c r="J406" s="38">
        <f>IF(E406=0, "-", IF(H406/E406&lt;10, H406/E406, "&gt;999%"))</f>
        <v>-0.12452830188679245</v>
      </c>
    </row>
    <row r="407" spans="1:10" x14ac:dyDescent="0.25">
      <c r="A407" s="177"/>
      <c r="B407" s="143"/>
      <c r="C407" s="144"/>
      <c r="D407" s="143"/>
      <c r="E407" s="144"/>
      <c r="F407" s="145"/>
      <c r="G407" s="143"/>
      <c r="H407" s="144"/>
      <c r="I407" s="151"/>
      <c r="J407" s="152"/>
    </row>
    <row r="408" spans="1:10" s="139" customFormat="1" x14ac:dyDescent="0.25">
      <c r="A408" s="159" t="s">
        <v>80</v>
      </c>
      <c r="B408" s="65"/>
      <c r="C408" s="66"/>
      <c r="D408" s="65"/>
      <c r="E408" s="66"/>
      <c r="F408" s="67"/>
      <c r="G408" s="65"/>
      <c r="H408" s="66"/>
      <c r="I408" s="20"/>
      <c r="J408" s="21"/>
    </row>
    <row r="409" spans="1:10" x14ac:dyDescent="0.25">
      <c r="A409" s="158" t="s">
        <v>377</v>
      </c>
      <c r="B409" s="65">
        <v>299</v>
      </c>
      <c r="C409" s="66">
        <v>209</v>
      </c>
      <c r="D409" s="65">
        <v>2044</v>
      </c>
      <c r="E409" s="66">
        <v>2105</v>
      </c>
      <c r="F409" s="67"/>
      <c r="G409" s="65">
        <f t="shared" ref="G409:G418" si="68">B409-C409</f>
        <v>90</v>
      </c>
      <c r="H409" s="66">
        <f t="shared" ref="H409:H418" si="69">D409-E409</f>
        <v>-61</v>
      </c>
      <c r="I409" s="20">
        <f t="shared" ref="I409:I418" si="70">IF(C409=0, "-", IF(G409/C409&lt;10, G409/C409, "&gt;999%"))</f>
        <v>0.43062200956937802</v>
      </c>
      <c r="J409" s="21">
        <f t="shared" ref="J409:J418" si="71">IF(E409=0, "-", IF(H409/E409&lt;10, H409/E409, "&gt;999%"))</f>
        <v>-2.8978622327790974E-2</v>
      </c>
    </row>
    <row r="410" spans="1:10" x14ac:dyDescent="0.25">
      <c r="A410" s="158" t="s">
        <v>378</v>
      </c>
      <c r="B410" s="65">
        <v>107</v>
      </c>
      <c r="C410" s="66">
        <v>169</v>
      </c>
      <c r="D410" s="65">
        <v>1223</v>
      </c>
      <c r="E410" s="66">
        <v>1037</v>
      </c>
      <c r="F410" s="67"/>
      <c r="G410" s="65">
        <f t="shared" si="68"/>
        <v>-62</v>
      </c>
      <c r="H410" s="66">
        <f t="shared" si="69"/>
        <v>186</v>
      </c>
      <c r="I410" s="20">
        <f t="shared" si="70"/>
        <v>-0.36686390532544377</v>
      </c>
      <c r="J410" s="21">
        <f t="shared" si="71"/>
        <v>0.17936354869816779</v>
      </c>
    </row>
    <row r="411" spans="1:10" x14ac:dyDescent="0.25">
      <c r="A411" s="158" t="s">
        <v>513</v>
      </c>
      <c r="B411" s="65">
        <v>62</v>
      </c>
      <c r="C411" s="66">
        <v>36</v>
      </c>
      <c r="D411" s="65">
        <v>291</v>
      </c>
      <c r="E411" s="66">
        <v>214</v>
      </c>
      <c r="F411" s="67"/>
      <c r="G411" s="65">
        <f t="shared" si="68"/>
        <v>26</v>
      </c>
      <c r="H411" s="66">
        <f t="shared" si="69"/>
        <v>77</v>
      </c>
      <c r="I411" s="20">
        <f t="shared" si="70"/>
        <v>0.72222222222222221</v>
      </c>
      <c r="J411" s="21">
        <f t="shared" si="71"/>
        <v>0.35981308411214952</v>
      </c>
    </row>
    <row r="412" spans="1:10" x14ac:dyDescent="0.25">
      <c r="A412" s="158" t="s">
        <v>204</v>
      </c>
      <c r="B412" s="65">
        <v>23</v>
      </c>
      <c r="C412" s="66">
        <v>9</v>
      </c>
      <c r="D412" s="65">
        <v>217</v>
      </c>
      <c r="E412" s="66">
        <v>131</v>
      </c>
      <c r="F412" s="67"/>
      <c r="G412" s="65">
        <f t="shared" si="68"/>
        <v>14</v>
      </c>
      <c r="H412" s="66">
        <f t="shared" si="69"/>
        <v>86</v>
      </c>
      <c r="I412" s="20">
        <f t="shared" si="70"/>
        <v>1.5555555555555556</v>
      </c>
      <c r="J412" s="21">
        <f t="shared" si="71"/>
        <v>0.65648854961832059</v>
      </c>
    </row>
    <row r="413" spans="1:10" x14ac:dyDescent="0.25">
      <c r="A413" s="158" t="s">
        <v>408</v>
      </c>
      <c r="B413" s="65">
        <v>442</v>
      </c>
      <c r="C413" s="66">
        <v>192</v>
      </c>
      <c r="D413" s="65">
        <v>3146</v>
      </c>
      <c r="E413" s="66">
        <v>2170</v>
      </c>
      <c r="F413" s="67"/>
      <c r="G413" s="65">
        <f t="shared" si="68"/>
        <v>250</v>
      </c>
      <c r="H413" s="66">
        <f t="shared" si="69"/>
        <v>976</v>
      </c>
      <c r="I413" s="20">
        <f t="shared" si="70"/>
        <v>1.3020833333333333</v>
      </c>
      <c r="J413" s="21">
        <f t="shared" si="71"/>
        <v>0.44976958525345623</v>
      </c>
    </row>
    <row r="414" spans="1:10" x14ac:dyDescent="0.25">
      <c r="A414" s="158" t="s">
        <v>450</v>
      </c>
      <c r="B414" s="65">
        <v>0</v>
      </c>
      <c r="C414" s="66">
        <v>4</v>
      </c>
      <c r="D414" s="65">
        <v>4</v>
      </c>
      <c r="E414" s="66">
        <v>371</v>
      </c>
      <c r="F414" s="67"/>
      <c r="G414" s="65">
        <f t="shared" si="68"/>
        <v>-4</v>
      </c>
      <c r="H414" s="66">
        <f t="shared" si="69"/>
        <v>-367</v>
      </c>
      <c r="I414" s="20">
        <f t="shared" si="70"/>
        <v>-1</v>
      </c>
      <c r="J414" s="21">
        <f t="shared" si="71"/>
        <v>-0.98921832884097038</v>
      </c>
    </row>
    <row r="415" spans="1:10" x14ac:dyDescent="0.25">
      <c r="A415" s="158" t="s">
        <v>451</v>
      </c>
      <c r="B415" s="65">
        <v>135</v>
      </c>
      <c r="C415" s="66">
        <v>119</v>
      </c>
      <c r="D415" s="65">
        <v>1391</v>
      </c>
      <c r="E415" s="66">
        <v>1280</v>
      </c>
      <c r="F415" s="67"/>
      <c r="G415" s="65">
        <f t="shared" si="68"/>
        <v>16</v>
      </c>
      <c r="H415" s="66">
        <f t="shared" si="69"/>
        <v>111</v>
      </c>
      <c r="I415" s="20">
        <f t="shared" si="70"/>
        <v>0.13445378151260504</v>
      </c>
      <c r="J415" s="21">
        <f t="shared" si="71"/>
        <v>8.6718749999999997E-2</v>
      </c>
    </row>
    <row r="416" spans="1:10" x14ac:dyDescent="0.25">
      <c r="A416" s="158" t="s">
        <v>523</v>
      </c>
      <c r="B416" s="65">
        <v>70</v>
      </c>
      <c r="C416" s="66">
        <v>44</v>
      </c>
      <c r="D416" s="65">
        <v>715</v>
      </c>
      <c r="E416" s="66">
        <v>518</v>
      </c>
      <c r="F416" s="67"/>
      <c r="G416" s="65">
        <f t="shared" si="68"/>
        <v>26</v>
      </c>
      <c r="H416" s="66">
        <f t="shared" si="69"/>
        <v>197</v>
      </c>
      <c r="I416" s="20">
        <f t="shared" si="70"/>
        <v>0.59090909090909094</v>
      </c>
      <c r="J416" s="21">
        <f t="shared" si="71"/>
        <v>0.38030888030888033</v>
      </c>
    </row>
    <row r="417" spans="1:10" x14ac:dyDescent="0.25">
      <c r="A417" s="158" t="s">
        <v>537</v>
      </c>
      <c r="B417" s="65">
        <v>454</v>
      </c>
      <c r="C417" s="66">
        <v>61</v>
      </c>
      <c r="D417" s="65">
        <v>4136</v>
      </c>
      <c r="E417" s="66">
        <v>2920</v>
      </c>
      <c r="F417" s="67"/>
      <c r="G417" s="65">
        <f t="shared" si="68"/>
        <v>393</v>
      </c>
      <c r="H417" s="66">
        <f t="shared" si="69"/>
        <v>1216</v>
      </c>
      <c r="I417" s="20">
        <f t="shared" si="70"/>
        <v>6.442622950819672</v>
      </c>
      <c r="J417" s="21">
        <f t="shared" si="71"/>
        <v>0.41643835616438357</v>
      </c>
    </row>
    <row r="418" spans="1:10" s="160" customFormat="1" x14ac:dyDescent="0.25">
      <c r="A418" s="178" t="s">
        <v>694</v>
      </c>
      <c r="B418" s="71">
        <v>1592</v>
      </c>
      <c r="C418" s="72">
        <v>843</v>
      </c>
      <c r="D418" s="71">
        <v>13167</v>
      </c>
      <c r="E418" s="72">
        <v>10746</v>
      </c>
      <c r="F418" s="73"/>
      <c r="G418" s="71">
        <f t="shared" si="68"/>
        <v>749</v>
      </c>
      <c r="H418" s="72">
        <f t="shared" si="69"/>
        <v>2421</v>
      </c>
      <c r="I418" s="37">
        <f t="shared" si="70"/>
        <v>0.88849347568208781</v>
      </c>
      <c r="J418" s="38">
        <f t="shared" si="71"/>
        <v>0.22529313232830822</v>
      </c>
    </row>
    <row r="419" spans="1:10" x14ac:dyDescent="0.25">
      <c r="A419" s="177"/>
      <c r="B419" s="143"/>
      <c r="C419" s="144"/>
      <c r="D419" s="143"/>
      <c r="E419" s="144"/>
      <c r="F419" s="145"/>
      <c r="G419" s="143"/>
      <c r="H419" s="144"/>
      <c r="I419" s="151"/>
      <c r="J419" s="152"/>
    </row>
    <row r="420" spans="1:10" s="139" customFormat="1" x14ac:dyDescent="0.25">
      <c r="A420" s="159" t="s">
        <v>81</v>
      </c>
      <c r="B420" s="65"/>
      <c r="C420" s="66"/>
      <c r="D420" s="65"/>
      <c r="E420" s="66"/>
      <c r="F420" s="67"/>
      <c r="G420" s="65"/>
      <c r="H420" s="66"/>
      <c r="I420" s="20"/>
      <c r="J420" s="21"/>
    </row>
    <row r="421" spans="1:10" x14ac:dyDescent="0.25">
      <c r="A421" s="158" t="s">
        <v>339</v>
      </c>
      <c r="B421" s="65">
        <v>0</v>
      </c>
      <c r="C421" s="66">
        <v>0</v>
      </c>
      <c r="D421" s="65">
        <v>0</v>
      </c>
      <c r="E421" s="66">
        <v>2</v>
      </c>
      <c r="F421" s="67"/>
      <c r="G421" s="65">
        <f>B421-C421</f>
        <v>0</v>
      </c>
      <c r="H421" s="66">
        <f>D421-E421</f>
        <v>-2</v>
      </c>
      <c r="I421" s="20" t="str">
        <f>IF(C421=0, "-", IF(G421/C421&lt;10, G421/C421, "&gt;999%"))</f>
        <v>-</v>
      </c>
      <c r="J421" s="21">
        <f>IF(E421=0, "-", IF(H421/E421&lt;10, H421/E421, "&gt;999%"))</f>
        <v>-1</v>
      </c>
    </row>
    <row r="422" spans="1:10" s="160" customFormat="1" x14ac:dyDescent="0.25">
      <c r="A422" s="178" t="s">
        <v>695</v>
      </c>
      <c r="B422" s="71">
        <v>0</v>
      </c>
      <c r="C422" s="72">
        <v>0</v>
      </c>
      <c r="D422" s="71">
        <v>0</v>
      </c>
      <c r="E422" s="72">
        <v>2</v>
      </c>
      <c r="F422" s="73"/>
      <c r="G422" s="71">
        <f>B422-C422</f>
        <v>0</v>
      </c>
      <c r="H422" s="72">
        <f>D422-E422</f>
        <v>-2</v>
      </c>
      <c r="I422" s="37" t="str">
        <f>IF(C422=0, "-", IF(G422/C422&lt;10, G422/C422, "&gt;999%"))</f>
        <v>-</v>
      </c>
      <c r="J422" s="38">
        <f>IF(E422=0, "-", IF(H422/E422&lt;10, H422/E422, "&gt;999%"))</f>
        <v>-1</v>
      </c>
    </row>
    <row r="423" spans="1:10" x14ac:dyDescent="0.25">
      <c r="A423" s="177"/>
      <c r="B423" s="143"/>
      <c r="C423" s="144"/>
      <c r="D423" s="143"/>
      <c r="E423" s="144"/>
      <c r="F423" s="145"/>
      <c r="G423" s="143"/>
      <c r="H423" s="144"/>
      <c r="I423" s="151"/>
      <c r="J423" s="152"/>
    </row>
    <row r="424" spans="1:10" s="139" customFormat="1" x14ac:dyDescent="0.25">
      <c r="A424" s="159" t="s">
        <v>82</v>
      </c>
      <c r="B424" s="65"/>
      <c r="C424" s="66"/>
      <c r="D424" s="65"/>
      <c r="E424" s="66"/>
      <c r="F424" s="67"/>
      <c r="G424" s="65"/>
      <c r="H424" s="66"/>
      <c r="I424" s="20"/>
      <c r="J424" s="21"/>
    </row>
    <row r="425" spans="1:10" x14ac:dyDescent="0.25">
      <c r="A425" s="158" t="s">
        <v>321</v>
      </c>
      <c r="B425" s="65">
        <v>0</v>
      </c>
      <c r="C425" s="66">
        <v>19</v>
      </c>
      <c r="D425" s="65">
        <v>7</v>
      </c>
      <c r="E425" s="66">
        <v>60</v>
      </c>
      <c r="F425" s="67"/>
      <c r="G425" s="65">
        <f t="shared" ref="G425:G436" si="72">B425-C425</f>
        <v>-19</v>
      </c>
      <c r="H425" s="66">
        <f t="shared" ref="H425:H436" si="73">D425-E425</f>
        <v>-53</v>
      </c>
      <c r="I425" s="20">
        <f t="shared" ref="I425:I436" si="74">IF(C425=0, "-", IF(G425/C425&lt;10, G425/C425, "&gt;999%"))</f>
        <v>-1</v>
      </c>
      <c r="J425" s="21">
        <f t="shared" ref="J425:J436" si="75">IF(E425=0, "-", IF(H425/E425&lt;10, H425/E425, "&gt;999%"))</f>
        <v>-0.8833333333333333</v>
      </c>
    </row>
    <row r="426" spans="1:10" x14ac:dyDescent="0.25">
      <c r="A426" s="158" t="s">
        <v>352</v>
      </c>
      <c r="B426" s="65">
        <v>0</v>
      </c>
      <c r="C426" s="66">
        <v>2</v>
      </c>
      <c r="D426" s="65">
        <v>6</v>
      </c>
      <c r="E426" s="66">
        <v>8</v>
      </c>
      <c r="F426" s="67"/>
      <c r="G426" s="65">
        <f t="shared" si="72"/>
        <v>-2</v>
      </c>
      <c r="H426" s="66">
        <f t="shared" si="73"/>
        <v>-2</v>
      </c>
      <c r="I426" s="20">
        <f t="shared" si="74"/>
        <v>-1</v>
      </c>
      <c r="J426" s="21">
        <f t="shared" si="75"/>
        <v>-0.25</v>
      </c>
    </row>
    <row r="427" spans="1:10" x14ac:dyDescent="0.25">
      <c r="A427" s="158" t="s">
        <v>360</v>
      </c>
      <c r="B427" s="65">
        <v>13</v>
      </c>
      <c r="C427" s="66">
        <v>46</v>
      </c>
      <c r="D427" s="65">
        <v>356</v>
      </c>
      <c r="E427" s="66">
        <v>781</v>
      </c>
      <c r="F427" s="67"/>
      <c r="G427" s="65">
        <f t="shared" si="72"/>
        <v>-33</v>
      </c>
      <c r="H427" s="66">
        <f t="shared" si="73"/>
        <v>-425</v>
      </c>
      <c r="I427" s="20">
        <f t="shared" si="74"/>
        <v>-0.71739130434782605</v>
      </c>
      <c r="J427" s="21">
        <f t="shared" si="75"/>
        <v>-0.54417413572343154</v>
      </c>
    </row>
    <row r="428" spans="1:10" x14ac:dyDescent="0.25">
      <c r="A428" s="158" t="s">
        <v>247</v>
      </c>
      <c r="B428" s="65">
        <v>5</v>
      </c>
      <c r="C428" s="66">
        <v>4</v>
      </c>
      <c r="D428" s="65">
        <v>82</v>
      </c>
      <c r="E428" s="66">
        <v>139</v>
      </c>
      <c r="F428" s="67"/>
      <c r="G428" s="65">
        <f t="shared" si="72"/>
        <v>1</v>
      </c>
      <c r="H428" s="66">
        <f t="shared" si="73"/>
        <v>-57</v>
      </c>
      <c r="I428" s="20">
        <f t="shared" si="74"/>
        <v>0.25</v>
      </c>
      <c r="J428" s="21">
        <f t="shared" si="75"/>
        <v>-0.41007194244604317</v>
      </c>
    </row>
    <row r="429" spans="1:10" x14ac:dyDescent="0.25">
      <c r="A429" s="158" t="s">
        <v>524</v>
      </c>
      <c r="B429" s="65">
        <v>45</v>
      </c>
      <c r="C429" s="66">
        <v>53</v>
      </c>
      <c r="D429" s="65">
        <v>454</v>
      </c>
      <c r="E429" s="66">
        <v>642</v>
      </c>
      <c r="F429" s="67"/>
      <c r="G429" s="65">
        <f t="shared" si="72"/>
        <v>-8</v>
      </c>
      <c r="H429" s="66">
        <f t="shared" si="73"/>
        <v>-188</v>
      </c>
      <c r="I429" s="20">
        <f t="shared" si="74"/>
        <v>-0.15094339622641509</v>
      </c>
      <c r="J429" s="21">
        <f t="shared" si="75"/>
        <v>-0.29283489096573206</v>
      </c>
    </row>
    <row r="430" spans="1:10" x14ac:dyDescent="0.25">
      <c r="A430" s="158" t="s">
        <v>538</v>
      </c>
      <c r="B430" s="65">
        <v>181</v>
      </c>
      <c r="C430" s="66">
        <v>193</v>
      </c>
      <c r="D430" s="65">
        <v>1831</v>
      </c>
      <c r="E430" s="66">
        <v>2135</v>
      </c>
      <c r="F430" s="67"/>
      <c r="G430" s="65">
        <f t="shared" si="72"/>
        <v>-12</v>
      </c>
      <c r="H430" s="66">
        <f t="shared" si="73"/>
        <v>-304</v>
      </c>
      <c r="I430" s="20">
        <f t="shared" si="74"/>
        <v>-6.2176165803108807E-2</v>
      </c>
      <c r="J430" s="21">
        <f t="shared" si="75"/>
        <v>-0.14238875878220142</v>
      </c>
    </row>
    <row r="431" spans="1:10" x14ac:dyDescent="0.25">
      <c r="A431" s="158" t="s">
        <v>452</v>
      </c>
      <c r="B431" s="65">
        <v>0</v>
      </c>
      <c r="C431" s="66">
        <v>2</v>
      </c>
      <c r="D431" s="65">
        <v>0</v>
      </c>
      <c r="E431" s="66">
        <v>81</v>
      </c>
      <c r="F431" s="67"/>
      <c r="G431" s="65">
        <f t="shared" si="72"/>
        <v>-2</v>
      </c>
      <c r="H431" s="66">
        <f t="shared" si="73"/>
        <v>-81</v>
      </c>
      <c r="I431" s="20">
        <f t="shared" si="74"/>
        <v>-1</v>
      </c>
      <c r="J431" s="21">
        <f t="shared" si="75"/>
        <v>-1</v>
      </c>
    </row>
    <row r="432" spans="1:10" x14ac:dyDescent="0.25">
      <c r="A432" s="158" t="s">
        <v>482</v>
      </c>
      <c r="B432" s="65">
        <v>110</v>
      </c>
      <c r="C432" s="66">
        <v>183</v>
      </c>
      <c r="D432" s="65">
        <v>1256</v>
      </c>
      <c r="E432" s="66">
        <v>777</v>
      </c>
      <c r="F432" s="67"/>
      <c r="G432" s="65">
        <f t="shared" si="72"/>
        <v>-73</v>
      </c>
      <c r="H432" s="66">
        <f t="shared" si="73"/>
        <v>479</v>
      </c>
      <c r="I432" s="20">
        <f t="shared" si="74"/>
        <v>-0.39890710382513661</v>
      </c>
      <c r="J432" s="21">
        <f t="shared" si="75"/>
        <v>0.61647361647361643</v>
      </c>
    </row>
    <row r="433" spans="1:10" x14ac:dyDescent="0.25">
      <c r="A433" s="158" t="s">
        <v>379</v>
      </c>
      <c r="B433" s="65">
        <v>0</v>
      </c>
      <c r="C433" s="66">
        <v>34</v>
      </c>
      <c r="D433" s="65">
        <v>2</v>
      </c>
      <c r="E433" s="66">
        <v>1664</v>
      </c>
      <c r="F433" s="67"/>
      <c r="G433" s="65">
        <f t="shared" si="72"/>
        <v>-34</v>
      </c>
      <c r="H433" s="66">
        <f t="shared" si="73"/>
        <v>-1662</v>
      </c>
      <c r="I433" s="20">
        <f t="shared" si="74"/>
        <v>-1</v>
      </c>
      <c r="J433" s="21">
        <f t="shared" si="75"/>
        <v>-0.99879807692307687</v>
      </c>
    </row>
    <row r="434" spans="1:10" x14ac:dyDescent="0.25">
      <c r="A434" s="158" t="s">
        <v>409</v>
      </c>
      <c r="B434" s="65">
        <v>210</v>
      </c>
      <c r="C434" s="66">
        <v>157</v>
      </c>
      <c r="D434" s="65">
        <v>2044</v>
      </c>
      <c r="E434" s="66">
        <v>3277</v>
      </c>
      <c r="F434" s="67"/>
      <c r="G434" s="65">
        <f t="shared" si="72"/>
        <v>53</v>
      </c>
      <c r="H434" s="66">
        <f t="shared" si="73"/>
        <v>-1233</v>
      </c>
      <c r="I434" s="20">
        <f t="shared" si="74"/>
        <v>0.33757961783439489</v>
      </c>
      <c r="J434" s="21">
        <f t="shared" si="75"/>
        <v>-0.37625877326823315</v>
      </c>
    </row>
    <row r="435" spans="1:10" x14ac:dyDescent="0.25">
      <c r="A435" s="158" t="s">
        <v>322</v>
      </c>
      <c r="B435" s="65">
        <v>8</v>
      </c>
      <c r="C435" s="66">
        <v>0</v>
      </c>
      <c r="D435" s="65">
        <v>19</v>
      </c>
      <c r="E435" s="66">
        <v>0</v>
      </c>
      <c r="F435" s="67"/>
      <c r="G435" s="65">
        <f t="shared" si="72"/>
        <v>8</v>
      </c>
      <c r="H435" s="66">
        <f t="shared" si="73"/>
        <v>19</v>
      </c>
      <c r="I435" s="20" t="str">
        <f t="shared" si="74"/>
        <v>-</v>
      </c>
      <c r="J435" s="21" t="str">
        <f t="shared" si="75"/>
        <v>-</v>
      </c>
    </row>
    <row r="436" spans="1:10" s="160" customFormat="1" x14ac:dyDescent="0.25">
      <c r="A436" s="178" t="s">
        <v>696</v>
      </c>
      <c r="B436" s="71">
        <v>572</v>
      </c>
      <c r="C436" s="72">
        <v>693</v>
      </c>
      <c r="D436" s="71">
        <v>6057</v>
      </c>
      <c r="E436" s="72">
        <v>9564</v>
      </c>
      <c r="F436" s="73"/>
      <c r="G436" s="71">
        <f t="shared" si="72"/>
        <v>-121</v>
      </c>
      <c r="H436" s="72">
        <f t="shared" si="73"/>
        <v>-3507</v>
      </c>
      <c r="I436" s="37">
        <f t="shared" si="74"/>
        <v>-0.17460317460317459</v>
      </c>
      <c r="J436" s="38">
        <f t="shared" si="75"/>
        <v>-0.36668757841907151</v>
      </c>
    </row>
    <row r="437" spans="1:10" x14ac:dyDescent="0.25">
      <c r="A437" s="177"/>
      <c r="B437" s="143"/>
      <c r="C437" s="144"/>
      <c r="D437" s="143"/>
      <c r="E437" s="144"/>
      <c r="F437" s="145"/>
      <c r="G437" s="143"/>
      <c r="H437" s="144"/>
      <c r="I437" s="151"/>
      <c r="J437" s="152"/>
    </row>
    <row r="438" spans="1:10" s="139" customFormat="1" x14ac:dyDescent="0.25">
      <c r="A438" s="159" t="s">
        <v>83</v>
      </c>
      <c r="B438" s="65"/>
      <c r="C438" s="66"/>
      <c r="D438" s="65"/>
      <c r="E438" s="66"/>
      <c r="F438" s="67"/>
      <c r="G438" s="65"/>
      <c r="H438" s="66"/>
      <c r="I438" s="20"/>
      <c r="J438" s="21"/>
    </row>
    <row r="439" spans="1:10" x14ac:dyDescent="0.25">
      <c r="A439" s="158" t="s">
        <v>380</v>
      </c>
      <c r="B439" s="65">
        <v>9</v>
      </c>
      <c r="C439" s="66">
        <v>20</v>
      </c>
      <c r="D439" s="65">
        <v>90</v>
      </c>
      <c r="E439" s="66">
        <v>139</v>
      </c>
      <c r="F439" s="67"/>
      <c r="G439" s="65">
        <f t="shared" ref="G439:G447" si="76">B439-C439</f>
        <v>-11</v>
      </c>
      <c r="H439" s="66">
        <f t="shared" ref="H439:H447" si="77">D439-E439</f>
        <v>-49</v>
      </c>
      <c r="I439" s="20">
        <f t="shared" ref="I439:I447" si="78">IF(C439=0, "-", IF(G439/C439&lt;10, G439/C439, "&gt;999%"))</f>
        <v>-0.55000000000000004</v>
      </c>
      <c r="J439" s="21">
        <f t="shared" ref="J439:J447" si="79">IF(E439=0, "-", IF(H439/E439&lt;10, H439/E439, "&gt;999%"))</f>
        <v>-0.35251798561151076</v>
      </c>
    </row>
    <row r="440" spans="1:10" x14ac:dyDescent="0.25">
      <c r="A440" s="158" t="s">
        <v>410</v>
      </c>
      <c r="B440" s="65">
        <v>21</v>
      </c>
      <c r="C440" s="66">
        <v>18</v>
      </c>
      <c r="D440" s="65">
        <v>216</v>
      </c>
      <c r="E440" s="66">
        <v>194</v>
      </c>
      <c r="F440" s="67"/>
      <c r="G440" s="65">
        <f t="shared" si="76"/>
        <v>3</v>
      </c>
      <c r="H440" s="66">
        <f t="shared" si="77"/>
        <v>22</v>
      </c>
      <c r="I440" s="20">
        <f t="shared" si="78"/>
        <v>0.16666666666666666</v>
      </c>
      <c r="J440" s="21">
        <f t="shared" si="79"/>
        <v>0.1134020618556701</v>
      </c>
    </row>
    <row r="441" spans="1:10" x14ac:dyDescent="0.25">
      <c r="A441" s="158" t="s">
        <v>229</v>
      </c>
      <c r="B441" s="65">
        <v>0</v>
      </c>
      <c r="C441" s="66">
        <v>0</v>
      </c>
      <c r="D441" s="65">
        <v>0</v>
      </c>
      <c r="E441" s="66">
        <v>8</v>
      </c>
      <c r="F441" s="67"/>
      <c r="G441" s="65">
        <f t="shared" si="76"/>
        <v>0</v>
      </c>
      <c r="H441" s="66">
        <f t="shared" si="77"/>
        <v>-8</v>
      </c>
      <c r="I441" s="20" t="str">
        <f t="shared" si="78"/>
        <v>-</v>
      </c>
      <c r="J441" s="21">
        <f t="shared" si="79"/>
        <v>-1</v>
      </c>
    </row>
    <row r="442" spans="1:10" x14ac:dyDescent="0.25">
      <c r="A442" s="158" t="s">
        <v>411</v>
      </c>
      <c r="B442" s="65">
        <v>5</v>
      </c>
      <c r="C442" s="66">
        <v>3</v>
      </c>
      <c r="D442" s="65">
        <v>62</v>
      </c>
      <c r="E442" s="66">
        <v>52</v>
      </c>
      <c r="F442" s="67"/>
      <c r="G442" s="65">
        <f t="shared" si="76"/>
        <v>2</v>
      </c>
      <c r="H442" s="66">
        <f t="shared" si="77"/>
        <v>10</v>
      </c>
      <c r="I442" s="20">
        <f t="shared" si="78"/>
        <v>0.66666666666666663</v>
      </c>
      <c r="J442" s="21">
        <f t="shared" si="79"/>
        <v>0.19230769230769232</v>
      </c>
    </row>
    <row r="443" spans="1:10" x14ac:dyDescent="0.25">
      <c r="A443" s="158" t="s">
        <v>252</v>
      </c>
      <c r="B443" s="65">
        <v>1</v>
      </c>
      <c r="C443" s="66">
        <v>2</v>
      </c>
      <c r="D443" s="65">
        <v>41</v>
      </c>
      <c r="E443" s="66">
        <v>16</v>
      </c>
      <c r="F443" s="67"/>
      <c r="G443" s="65">
        <f t="shared" si="76"/>
        <v>-1</v>
      </c>
      <c r="H443" s="66">
        <f t="shared" si="77"/>
        <v>25</v>
      </c>
      <c r="I443" s="20">
        <f t="shared" si="78"/>
        <v>-0.5</v>
      </c>
      <c r="J443" s="21">
        <f t="shared" si="79"/>
        <v>1.5625</v>
      </c>
    </row>
    <row r="444" spans="1:10" x14ac:dyDescent="0.25">
      <c r="A444" s="158" t="s">
        <v>557</v>
      </c>
      <c r="B444" s="65">
        <v>1</v>
      </c>
      <c r="C444" s="66">
        <v>2</v>
      </c>
      <c r="D444" s="65">
        <v>18</v>
      </c>
      <c r="E444" s="66">
        <v>8</v>
      </c>
      <c r="F444" s="67"/>
      <c r="G444" s="65">
        <f t="shared" si="76"/>
        <v>-1</v>
      </c>
      <c r="H444" s="66">
        <f t="shared" si="77"/>
        <v>10</v>
      </c>
      <c r="I444" s="20">
        <f t="shared" si="78"/>
        <v>-0.5</v>
      </c>
      <c r="J444" s="21">
        <f t="shared" si="79"/>
        <v>1.25</v>
      </c>
    </row>
    <row r="445" spans="1:10" x14ac:dyDescent="0.25">
      <c r="A445" s="158" t="s">
        <v>514</v>
      </c>
      <c r="B445" s="65">
        <v>9</v>
      </c>
      <c r="C445" s="66">
        <v>7</v>
      </c>
      <c r="D445" s="65">
        <v>82</v>
      </c>
      <c r="E445" s="66">
        <v>80</v>
      </c>
      <c r="F445" s="67"/>
      <c r="G445" s="65">
        <f t="shared" si="76"/>
        <v>2</v>
      </c>
      <c r="H445" s="66">
        <f t="shared" si="77"/>
        <v>2</v>
      </c>
      <c r="I445" s="20">
        <f t="shared" si="78"/>
        <v>0.2857142857142857</v>
      </c>
      <c r="J445" s="21">
        <f t="shared" si="79"/>
        <v>2.5000000000000001E-2</v>
      </c>
    </row>
    <row r="446" spans="1:10" x14ac:dyDescent="0.25">
      <c r="A446" s="158" t="s">
        <v>504</v>
      </c>
      <c r="B446" s="65">
        <v>0</v>
      </c>
      <c r="C446" s="66">
        <v>15</v>
      </c>
      <c r="D446" s="65">
        <v>87</v>
      </c>
      <c r="E446" s="66">
        <v>77</v>
      </c>
      <c r="F446" s="67"/>
      <c r="G446" s="65">
        <f t="shared" si="76"/>
        <v>-15</v>
      </c>
      <c r="H446" s="66">
        <f t="shared" si="77"/>
        <v>10</v>
      </c>
      <c r="I446" s="20">
        <f t="shared" si="78"/>
        <v>-1</v>
      </c>
      <c r="J446" s="21">
        <f t="shared" si="79"/>
        <v>0.12987012987012986</v>
      </c>
    </row>
    <row r="447" spans="1:10" s="160" customFormat="1" x14ac:dyDescent="0.25">
      <c r="A447" s="178" t="s">
        <v>697</v>
      </c>
      <c r="B447" s="71">
        <v>46</v>
      </c>
      <c r="C447" s="72">
        <v>67</v>
      </c>
      <c r="D447" s="71">
        <v>596</v>
      </c>
      <c r="E447" s="72">
        <v>574</v>
      </c>
      <c r="F447" s="73"/>
      <c r="G447" s="71">
        <f t="shared" si="76"/>
        <v>-21</v>
      </c>
      <c r="H447" s="72">
        <f t="shared" si="77"/>
        <v>22</v>
      </c>
      <c r="I447" s="37">
        <f t="shared" si="78"/>
        <v>-0.31343283582089554</v>
      </c>
      <c r="J447" s="38">
        <f t="shared" si="79"/>
        <v>3.8327526132404179E-2</v>
      </c>
    </row>
    <row r="448" spans="1:10" x14ac:dyDescent="0.25">
      <c r="A448" s="177"/>
      <c r="B448" s="143"/>
      <c r="C448" s="144"/>
      <c r="D448" s="143"/>
      <c r="E448" s="144"/>
      <c r="F448" s="145"/>
      <c r="G448" s="143"/>
      <c r="H448" s="144"/>
      <c r="I448" s="151"/>
      <c r="J448" s="152"/>
    </row>
    <row r="449" spans="1:10" s="139" customFormat="1" x14ac:dyDescent="0.25">
      <c r="A449" s="159" t="s">
        <v>84</v>
      </c>
      <c r="B449" s="65"/>
      <c r="C449" s="66"/>
      <c r="D449" s="65"/>
      <c r="E449" s="66"/>
      <c r="F449" s="67"/>
      <c r="G449" s="65"/>
      <c r="H449" s="66"/>
      <c r="I449" s="20"/>
      <c r="J449" s="21"/>
    </row>
    <row r="450" spans="1:10" x14ac:dyDescent="0.25">
      <c r="A450" s="158" t="s">
        <v>269</v>
      </c>
      <c r="B450" s="65">
        <v>7</v>
      </c>
      <c r="C450" s="66">
        <v>0</v>
      </c>
      <c r="D450" s="65">
        <v>149</v>
      </c>
      <c r="E450" s="66">
        <v>0</v>
      </c>
      <c r="F450" s="67"/>
      <c r="G450" s="65">
        <f>B450-C450</f>
        <v>7</v>
      </c>
      <c r="H450" s="66">
        <f>D450-E450</f>
        <v>149</v>
      </c>
      <c r="I450" s="20" t="str">
        <f>IF(C450=0, "-", IF(G450/C450&lt;10, G450/C450, "&gt;999%"))</f>
        <v>-</v>
      </c>
      <c r="J450" s="21" t="str">
        <f>IF(E450=0, "-", IF(H450/E450&lt;10, H450/E450, "&gt;999%"))</f>
        <v>-</v>
      </c>
    </row>
    <row r="451" spans="1:10" s="160" customFormat="1" x14ac:dyDescent="0.25">
      <c r="A451" s="178" t="s">
        <v>698</v>
      </c>
      <c r="B451" s="71">
        <v>7</v>
      </c>
      <c r="C451" s="72">
        <v>0</v>
      </c>
      <c r="D451" s="71">
        <v>149</v>
      </c>
      <c r="E451" s="72">
        <v>0</v>
      </c>
      <c r="F451" s="73"/>
      <c r="G451" s="71">
        <f>B451-C451</f>
        <v>7</v>
      </c>
      <c r="H451" s="72">
        <f>D451-E451</f>
        <v>149</v>
      </c>
      <c r="I451" s="37" t="str">
        <f>IF(C451=0, "-", IF(G451/C451&lt;10, G451/C451, "&gt;999%"))</f>
        <v>-</v>
      </c>
      <c r="J451" s="38" t="str">
        <f>IF(E451=0, "-", IF(H451/E451&lt;10, H451/E451, "&gt;999%"))</f>
        <v>-</v>
      </c>
    </row>
    <row r="452" spans="1:10" x14ac:dyDescent="0.25">
      <c r="A452" s="177"/>
      <c r="B452" s="143"/>
      <c r="C452" s="144"/>
      <c r="D452" s="143"/>
      <c r="E452" s="144"/>
      <c r="F452" s="145"/>
      <c r="G452" s="143"/>
      <c r="H452" s="144"/>
      <c r="I452" s="151"/>
      <c r="J452" s="152"/>
    </row>
    <row r="453" spans="1:10" s="139" customFormat="1" x14ac:dyDescent="0.25">
      <c r="A453" s="159" t="s">
        <v>85</v>
      </c>
      <c r="B453" s="65"/>
      <c r="C453" s="66"/>
      <c r="D453" s="65"/>
      <c r="E453" s="66"/>
      <c r="F453" s="67"/>
      <c r="G453" s="65"/>
      <c r="H453" s="66"/>
      <c r="I453" s="20"/>
      <c r="J453" s="21"/>
    </row>
    <row r="454" spans="1:10" x14ac:dyDescent="0.25">
      <c r="A454" s="158" t="s">
        <v>353</v>
      </c>
      <c r="B454" s="65">
        <v>17</v>
      </c>
      <c r="C454" s="66">
        <v>7</v>
      </c>
      <c r="D454" s="65">
        <v>153</v>
      </c>
      <c r="E454" s="66">
        <v>93</v>
      </c>
      <c r="F454" s="67"/>
      <c r="G454" s="65">
        <f t="shared" ref="G454:G462" si="80">B454-C454</f>
        <v>10</v>
      </c>
      <c r="H454" s="66">
        <f t="shared" ref="H454:H462" si="81">D454-E454</f>
        <v>60</v>
      </c>
      <c r="I454" s="20">
        <f t="shared" ref="I454:I462" si="82">IF(C454=0, "-", IF(G454/C454&lt;10, G454/C454, "&gt;999%"))</f>
        <v>1.4285714285714286</v>
      </c>
      <c r="J454" s="21">
        <f t="shared" ref="J454:J462" si="83">IF(E454=0, "-", IF(H454/E454&lt;10, H454/E454, "&gt;999%"))</f>
        <v>0.64516129032258063</v>
      </c>
    </row>
    <row r="455" spans="1:10" x14ac:dyDescent="0.25">
      <c r="A455" s="158" t="s">
        <v>340</v>
      </c>
      <c r="B455" s="65">
        <v>4</v>
      </c>
      <c r="C455" s="66">
        <v>3</v>
      </c>
      <c r="D455" s="65">
        <v>26</v>
      </c>
      <c r="E455" s="66">
        <v>29</v>
      </c>
      <c r="F455" s="67"/>
      <c r="G455" s="65">
        <f t="shared" si="80"/>
        <v>1</v>
      </c>
      <c r="H455" s="66">
        <f t="shared" si="81"/>
        <v>-3</v>
      </c>
      <c r="I455" s="20">
        <f t="shared" si="82"/>
        <v>0.33333333333333331</v>
      </c>
      <c r="J455" s="21">
        <f t="shared" si="83"/>
        <v>-0.10344827586206896</v>
      </c>
    </row>
    <row r="456" spans="1:10" x14ac:dyDescent="0.25">
      <c r="A456" s="158" t="s">
        <v>478</v>
      </c>
      <c r="B456" s="65">
        <v>13</v>
      </c>
      <c r="C456" s="66">
        <v>14</v>
      </c>
      <c r="D456" s="65">
        <v>157</v>
      </c>
      <c r="E456" s="66">
        <v>119</v>
      </c>
      <c r="F456" s="67"/>
      <c r="G456" s="65">
        <f t="shared" si="80"/>
        <v>-1</v>
      </c>
      <c r="H456" s="66">
        <f t="shared" si="81"/>
        <v>38</v>
      </c>
      <c r="I456" s="20">
        <f t="shared" si="82"/>
        <v>-7.1428571428571425E-2</v>
      </c>
      <c r="J456" s="21">
        <f t="shared" si="83"/>
        <v>0.31932773109243695</v>
      </c>
    </row>
    <row r="457" spans="1:10" x14ac:dyDescent="0.25">
      <c r="A457" s="158" t="s">
        <v>479</v>
      </c>
      <c r="B457" s="65">
        <v>13</v>
      </c>
      <c r="C457" s="66">
        <v>11</v>
      </c>
      <c r="D457" s="65">
        <v>181</v>
      </c>
      <c r="E457" s="66">
        <v>126</v>
      </c>
      <c r="F457" s="67"/>
      <c r="G457" s="65">
        <f t="shared" si="80"/>
        <v>2</v>
      </c>
      <c r="H457" s="66">
        <f t="shared" si="81"/>
        <v>55</v>
      </c>
      <c r="I457" s="20">
        <f t="shared" si="82"/>
        <v>0.18181818181818182</v>
      </c>
      <c r="J457" s="21">
        <f t="shared" si="83"/>
        <v>0.43650793650793651</v>
      </c>
    </row>
    <row r="458" spans="1:10" x14ac:dyDescent="0.25">
      <c r="A458" s="158" t="s">
        <v>341</v>
      </c>
      <c r="B458" s="65">
        <v>8</v>
      </c>
      <c r="C458" s="66">
        <v>9</v>
      </c>
      <c r="D458" s="65">
        <v>32</v>
      </c>
      <c r="E458" s="66">
        <v>37</v>
      </c>
      <c r="F458" s="67"/>
      <c r="G458" s="65">
        <f t="shared" si="80"/>
        <v>-1</v>
      </c>
      <c r="H458" s="66">
        <f t="shared" si="81"/>
        <v>-5</v>
      </c>
      <c r="I458" s="20">
        <f t="shared" si="82"/>
        <v>-0.1111111111111111</v>
      </c>
      <c r="J458" s="21">
        <f t="shared" si="83"/>
        <v>-0.13513513513513514</v>
      </c>
    </row>
    <row r="459" spans="1:10" x14ac:dyDescent="0.25">
      <c r="A459" s="158" t="s">
        <v>435</v>
      </c>
      <c r="B459" s="65">
        <v>62</v>
      </c>
      <c r="C459" s="66">
        <v>50</v>
      </c>
      <c r="D459" s="65">
        <v>624</v>
      </c>
      <c r="E459" s="66">
        <v>522</v>
      </c>
      <c r="F459" s="67"/>
      <c r="G459" s="65">
        <f t="shared" si="80"/>
        <v>12</v>
      </c>
      <c r="H459" s="66">
        <f t="shared" si="81"/>
        <v>102</v>
      </c>
      <c r="I459" s="20">
        <f t="shared" si="82"/>
        <v>0.24</v>
      </c>
      <c r="J459" s="21">
        <f t="shared" si="83"/>
        <v>0.19540229885057472</v>
      </c>
    </row>
    <row r="460" spans="1:10" x14ac:dyDescent="0.25">
      <c r="A460" s="158" t="s">
        <v>298</v>
      </c>
      <c r="B460" s="65">
        <v>1</v>
      </c>
      <c r="C460" s="66">
        <v>4</v>
      </c>
      <c r="D460" s="65">
        <v>12</v>
      </c>
      <c r="E460" s="66">
        <v>18</v>
      </c>
      <c r="F460" s="67"/>
      <c r="G460" s="65">
        <f t="shared" si="80"/>
        <v>-3</v>
      </c>
      <c r="H460" s="66">
        <f t="shared" si="81"/>
        <v>-6</v>
      </c>
      <c r="I460" s="20">
        <f t="shared" si="82"/>
        <v>-0.75</v>
      </c>
      <c r="J460" s="21">
        <f t="shared" si="83"/>
        <v>-0.33333333333333331</v>
      </c>
    </row>
    <row r="461" spans="1:10" x14ac:dyDescent="0.25">
      <c r="A461" s="158" t="s">
        <v>285</v>
      </c>
      <c r="B461" s="65">
        <v>16</v>
      </c>
      <c r="C461" s="66">
        <v>4</v>
      </c>
      <c r="D461" s="65">
        <v>138</v>
      </c>
      <c r="E461" s="66">
        <v>136</v>
      </c>
      <c r="F461" s="67"/>
      <c r="G461" s="65">
        <f t="shared" si="80"/>
        <v>12</v>
      </c>
      <c r="H461" s="66">
        <f t="shared" si="81"/>
        <v>2</v>
      </c>
      <c r="I461" s="20">
        <f t="shared" si="82"/>
        <v>3</v>
      </c>
      <c r="J461" s="21">
        <f t="shared" si="83"/>
        <v>1.4705882352941176E-2</v>
      </c>
    </row>
    <row r="462" spans="1:10" s="160" customFormat="1" x14ac:dyDescent="0.25">
      <c r="A462" s="178" t="s">
        <v>699</v>
      </c>
      <c r="B462" s="71">
        <v>134</v>
      </c>
      <c r="C462" s="72">
        <v>102</v>
      </c>
      <c r="D462" s="71">
        <v>1323</v>
      </c>
      <c r="E462" s="72">
        <v>1080</v>
      </c>
      <c r="F462" s="73"/>
      <c r="G462" s="71">
        <f t="shared" si="80"/>
        <v>32</v>
      </c>
      <c r="H462" s="72">
        <f t="shared" si="81"/>
        <v>243</v>
      </c>
      <c r="I462" s="37">
        <f t="shared" si="82"/>
        <v>0.31372549019607843</v>
      </c>
      <c r="J462" s="38">
        <f t="shared" si="83"/>
        <v>0.22500000000000001</v>
      </c>
    </row>
    <row r="463" spans="1:10" x14ac:dyDescent="0.25">
      <c r="A463" s="177"/>
      <c r="B463" s="143"/>
      <c r="C463" s="144"/>
      <c r="D463" s="143"/>
      <c r="E463" s="144"/>
      <c r="F463" s="145"/>
      <c r="G463" s="143"/>
      <c r="H463" s="144"/>
      <c r="I463" s="151"/>
      <c r="J463" s="152"/>
    </row>
    <row r="464" spans="1:10" s="139" customFormat="1" x14ac:dyDescent="0.25">
      <c r="A464" s="159" t="s">
        <v>86</v>
      </c>
      <c r="B464" s="65"/>
      <c r="C464" s="66"/>
      <c r="D464" s="65"/>
      <c r="E464" s="66"/>
      <c r="F464" s="67"/>
      <c r="G464" s="65"/>
      <c r="H464" s="66"/>
      <c r="I464" s="20"/>
      <c r="J464" s="21"/>
    </row>
    <row r="465" spans="1:10" x14ac:dyDescent="0.25">
      <c r="A465" s="158" t="s">
        <v>539</v>
      </c>
      <c r="B465" s="65">
        <v>178</v>
      </c>
      <c r="C465" s="66">
        <v>54</v>
      </c>
      <c r="D465" s="65">
        <v>936</v>
      </c>
      <c r="E465" s="66">
        <v>662</v>
      </c>
      <c r="F465" s="67"/>
      <c r="G465" s="65">
        <f>B465-C465</f>
        <v>124</v>
      </c>
      <c r="H465" s="66">
        <f>D465-E465</f>
        <v>274</v>
      </c>
      <c r="I465" s="20">
        <f>IF(C465=0, "-", IF(G465/C465&lt;10, G465/C465, "&gt;999%"))</f>
        <v>2.2962962962962963</v>
      </c>
      <c r="J465" s="21">
        <f>IF(E465=0, "-", IF(H465/E465&lt;10, H465/E465, "&gt;999%"))</f>
        <v>0.41389728096676737</v>
      </c>
    </row>
    <row r="466" spans="1:10" x14ac:dyDescent="0.25">
      <c r="A466" s="158" t="s">
        <v>540</v>
      </c>
      <c r="B466" s="65">
        <v>9</v>
      </c>
      <c r="C466" s="66">
        <v>7</v>
      </c>
      <c r="D466" s="65">
        <v>99</v>
      </c>
      <c r="E466" s="66">
        <v>12</v>
      </c>
      <c r="F466" s="67"/>
      <c r="G466" s="65">
        <f>B466-C466</f>
        <v>2</v>
      </c>
      <c r="H466" s="66">
        <f>D466-E466</f>
        <v>87</v>
      </c>
      <c r="I466" s="20">
        <f>IF(C466=0, "-", IF(G466/C466&lt;10, G466/C466, "&gt;999%"))</f>
        <v>0.2857142857142857</v>
      </c>
      <c r="J466" s="21">
        <f>IF(E466=0, "-", IF(H466/E466&lt;10, H466/E466, "&gt;999%"))</f>
        <v>7.25</v>
      </c>
    </row>
    <row r="467" spans="1:10" x14ac:dyDescent="0.25">
      <c r="A467" s="158" t="s">
        <v>541</v>
      </c>
      <c r="B467" s="65">
        <v>1</v>
      </c>
      <c r="C467" s="66">
        <v>0</v>
      </c>
      <c r="D467" s="65">
        <v>6</v>
      </c>
      <c r="E467" s="66">
        <v>0</v>
      </c>
      <c r="F467" s="67"/>
      <c r="G467" s="65">
        <f>B467-C467</f>
        <v>1</v>
      </c>
      <c r="H467" s="66">
        <f>D467-E467</f>
        <v>6</v>
      </c>
      <c r="I467" s="20" t="str">
        <f>IF(C467=0, "-", IF(G467/C467&lt;10, G467/C467, "&gt;999%"))</f>
        <v>-</v>
      </c>
      <c r="J467" s="21" t="str">
        <f>IF(E467=0, "-", IF(H467/E467&lt;10, H467/E467, "&gt;999%"))</f>
        <v>-</v>
      </c>
    </row>
    <row r="468" spans="1:10" s="160" customFormat="1" x14ac:dyDescent="0.25">
      <c r="A468" s="178" t="s">
        <v>700</v>
      </c>
      <c r="B468" s="71">
        <v>188</v>
      </c>
      <c r="C468" s="72">
        <v>61</v>
      </c>
      <c r="D468" s="71">
        <v>1041</v>
      </c>
      <c r="E468" s="72">
        <v>674</v>
      </c>
      <c r="F468" s="73"/>
      <c r="G468" s="71">
        <f>B468-C468</f>
        <v>127</v>
      </c>
      <c r="H468" s="72">
        <f>D468-E468</f>
        <v>367</v>
      </c>
      <c r="I468" s="37">
        <f>IF(C468=0, "-", IF(G468/C468&lt;10, G468/C468, "&gt;999%"))</f>
        <v>2.081967213114754</v>
      </c>
      <c r="J468" s="38">
        <f>IF(E468=0, "-", IF(H468/E468&lt;10, H468/E468, "&gt;999%"))</f>
        <v>0.54451038575667654</v>
      </c>
    </row>
    <row r="469" spans="1:10" x14ac:dyDescent="0.25">
      <c r="A469" s="177"/>
      <c r="B469" s="143"/>
      <c r="C469" s="144"/>
      <c r="D469" s="143"/>
      <c r="E469" s="144"/>
      <c r="F469" s="145"/>
      <c r="G469" s="143"/>
      <c r="H469" s="144"/>
      <c r="I469" s="151"/>
      <c r="J469" s="152"/>
    </row>
    <row r="470" spans="1:10" s="139" customFormat="1" x14ac:dyDescent="0.25">
      <c r="A470" s="159" t="s">
        <v>87</v>
      </c>
      <c r="B470" s="65"/>
      <c r="C470" s="66"/>
      <c r="D470" s="65"/>
      <c r="E470" s="66"/>
      <c r="F470" s="67"/>
      <c r="G470" s="65"/>
      <c r="H470" s="66"/>
      <c r="I470" s="20"/>
      <c r="J470" s="21"/>
    </row>
    <row r="471" spans="1:10" x14ac:dyDescent="0.25">
      <c r="A471" s="158" t="s">
        <v>381</v>
      </c>
      <c r="B471" s="65">
        <v>38</v>
      </c>
      <c r="C471" s="66">
        <v>14</v>
      </c>
      <c r="D471" s="65">
        <v>358</v>
      </c>
      <c r="E471" s="66">
        <v>25</v>
      </c>
      <c r="F471" s="67"/>
      <c r="G471" s="65">
        <f t="shared" ref="G471:G479" si="84">B471-C471</f>
        <v>24</v>
      </c>
      <c r="H471" s="66">
        <f t="shared" ref="H471:H479" si="85">D471-E471</f>
        <v>333</v>
      </c>
      <c r="I471" s="20">
        <f t="shared" ref="I471:I479" si="86">IF(C471=0, "-", IF(G471/C471&lt;10, G471/C471, "&gt;999%"))</f>
        <v>1.7142857142857142</v>
      </c>
      <c r="J471" s="21" t="str">
        <f t="shared" ref="J471:J479" si="87">IF(E471=0, "-", IF(H471/E471&lt;10, H471/E471, "&gt;999%"))</f>
        <v>&gt;999%</v>
      </c>
    </row>
    <row r="472" spans="1:10" x14ac:dyDescent="0.25">
      <c r="A472" s="158" t="s">
        <v>361</v>
      </c>
      <c r="B472" s="65">
        <v>24</v>
      </c>
      <c r="C472" s="66">
        <v>7</v>
      </c>
      <c r="D472" s="65">
        <v>310</v>
      </c>
      <c r="E472" s="66">
        <v>149</v>
      </c>
      <c r="F472" s="67"/>
      <c r="G472" s="65">
        <f t="shared" si="84"/>
        <v>17</v>
      </c>
      <c r="H472" s="66">
        <f t="shared" si="85"/>
        <v>161</v>
      </c>
      <c r="I472" s="20">
        <f t="shared" si="86"/>
        <v>2.4285714285714284</v>
      </c>
      <c r="J472" s="21">
        <f t="shared" si="87"/>
        <v>1.080536912751678</v>
      </c>
    </row>
    <row r="473" spans="1:10" x14ac:dyDescent="0.25">
      <c r="A473" s="158" t="s">
        <v>505</v>
      </c>
      <c r="B473" s="65">
        <v>1</v>
      </c>
      <c r="C473" s="66">
        <v>24</v>
      </c>
      <c r="D473" s="65">
        <v>198</v>
      </c>
      <c r="E473" s="66">
        <v>187</v>
      </c>
      <c r="F473" s="67"/>
      <c r="G473" s="65">
        <f t="shared" si="84"/>
        <v>-23</v>
      </c>
      <c r="H473" s="66">
        <f t="shared" si="85"/>
        <v>11</v>
      </c>
      <c r="I473" s="20">
        <f t="shared" si="86"/>
        <v>-0.95833333333333337</v>
      </c>
      <c r="J473" s="21">
        <f t="shared" si="87"/>
        <v>5.8823529411764705E-2</v>
      </c>
    </row>
    <row r="474" spans="1:10" x14ac:dyDescent="0.25">
      <c r="A474" s="158" t="s">
        <v>412</v>
      </c>
      <c r="B474" s="65">
        <v>46</v>
      </c>
      <c r="C474" s="66">
        <v>47</v>
      </c>
      <c r="D474" s="65">
        <v>545</v>
      </c>
      <c r="E474" s="66">
        <v>486</v>
      </c>
      <c r="F474" s="67"/>
      <c r="G474" s="65">
        <f t="shared" si="84"/>
        <v>-1</v>
      </c>
      <c r="H474" s="66">
        <f t="shared" si="85"/>
        <v>59</v>
      </c>
      <c r="I474" s="20">
        <f t="shared" si="86"/>
        <v>-2.1276595744680851E-2</v>
      </c>
      <c r="J474" s="21">
        <f t="shared" si="87"/>
        <v>0.12139917695473251</v>
      </c>
    </row>
    <row r="475" spans="1:10" x14ac:dyDescent="0.25">
      <c r="A475" s="158" t="s">
        <v>558</v>
      </c>
      <c r="B475" s="65">
        <v>38</v>
      </c>
      <c r="C475" s="66">
        <v>31</v>
      </c>
      <c r="D475" s="65">
        <v>441</v>
      </c>
      <c r="E475" s="66">
        <v>348</v>
      </c>
      <c r="F475" s="67"/>
      <c r="G475" s="65">
        <f t="shared" si="84"/>
        <v>7</v>
      </c>
      <c r="H475" s="66">
        <f t="shared" si="85"/>
        <v>93</v>
      </c>
      <c r="I475" s="20">
        <f t="shared" si="86"/>
        <v>0.22580645161290322</v>
      </c>
      <c r="J475" s="21">
        <f t="shared" si="87"/>
        <v>0.26724137931034481</v>
      </c>
    </row>
    <row r="476" spans="1:10" x14ac:dyDescent="0.25">
      <c r="A476" s="158" t="s">
        <v>499</v>
      </c>
      <c r="B476" s="65">
        <v>4</v>
      </c>
      <c r="C476" s="66">
        <v>1</v>
      </c>
      <c r="D476" s="65">
        <v>12</v>
      </c>
      <c r="E476" s="66">
        <v>46</v>
      </c>
      <c r="F476" s="67"/>
      <c r="G476" s="65">
        <f t="shared" si="84"/>
        <v>3</v>
      </c>
      <c r="H476" s="66">
        <f t="shared" si="85"/>
        <v>-34</v>
      </c>
      <c r="I476" s="20">
        <f t="shared" si="86"/>
        <v>3</v>
      </c>
      <c r="J476" s="21">
        <f t="shared" si="87"/>
        <v>-0.73913043478260865</v>
      </c>
    </row>
    <row r="477" spans="1:10" x14ac:dyDescent="0.25">
      <c r="A477" s="158" t="s">
        <v>230</v>
      </c>
      <c r="B477" s="65">
        <v>0</v>
      </c>
      <c r="C477" s="66">
        <v>0</v>
      </c>
      <c r="D477" s="65">
        <v>28</v>
      </c>
      <c r="E477" s="66">
        <v>20</v>
      </c>
      <c r="F477" s="67"/>
      <c r="G477" s="65">
        <f t="shared" si="84"/>
        <v>0</v>
      </c>
      <c r="H477" s="66">
        <f t="shared" si="85"/>
        <v>8</v>
      </c>
      <c r="I477" s="20" t="str">
        <f t="shared" si="86"/>
        <v>-</v>
      </c>
      <c r="J477" s="21">
        <f t="shared" si="87"/>
        <v>0.4</v>
      </c>
    </row>
    <row r="478" spans="1:10" x14ac:dyDescent="0.25">
      <c r="A478" s="158" t="s">
        <v>515</v>
      </c>
      <c r="B478" s="65">
        <v>22</v>
      </c>
      <c r="C478" s="66">
        <v>36</v>
      </c>
      <c r="D478" s="65">
        <v>308</v>
      </c>
      <c r="E478" s="66">
        <v>594</v>
      </c>
      <c r="F478" s="67"/>
      <c r="G478" s="65">
        <f t="shared" si="84"/>
        <v>-14</v>
      </c>
      <c r="H478" s="66">
        <f t="shared" si="85"/>
        <v>-286</v>
      </c>
      <c r="I478" s="20">
        <f t="shared" si="86"/>
        <v>-0.3888888888888889</v>
      </c>
      <c r="J478" s="21">
        <f t="shared" si="87"/>
        <v>-0.48148148148148145</v>
      </c>
    </row>
    <row r="479" spans="1:10" s="160" customFormat="1" x14ac:dyDescent="0.25">
      <c r="A479" s="178" t="s">
        <v>701</v>
      </c>
      <c r="B479" s="71">
        <v>173</v>
      </c>
      <c r="C479" s="72">
        <v>160</v>
      </c>
      <c r="D479" s="71">
        <v>2200</v>
      </c>
      <c r="E479" s="72">
        <v>1855</v>
      </c>
      <c r="F479" s="73"/>
      <c r="G479" s="71">
        <f t="shared" si="84"/>
        <v>13</v>
      </c>
      <c r="H479" s="72">
        <f t="shared" si="85"/>
        <v>345</v>
      </c>
      <c r="I479" s="37">
        <f t="shared" si="86"/>
        <v>8.1250000000000003E-2</v>
      </c>
      <c r="J479" s="38">
        <f t="shared" si="87"/>
        <v>0.18598382749326145</v>
      </c>
    </row>
    <row r="480" spans="1:10" x14ac:dyDescent="0.25">
      <c r="A480" s="177"/>
      <c r="B480" s="143"/>
      <c r="C480" s="144"/>
      <c r="D480" s="143"/>
      <c r="E480" s="144"/>
      <c r="F480" s="145"/>
      <c r="G480" s="143"/>
      <c r="H480" s="144"/>
      <c r="I480" s="151"/>
      <c r="J480" s="152"/>
    </row>
    <row r="481" spans="1:10" s="139" customFormat="1" x14ac:dyDescent="0.25">
      <c r="A481" s="159" t="s">
        <v>88</v>
      </c>
      <c r="B481" s="65"/>
      <c r="C481" s="66"/>
      <c r="D481" s="65"/>
      <c r="E481" s="66"/>
      <c r="F481" s="67"/>
      <c r="G481" s="65"/>
      <c r="H481" s="66"/>
      <c r="I481" s="20"/>
      <c r="J481" s="21"/>
    </row>
    <row r="482" spans="1:10" x14ac:dyDescent="0.25">
      <c r="A482" s="158" t="s">
        <v>354</v>
      </c>
      <c r="B482" s="65">
        <v>0</v>
      </c>
      <c r="C482" s="66">
        <v>0</v>
      </c>
      <c r="D482" s="65">
        <v>2</v>
      </c>
      <c r="E482" s="66">
        <v>1</v>
      </c>
      <c r="F482" s="67"/>
      <c r="G482" s="65">
        <f>B482-C482</f>
        <v>0</v>
      </c>
      <c r="H482" s="66">
        <f>D482-E482</f>
        <v>1</v>
      </c>
      <c r="I482" s="20" t="str">
        <f>IF(C482=0, "-", IF(G482/C482&lt;10, G482/C482, "&gt;999%"))</f>
        <v>-</v>
      </c>
      <c r="J482" s="21">
        <f>IF(E482=0, "-", IF(H482/E482&lt;10, H482/E482, "&gt;999%"))</f>
        <v>1</v>
      </c>
    </row>
    <row r="483" spans="1:10" x14ac:dyDescent="0.25">
      <c r="A483" s="158" t="s">
        <v>494</v>
      </c>
      <c r="B483" s="65">
        <v>1</v>
      </c>
      <c r="C483" s="66">
        <v>1</v>
      </c>
      <c r="D483" s="65">
        <v>9</v>
      </c>
      <c r="E483" s="66">
        <v>3</v>
      </c>
      <c r="F483" s="67"/>
      <c r="G483" s="65">
        <f>B483-C483</f>
        <v>0</v>
      </c>
      <c r="H483" s="66">
        <f>D483-E483</f>
        <v>6</v>
      </c>
      <c r="I483" s="20">
        <f>IF(C483=0, "-", IF(G483/C483&lt;10, G483/C483, "&gt;999%"))</f>
        <v>0</v>
      </c>
      <c r="J483" s="21">
        <f>IF(E483=0, "-", IF(H483/E483&lt;10, H483/E483, "&gt;999%"))</f>
        <v>2</v>
      </c>
    </row>
    <row r="484" spans="1:10" x14ac:dyDescent="0.25">
      <c r="A484" s="158" t="s">
        <v>299</v>
      </c>
      <c r="B484" s="65">
        <v>1</v>
      </c>
      <c r="C484" s="66">
        <v>1</v>
      </c>
      <c r="D484" s="65">
        <v>6</v>
      </c>
      <c r="E484" s="66">
        <v>4</v>
      </c>
      <c r="F484" s="67"/>
      <c r="G484" s="65">
        <f>B484-C484</f>
        <v>0</v>
      </c>
      <c r="H484" s="66">
        <f>D484-E484</f>
        <v>2</v>
      </c>
      <c r="I484" s="20">
        <f>IF(C484=0, "-", IF(G484/C484&lt;10, G484/C484, "&gt;999%"))</f>
        <v>0</v>
      </c>
      <c r="J484" s="21">
        <f>IF(E484=0, "-", IF(H484/E484&lt;10, H484/E484, "&gt;999%"))</f>
        <v>0.5</v>
      </c>
    </row>
    <row r="485" spans="1:10" s="160" customFormat="1" x14ac:dyDescent="0.25">
      <c r="A485" s="178" t="s">
        <v>702</v>
      </c>
      <c r="B485" s="71">
        <v>2</v>
      </c>
      <c r="C485" s="72">
        <v>2</v>
      </c>
      <c r="D485" s="71">
        <v>17</v>
      </c>
      <c r="E485" s="72">
        <v>8</v>
      </c>
      <c r="F485" s="73"/>
      <c r="G485" s="71">
        <f>B485-C485</f>
        <v>0</v>
      </c>
      <c r="H485" s="72">
        <f>D485-E485</f>
        <v>9</v>
      </c>
      <c r="I485" s="37">
        <f>IF(C485=0, "-", IF(G485/C485&lt;10, G485/C485, "&gt;999%"))</f>
        <v>0</v>
      </c>
      <c r="J485" s="38">
        <f>IF(E485=0, "-", IF(H485/E485&lt;10, H485/E485, "&gt;999%"))</f>
        <v>1.125</v>
      </c>
    </row>
    <row r="486" spans="1:10" x14ac:dyDescent="0.25">
      <c r="A486" s="177"/>
      <c r="B486" s="143"/>
      <c r="C486" s="144"/>
      <c r="D486" s="143"/>
      <c r="E486" s="144"/>
      <c r="F486" s="145"/>
      <c r="G486" s="143"/>
      <c r="H486" s="144"/>
      <c r="I486" s="151"/>
      <c r="J486" s="152"/>
    </row>
    <row r="487" spans="1:10" s="139" customFormat="1" x14ac:dyDescent="0.25">
      <c r="A487" s="159" t="s">
        <v>89</v>
      </c>
      <c r="B487" s="65"/>
      <c r="C487" s="66"/>
      <c r="D487" s="65"/>
      <c r="E487" s="66"/>
      <c r="F487" s="67"/>
      <c r="G487" s="65"/>
      <c r="H487" s="66"/>
      <c r="I487" s="20"/>
      <c r="J487" s="21"/>
    </row>
    <row r="488" spans="1:10" x14ac:dyDescent="0.25">
      <c r="A488" s="158" t="s">
        <v>584</v>
      </c>
      <c r="B488" s="65">
        <v>17</v>
      </c>
      <c r="C488" s="66">
        <v>36</v>
      </c>
      <c r="D488" s="65">
        <v>259</v>
      </c>
      <c r="E488" s="66">
        <v>267</v>
      </c>
      <c r="F488" s="67"/>
      <c r="G488" s="65">
        <f>B488-C488</f>
        <v>-19</v>
      </c>
      <c r="H488" s="66">
        <f>D488-E488</f>
        <v>-8</v>
      </c>
      <c r="I488" s="20">
        <f>IF(C488=0, "-", IF(G488/C488&lt;10, G488/C488, "&gt;999%"))</f>
        <v>-0.52777777777777779</v>
      </c>
      <c r="J488" s="21">
        <f>IF(E488=0, "-", IF(H488/E488&lt;10, H488/E488, "&gt;999%"))</f>
        <v>-2.9962546816479401E-2</v>
      </c>
    </row>
    <row r="489" spans="1:10" s="160" customFormat="1" x14ac:dyDescent="0.25">
      <c r="A489" s="178" t="s">
        <v>703</v>
      </c>
      <c r="B489" s="71">
        <v>17</v>
      </c>
      <c r="C489" s="72">
        <v>36</v>
      </c>
      <c r="D489" s="71">
        <v>259</v>
      </c>
      <c r="E489" s="72">
        <v>267</v>
      </c>
      <c r="F489" s="73"/>
      <c r="G489" s="71">
        <f>B489-C489</f>
        <v>-19</v>
      </c>
      <c r="H489" s="72">
        <f>D489-E489</f>
        <v>-8</v>
      </c>
      <c r="I489" s="37">
        <f>IF(C489=0, "-", IF(G489/C489&lt;10, G489/C489, "&gt;999%"))</f>
        <v>-0.52777777777777779</v>
      </c>
      <c r="J489" s="38">
        <f>IF(E489=0, "-", IF(H489/E489&lt;10, H489/E489, "&gt;999%"))</f>
        <v>-2.9962546816479401E-2</v>
      </c>
    </row>
    <row r="490" spans="1:10" x14ac:dyDescent="0.25">
      <c r="A490" s="177"/>
      <c r="B490" s="143"/>
      <c r="C490" s="144"/>
      <c r="D490" s="143"/>
      <c r="E490" s="144"/>
      <c r="F490" s="145"/>
      <c r="G490" s="143"/>
      <c r="H490" s="144"/>
      <c r="I490" s="151"/>
      <c r="J490" s="152"/>
    </row>
    <row r="491" spans="1:10" s="139" customFormat="1" x14ac:dyDescent="0.25">
      <c r="A491" s="159" t="s">
        <v>90</v>
      </c>
      <c r="B491" s="65"/>
      <c r="C491" s="66"/>
      <c r="D491" s="65"/>
      <c r="E491" s="66"/>
      <c r="F491" s="67"/>
      <c r="G491" s="65"/>
      <c r="H491" s="66"/>
      <c r="I491" s="20"/>
      <c r="J491" s="21"/>
    </row>
    <row r="492" spans="1:10" x14ac:dyDescent="0.25">
      <c r="A492" s="158" t="s">
        <v>570</v>
      </c>
      <c r="B492" s="65">
        <v>0</v>
      </c>
      <c r="C492" s="66">
        <v>0</v>
      </c>
      <c r="D492" s="65">
        <v>7</v>
      </c>
      <c r="E492" s="66">
        <v>0</v>
      </c>
      <c r="F492" s="67"/>
      <c r="G492" s="65">
        <f>B492-C492</f>
        <v>0</v>
      </c>
      <c r="H492" s="66">
        <f>D492-E492</f>
        <v>7</v>
      </c>
      <c r="I492" s="20" t="str">
        <f>IF(C492=0, "-", IF(G492/C492&lt;10, G492/C492, "&gt;999%"))</f>
        <v>-</v>
      </c>
      <c r="J492" s="21" t="str">
        <f>IF(E492=0, "-", IF(H492/E492&lt;10, H492/E492, "&gt;999%"))</f>
        <v>-</v>
      </c>
    </row>
    <row r="493" spans="1:10" s="160" customFormat="1" x14ac:dyDescent="0.25">
      <c r="A493" s="178" t="s">
        <v>704</v>
      </c>
      <c r="B493" s="71">
        <v>0</v>
      </c>
      <c r="C493" s="72">
        <v>0</v>
      </c>
      <c r="D493" s="71">
        <v>7</v>
      </c>
      <c r="E493" s="72">
        <v>0</v>
      </c>
      <c r="F493" s="73"/>
      <c r="G493" s="71">
        <f>B493-C493</f>
        <v>0</v>
      </c>
      <c r="H493" s="72">
        <f>D493-E493</f>
        <v>7</v>
      </c>
      <c r="I493" s="37" t="str">
        <f>IF(C493=0, "-", IF(G493/C493&lt;10, G493/C493, "&gt;999%"))</f>
        <v>-</v>
      </c>
      <c r="J493" s="38" t="str">
        <f>IF(E493=0, "-", IF(H493/E493&lt;10, H493/E493, "&gt;999%"))</f>
        <v>-</v>
      </c>
    </row>
    <row r="494" spans="1:10" x14ac:dyDescent="0.25">
      <c r="A494" s="177"/>
      <c r="B494" s="143"/>
      <c r="C494" s="144"/>
      <c r="D494" s="143"/>
      <c r="E494" s="144"/>
      <c r="F494" s="145"/>
      <c r="G494" s="143"/>
      <c r="H494" s="144"/>
      <c r="I494" s="151"/>
      <c r="J494" s="152"/>
    </row>
    <row r="495" spans="1:10" s="139" customFormat="1" x14ac:dyDescent="0.25">
      <c r="A495" s="159" t="s">
        <v>91</v>
      </c>
      <c r="B495" s="65"/>
      <c r="C495" s="66"/>
      <c r="D495" s="65"/>
      <c r="E495" s="66"/>
      <c r="F495" s="67"/>
      <c r="G495" s="65"/>
      <c r="H495" s="66"/>
      <c r="I495" s="20"/>
      <c r="J495" s="21"/>
    </row>
    <row r="496" spans="1:10" x14ac:dyDescent="0.25">
      <c r="A496" s="158" t="s">
        <v>212</v>
      </c>
      <c r="B496" s="65">
        <v>17</v>
      </c>
      <c r="C496" s="66">
        <v>17</v>
      </c>
      <c r="D496" s="65">
        <v>45</v>
      </c>
      <c r="E496" s="66">
        <v>222</v>
      </c>
      <c r="F496" s="67"/>
      <c r="G496" s="65">
        <f t="shared" ref="G496:G503" si="88">B496-C496</f>
        <v>0</v>
      </c>
      <c r="H496" s="66">
        <f t="shared" ref="H496:H503" si="89">D496-E496</f>
        <v>-177</v>
      </c>
      <c r="I496" s="20">
        <f t="shared" ref="I496:I503" si="90">IF(C496=0, "-", IF(G496/C496&lt;10, G496/C496, "&gt;999%"))</f>
        <v>0</v>
      </c>
      <c r="J496" s="21">
        <f t="shared" ref="J496:J503" si="91">IF(E496=0, "-", IF(H496/E496&lt;10, H496/E496, "&gt;999%"))</f>
        <v>-0.79729729729729726</v>
      </c>
    </row>
    <row r="497" spans="1:10" x14ac:dyDescent="0.25">
      <c r="A497" s="158" t="s">
        <v>382</v>
      </c>
      <c r="B497" s="65">
        <v>47</v>
      </c>
      <c r="C497" s="66">
        <v>48</v>
      </c>
      <c r="D497" s="65">
        <v>373</v>
      </c>
      <c r="E497" s="66">
        <v>581</v>
      </c>
      <c r="F497" s="67"/>
      <c r="G497" s="65">
        <f t="shared" si="88"/>
        <v>-1</v>
      </c>
      <c r="H497" s="66">
        <f t="shared" si="89"/>
        <v>-208</v>
      </c>
      <c r="I497" s="20">
        <f t="shared" si="90"/>
        <v>-2.0833333333333332E-2</v>
      </c>
      <c r="J497" s="21">
        <f t="shared" si="91"/>
        <v>-0.35800344234079173</v>
      </c>
    </row>
    <row r="498" spans="1:10" x14ac:dyDescent="0.25">
      <c r="A498" s="158" t="s">
        <v>413</v>
      </c>
      <c r="B498" s="65">
        <v>52</v>
      </c>
      <c r="C498" s="66">
        <v>36</v>
      </c>
      <c r="D498" s="65">
        <v>215</v>
      </c>
      <c r="E498" s="66">
        <v>438</v>
      </c>
      <c r="F498" s="67"/>
      <c r="G498" s="65">
        <f t="shared" si="88"/>
        <v>16</v>
      </c>
      <c r="H498" s="66">
        <f t="shared" si="89"/>
        <v>-223</v>
      </c>
      <c r="I498" s="20">
        <f t="shared" si="90"/>
        <v>0.44444444444444442</v>
      </c>
      <c r="J498" s="21">
        <f t="shared" si="91"/>
        <v>-0.5091324200913242</v>
      </c>
    </row>
    <row r="499" spans="1:10" x14ac:dyDescent="0.25">
      <c r="A499" s="158" t="s">
        <v>453</v>
      </c>
      <c r="B499" s="65">
        <v>65</v>
      </c>
      <c r="C499" s="66">
        <v>17</v>
      </c>
      <c r="D499" s="65">
        <v>380</v>
      </c>
      <c r="E499" s="66">
        <v>486</v>
      </c>
      <c r="F499" s="67"/>
      <c r="G499" s="65">
        <f t="shared" si="88"/>
        <v>48</v>
      </c>
      <c r="H499" s="66">
        <f t="shared" si="89"/>
        <v>-106</v>
      </c>
      <c r="I499" s="20">
        <f t="shared" si="90"/>
        <v>2.8235294117647061</v>
      </c>
      <c r="J499" s="21">
        <f t="shared" si="91"/>
        <v>-0.21810699588477367</v>
      </c>
    </row>
    <row r="500" spans="1:10" x14ac:dyDescent="0.25">
      <c r="A500" s="158" t="s">
        <v>253</v>
      </c>
      <c r="B500" s="65">
        <v>0</v>
      </c>
      <c r="C500" s="66">
        <v>29</v>
      </c>
      <c r="D500" s="65">
        <v>226</v>
      </c>
      <c r="E500" s="66">
        <v>329</v>
      </c>
      <c r="F500" s="67"/>
      <c r="G500" s="65">
        <f t="shared" si="88"/>
        <v>-29</v>
      </c>
      <c r="H500" s="66">
        <f t="shared" si="89"/>
        <v>-103</v>
      </c>
      <c r="I500" s="20">
        <f t="shared" si="90"/>
        <v>-1</v>
      </c>
      <c r="J500" s="21">
        <f t="shared" si="91"/>
        <v>-0.31306990881458968</v>
      </c>
    </row>
    <row r="501" spans="1:10" x14ac:dyDescent="0.25">
      <c r="A501" s="158" t="s">
        <v>231</v>
      </c>
      <c r="B501" s="65">
        <v>19</v>
      </c>
      <c r="C501" s="66">
        <v>7</v>
      </c>
      <c r="D501" s="65">
        <v>138</v>
      </c>
      <c r="E501" s="66">
        <v>245</v>
      </c>
      <c r="F501" s="67"/>
      <c r="G501" s="65">
        <f t="shared" si="88"/>
        <v>12</v>
      </c>
      <c r="H501" s="66">
        <f t="shared" si="89"/>
        <v>-107</v>
      </c>
      <c r="I501" s="20">
        <f t="shared" si="90"/>
        <v>1.7142857142857142</v>
      </c>
      <c r="J501" s="21">
        <f t="shared" si="91"/>
        <v>-0.43673469387755104</v>
      </c>
    </row>
    <row r="502" spans="1:10" x14ac:dyDescent="0.25">
      <c r="A502" s="158" t="s">
        <v>276</v>
      </c>
      <c r="B502" s="65">
        <v>11</v>
      </c>
      <c r="C502" s="66">
        <v>7</v>
      </c>
      <c r="D502" s="65">
        <v>246</v>
      </c>
      <c r="E502" s="66">
        <v>130</v>
      </c>
      <c r="F502" s="67"/>
      <c r="G502" s="65">
        <f t="shared" si="88"/>
        <v>4</v>
      </c>
      <c r="H502" s="66">
        <f t="shared" si="89"/>
        <v>116</v>
      </c>
      <c r="I502" s="20">
        <f t="shared" si="90"/>
        <v>0.5714285714285714</v>
      </c>
      <c r="J502" s="21">
        <f t="shared" si="91"/>
        <v>0.89230769230769236</v>
      </c>
    </row>
    <row r="503" spans="1:10" s="160" customFormat="1" x14ac:dyDescent="0.25">
      <c r="A503" s="178" t="s">
        <v>705</v>
      </c>
      <c r="B503" s="71">
        <v>211</v>
      </c>
      <c r="C503" s="72">
        <v>161</v>
      </c>
      <c r="D503" s="71">
        <v>1623</v>
      </c>
      <c r="E503" s="72">
        <v>2431</v>
      </c>
      <c r="F503" s="73"/>
      <c r="G503" s="71">
        <f t="shared" si="88"/>
        <v>50</v>
      </c>
      <c r="H503" s="72">
        <f t="shared" si="89"/>
        <v>-808</v>
      </c>
      <c r="I503" s="37">
        <f t="shared" si="90"/>
        <v>0.3105590062111801</v>
      </c>
      <c r="J503" s="38">
        <f t="shared" si="91"/>
        <v>-0.33237350884409705</v>
      </c>
    </row>
    <row r="504" spans="1:10" x14ac:dyDescent="0.25">
      <c r="A504" s="177"/>
      <c r="B504" s="143"/>
      <c r="C504" s="144"/>
      <c r="D504" s="143"/>
      <c r="E504" s="144"/>
      <c r="F504" s="145"/>
      <c r="G504" s="143"/>
      <c r="H504" s="144"/>
      <c r="I504" s="151"/>
      <c r="J504" s="152"/>
    </row>
    <row r="505" spans="1:10" s="139" customFormat="1" x14ac:dyDescent="0.25">
      <c r="A505" s="159" t="s">
        <v>92</v>
      </c>
      <c r="B505" s="65"/>
      <c r="C505" s="66"/>
      <c r="D505" s="65"/>
      <c r="E505" s="66"/>
      <c r="F505" s="67"/>
      <c r="G505" s="65"/>
      <c r="H505" s="66"/>
      <c r="I505" s="20"/>
      <c r="J505" s="21"/>
    </row>
    <row r="506" spans="1:10" x14ac:dyDescent="0.25">
      <c r="A506" s="158" t="s">
        <v>414</v>
      </c>
      <c r="B506" s="65">
        <v>10</v>
      </c>
      <c r="C506" s="66">
        <v>2</v>
      </c>
      <c r="D506" s="65">
        <v>120</v>
      </c>
      <c r="E506" s="66">
        <v>81</v>
      </c>
      <c r="F506" s="67"/>
      <c r="G506" s="65">
        <f>B506-C506</f>
        <v>8</v>
      </c>
      <c r="H506" s="66">
        <f>D506-E506</f>
        <v>39</v>
      </c>
      <c r="I506" s="20">
        <f>IF(C506=0, "-", IF(G506/C506&lt;10, G506/C506, "&gt;999%"))</f>
        <v>4</v>
      </c>
      <c r="J506" s="21">
        <f>IF(E506=0, "-", IF(H506/E506&lt;10, H506/E506, "&gt;999%"))</f>
        <v>0.48148148148148145</v>
      </c>
    </row>
    <row r="507" spans="1:10" x14ac:dyDescent="0.25">
      <c r="A507" s="158" t="s">
        <v>542</v>
      </c>
      <c r="B507" s="65">
        <v>54</v>
      </c>
      <c r="C507" s="66">
        <v>40</v>
      </c>
      <c r="D507" s="65">
        <v>326</v>
      </c>
      <c r="E507" s="66">
        <v>391</v>
      </c>
      <c r="F507" s="67"/>
      <c r="G507" s="65">
        <f>B507-C507</f>
        <v>14</v>
      </c>
      <c r="H507" s="66">
        <f>D507-E507</f>
        <v>-65</v>
      </c>
      <c r="I507" s="20">
        <f>IF(C507=0, "-", IF(G507/C507&lt;10, G507/C507, "&gt;999%"))</f>
        <v>0.35</v>
      </c>
      <c r="J507" s="21">
        <f>IF(E507=0, "-", IF(H507/E507&lt;10, H507/E507, "&gt;999%"))</f>
        <v>-0.16624040920716113</v>
      </c>
    </row>
    <row r="508" spans="1:10" x14ac:dyDescent="0.25">
      <c r="A508" s="158" t="s">
        <v>454</v>
      </c>
      <c r="B508" s="65">
        <v>54</v>
      </c>
      <c r="C508" s="66">
        <v>25</v>
      </c>
      <c r="D508" s="65">
        <v>331</v>
      </c>
      <c r="E508" s="66">
        <v>155</v>
      </c>
      <c r="F508" s="67"/>
      <c r="G508" s="65">
        <f>B508-C508</f>
        <v>29</v>
      </c>
      <c r="H508" s="66">
        <f>D508-E508</f>
        <v>176</v>
      </c>
      <c r="I508" s="20">
        <f>IF(C508=0, "-", IF(G508/C508&lt;10, G508/C508, "&gt;999%"))</f>
        <v>1.1599999999999999</v>
      </c>
      <c r="J508" s="21">
        <f>IF(E508=0, "-", IF(H508/E508&lt;10, H508/E508, "&gt;999%"))</f>
        <v>1.1354838709677419</v>
      </c>
    </row>
    <row r="509" spans="1:10" s="160" customFormat="1" x14ac:dyDescent="0.25">
      <c r="A509" s="178" t="s">
        <v>706</v>
      </c>
      <c r="B509" s="71">
        <v>118</v>
      </c>
      <c r="C509" s="72">
        <v>67</v>
      </c>
      <c r="D509" s="71">
        <v>777</v>
      </c>
      <c r="E509" s="72">
        <v>627</v>
      </c>
      <c r="F509" s="73"/>
      <c r="G509" s="71">
        <f>B509-C509</f>
        <v>51</v>
      </c>
      <c r="H509" s="72">
        <f>D509-E509</f>
        <v>150</v>
      </c>
      <c r="I509" s="37">
        <f>IF(C509=0, "-", IF(G509/C509&lt;10, G509/C509, "&gt;999%"))</f>
        <v>0.76119402985074625</v>
      </c>
      <c r="J509" s="38">
        <f>IF(E509=0, "-", IF(H509/E509&lt;10, H509/E509, "&gt;999%"))</f>
        <v>0.23923444976076555</v>
      </c>
    </row>
    <row r="510" spans="1:10" x14ac:dyDescent="0.25">
      <c r="A510" s="177"/>
      <c r="B510" s="143"/>
      <c r="C510" s="144"/>
      <c r="D510" s="143"/>
      <c r="E510" s="144"/>
      <c r="F510" s="145"/>
      <c r="G510" s="143"/>
      <c r="H510" s="144"/>
      <c r="I510" s="151"/>
      <c r="J510" s="152"/>
    </row>
    <row r="511" spans="1:10" s="139" customFormat="1" x14ac:dyDescent="0.25">
      <c r="A511" s="159" t="s">
        <v>93</v>
      </c>
      <c r="B511" s="65"/>
      <c r="C511" s="66"/>
      <c r="D511" s="65"/>
      <c r="E511" s="66"/>
      <c r="F511" s="67"/>
      <c r="G511" s="65"/>
      <c r="H511" s="66"/>
      <c r="I511" s="20"/>
      <c r="J511" s="21"/>
    </row>
    <row r="512" spans="1:10" x14ac:dyDescent="0.25">
      <c r="A512" s="158" t="s">
        <v>323</v>
      </c>
      <c r="B512" s="65">
        <v>21</v>
      </c>
      <c r="C512" s="66">
        <v>0</v>
      </c>
      <c r="D512" s="65">
        <v>182</v>
      </c>
      <c r="E512" s="66">
        <v>27</v>
      </c>
      <c r="F512" s="67"/>
      <c r="G512" s="65">
        <f t="shared" ref="G512:G519" si="92">B512-C512</f>
        <v>21</v>
      </c>
      <c r="H512" s="66">
        <f t="shared" ref="H512:H519" si="93">D512-E512</f>
        <v>155</v>
      </c>
      <c r="I512" s="20" t="str">
        <f t="shared" ref="I512:I519" si="94">IF(C512=0, "-", IF(G512/C512&lt;10, G512/C512, "&gt;999%"))</f>
        <v>-</v>
      </c>
      <c r="J512" s="21">
        <f t="shared" ref="J512:J519" si="95">IF(E512=0, "-", IF(H512/E512&lt;10, H512/E512, "&gt;999%"))</f>
        <v>5.7407407407407405</v>
      </c>
    </row>
    <row r="513" spans="1:10" x14ac:dyDescent="0.25">
      <c r="A513" s="158" t="s">
        <v>415</v>
      </c>
      <c r="B513" s="65">
        <v>197</v>
      </c>
      <c r="C513" s="66">
        <v>164</v>
      </c>
      <c r="D513" s="65">
        <v>1857</v>
      </c>
      <c r="E513" s="66">
        <v>2330</v>
      </c>
      <c r="F513" s="67"/>
      <c r="G513" s="65">
        <f t="shared" si="92"/>
        <v>33</v>
      </c>
      <c r="H513" s="66">
        <f t="shared" si="93"/>
        <v>-473</v>
      </c>
      <c r="I513" s="20">
        <f t="shared" si="94"/>
        <v>0.20121951219512196</v>
      </c>
      <c r="J513" s="21">
        <f t="shared" si="95"/>
        <v>-0.20300429184549357</v>
      </c>
    </row>
    <row r="514" spans="1:10" x14ac:dyDescent="0.25">
      <c r="A514" s="158" t="s">
        <v>232</v>
      </c>
      <c r="B514" s="65">
        <v>85</v>
      </c>
      <c r="C514" s="66">
        <v>41</v>
      </c>
      <c r="D514" s="65">
        <v>607</v>
      </c>
      <c r="E514" s="66">
        <v>698</v>
      </c>
      <c r="F514" s="67"/>
      <c r="G514" s="65">
        <f t="shared" si="92"/>
        <v>44</v>
      </c>
      <c r="H514" s="66">
        <f t="shared" si="93"/>
        <v>-91</v>
      </c>
      <c r="I514" s="20">
        <f t="shared" si="94"/>
        <v>1.0731707317073171</v>
      </c>
      <c r="J514" s="21">
        <f t="shared" si="95"/>
        <v>-0.13037249283667621</v>
      </c>
    </row>
    <row r="515" spans="1:10" x14ac:dyDescent="0.25">
      <c r="A515" s="158" t="s">
        <v>254</v>
      </c>
      <c r="B515" s="65">
        <v>0</v>
      </c>
      <c r="C515" s="66">
        <v>0</v>
      </c>
      <c r="D515" s="65">
        <v>0</v>
      </c>
      <c r="E515" s="66">
        <v>38</v>
      </c>
      <c r="F515" s="67"/>
      <c r="G515" s="65">
        <f t="shared" si="92"/>
        <v>0</v>
      </c>
      <c r="H515" s="66">
        <f t="shared" si="93"/>
        <v>-38</v>
      </c>
      <c r="I515" s="20" t="str">
        <f t="shared" si="94"/>
        <v>-</v>
      </c>
      <c r="J515" s="21">
        <f t="shared" si="95"/>
        <v>-1</v>
      </c>
    </row>
    <row r="516" spans="1:10" x14ac:dyDescent="0.25">
      <c r="A516" s="158" t="s">
        <v>455</v>
      </c>
      <c r="B516" s="65">
        <v>246</v>
      </c>
      <c r="C516" s="66">
        <v>321</v>
      </c>
      <c r="D516" s="65">
        <v>2077</v>
      </c>
      <c r="E516" s="66">
        <v>1675</v>
      </c>
      <c r="F516" s="67"/>
      <c r="G516" s="65">
        <f t="shared" si="92"/>
        <v>-75</v>
      </c>
      <c r="H516" s="66">
        <f t="shared" si="93"/>
        <v>402</v>
      </c>
      <c r="I516" s="20">
        <f t="shared" si="94"/>
        <v>-0.23364485981308411</v>
      </c>
      <c r="J516" s="21">
        <f t="shared" si="95"/>
        <v>0.24</v>
      </c>
    </row>
    <row r="517" spans="1:10" x14ac:dyDescent="0.25">
      <c r="A517" s="158" t="s">
        <v>233</v>
      </c>
      <c r="B517" s="65">
        <v>70</v>
      </c>
      <c r="C517" s="66">
        <v>23</v>
      </c>
      <c r="D517" s="65">
        <v>295</v>
      </c>
      <c r="E517" s="66">
        <v>201</v>
      </c>
      <c r="F517" s="67"/>
      <c r="G517" s="65">
        <f t="shared" si="92"/>
        <v>47</v>
      </c>
      <c r="H517" s="66">
        <f t="shared" si="93"/>
        <v>94</v>
      </c>
      <c r="I517" s="20">
        <f t="shared" si="94"/>
        <v>2.0434782608695654</v>
      </c>
      <c r="J517" s="21">
        <f t="shared" si="95"/>
        <v>0.46766169154228854</v>
      </c>
    </row>
    <row r="518" spans="1:10" x14ac:dyDescent="0.25">
      <c r="A518" s="158" t="s">
        <v>383</v>
      </c>
      <c r="B518" s="65">
        <v>238</v>
      </c>
      <c r="C518" s="66">
        <v>124</v>
      </c>
      <c r="D518" s="65">
        <v>1525</v>
      </c>
      <c r="E518" s="66">
        <v>1532</v>
      </c>
      <c r="F518" s="67"/>
      <c r="G518" s="65">
        <f t="shared" si="92"/>
        <v>114</v>
      </c>
      <c r="H518" s="66">
        <f t="shared" si="93"/>
        <v>-7</v>
      </c>
      <c r="I518" s="20">
        <f t="shared" si="94"/>
        <v>0.91935483870967738</v>
      </c>
      <c r="J518" s="21">
        <f t="shared" si="95"/>
        <v>-4.5691906005221935E-3</v>
      </c>
    </row>
    <row r="519" spans="1:10" s="160" customFormat="1" x14ac:dyDescent="0.25">
      <c r="A519" s="178" t="s">
        <v>707</v>
      </c>
      <c r="B519" s="71">
        <v>857</v>
      </c>
      <c r="C519" s="72">
        <v>673</v>
      </c>
      <c r="D519" s="71">
        <v>6543</v>
      </c>
      <c r="E519" s="72">
        <v>6501</v>
      </c>
      <c r="F519" s="73"/>
      <c r="G519" s="71">
        <f t="shared" si="92"/>
        <v>184</v>
      </c>
      <c r="H519" s="72">
        <f t="shared" si="93"/>
        <v>42</v>
      </c>
      <c r="I519" s="37">
        <f t="shared" si="94"/>
        <v>0.27340267459138184</v>
      </c>
      <c r="J519" s="38">
        <f t="shared" si="95"/>
        <v>6.4605445316105216E-3</v>
      </c>
    </row>
    <row r="520" spans="1:10" x14ac:dyDescent="0.25">
      <c r="A520" s="177"/>
      <c r="B520" s="143"/>
      <c r="C520" s="144"/>
      <c r="D520" s="143"/>
      <c r="E520" s="144"/>
      <c r="F520" s="145"/>
      <c r="G520" s="143"/>
      <c r="H520" s="144"/>
      <c r="I520" s="151"/>
      <c r="J520" s="152"/>
    </row>
    <row r="521" spans="1:10" s="139" customFormat="1" x14ac:dyDescent="0.25">
      <c r="A521" s="159" t="s">
        <v>94</v>
      </c>
      <c r="B521" s="65"/>
      <c r="C521" s="66"/>
      <c r="D521" s="65"/>
      <c r="E521" s="66"/>
      <c r="F521" s="67"/>
      <c r="G521" s="65"/>
      <c r="H521" s="66"/>
      <c r="I521" s="20"/>
      <c r="J521" s="21"/>
    </row>
    <row r="522" spans="1:10" x14ac:dyDescent="0.25">
      <c r="A522" s="158" t="s">
        <v>213</v>
      </c>
      <c r="B522" s="65">
        <v>127</v>
      </c>
      <c r="C522" s="66">
        <v>131</v>
      </c>
      <c r="D522" s="65">
        <v>1769</v>
      </c>
      <c r="E522" s="66">
        <v>769</v>
      </c>
      <c r="F522" s="67"/>
      <c r="G522" s="65">
        <f t="shared" ref="G522:G528" si="96">B522-C522</f>
        <v>-4</v>
      </c>
      <c r="H522" s="66">
        <f t="shared" ref="H522:H528" si="97">D522-E522</f>
        <v>1000</v>
      </c>
      <c r="I522" s="20">
        <f t="shared" ref="I522:I528" si="98">IF(C522=0, "-", IF(G522/C522&lt;10, G522/C522, "&gt;999%"))</f>
        <v>-3.0534351145038167E-2</v>
      </c>
      <c r="J522" s="21">
        <f t="shared" ref="J522:J528" si="99">IF(E522=0, "-", IF(H522/E522&lt;10, H522/E522, "&gt;999%"))</f>
        <v>1.3003901170351104</v>
      </c>
    </row>
    <row r="523" spans="1:10" x14ac:dyDescent="0.25">
      <c r="A523" s="158" t="s">
        <v>362</v>
      </c>
      <c r="B523" s="65">
        <v>8</v>
      </c>
      <c r="C523" s="66">
        <v>28</v>
      </c>
      <c r="D523" s="65">
        <v>306</v>
      </c>
      <c r="E523" s="66">
        <v>298</v>
      </c>
      <c r="F523" s="67"/>
      <c r="G523" s="65">
        <f t="shared" si="96"/>
        <v>-20</v>
      </c>
      <c r="H523" s="66">
        <f t="shared" si="97"/>
        <v>8</v>
      </c>
      <c r="I523" s="20">
        <f t="shared" si="98"/>
        <v>-0.7142857142857143</v>
      </c>
      <c r="J523" s="21">
        <f t="shared" si="99"/>
        <v>2.6845637583892617E-2</v>
      </c>
    </row>
    <row r="524" spans="1:10" x14ac:dyDescent="0.25">
      <c r="A524" s="158" t="s">
        <v>363</v>
      </c>
      <c r="B524" s="65">
        <v>99</v>
      </c>
      <c r="C524" s="66">
        <v>36</v>
      </c>
      <c r="D524" s="65">
        <v>780</v>
      </c>
      <c r="E524" s="66">
        <v>308</v>
      </c>
      <c r="F524" s="67"/>
      <c r="G524" s="65">
        <f t="shared" si="96"/>
        <v>63</v>
      </c>
      <c r="H524" s="66">
        <f t="shared" si="97"/>
        <v>472</v>
      </c>
      <c r="I524" s="20">
        <f t="shared" si="98"/>
        <v>1.75</v>
      </c>
      <c r="J524" s="21">
        <f t="shared" si="99"/>
        <v>1.5324675324675325</v>
      </c>
    </row>
    <row r="525" spans="1:10" x14ac:dyDescent="0.25">
      <c r="A525" s="158" t="s">
        <v>384</v>
      </c>
      <c r="B525" s="65">
        <v>3</v>
      </c>
      <c r="C525" s="66">
        <v>9</v>
      </c>
      <c r="D525" s="65">
        <v>92</v>
      </c>
      <c r="E525" s="66">
        <v>65</v>
      </c>
      <c r="F525" s="67"/>
      <c r="G525" s="65">
        <f t="shared" si="96"/>
        <v>-6</v>
      </c>
      <c r="H525" s="66">
        <f t="shared" si="97"/>
        <v>27</v>
      </c>
      <c r="I525" s="20">
        <f t="shared" si="98"/>
        <v>-0.66666666666666663</v>
      </c>
      <c r="J525" s="21">
        <f t="shared" si="99"/>
        <v>0.41538461538461541</v>
      </c>
    </row>
    <row r="526" spans="1:10" x14ac:dyDescent="0.25">
      <c r="A526" s="158" t="s">
        <v>214</v>
      </c>
      <c r="B526" s="65">
        <v>65</v>
      </c>
      <c r="C526" s="66">
        <v>27</v>
      </c>
      <c r="D526" s="65">
        <v>611</v>
      </c>
      <c r="E526" s="66">
        <v>727</v>
      </c>
      <c r="F526" s="67"/>
      <c r="G526" s="65">
        <f t="shared" si="96"/>
        <v>38</v>
      </c>
      <c r="H526" s="66">
        <f t="shared" si="97"/>
        <v>-116</v>
      </c>
      <c r="I526" s="20">
        <f t="shared" si="98"/>
        <v>1.4074074074074074</v>
      </c>
      <c r="J526" s="21">
        <f t="shared" si="99"/>
        <v>-0.15955983493810177</v>
      </c>
    </row>
    <row r="527" spans="1:10" x14ac:dyDescent="0.25">
      <c r="A527" s="158" t="s">
        <v>385</v>
      </c>
      <c r="B527" s="65">
        <v>80</v>
      </c>
      <c r="C527" s="66">
        <v>61</v>
      </c>
      <c r="D527" s="65">
        <v>460</v>
      </c>
      <c r="E527" s="66">
        <v>546</v>
      </c>
      <c r="F527" s="67"/>
      <c r="G527" s="65">
        <f t="shared" si="96"/>
        <v>19</v>
      </c>
      <c r="H527" s="66">
        <f t="shared" si="97"/>
        <v>-86</v>
      </c>
      <c r="I527" s="20">
        <f t="shared" si="98"/>
        <v>0.31147540983606559</v>
      </c>
      <c r="J527" s="21">
        <f t="shared" si="99"/>
        <v>-0.1575091575091575</v>
      </c>
    </row>
    <row r="528" spans="1:10" s="160" customFormat="1" x14ac:dyDescent="0.25">
      <c r="A528" s="178" t="s">
        <v>708</v>
      </c>
      <c r="B528" s="71">
        <v>382</v>
      </c>
      <c r="C528" s="72">
        <v>292</v>
      </c>
      <c r="D528" s="71">
        <v>4018</v>
      </c>
      <c r="E528" s="72">
        <v>2713</v>
      </c>
      <c r="F528" s="73"/>
      <c r="G528" s="71">
        <f t="shared" si="96"/>
        <v>90</v>
      </c>
      <c r="H528" s="72">
        <f t="shared" si="97"/>
        <v>1305</v>
      </c>
      <c r="I528" s="37">
        <f t="shared" si="98"/>
        <v>0.30821917808219179</v>
      </c>
      <c r="J528" s="38">
        <f t="shared" si="99"/>
        <v>0.48101732399557684</v>
      </c>
    </row>
    <row r="529" spans="1:10" x14ac:dyDescent="0.25">
      <c r="A529" s="177"/>
      <c r="B529" s="143"/>
      <c r="C529" s="144"/>
      <c r="D529" s="143"/>
      <c r="E529" s="144"/>
      <c r="F529" s="145"/>
      <c r="G529" s="143"/>
      <c r="H529" s="144"/>
      <c r="I529" s="151"/>
      <c r="J529" s="152"/>
    </row>
    <row r="530" spans="1:10" s="139" customFormat="1" x14ac:dyDescent="0.25">
      <c r="A530" s="159" t="s">
        <v>95</v>
      </c>
      <c r="B530" s="65"/>
      <c r="C530" s="66"/>
      <c r="D530" s="65"/>
      <c r="E530" s="66"/>
      <c r="F530" s="67"/>
      <c r="G530" s="65"/>
      <c r="H530" s="66"/>
      <c r="I530" s="20"/>
      <c r="J530" s="21"/>
    </row>
    <row r="531" spans="1:10" x14ac:dyDescent="0.25">
      <c r="A531" s="158" t="s">
        <v>270</v>
      </c>
      <c r="B531" s="65">
        <v>444</v>
      </c>
      <c r="C531" s="66">
        <v>0</v>
      </c>
      <c r="D531" s="65">
        <v>2244</v>
      </c>
      <c r="E531" s="66">
        <v>0</v>
      </c>
      <c r="F531" s="67"/>
      <c r="G531" s="65">
        <f>B531-C531</f>
        <v>444</v>
      </c>
      <c r="H531" s="66">
        <f>D531-E531</f>
        <v>2244</v>
      </c>
      <c r="I531" s="20" t="str">
        <f>IF(C531=0, "-", IF(G531/C531&lt;10, G531/C531, "&gt;999%"))</f>
        <v>-</v>
      </c>
      <c r="J531" s="21" t="str">
        <f>IF(E531=0, "-", IF(H531/E531&lt;10, H531/E531, "&gt;999%"))</f>
        <v>-</v>
      </c>
    </row>
    <row r="532" spans="1:10" x14ac:dyDescent="0.25">
      <c r="A532" s="158" t="s">
        <v>436</v>
      </c>
      <c r="B532" s="65">
        <v>1174</v>
      </c>
      <c r="C532" s="66">
        <v>0</v>
      </c>
      <c r="D532" s="65">
        <v>1446</v>
      </c>
      <c r="E532" s="66">
        <v>0</v>
      </c>
      <c r="F532" s="67"/>
      <c r="G532" s="65">
        <f>B532-C532</f>
        <v>1174</v>
      </c>
      <c r="H532" s="66">
        <f>D532-E532</f>
        <v>1446</v>
      </c>
      <c r="I532" s="20" t="str">
        <f>IF(C532=0, "-", IF(G532/C532&lt;10, G532/C532, "&gt;999%"))</f>
        <v>-</v>
      </c>
      <c r="J532" s="21" t="str">
        <f>IF(E532=0, "-", IF(H532/E532&lt;10, H532/E532, "&gt;999%"))</f>
        <v>-</v>
      </c>
    </row>
    <row r="533" spans="1:10" s="160" customFormat="1" x14ac:dyDescent="0.25">
      <c r="A533" s="178" t="s">
        <v>709</v>
      </c>
      <c r="B533" s="71">
        <v>1618</v>
      </c>
      <c r="C533" s="72">
        <v>0</v>
      </c>
      <c r="D533" s="71">
        <v>3690</v>
      </c>
      <c r="E533" s="72">
        <v>0</v>
      </c>
      <c r="F533" s="73"/>
      <c r="G533" s="71">
        <f>B533-C533</f>
        <v>1618</v>
      </c>
      <c r="H533" s="72">
        <f>D533-E533</f>
        <v>3690</v>
      </c>
      <c r="I533" s="37" t="str">
        <f>IF(C533=0, "-", IF(G533/C533&lt;10, G533/C533, "&gt;999%"))</f>
        <v>-</v>
      </c>
      <c r="J533" s="38" t="str">
        <f>IF(E533=0, "-", IF(H533/E533&lt;10, H533/E533, "&gt;999%"))</f>
        <v>-</v>
      </c>
    </row>
    <row r="534" spans="1:10" x14ac:dyDescent="0.25">
      <c r="A534" s="177"/>
      <c r="B534" s="143"/>
      <c r="C534" s="144"/>
      <c r="D534" s="143"/>
      <c r="E534" s="144"/>
      <c r="F534" s="145"/>
      <c r="G534" s="143"/>
      <c r="H534" s="144"/>
      <c r="I534" s="151"/>
      <c r="J534" s="152"/>
    </row>
    <row r="535" spans="1:10" s="139" customFormat="1" x14ac:dyDescent="0.25">
      <c r="A535" s="159" t="s">
        <v>96</v>
      </c>
      <c r="B535" s="65"/>
      <c r="C535" s="66"/>
      <c r="D535" s="65"/>
      <c r="E535" s="66"/>
      <c r="F535" s="67"/>
      <c r="G535" s="65"/>
      <c r="H535" s="66"/>
      <c r="I535" s="20"/>
      <c r="J535" s="21"/>
    </row>
    <row r="536" spans="1:10" x14ac:dyDescent="0.25">
      <c r="A536" s="158" t="s">
        <v>255</v>
      </c>
      <c r="B536" s="65">
        <v>134</v>
      </c>
      <c r="C536" s="66">
        <v>398</v>
      </c>
      <c r="D536" s="65">
        <v>1917</v>
      </c>
      <c r="E536" s="66">
        <v>2525</v>
      </c>
      <c r="F536" s="67"/>
      <c r="G536" s="65">
        <f t="shared" ref="G536:G561" si="100">B536-C536</f>
        <v>-264</v>
      </c>
      <c r="H536" s="66">
        <f t="shared" ref="H536:H561" si="101">D536-E536</f>
        <v>-608</v>
      </c>
      <c r="I536" s="20">
        <f t="shared" ref="I536:I561" si="102">IF(C536=0, "-", IF(G536/C536&lt;10, G536/C536, "&gt;999%"))</f>
        <v>-0.66331658291457285</v>
      </c>
      <c r="J536" s="21">
        <f t="shared" ref="J536:J561" si="103">IF(E536=0, "-", IF(H536/E536&lt;10, H536/E536, "&gt;999%"))</f>
        <v>-0.24079207920792078</v>
      </c>
    </row>
    <row r="537" spans="1:10" x14ac:dyDescent="0.25">
      <c r="A537" s="158" t="s">
        <v>386</v>
      </c>
      <c r="B537" s="65">
        <v>118</v>
      </c>
      <c r="C537" s="66">
        <v>101</v>
      </c>
      <c r="D537" s="65">
        <v>1436</v>
      </c>
      <c r="E537" s="66">
        <v>1303</v>
      </c>
      <c r="F537" s="67"/>
      <c r="G537" s="65">
        <f t="shared" si="100"/>
        <v>17</v>
      </c>
      <c r="H537" s="66">
        <f t="shared" si="101"/>
        <v>133</v>
      </c>
      <c r="I537" s="20">
        <f t="shared" si="102"/>
        <v>0.16831683168316833</v>
      </c>
      <c r="J537" s="21">
        <f t="shared" si="103"/>
        <v>0.10207214121258634</v>
      </c>
    </row>
    <row r="538" spans="1:10" x14ac:dyDescent="0.25">
      <c r="A538" s="158" t="s">
        <v>503</v>
      </c>
      <c r="B538" s="65">
        <v>5</v>
      </c>
      <c r="C538" s="66">
        <v>2</v>
      </c>
      <c r="D538" s="65">
        <v>14</v>
      </c>
      <c r="E538" s="66">
        <v>19</v>
      </c>
      <c r="F538" s="67"/>
      <c r="G538" s="65">
        <f t="shared" si="100"/>
        <v>3</v>
      </c>
      <c r="H538" s="66">
        <f t="shared" si="101"/>
        <v>-5</v>
      </c>
      <c r="I538" s="20">
        <f t="shared" si="102"/>
        <v>1.5</v>
      </c>
      <c r="J538" s="21">
        <f t="shared" si="103"/>
        <v>-0.26315789473684209</v>
      </c>
    </row>
    <row r="539" spans="1:10" x14ac:dyDescent="0.25">
      <c r="A539" s="158" t="s">
        <v>234</v>
      </c>
      <c r="B539" s="65">
        <v>332</v>
      </c>
      <c r="C539" s="66">
        <v>543</v>
      </c>
      <c r="D539" s="65">
        <v>3967</v>
      </c>
      <c r="E539" s="66">
        <v>4711</v>
      </c>
      <c r="F539" s="67"/>
      <c r="G539" s="65">
        <f t="shared" si="100"/>
        <v>-211</v>
      </c>
      <c r="H539" s="66">
        <f t="shared" si="101"/>
        <v>-744</v>
      </c>
      <c r="I539" s="20">
        <f t="shared" si="102"/>
        <v>-0.38858195211786373</v>
      </c>
      <c r="J539" s="21">
        <f t="shared" si="103"/>
        <v>-0.15792825302483549</v>
      </c>
    </row>
    <row r="540" spans="1:10" x14ac:dyDescent="0.25">
      <c r="A540" s="158" t="s">
        <v>456</v>
      </c>
      <c r="B540" s="65">
        <v>0</v>
      </c>
      <c r="C540" s="66">
        <v>0</v>
      </c>
      <c r="D540" s="65">
        <v>0</v>
      </c>
      <c r="E540" s="66">
        <v>1</v>
      </c>
      <c r="F540" s="67"/>
      <c r="G540" s="65">
        <f t="shared" si="100"/>
        <v>0</v>
      </c>
      <c r="H540" s="66">
        <f t="shared" si="101"/>
        <v>-1</v>
      </c>
      <c r="I540" s="20" t="str">
        <f t="shared" si="102"/>
        <v>-</v>
      </c>
      <c r="J540" s="21">
        <f t="shared" si="103"/>
        <v>-1</v>
      </c>
    </row>
    <row r="541" spans="1:10" x14ac:dyDescent="0.25">
      <c r="A541" s="158" t="s">
        <v>457</v>
      </c>
      <c r="B541" s="65">
        <v>44</v>
      </c>
      <c r="C541" s="66">
        <v>66</v>
      </c>
      <c r="D541" s="65">
        <v>621</v>
      </c>
      <c r="E541" s="66">
        <v>558</v>
      </c>
      <c r="F541" s="67"/>
      <c r="G541" s="65">
        <f t="shared" si="100"/>
        <v>-22</v>
      </c>
      <c r="H541" s="66">
        <f t="shared" si="101"/>
        <v>63</v>
      </c>
      <c r="I541" s="20">
        <f t="shared" si="102"/>
        <v>-0.33333333333333331</v>
      </c>
      <c r="J541" s="21">
        <f t="shared" si="103"/>
        <v>0.11290322580645161</v>
      </c>
    </row>
    <row r="542" spans="1:10" x14ac:dyDescent="0.25">
      <c r="A542" s="158" t="s">
        <v>324</v>
      </c>
      <c r="B542" s="65">
        <v>25</v>
      </c>
      <c r="C542" s="66">
        <v>0</v>
      </c>
      <c r="D542" s="65">
        <v>25</v>
      </c>
      <c r="E542" s="66">
        <v>49</v>
      </c>
      <c r="F542" s="67"/>
      <c r="G542" s="65">
        <f t="shared" si="100"/>
        <v>25</v>
      </c>
      <c r="H542" s="66">
        <f t="shared" si="101"/>
        <v>-24</v>
      </c>
      <c r="I542" s="20" t="str">
        <f t="shared" si="102"/>
        <v>-</v>
      </c>
      <c r="J542" s="21">
        <f t="shared" si="103"/>
        <v>-0.48979591836734693</v>
      </c>
    </row>
    <row r="543" spans="1:10" x14ac:dyDescent="0.25">
      <c r="A543" s="158" t="s">
        <v>314</v>
      </c>
      <c r="B543" s="65">
        <v>2</v>
      </c>
      <c r="C543" s="66">
        <v>8</v>
      </c>
      <c r="D543" s="65">
        <v>23</v>
      </c>
      <c r="E543" s="66">
        <v>48</v>
      </c>
      <c r="F543" s="67"/>
      <c r="G543" s="65">
        <f t="shared" si="100"/>
        <v>-6</v>
      </c>
      <c r="H543" s="66">
        <f t="shared" si="101"/>
        <v>-25</v>
      </c>
      <c r="I543" s="20">
        <f t="shared" si="102"/>
        <v>-0.75</v>
      </c>
      <c r="J543" s="21">
        <f t="shared" si="103"/>
        <v>-0.52083333333333337</v>
      </c>
    </row>
    <row r="544" spans="1:10" x14ac:dyDescent="0.25">
      <c r="A544" s="158" t="s">
        <v>500</v>
      </c>
      <c r="B544" s="65">
        <v>18</v>
      </c>
      <c r="C544" s="66">
        <v>41</v>
      </c>
      <c r="D544" s="65">
        <v>264</v>
      </c>
      <c r="E544" s="66">
        <v>192</v>
      </c>
      <c r="F544" s="67"/>
      <c r="G544" s="65">
        <f t="shared" si="100"/>
        <v>-23</v>
      </c>
      <c r="H544" s="66">
        <f t="shared" si="101"/>
        <v>72</v>
      </c>
      <c r="I544" s="20">
        <f t="shared" si="102"/>
        <v>-0.56097560975609762</v>
      </c>
      <c r="J544" s="21">
        <f t="shared" si="103"/>
        <v>0.375</v>
      </c>
    </row>
    <row r="545" spans="1:10" x14ac:dyDescent="0.25">
      <c r="A545" s="158" t="s">
        <v>516</v>
      </c>
      <c r="B545" s="65">
        <v>126</v>
      </c>
      <c r="C545" s="66">
        <v>310</v>
      </c>
      <c r="D545" s="65">
        <v>1738</v>
      </c>
      <c r="E545" s="66">
        <v>1874</v>
      </c>
      <c r="F545" s="67"/>
      <c r="G545" s="65">
        <f t="shared" si="100"/>
        <v>-184</v>
      </c>
      <c r="H545" s="66">
        <f t="shared" si="101"/>
        <v>-136</v>
      </c>
      <c r="I545" s="20">
        <f t="shared" si="102"/>
        <v>-0.59354838709677415</v>
      </c>
      <c r="J545" s="21">
        <f t="shared" si="103"/>
        <v>-7.2572038420490925E-2</v>
      </c>
    </row>
    <row r="546" spans="1:10" x14ac:dyDescent="0.25">
      <c r="A546" s="158" t="s">
        <v>525</v>
      </c>
      <c r="B546" s="65">
        <v>364</v>
      </c>
      <c r="C546" s="66">
        <v>234</v>
      </c>
      <c r="D546" s="65">
        <v>2684</v>
      </c>
      <c r="E546" s="66">
        <v>1791</v>
      </c>
      <c r="F546" s="67"/>
      <c r="G546" s="65">
        <f t="shared" si="100"/>
        <v>130</v>
      </c>
      <c r="H546" s="66">
        <f t="shared" si="101"/>
        <v>893</v>
      </c>
      <c r="I546" s="20">
        <f t="shared" si="102"/>
        <v>0.55555555555555558</v>
      </c>
      <c r="J546" s="21">
        <f t="shared" si="103"/>
        <v>0.49860413176996093</v>
      </c>
    </row>
    <row r="547" spans="1:10" x14ac:dyDescent="0.25">
      <c r="A547" s="158" t="s">
        <v>543</v>
      </c>
      <c r="B547" s="65">
        <v>623</v>
      </c>
      <c r="C547" s="66">
        <v>304</v>
      </c>
      <c r="D547" s="65">
        <v>6564</v>
      </c>
      <c r="E547" s="66">
        <v>5879</v>
      </c>
      <c r="F547" s="67"/>
      <c r="G547" s="65">
        <f t="shared" si="100"/>
        <v>319</v>
      </c>
      <c r="H547" s="66">
        <f t="shared" si="101"/>
        <v>685</v>
      </c>
      <c r="I547" s="20">
        <f t="shared" si="102"/>
        <v>1.049342105263158</v>
      </c>
      <c r="J547" s="21">
        <f t="shared" si="103"/>
        <v>0.11651641435618303</v>
      </c>
    </row>
    <row r="548" spans="1:10" x14ac:dyDescent="0.25">
      <c r="A548" s="158" t="s">
        <v>458</v>
      </c>
      <c r="B548" s="65">
        <v>78</v>
      </c>
      <c r="C548" s="66">
        <v>315</v>
      </c>
      <c r="D548" s="65">
        <v>3067</v>
      </c>
      <c r="E548" s="66">
        <v>1933</v>
      </c>
      <c r="F548" s="67"/>
      <c r="G548" s="65">
        <f t="shared" si="100"/>
        <v>-237</v>
      </c>
      <c r="H548" s="66">
        <f t="shared" si="101"/>
        <v>1134</v>
      </c>
      <c r="I548" s="20">
        <f t="shared" si="102"/>
        <v>-0.75238095238095237</v>
      </c>
      <c r="J548" s="21">
        <f t="shared" si="103"/>
        <v>0.58665287118468701</v>
      </c>
    </row>
    <row r="549" spans="1:10" x14ac:dyDescent="0.25">
      <c r="A549" s="158" t="s">
        <v>544</v>
      </c>
      <c r="B549" s="65">
        <v>160</v>
      </c>
      <c r="C549" s="66">
        <v>278</v>
      </c>
      <c r="D549" s="65">
        <v>1674</v>
      </c>
      <c r="E549" s="66">
        <v>1521</v>
      </c>
      <c r="F549" s="67"/>
      <c r="G549" s="65">
        <f t="shared" si="100"/>
        <v>-118</v>
      </c>
      <c r="H549" s="66">
        <f t="shared" si="101"/>
        <v>153</v>
      </c>
      <c r="I549" s="20">
        <f t="shared" si="102"/>
        <v>-0.42446043165467628</v>
      </c>
      <c r="J549" s="21">
        <f t="shared" si="103"/>
        <v>0.10059171597633136</v>
      </c>
    </row>
    <row r="550" spans="1:10" x14ac:dyDescent="0.25">
      <c r="A550" s="158" t="s">
        <v>483</v>
      </c>
      <c r="B550" s="65">
        <v>81</v>
      </c>
      <c r="C550" s="66">
        <v>44</v>
      </c>
      <c r="D550" s="65">
        <v>1842</v>
      </c>
      <c r="E550" s="66">
        <v>2622</v>
      </c>
      <c r="F550" s="67"/>
      <c r="G550" s="65">
        <f t="shared" si="100"/>
        <v>37</v>
      </c>
      <c r="H550" s="66">
        <f t="shared" si="101"/>
        <v>-780</v>
      </c>
      <c r="I550" s="20">
        <f t="shared" si="102"/>
        <v>0.84090909090909094</v>
      </c>
      <c r="J550" s="21">
        <f t="shared" si="103"/>
        <v>-0.2974828375286041</v>
      </c>
    </row>
    <row r="551" spans="1:10" x14ac:dyDescent="0.25">
      <c r="A551" s="158" t="s">
        <v>286</v>
      </c>
      <c r="B551" s="65">
        <v>0</v>
      </c>
      <c r="C551" s="66">
        <v>0</v>
      </c>
      <c r="D551" s="65">
        <v>5</v>
      </c>
      <c r="E551" s="66">
        <v>9</v>
      </c>
      <c r="F551" s="67"/>
      <c r="G551" s="65">
        <f t="shared" si="100"/>
        <v>0</v>
      </c>
      <c r="H551" s="66">
        <f t="shared" si="101"/>
        <v>-4</v>
      </c>
      <c r="I551" s="20" t="str">
        <f t="shared" si="102"/>
        <v>-</v>
      </c>
      <c r="J551" s="21">
        <f t="shared" si="103"/>
        <v>-0.44444444444444442</v>
      </c>
    </row>
    <row r="552" spans="1:10" x14ac:dyDescent="0.25">
      <c r="A552" s="158" t="s">
        <v>459</v>
      </c>
      <c r="B552" s="65">
        <v>375</v>
      </c>
      <c r="C552" s="66">
        <v>395</v>
      </c>
      <c r="D552" s="65">
        <v>3541</v>
      </c>
      <c r="E552" s="66">
        <v>3557</v>
      </c>
      <c r="F552" s="67"/>
      <c r="G552" s="65">
        <f t="shared" si="100"/>
        <v>-20</v>
      </c>
      <c r="H552" s="66">
        <f t="shared" si="101"/>
        <v>-16</v>
      </c>
      <c r="I552" s="20">
        <f t="shared" si="102"/>
        <v>-5.0632911392405063E-2</v>
      </c>
      <c r="J552" s="21">
        <f t="shared" si="103"/>
        <v>-4.4981726173741916E-3</v>
      </c>
    </row>
    <row r="553" spans="1:10" x14ac:dyDescent="0.25">
      <c r="A553" s="158" t="s">
        <v>235</v>
      </c>
      <c r="B553" s="65">
        <v>0</v>
      </c>
      <c r="C553" s="66">
        <v>3</v>
      </c>
      <c r="D553" s="65">
        <v>8</v>
      </c>
      <c r="E553" s="66">
        <v>21</v>
      </c>
      <c r="F553" s="67"/>
      <c r="G553" s="65">
        <f t="shared" si="100"/>
        <v>-3</v>
      </c>
      <c r="H553" s="66">
        <f t="shared" si="101"/>
        <v>-13</v>
      </c>
      <c r="I553" s="20">
        <f t="shared" si="102"/>
        <v>-1</v>
      </c>
      <c r="J553" s="21">
        <f t="shared" si="103"/>
        <v>-0.61904761904761907</v>
      </c>
    </row>
    <row r="554" spans="1:10" x14ac:dyDescent="0.25">
      <c r="A554" s="158" t="s">
        <v>215</v>
      </c>
      <c r="B554" s="65">
        <v>0</v>
      </c>
      <c r="C554" s="66">
        <v>0</v>
      </c>
      <c r="D554" s="65">
        <v>0</v>
      </c>
      <c r="E554" s="66">
        <v>1</v>
      </c>
      <c r="F554" s="67"/>
      <c r="G554" s="65">
        <f t="shared" si="100"/>
        <v>0</v>
      </c>
      <c r="H554" s="66">
        <f t="shared" si="101"/>
        <v>-1</v>
      </c>
      <c r="I554" s="20" t="str">
        <f t="shared" si="102"/>
        <v>-</v>
      </c>
      <c r="J554" s="21">
        <f t="shared" si="103"/>
        <v>-1</v>
      </c>
    </row>
    <row r="555" spans="1:10" x14ac:dyDescent="0.25">
      <c r="A555" s="158" t="s">
        <v>236</v>
      </c>
      <c r="B555" s="65">
        <v>0</v>
      </c>
      <c r="C555" s="66">
        <v>0</v>
      </c>
      <c r="D555" s="65">
        <v>1</v>
      </c>
      <c r="E555" s="66">
        <v>17</v>
      </c>
      <c r="F555" s="67"/>
      <c r="G555" s="65">
        <f t="shared" si="100"/>
        <v>0</v>
      </c>
      <c r="H555" s="66">
        <f t="shared" si="101"/>
        <v>-16</v>
      </c>
      <c r="I555" s="20" t="str">
        <f t="shared" si="102"/>
        <v>-</v>
      </c>
      <c r="J555" s="21">
        <f t="shared" si="103"/>
        <v>-0.94117647058823528</v>
      </c>
    </row>
    <row r="556" spans="1:10" x14ac:dyDescent="0.25">
      <c r="A556" s="158" t="s">
        <v>416</v>
      </c>
      <c r="B556" s="65">
        <v>464</v>
      </c>
      <c r="C556" s="66">
        <v>868</v>
      </c>
      <c r="D556" s="65">
        <v>6474</v>
      </c>
      <c r="E556" s="66">
        <v>6569</v>
      </c>
      <c r="F556" s="67"/>
      <c r="G556" s="65">
        <f t="shared" si="100"/>
        <v>-404</v>
      </c>
      <c r="H556" s="66">
        <f t="shared" si="101"/>
        <v>-95</v>
      </c>
      <c r="I556" s="20">
        <f t="shared" si="102"/>
        <v>-0.46543778801843316</v>
      </c>
      <c r="J556" s="21">
        <f t="shared" si="103"/>
        <v>-1.4461866341908967E-2</v>
      </c>
    </row>
    <row r="557" spans="1:10" x14ac:dyDescent="0.25">
      <c r="A557" s="158" t="s">
        <v>342</v>
      </c>
      <c r="B557" s="65">
        <v>0</v>
      </c>
      <c r="C557" s="66">
        <v>1</v>
      </c>
      <c r="D557" s="65">
        <v>43</v>
      </c>
      <c r="E557" s="66">
        <v>71</v>
      </c>
      <c r="F557" s="67"/>
      <c r="G557" s="65">
        <f t="shared" si="100"/>
        <v>-1</v>
      </c>
      <c r="H557" s="66">
        <f t="shared" si="101"/>
        <v>-28</v>
      </c>
      <c r="I557" s="20">
        <f t="shared" si="102"/>
        <v>-1</v>
      </c>
      <c r="J557" s="21">
        <f t="shared" si="103"/>
        <v>-0.39436619718309857</v>
      </c>
    </row>
    <row r="558" spans="1:10" x14ac:dyDescent="0.25">
      <c r="A558" s="158" t="s">
        <v>305</v>
      </c>
      <c r="B558" s="65">
        <v>0</v>
      </c>
      <c r="C558" s="66">
        <v>0</v>
      </c>
      <c r="D558" s="65">
        <v>0</v>
      </c>
      <c r="E558" s="66">
        <v>2</v>
      </c>
      <c r="F558" s="67"/>
      <c r="G558" s="65">
        <f t="shared" si="100"/>
        <v>0</v>
      </c>
      <c r="H558" s="66">
        <f t="shared" si="101"/>
        <v>-2</v>
      </c>
      <c r="I558" s="20" t="str">
        <f t="shared" si="102"/>
        <v>-</v>
      </c>
      <c r="J558" s="21">
        <f t="shared" si="103"/>
        <v>-1</v>
      </c>
    </row>
    <row r="559" spans="1:10" x14ac:dyDescent="0.25">
      <c r="A559" s="158" t="s">
        <v>216</v>
      </c>
      <c r="B559" s="65">
        <v>31</v>
      </c>
      <c r="C559" s="66">
        <v>47</v>
      </c>
      <c r="D559" s="65">
        <v>407</v>
      </c>
      <c r="E559" s="66">
        <v>841</v>
      </c>
      <c r="F559" s="67"/>
      <c r="G559" s="65">
        <f t="shared" si="100"/>
        <v>-16</v>
      </c>
      <c r="H559" s="66">
        <f t="shared" si="101"/>
        <v>-434</v>
      </c>
      <c r="I559" s="20">
        <f t="shared" si="102"/>
        <v>-0.34042553191489361</v>
      </c>
      <c r="J559" s="21">
        <f t="shared" si="103"/>
        <v>-0.51605231866825207</v>
      </c>
    </row>
    <row r="560" spans="1:10" x14ac:dyDescent="0.25">
      <c r="A560" s="158" t="s">
        <v>364</v>
      </c>
      <c r="B560" s="65">
        <v>46</v>
      </c>
      <c r="C560" s="66">
        <v>157</v>
      </c>
      <c r="D560" s="65">
        <v>1434</v>
      </c>
      <c r="E560" s="66">
        <v>1429</v>
      </c>
      <c r="F560" s="67"/>
      <c r="G560" s="65">
        <f t="shared" si="100"/>
        <v>-111</v>
      </c>
      <c r="H560" s="66">
        <f t="shared" si="101"/>
        <v>5</v>
      </c>
      <c r="I560" s="20">
        <f t="shared" si="102"/>
        <v>-0.70700636942675155</v>
      </c>
      <c r="J560" s="21">
        <f t="shared" si="103"/>
        <v>3.4989503149055285E-3</v>
      </c>
    </row>
    <row r="561" spans="1:10" s="160" customFormat="1" x14ac:dyDescent="0.25">
      <c r="A561" s="178" t="s">
        <v>710</v>
      </c>
      <c r="B561" s="71">
        <v>3026</v>
      </c>
      <c r="C561" s="72">
        <v>4115</v>
      </c>
      <c r="D561" s="71">
        <v>37749</v>
      </c>
      <c r="E561" s="72">
        <v>37543</v>
      </c>
      <c r="F561" s="73"/>
      <c r="G561" s="71">
        <f t="shared" si="100"/>
        <v>-1089</v>
      </c>
      <c r="H561" s="72">
        <f t="shared" si="101"/>
        <v>206</v>
      </c>
      <c r="I561" s="37">
        <f t="shared" si="102"/>
        <v>-0.26464155528554073</v>
      </c>
      <c r="J561" s="38">
        <f t="shared" si="103"/>
        <v>5.4870415257171779E-3</v>
      </c>
    </row>
    <row r="562" spans="1:10" x14ac:dyDescent="0.25">
      <c r="A562" s="177"/>
      <c r="B562" s="143"/>
      <c r="C562" s="144"/>
      <c r="D562" s="143"/>
      <c r="E562" s="144"/>
      <c r="F562" s="145"/>
      <c r="G562" s="143"/>
      <c r="H562" s="144"/>
      <c r="I562" s="151"/>
      <c r="J562" s="152"/>
    </row>
    <row r="563" spans="1:10" s="139" customFormat="1" x14ac:dyDescent="0.25">
      <c r="A563" s="159" t="s">
        <v>97</v>
      </c>
      <c r="B563" s="65"/>
      <c r="C563" s="66"/>
      <c r="D563" s="65"/>
      <c r="E563" s="66"/>
      <c r="F563" s="67"/>
      <c r="G563" s="65"/>
      <c r="H563" s="66"/>
      <c r="I563" s="20"/>
      <c r="J563" s="21"/>
    </row>
    <row r="564" spans="1:10" x14ac:dyDescent="0.25">
      <c r="A564" s="158" t="s">
        <v>585</v>
      </c>
      <c r="B564" s="65">
        <v>56</v>
      </c>
      <c r="C564" s="66">
        <v>16</v>
      </c>
      <c r="D564" s="65">
        <v>281</v>
      </c>
      <c r="E564" s="66">
        <v>135</v>
      </c>
      <c r="F564" s="67"/>
      <c r="G564" s="65">
        <f>B564-C564</f>
        <v>40</v>
      </c>
      <c r="H564" s="66">
        <f>D564-E564</f>
        <v>146</v>
      </c>
      <c r="I564" s="20">
        <f>IF(C564=0, "-", IF(G564/C564&lt;10, G564/C564, "&gt;999%"))</f>
        <v>2.5</v>
      </c>
      <c r="J564" s="21">
        <f>IF(E564=0, "-", IF(H564/E564&lt;10, H564/E564, "&gt;999%"))</f>
        <v>1.0814814814814815</v>
      </c>
    </row>
    <row r="565" spans="1:10" x14ac:dyDescent="0.25">
      <c r="A565" s="158" t="s">
        <v>571</v>
      </c>
      <c r="B565" s="65">
        <v>4</v>
      </c>
      <c r="C565" s="66">
        <v>4</v>
      </c>
      <c r="D565" s="65">
        <v>43</v>
      </c>
      <c r="E565" s="66">
        <v>53</v>
      </c>
      <c r="F565" s="67"/>
      <c r="G565" s="65">
        <f>B565-C565</f>
        <v>0</v>
      </c>
      <c r="H565" s="66">
        <f>D565-E565</f>
        <v>-10</v>
      </c>
      <c r="I565" s="20">
        <f>IF(C565=0, "-", IF(G565/C565&lt;10, G565/C565, "&gt;999%"))</f>
        <v>0</v>
      </c>
      <c r="J565" s="21">
        <f>IF(E565=0, "-", IF(H565/E565&lt;10, H565/E565, "&gt;999%"))</f>
        <v>-0.18867924528301888</v>
      </c>
    </row>
    <row r="566" spans="1:10" s="160" customFormat="1" x14ac:dyDescent="0.25">
      <c r="A566" s="178" t="s">
        <v>711</v>
      </c>
      <c r="B566" s="71">
        <v>60</v>
      </c>
      <c r="C566" s="72">
        <v>20</v>
      </c>
      <c r="D566" s="71">
        <v>324</v>
      </c>
      <c r="E566" s="72">
        <v>188</v>
      </c>
      <c r="F566" s="73"/>
      <c r="G566" s="71">
        <f>B566-C566</f>
        <v>40</v>
      </c>
      <c r="H566" s="72">
        <f>D566-E566</f>
        <v>136</v>
      </c>
      <c r="I566" s="37">
        <f>IF(C566=0, "-", IF(G566/C566&lt;10, G566/C566, "&gt;999%"))</f>
        <v>2</v>
      </c>
      <c r="J566" s="38">
        <f>IF(E566=0, "-", IF(H566/E566&lt;10, H566/E566, "&gt;999%"))</f>
        <v>0.72340425531914898</v>
      </c>
    </row>
    <row r="567" spans="1:10" x14ac:dyDescent="0.25">
      <c r="A567" s="177"/>
      <c r="B567" s="143"/>
      <c r="C567" s="144"/>
      <c r="D567" s="143"/>
      <c r="E567" s="144"/>
      <c r="F567" s="145"/>
      <c r="G567" s="143"/>
      <c r="H567" s="144"/>
      <c r="I567" s="151"/>
      <c r="J567" s="152"/>
    </row>
    <row r="568" spans="1:10" s="139" customFormat="1" x14ac:dyDescent="0.25">
      <c r="A568" s="159" t="s">
        <v>98</v>
      </c>
      <c r="B568" s="65"/>
      <c r="C568" s="66"/>
      <c r="D568" s="65"/>
      <c r="E568" s="66"/>
      <c r="F568" s="67"/>
      <c r="G568" s="65"/>
      <c r="H568" s="66"/>
      <c r="I568" s="20"/>
      <c r="J568" s="21"/>
    </row>
    <row r="569" spans="1:10" x14ac:dyDescent="0.25">
      <c r="A569" s="158" t="s">
        <v>545</v>
      </c>
      <c r="B569" s="65">
        <v>47</v>
      </c>
      <c r="C569" s="66">
        <v>223</v>
      </c>
      <c r="D569" s="65">
        <v>612</v>
      </c>
      <c r="E569" s="66">
        <v>1354</v>
      </c>
      <c r="F569" s="67"/>
      <c r="G569" s="65">
        <f t="shared" ref="G569:G589" si="104">B569-C569</f>
        <v>-176</v>
      </c>
      <c r="H569" s="66">
        <f t="shared" ref="H569:H589" si="105">D569-E569</f>
        <v>-742</v>
      </c>
      <c r="I569" s="20">
        <f t="shared" ref="I569:I589" si="106">IF(C569=0, "-", IF(G569/C569&lt;10, G569/C569, "&gt;999%"))</f>
        <v>-0.78923766816143492</v>
      </c>
      <c r="J569" s="21">
        <f t="shared" ref="J569:J589" si="107">IF(E569=0, "-", IF(H569/E569&lt;10, H569/E569, "&gt;999%"))</f>
        <v>-0.54800590841949781</v>
      </c>
    </row>
    <row r="570" spans="1:10" x14ac:dyDescent="0.25">
      <c r="A570" s="158" t="s">
        <v>271</v>
      </c>
      <c r="B570" s="65">
        <v>18</v>
      </c>
      <c r="C570" s="66">
        <v>0</v>
      </c>
      <c r="D570" s="65">
        <v>120</v>
      </c>
      <c r="E570" s="66">
        <v>0</v>
      </c>
      <c r="F570" s="67"/>
      <c r="G570" s="65">
        <f t="shared" si="104"/>
        <v>18</v>
      </c>
      <c r="H570" s="66">
        <f t="shared" si="105"/>
        <v>120</v>
      </c>
      <c r="I570" s="20" t="str">
        <f t="shared" si="106"/>
        <v>-</v>
      </c>
      <c r="J570" s="21" t="str">
        <f t="shared" si="107"/>
        <v>-</v>
      </c>
    </row>
    <row r="571" spans="1:10" x14ac:dyDescent="0.25">
      <c r="A571" s="158" t="s">
        <v>306</v>
      </c>
      <c r="B571" s="65">
        <v>1</v>
      </c>
      <c r="C571" s="66">
        <v>3</v>
      </c>
      <c r="D571" s="65">
        <v>13</v>
      </c>
      <c r="E571" s="66">
        <v>34</v>
      </c>
      <c r="F571" s="67"/>
      <c r="G571" s="65">
        <f t="shared" si="104"/>
        <v>-2</v>
      </c>
      <c r="H571" s="66">
        <f t="shared" si="105"/>
        <v>-21</v>
      </c>
      <c r="I571" s="20">
        <f t="shared" si="106"/>
        <v>-0.66666666666666663</v>
      </c>
      <c r="J571" s="21">
        <f t="shared" si="107"/>
        <v>-0.61764705882352944</v>
      </c>
    </row>
    <row r="572" spans="1:10" x14ac:dyDescent="0.25">
      <c r="A572" s="158" t="s">
        <v>506</v>
      </c>
      <c r="B572" s="65">
        <v>11</v>
      </c>
      <c r="C572" s="66">
        <v>18</v>
      </c>
      <c r="D572" s="65">
        <v>97</v>
      </c>
      <c r="E572" s="66">
        <v>163</v>
      </c>
      <c r="F572" s="67"/>
      <c r="G572" s="65">
        <f t="shared" si="104"/>
        <v>-7</v>
      </c>
      <c r="H572" s="66">
        <f t="shared" si="105"/>
        <v>-66</v>
      </c>
      <c r="I572" s="20">
        <f t="shared" si="106"/>
        <v>-0.3888888888888889</v>
      </c>
      <c r="J572" s="21">
        <f t="shared" si="107"/>
        <v>-0.40490797546012269</v>
      </c>
    </row>
    <row r="573" spans="1:10" x14ac:dyDescent="0.25">
      <c r="A573" s="158" t="s">
        <v>315</v>
      </c>
      <c r="B573" s="65">
        <v>3</v>
      </c>
      <c r="C573" s="66">
        <v>5</v>
      </c>
      <c r="D573" s="65">
        <v>18</v>
      </c>
      <c r="E573" s="66">
        <v>33</v>
      </c>
      <c r="F573" s="67"/>
      <c r="G573" s="65">
        <f t="shared" si="104"/>
        <v>-2</v>
      </c>
      <c r="H573" s="66">
        <f t="shared" si="105"/>
        <v>-15</v>
      </c>
      <c r="I573" s="20">
        <f t="shared" si="106"/>
        <v>-0.4</v>
      </c>
      <c r="J573" s="21">
        <f t="shared" si="107"/>
        <v>-0.45454545454545453</v>
      </c>
    </row>
    <row r="574" spans="1:10" x14ac:dyDescent="0.25">
      <c r="A574" s="158" t="s">
        <v>307</v>
      </c>
      <c r="B574" s="65">
        <v>0</v>
      </c>
      <c r="C574" s="66">
        <v>0</v>
      </c>
      <c r="D574" s="65">
        <v>5</v>
      </c>
      <c r="E574" s="66">
        <v>10</v>
      </c>
      <c r="F574" s="67"/>
      <c r="G574" s="65">
        <f t="shared" si="104"/>
        <v>0</v>
      </c>
      <c r="H574" s="66">
        <f t="shared" si="105"/>
        <v>-5</v>
      </c>
      <c r="I574" s="20" t="str">
        <f t="shared" si="106"/>
        <v>-</v>
      </c>
      <c r="J574" s="21">
        <f t="shared" si="107"/>
        <v>-0.5</v>
      </c>
    </row>
    <row r="575" spans="1:10" x14ac:dyDescent="0.25">
      <c r="A575" s="158" t="s">
        <v>559</v>
      </c>
      <c r="B575" s="65">
        <v>35</v>
      </c>
      <c r="C575" s="66">
        <v>18</v>
      </c>
      <c r="D575" s="65">
        <v>173</v>
      </c>
      <c r="E575" s="66">
        <v>215</v>
      </c>
      <c r="F575" s="67"/>
      <c r="G575" s="65">
        <f t="shared" si="104"/>
        <v>17</v>
      </c>
      <c r="H575" s="66">
        <f t="shared" si="105"/>
        <v>-42</v>
      </c>
      <c r="I575" s="20">
        <f t="shared" si="106"/>
        <v>0.94444444444444442</v>
      </c>
      <c r="J575" s="21">
        <f t="shared" si="107"/>
        <v>-0.19534883720930232</v>
      </c>
    </row>
    <row r="576" spans="1:10" x14ac:dyDescent="0.25">
      <c r="A576" s="158" t="s">
        <v>501</v>
      </c>
      <c r="B576" s="65">
        <v>1</v>
      </c>
      <c r="C576" s="66">
        <v>0</v>
      </c>
      <c r="D576" s="65">
        <v>15</v>
      </c>
      <c r="E576" s="66">
        <v>10</v>
      </c>
      <c r="F576" s="67"/>
      <c r="G576" s="65">
        <f t="shared" si="104"/>
        <v>1</v>
      </c>
      <c r="H576" s="66">
        <f t="shared" si="105"/>
        <v>5</v>
      </c>
      <c r="I576" s="20" t="str">
        <f t="shared" si="106"/>
        <v>-</v>
      </c>
      <c r="J576" s="21">
        <f t="shared" si="107"/>
        <v>0.5</v>
      </c>
    </row>
    <row r="577" spans="1:10" x14ac:dyDescent="0.25">
      <c r="A577" s="158" t="s">
        <v>237</v>
      </c>
      <c r="B577" s="65">
        <v>102</v>
      </c>
      <c r="C577" s="66">
        <v>57</v>
      </c>
      <c r="D577" s="65">
        <v>581</v>
      </c>
      <c r="E577" s="66">
        <v>337</v>
      </c>
      <c r="F577" s="67"/>
      <c r="G577" s="65">
        <f t="shared" si="104"/>
        <v>45</v>
      </c>
      <c r="H577" s="66">
        <f t="shared" si="105"/>
        <v>244</v>
      </c>
      <c r="I577" s="20">
        <f t="shared" si="106"/>
        <v>0.78947368421052633</v>
      </c>
      <c r="J577" s="21">
        <f t="shared" si="107"/>
        <v>0.72403560830860536</v>
      </c>
    </row>
    <row r="578" spans="1:10" x14ac:dyDescent="0.25">
      <c r="A578" s="158" t="s">
        <v>417</v>
      </c>
      <c r="B578" s="65">
        <v>0</v>
      </c>
      <c r="C578" s="66">
        <v>0</v>
      </c>
      <c r="D578" s="65">
        <v>0</v>
      </c>
      <c r="E578" s="66">
        <v>1</v>
      </c>
      <c r="F578" s="67"/>
      <c r="G578" s="65">
        <f t="shared" si="104"/>
        <v>0</v>
      </c>
      <c r="H578" s="66">
        <f t="shared" si="105"/>
        <v>-1</v>
      </c>
      <c r="I578" s="20" t="str">
        <f t="shared" si="106"/>
        <v>-</v>
      </c>
      <c r="J578" s="21">
        <f t="shared" si="107"/>
        <v>-1</v>
      </c>
    </row>
    <row r="579" spans="1:10" x14ac:dyDescent="0.25">
      <c r="A579" s="158" t="s">
        <v>308</v>
      </c>
      <c r="B579" s="65">
        <v>19</v>
      </c>
      <c r="C579" s="66">
        <v>13</v>
      </c>
      <c r="D579" s="65">
        <v>69</v>
      </c>
      <c r="E579" s="66">
        <v>154</v>
      </c>
      <c r="F579" s="67"/>
      <c r="G579" s="65">
        <f t="shared" si="104"/>
        <v>6</v>
      </c>
      <c r="H579" s="66">
        <f t="shared" si="105"/>
        <v>-85</v>
      </c>
      <c r="I579" s="20">
        <f t="shared" si="106"/>
        <v>0.46153846153846156</v>
      </c>
      <c r="J579" s="21">
        <f t="shared" si="107"/>
        <v>-0.55194805194805197</v>
      </c>
    </row>
    <row r="580" spans="1:10" x14ac:dyDescent="0.25">
      <c r="A580" s="158" t="s">
        <v>256</v>
      </c>
      <c r="B580" s="65">
        <v>13</v>
      </c>
      <c r="C580" s="66">
        <v>44</v>
      </c>
      <c r="D580" s="65">
        <v>146</v>
      </c>
      <c r="E580" s="66">
        <v>244</v>
      </c>
      <c r="F580" s="67"/>
      <c r="G580" s="65">
        <f t="shared" si="104"/>
        <v>-31</v>
      </c>
      <c r="H580" s="66">
        <f t="shared" si="105"/>
        <v>-98</v>
      </c>
      <c r="I580" s="20">
        <f t="shared" si="106"/>
        <v>-0.70454545454545459</v>
      </c>
      <c r="J580" s="21">
        <f t="shared" si="107"/>
        <v>-0.40163934426229508</v>
      </c>
    </row>
    <row r="581" spans="1:10" x14ac:dyDescent="0.25">
      <c r="A581" s="158" t="s">
        <v>460</v>
      </c>
      <c r="B581" s="65">
        <v>6</v>
      </c>
      <c r="C581" s="66">
        <v>8</v>
      </c>
      <c r="D581" s="65">
        <v>32</v>
      </c>
      <c r="E581" s="66">
        <v>32</v>
      </c>
      <c r="F581" s="67"/>
      <c r="G581" s="65">
        <f t="shared" si="104"/>
        <v>-2</v>
      </c>
      <c r="H581" s="66">
        <f t="shared" si="105"/>
        <v>0</v>
      </c>
      <c r="I581" s="20">
        <f t="shared" si="106"/>
        <v>-0.25</v>
      </c>
      <c r="J581" s="21">
        <f t="shared" si="107"/>
        <v>0</v>
      </c>
    </row>
    <row r="582" spans="1:10" x14ac:dyDescent="0.25">
      <c r="A582" s="158" t="s">
        <v>217</v>
      </c>
      <c r="B582" s="65">
        <v>26</v>
      </c>
      <c r="C582" s="66">
        <v>74</v>
      </c>
      <c r="D582" s="65">
        <v>423</v>
      </c>
      <c r="E582" s="66">
        <v>907</v>
      </c>
      <c r="F582" s="67"/>
      <c r="G582" s="65">
        <f t="shared" si="104"/>
        <v>-48</v>
      </c>
      <c r="H582" s="66">
        <f t="shared" si="105"/>
        <v>-484</v>
      </c>
      <c r="I582" s="20">
        <f t="shared" si="106"/>
        <v>-0.64864864864864868</v>
      </c>
      <c r="J582" s="21">
        <f t="shared" si="107"/>
        <v>-0.53362734288864389</v>
      </c>
    </row>
    <row r="583" spans="1:10" x14ac:dyDescent="0.25">
      <c r="A583" s="158" t="s">
        <v>365</v>
      </c>
      <c r="B583" s="65">
        <v>164</v>
      </c>
      <c r="C583" s="66">
        <v>103</v>
      </c>
      <c r="D583" s="65">
        <v>1240</v>
      </c>
      <c r="E583" s="66">
        <v>1293</v>
      </c>
      <c r="F583" s="67"/>
      <c r="G583" s="65">
        <f t="shared" si="104"/>
        <v>61</v>
      </c>
      <c r="H583" s="66">
        <f t="shared" si="105"/>
        <v>-53</v>
      </c>
      <c r="I583" s="20">
        <f t="shared" si="106"/>
        <v>0.59223300970873782</v>
      </c>
      <c r="J583" s="21">
        <f t="shared" si="107"/>
        <v>-4.0989945862335654E-2</v>
      </c>
    </row>
    <row r="584" spans="1:10" x14ac:dyDescent="0.25">
      <c r="A584" s="158" t="s">
        <v>418</v>
      </c>
      <c r="B584" s="65">
        <v>136</v>
      </c>
      <c r="C584" s="66">
        <v>169</v>
      </c>
      <c r="D584" s="65">
        <v>507</v>
      </c>
      <c r="E584" s="66">
        <v>906</v>
      </c>
      <c r="F584" s="67"/>
      <c r="G584" s="65">
        <f t="shared" si="104"/>
        <v>-33</v>
      </c>
      <c r="H584" s="66">
        <f t="shared" si="105"/>
        <v>-399</v>
      </c>
      <c r="I584" s="20">
        <f t="shared" si="106"/>
        <v>-0.19526627218934911</v>
      </c>
      <c r="J584" s="21">
        <f t="shared" si="107"/>
        <v>-0.44039735099337746</v>
      </c>
    </row>
    <row r="585" spans="1:10" x14ac:dyDescent="0.25">
      <c r="A585" s="158" t="s">
        <v>461</v>
      </c>
      <c r="B585" s="65">
        <v>249</v>
      </c>
      <c r="C585" s="66">
        <v>68</v>
      </c>
      <c r="D585" s="65">
        <v>856</v>
      </c>
      <c r="E585" s="66">
        <v>1023</v>
      </c>
      <c r="F585" s="67"/>
      <c r="G585" s="65">
        <f t="shared" si="104"/>
        <v>181</v>
      </c>
      <c r="H585" s="66">
        <f t="shared" si="105"/>
        <v>-167</v>
      </c>
      <c r="I585" s="20">
        <f t="shared" si="106"/>
        <v>2.6617647058823528</v>
      </c>
      <c r="J585" s="21">
        <f t="shared" si="107"/>
        <v>-0.16324535679374388</v>
      </c>
    </row>
    <row r="586" spans="1:10" x14ac:dyDescent="0.25">
      <c r="A586" s="158" t="s">
        <v>480</v>
      </c>
      <c r="B586" s="65">
        <v>33</v>
      </c>
      <c r="C586" s="66">
        <v>18</v>
      </c>
      <c r="D586" s="65">
        <v>229</v>
      </c>
      <c r="E586" s="66">
        <v>335</v>
      </c>
      <c r="F586" s="67"/>
      <c r="G586" s="65">
        <f t="shared" si="104"/>
        <v>15</v>
      </c>
      <c r="H586" s="66">
        <f t="shared" si="105"/>
        <v>-106</v>
      </c>
      <c r="I586" s="20">
        <f t="shared" si="106"/>
        <v>0.83333333333333337</v>
      </c>
      <c r="J586" s="21">
        <f t="shared" si="107"/>
        <v>-0.31641791044776119</v>
      </c>
    </row>
    <row r="587" spans="1:10" x14ac:dyDescent="0.25">
      <c r="A587" s="158" t="s">
        <v>517</v>
      </c>
      <c r="B587" s="65">
        <v>35</v>
      </c>
      <c r="C587" s="66">
        <v>34</v>
      </c>
      <c r="D587" s="65">
        <v>268</v>
      </c>
      <c r="E587" s="66">
        <v>430</v>
      </c>
      <c r="F587" s="67"/>
      <c r="G587" s="65">
        <f t="shared" si="104"/>
        <v>1</v>
      </c>
      <c r="H587" s="66">
        <f t="shared" si="105"/>
        <v>-162</v>
      </c>
      <c r="I587" s="20">
        <f t="shared" si="106"/>
        <v>2.9411764705882353E-2</v>
      </c>
      <c r="J587" s="21">
        <f t="shared" si="107"/>
        <v>-0.37674418604651161</v>
      </c>
    </row>
    <row r="588" spans="1:10" x14ac:dyDescent="0.25">
      <c r="A588" s="158" t="s">
        <v>387</v>
      </c>
      <c r="B588" s="65">
        <v>144</v>
      </c>
      <c r="C588" s="66">
        <v>102</v>
      </c>
      <c r="D588" s="65">
        <v>605</v>
      </c>
      <c r="E588" s="66">
        <v>1058</v>
      </c>
      <c r="F588" s="67"/>
      <c r="G588" s="65">
        <f t="shared" si="104"/>
        <v>42</v>
      </c>
      <c r="H588" s="66">
        <f t="shared" si="105"/>
        <v>-453</v>
      </c>
      <c r="I588" s="20">
        <f t="shared" si="106"/>
        <v>0.41176470588235292</v>
      </c>
      <c r="J588" s="21">
        <f t="shared" si="107"/>
        <v>-0.42816635160680527</v>
      </c>
    </row>
    <row r="589" spans="1:10" s="160" customFormat="1" x14ac:dyDescent="0.25">
      <c r="A589" s="178" t="s">
        <v>712</v>
      </c>
      <c r="B589" s="71">
        <v>1043</v>
      </c>
      <c r="C589" s="72">
        <v>957</v>
      </c>
      <c r="D589" s="71">
        <v>6009</v>
      </c>
      <c r="E589" s="72">
        <v>8539</v>
      </c>
      <c r="F589" s="73"/>
      <c r="G589" s="71">
        <f t="shared" si="104"/>
        <v>86</v>
      </c>
      <c r="H589" s="72">
        <f t="shared" si="105"/>
        <v>-2530</v>
      </c>
      <c r="I589" s="37">
        <f t="shared" si="106"/>
        <v>8.9864158829676077E-2</v>
      </c>
      <c r="J589" s="38">
        <f t="shared" si="107"/>
        <v>-0.29628762150134674</v>
      </c>
    </row>
    <row r="590" spans="1:10" x14ac:dyDescent="0.25">
      <c r="A590" s="177"/>
      <c r="B590" s="143"/>
      <c r="C590" s="144"/>
      <c r="D590" s="143"/>
      <c r="E590" s="144"/>
      <c r="F590" s="145"/>
      <c r="G590" s="143"/>
      <c r="H590" s="144"/>
      <c r="I590" s="151"/>
      <c r="J590" s="152"/>
    </row>
    <row r="591" spans="1:10" s="139" customFormat="1" x14ac:dyDescent="0.25">
      <c r="A591" s="159" t="s">
        <v>99</v>
      </c>
      <c r="B591" s="65"/>
      <c r="C591" s="66"/>
      <c r="D591" s="65"/>
      <c r="E591" s="66"/>
      <c r="F591" s="67"/>
      <c r="G591" s="65"/>
      <c r="H591" s="66"/>
      <c r="I591" s="20"/>
      <c r="J591" s="21"/>
    </row>
    <row r="592" spans="1:10" x14ac:dyDescent="0.25">
      <c r="A592" s="158" t="s">
        <v>272</v>
      </c>
      <c r="B592" s="65">
        <v>12</v>
      </c>
      <c r="C592" s="66">
        <v>2</v>
      </c>
      <c r="D592" s="65">
        <v>59</v>
      </c>
      <c r="E592" s="66">
        <v>32</v>
      </c>
      <c r="F592" s="67"/>
      <c r="G592" s="65">
        <f t="shared" ref="G592:G598" si="108">B592-C592</f>
        <v>10</v>
      </c>
      <c r="H592" s="66">
        <f t="shared" ref="H592:H598" si="109">D592-E592</f>
        <v>27</v>
      </c>
      <c r="I592" s="20">
        <f t="shared" ref="I592:I598" si="110">IF(C592=0, "-", IF(G592/C592&lt;10, G592/C592, "&gt;999%"))</f>
        <v>5</v>
      </c>
      <c r="J592" s="21">
        <f t="shared" ref="J592:J598" si="111">IF(E592=0, "-", IF(H592/E592&lt;10, H592/E592, "&gt;999%"))</f>
        <v>0.84375</v>
      </c>
    </row>
    <row r="593" spans="1:10" x14ac:dyDescent="0.25">
      <c r="A593" s="158" t="s">
        <v>273</v>
      </c>
      <c r="B593" s="65">
        <v>0</v>
      </c>
      <c r="C593" s="66">
        <v>0</v>
      </c>
      <c r="D593" s="65">
        <v>0</v>
      </c>
      <c r="E593" s="66">
        <v>8</v>
      </c>
      <c r="F593" s="67"/>
      <c r="G593" s="65">
        <f t="shared" si="108"/>
        <v>0</v>
      </c>
      <c r="H593" s="66">
        <f t="shared" si="109"/>
        <v>-8</v>
      </c>
      <c r="I593" s="20" t="str">
        <f t="shared" si="110"/>
        <v>-</v>
      </c>
      <c r="J593" s="21">
        <f t="shared" si="111"/>
        <v>-1</v>
      </c>
    </row>
    <row r="594" spans="1:10" x14ac:dyDescent="0.25">
      <c r="A594" s="158" t="s">
        <v>274</v>
      </c>
      <c r="B594" s="65">
        <v>8</v>
      </c>
      <c r="C594" s="66">
        <v>3</v>
      </c>
      <c r="D594" s="65">
        <v>47</v>
      </c>
      <c r="E594" s="66">
        <v>3</v>
      </c>
      <c r="F594" s="67"/>
      <c r="G594" s="65">
        <f t="shared" si="108"/>
        <v>5</v>
      </c>
      <c r="H594" s="66">
        <f t="shared" si="109"/>
        <v>44</v>
      </c>
      <c r="I594" s="20">
        <f t="shared" si="110"/>
        <v>1.6666666666666667</v>
      </c>
      <c r="J594" s="21" t="str">
        <f t="shared" si="111"/>
        <v>&gt;999%</v>
      </c>
    </row>
    <row r="595" spans="1:10" x14ac:dyDescent="0.25">
      <c r="A595" s="158" t="s">
        <v>397</v>
      </c>
      <c r="B595" s="65">
        <v>157</v>
      </c>
      <c r="C595" s="66">
        <v>69</v>
      </c>
      <c r="D595" s="65">
        <v>1185</v>
      </c>
      <c r="E595" s="66">
        <v>994</v>
      </c>
      <c r="F595" s="67"/>
      <c r="G595" s="65">
        <f t="shared" si="108"/>
        <v>88</v>
      </c>
      <c r="H595" s="66">
        <f t="shared" si="109"/>
        <v>191</v>
      </c>
      <c r="I595" s="20">
        <f t="shared" si="110"/>
        <v>1.2753623188405796</v>
      </c>
      <c r="J595" s="21">
        <f t="shared" si="111"/>
        <v>0.19215291750503019</v>
      </c>
    </row>
    <row r="596" spans="1:10" x14ac:dyDescent="0.25">
      <c r="A596" s="158" t="s">
        <v>437</v>
      </c>
      <c r="B596" s="65">
        <v>87</v>
      </c>
      <c r="C596" s="66">
        <v>47</v>
      </c>
      <c r="D596" s="65">
        <v>962</v>
      </c>
      <c r="E596" s="66">
        <v>868</v>
      </c>
      <c r="F596" s="67"/>
      <c r="G596" s="65">
        <f t="shared" si="108"/>
        <v>40</v>
      </c>
      <c r="H596" s="66">
        <f t="shared" si="109"/>
        <v>94</v>
      </c>
      <c r="I596" s="20">
        <f t="shared" si="110"/>
        <v>0.85106382978723405</v>
      </c>
      <c r="J596" s="21">
        <f t="shared" si="111"/>
        <v>0.10829493087557604</v>
      </c>
    </row>
    <row r="597" spans="1:10" x14ac:dyDescent="0.25">
      <c r="A597" s="158" t="s">
        <v>481</v>
      </c>
      <c r="B597" s="65">
        <v>44</v>
      </c>
      <c r="C597" s="66">
        <v>11</v>
      </c>
      <c r="D597" s="65">
        <v>350</v>
      </c>
      <c r="E597" s="66">
        <v>334</v>
      </c>
      <c r="F597" s="67"/>
      <c r="G597" s="65">
        <f t="shared" si="108"/>
        <v>33</v>
      </c>
      <c r="H597" s="66">
        <f t="shared" si="109"/>
        <v>16</v>
      </c>
      <c r="I597" s="20">
        <f t="shared" si="110"/>
        <v>3</v>
      </c>
      <c r="J597" s="21">
        <f t="shared" si="111"/>
        <v>4.790419161676647E-2</v>
      </c>
    </row>
    <row r="598" spans="1:10" s="160" customFormat="1" x14ac:dyDescent="0.25">
      <c r="A598" s="178" t="s">
        <v>713</v>
      </c>
      <c r="B598" s="71">
        <v>308</v>
      </c>
      <c r="C598" s="72">
        <v>132</v>
      </c>
      <c r="D598" s="71">
        <v>2603</v>
      </c>
      <c r="E598" s="72">
        <v>2239</v>
      </c>
      <c r="F598" s="73"/>
      <c r="G598" s="71">
        <f t="shared" si="108"/>
        <v>176</v>
      </c>
      <c r="H598" s="72">
        <f t="shared" si="109"/>
        <v>364</v>
      </c>
      <c r="I598" s="37">
        <f t="shared" si="110"/>
        <v>1.3333333333333333</v>
      </c>
      <c r="J598" s="38">
        <f t="shared" si="111"/>
        <v>0.16257257704332292</v>
      </c>
    </row>
    <row r="599" spans="1:10" x14ac:dyDescent="0.25">
      <c r="A599" s="177"/>
      <c r="B599" s="143"/>
      <c r="C599" s="144"/>
      <c r="D599" s="143"/>
      <c r="E599" s="144"/>
      <c r="F599" s="145"/>
      <c r="G599" s="143"/>
      <c r="H599" s="144"/>
      <c r="I599" s="151"/>
      <c r="J599" s="152"/>
    </row>
    <row r="600" spans="1:10" s="139" customFormat="1" x14ac:dyDescent="0.25">
      <c r="A600" s="159" t="s">
        <v>100</v>
      </c>
      <c r="B600" s="65"/>
      <c r="C600" s="66"/>
      <c r="D600" s="65"/>
      <c r="E600" s="66"/>
      <c r="F600" s="67"/>
      <c r="G600" s="65"/>
      <c r="H600" s="66"/>
      <c r="I600" s="20"/>
      <c r="J600" s="21"/>
    </row>
    <row r="601" spans="1:10" x14ac:dyDescent="0.25">
      <c r="A601" s="158" t="s">
        <v>586</v>
      </c>
      <c r="B601" s="65">
        <v>80</v>
      </c>
      <c r="C601" s="66">
        <v>57</v>
      </c>
      <c r="D601" s="65">
        <v>614</v>
      </c>
      <c r="E601" s="66">
        <v>466</v>
      </c>
      <c r="F601" s="67"/>
      <c r="G601" s="65">
        <f>B601-C601</f>
        <v>23</v>
      </c>
      <c r="H601" s="66">
        <f>D601-E601</f>
        <v>148</v>
      </c>
      <c r="I601" s="20">
        <f>IF(C601=0, "-", IF(G601/C601&lt;10, G601/C601, "&gt;999%"))</f>
        <v>0.40350877192982454</v>
      </c>
      <c r="J601" s="21">
        <f>IF(E601=0, "-", IF(H601/E601&lt;10, H601/E601, "&gt;999%"))</f>
        <v>0.31759656652360513</v>
      </c>
    </row>
    <row r="602" spans="1:10" x14ac:dyDescent="0.25">
      <c r="A602" s="158" t="s">
        <v>572</v>
      </c>
      <c r="B602" s="65">
        <v>0</v>
      </c>
      <c r="C602" s="66">
        <v>0</v>
      </c>
      <c r="D602" s="65">
        <v>1</v>
      </c>
      <c r="E602" s="66">
        <v>3</v>
      </c>
      <c r="F602" s="67"/>
      <c r="G602" s="65">
        <f>B602-C602</f>
        <v>0</v>
      </c>
      <c r="H602" s="66">
        <f>D602-E602</f>
        <v>-2</v>
      </c>
      <c r="I602" s="20" t="str">
        <f>IF(C602=0, "-", IF(G602/C602&lt;10, G602/C602, "&gt;999%"))</f>
        <v>-</v>
      </c>
      <c r="J602" s="21">
        <f>IF(E602=0, "-", IF(H602/E602&lt;10, H602/E602, "&gt;999%"))</f>
        <v>-0.66666666666666663</v>
      </c>
    </row>
    <row r="603" spans="1:10" s="160" customFormat="1" x14ac:dyDescent="0.25">
      <c r="A603" s="178" t="s">
        <v>714</v>
      </c>
      <c r="B603" s="71">
        <v>80</v>
      </c>
      <c r="C603" s="72">
        <v>57</v>
      </c>
      <c r="D603" s="71">
        <v>615</v>
      </c>
      <c r="E603" s="72">
        <v>469</v>
      </c>
      <c r="F603" s="73"/>
      <c r="G603" s="71">
        <f>B603-C603</f>
        <v>23</v>
      </c>
      <c r="H603" s="72">
        <f>D603-E603</f>
        <v>146</v>
      </c>
      <c r="I603" s="37">
        <f>IF(C603=0, "-", IF(G603/C603&lt;10, G603/C603, "&gt;999%"))</f>
        <v>0.40350877192982454</v>
      </c>
      <c r="J603" s="38">
        <f>IF(E603=0, "-", IF(H603/E603&lt;10, H603/E603, "&gt;999%"))</f>
        <v>0.31130063965884863</v>
      </c>
    </row>
    <row r="604" spans="1:10" x14ac:dyDescent="0.25">
      <c r="A604" s="177"/>
      <c r="B604" s="143"/>
      <c r="C604" s="144"/>
      <c r="D604" s="143"/>
      <c r="E604" s="144"/>
      <c r="F604" s="145"/>
      <c r="G604" s="143"/>
      <c r="H604" s="144"/>
      <c r="I604" s="151"/>
      <c r="J604" s="152"/>
    </row>
    <row r="605" spans="1:10" s="139" customFormat="1" x14ac:dyDescent="0.25">
      <c r="A605" s="159" t="s">
        <v>101</v>
      </c>
      <c r="B605" s="65"/>
      <c r="C605" s="66"/>
      <c r="D605" s="65"/>
      <c r="E605" s="66"/>
      <c r="F605" s="67"/>
      <c r="G605" s="65"/>
      <c r="H605" s="66"/>
      <c r="I605" s="20"/>
      <c r="J605" s="21"/>
    </row>
    <row r="606" spans="1:10" x14ac:dyDescent="0.25">
      <c r="A606" s="158" t="s">
        <v>587</v>
      </c>
      <c r="B606" s="65">
        <v>1</v>
      </c>
      <c r="C606" s="66">
        <v>4</v>
      </c>
      <c r="D606" s="65">
        <v>23</v>
      </c>
      <c r="E606" s="66">
        <v>35</v>
      </c>
      <c r="F606" s="67"/>
      <c r="G606" s="65">
        <f>B606-C606</f>
        <v>-3</v>
      </c>
      <c r="H606" s="66">
        <f>D606-E606</f>
        <v>-12</v>
      </c>
      <c r="I606" s="20">
        <f>IF(C606=0, "-", IF(G606/C606&lt;10, G606/C606, "&gt;999%"))</f>
        <v>-0.75</v>
      </c>
      <c r="J606" s="21">
        <f>IF(E606=0, "-", IF(H606/E606&lt;10, H606/E606, "&gt;999%"))</f>
        <v>-0.34285714285714286</v>
      </c>
    </row>
    <row r="607" spans="1:10" s="160" customFormat="1" x14ac:dyDescent="0.25">
      <c r="A607" s="165" t="s">
        <v>715</v>
      </c>
      <c r="B607" s="166">
        <v>1</v>
      </c>
      <c r="C607" s="167">
        <v>4</v>
      </c>
      <c r="D607" s="166">
        <v>23</v>
      </c>
      <c r="E607" s="167">
        <v>35</v>
      </c>
      <c r="F607" s="168"/>
      <c r="G607" s="166">
        <f>B607-C607</f>
        <v>-3</v>
      </c>
      <c r="H607" s="167">
        <f>D607-E607</f>
        <v>-12</v>
      </c>
      <c r="I607" s="169">
        <f>IF(C607=0, "-", IF(G607/C607&lt;10, G607/C607, "&gt;999%"))</f>
        <v>-0.75</v>
      </c>
      <c r="J607" s="170">
        <f>IF(E607=0, "-", IF(H607/E607&lt;10, H607/E607, "&gt;999%"))</f>
        <v>-0.34285714285714286</v>
      </c>
    </row>
    <row r="608" spans="1:10" x14ac:dyDescent="0.25">
      <c r="A608" s="171"/>
      <c r="B608" s="172"/>
      <c r="C608" s="173"/>
      <c r="D608" s="172"/>
      <c r="E608" s="173"/>
      <c r="F608" s="174"/>
      <c r="G608" s="172"/>
      <c r="H608" s="173"/>
      <c r="I608" s="175"/>
      <c r="J608" s="176"/>
    </row>
    <row r="609" spans="1:10" x14ac:dyDescent="0.25">
      <c r="A609" s="27" t="s">
        <v>16</v>
      </c>
      <c r="B609" s="71">
        <f>SUM(B7:B608)/2</f>
        <v>25367</v>
      </c>
      <c r="C609" s="77">
        <f>SUM(C7:C608)/2</f>
        <v>20495</v>
      </c>
      <c r="D609" s="71">
        <f>SUM(D7:D608)/2</f>
        <v>214492</v>
      </c>
      <c r="E609" s="77">
        <f>SUM(E7:E608)/2</f>
        <v>211338</v>
      </c>
      <c r="F609" s="73"/>
      <c r="G609" s="71">
        <f>B609-C609</f>
        <v>4872</v>
      </c>
      <c r="H609" s="72">
        <f>D609-E609</f>
        <v>3154</v>
      </c>
      <c r="I609" s="37">
        <f>IF(C609=0, 0, G609/C609)</f>
        <v>0.23771651622346915</v>
      </c>
      <c r="J609" s="38">
        <f>IF(E609=0, 0, H609/E609)</f>
        <v>1.4923960669638209E-2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6" max="16383" man="1"/>
    <brk id="108" max="16383" man="1"/>
    <brk id="165" max="16383" man="1"/>
    <brk id="224" max="16383" man="1"/>
    <brk id="286" max="16383" man="1"/>
    <brk id="345" max="16383" man="1"/>
    <brk id="406" max="16383" man="1"/>
    <brk id="468" max="16383" man="1"/>
    <brk id="528" max="16383" man="1"/>
    <brk id="58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3.2" x14ac:dyDescent="0.25"/>
  <cols>
    <col min="1" max="1" width="21.5546875" bestFit="1" customWidth="1"/>
    <col min="6" max="6" width="1.6640625" customWidth="1"/>
  </cols>
  <sheetData>
    <row r="1" spans="1:10" s="52" customFormat="1" ht="20.399999999999999" x14ac:dyDescent="0.35">
      <c r="A1" s="4" t="s">
        <v>10</v>
      </c>
      <c r="B1" s="198" t="s">
        <v>11</v>
      </c>
      <c r="C1" s="199"/>
      <c r="D1" s="199"/>
      <c r="E1" s="199"/>
      <c r="F1" s="199"/>
      <c r="G1" s="199"/>
      <c r="H1" s="199"/>
      <c r="I1" s="199"/>
      <c r="J1" s="199"/>
    </row>
    <row r="2" spans="1:10" s="52" customFormat="1" ht="20.399999999999999" x14ac:dyDescent="0.35">
      <c r="A2" s="4" t="s">
        <v>112</v>
      </c>
      <c r="B2" s="202" t="s">
        <v>103</v>
      </c>
      <c r="C2" s="203"/>
      <c r="D2" s="203"/>
      <c r="E2" s="203"/>
      <c r="F2" s="203"/>
      <c r="G2" s="203"/>
      <c r="H2" s="203"/>
      <c r="I2" s="203"/>
      <c r="J2" s="203"/>
    </row>
    <row r="3" spans="1:10" ht="12.75" customHeight="1" x14ac:dyDescent="0.35">
      <c r="A3" s="4"/>
      <c r="B3" s="25"/>
      <c r="C3" s="26"/>
      <c r="D3" s="26"/>
      <c r="E3" s="26"/>
      <c r="F3" s="26"/>
      <c r="G3" s="26"/>
      <c r="H3" s="26"/>
      <c r="I3" s="26"/>
      <c r="J3" s="26"/>
    </row>
    <row r="4" spans="1:10" x14ac:dyDescent="0.25">
      <c r="E4" s="201" t="s">
        <v>7</v>
      </c>
      <c r="F4" s="201"/>
      <c r="G4" s="201"/>
    </row>
    <row r="5" spans="1:10" x14ac:dyDescent="0.25">
      <c r="A5" s="3"/>
      <c r="B5" s="196" t="s">
        <v>1</v>
      </c>
      <c r="C5" s="197"/>
      <c r="D5" s="196" t="s">
        <v>2</v>
      </c>
      <c r="E5" s="197"/>
      <c r="F5" s="59"/>
      <c r="G5" s="196" t="s">
        <v>3</v>
      </c>
      <c r="H5" s="200"/>
      <c r="I5" s="200"/>
      <c r="J5" s="197"/>
    </row>
    <row r="6" spans="1:10" x14ac:dyDescent="0.25">
      <c r="A6" s="27"/>
      <c r="B6" s="57">
        <f>VALUE(RIGHT(B2, 4))</f>
        <v>2022</v>
      </c>
      <c r="C6" s="58">
        <f>B6-1</f>
        <v>2021</v>
      </c>
      <c r="D6" s="57">
        <f>B6</f>
        <v>2022</v>
      </c>
      <c r="E6" s="58">
        <f>C6</f>
        <v>2021</v>
      </c>
      <c r="F6" s="64"/>
      <c r="G6" s="57" t="s">
        <v>4</v>
      </c>
      <c r="H6" s="58" t="s">
        <v>2</v>
      </c>
      <c r="I6" s="57" t="s">
        <v>4</v>
      </c>
      <c r="J6" s="58" t="s">
        <v>2</v>
      </c>
    </row>
    <row r="7" spans="1:10" x14ac:dyDescent="0.25">
      <c r="A7" s="7" t="s">
        <v>113</v>
      </c>
      <c r="B7" s="65">
        <v>4889</v>
      </c>
      <c r="C7" s="66">
        <v>4436</v>
      </c>
      <c r="D7" s="65">
        <v>43117</v>
      </c>
      <c r="E7" s="66">
        <v>46589</v>
      </c>
      <c r="F7" s="67"/>
      <c r="G7" s="65">
        <f>B7-C7</f>
        <v>453</v>
      </c>
      <c r="H7" s="66">
        <f>D7-E7</f>
        <v>-3472</v>
      </c>
      <c r="I7" s="28">
        <f>IF(C7=0, "-", IF(G7/C7&lt;10, G7/C7*100, "&gt;999"))</f>
        <v>10.211902614968441</v>
      </c>
      <c r="J7" s="29">
        <f>IF(E7=0, "-", IF(H7/E7&lt;10, H7/E7*100, "&gt;999"))</f>
        <v>-7.4524029277297217</v>
      </c>
    </row>
    <row r="8" spans="1:10" x14ac:dyDescent="0.25">
      <c r="A8" s="7" t="s">
        <v>122</v>
      </c>
      <c r="B8" s="65">
        <v>13789</v>
      </c>
      <c r="C8" s="66">
        <v>10243</v>
      </c>
      <c r="D8" s="65">
        <v>116701</v>
      </c>
      <c r="E8" s="66">
        <v>109649</v>
      </c>
      <c r="F8" s="67"/>
      <c r="G8" s="65">
        <f>B8-C8</f>
        <v>3546</v>
      </c>
      <c r="H8" s="66">
        <f>D8-E8</f>
        <v>7052</v>
      </c>
      <c r="I8" s="28">
        <f>IF(C8=0, "-", IF(G8/C8&lt;10, G8/C8*100, "&gt;999"))</f>
        <v>34.618764033974422</v>
      </c>
      <c r="J8" s="29">
        <f>IF(E8=0, "-", IF(H8/E8&lt;10, H8/E8*100, "&gt;999"))</f>
        <v>6.4314312032029477</v>
      </c>
    </row>
    <row r="9" spans="1:10" x14ac:dyDescent="0.25">
      <c r="A9" s="7" t="s">
        <v>128</v>
      </c>
      <c r="B9" s="65">
        <v>5553</v>
      </c>
      <c r="C9" s="66">
        <v>4783</v>
      </c>
      <c r="D9" s="65">
        <v>45364</v>
      </c>
      <c r="E9" s="66">
        <v>46595</v>
      </c>
      <c r="F9" s="67"/>
      <c r="G9" s="65">
        <f>B9-C9</f>
        <v>770</v>
      </c>
      <c r="H9" s="66">
        <f>D9-E9</f>
        <v>-1231</v>
      </c>
      <c r="I9" s="28">
        <f>IF(C9=0, "-", IF(G9/C9&lt;10, G9/C9*100, "&gt;999"))</f>
        <v>16.098682835040769</v>
      </c>
      <c r="J9" s="29">
        <f>IF(E9=0, "-", IF(H9/E9&lt;10, H9/E9*100, "&gt;999"))</f>
        <v>-2.6419143684944735</v>
      </c>
    </row>
    <row r="10" spans="1:10" x14ac:dyDescent="0.25">
      <c r="A10" s="7" t="s">
        <v>129</v>
      </c>
      <c r="B10" s="65">
        <v>1136</v>
      </c>
      <c r="C10" s="66">
        <v>1033</v>
      </c>
      <c r="D10" s="65">
        <v>9310</v>
      </c>
      <c r="E10" s="66">
        <v>8505</v>
      </c>
      <c r="F10" s="67"/>
      <c r="G10" s="65">
        <f>B10-C10</f>
        <v>103</v>
      </c>
      <c r="H10" s="66">
        <f>D10-E10</f>
        <v>805</v>
      </c>
      <c r="I10" s="28">
        <f>IF(C10=0, "-", IF(G10/C10&lt;10, G10/C10*100, "&gt;999"))</f>
        <v>9.9709583736689247</v>
      </c>
      <c r="J10" s="29">
        <f>IF(E10=0, "-", IF(H10/E10&lt;10, H10/E10*100, "&gt;999"))</f>
        <v>9.4650205761316872</v>
      </c>
    </row>
    <row r="11" spans="1:10" s="43" customFormat="1" x14ac:dyDescent="0.25">
      <c r="A11" s="27" t="s">
        <v>0</v>
      </c>
      <c r="B11" s="71">
        <f>SUM(B7:B10)</f>
        <v>25367</v>
      </c>
      <c r="C11" s="72">
        <f>SUM(C7:C10)</f>
        <v>20495</v>
      </c>
      <c r="D11" s="71">
        <f>SUM(D7:D10)</f>
        <v>214492</v>
      </c>
      <c r="E11" s="72">
        <f>SUM(E7:E10)</f>
        <v>211338</v>
      </c>
      <c r="F11" s="73"/>
      <c r="G11" s="71">
        <f>B11-C11</f>
        <v>4872</v>
      </c>
      <c r="H11" s="72">
        <f>D11-E11</f>
        <v>3154</v>
      </c>
      <c r="I11" s="44">
        <f>IF(C11=0, 0, G11/C11*100)</f>
        <v>23.771651622346916</v>
      </c>
      <c r="J11" s="45">
        <f>IF(E11=0, 0, H11/E11*100)</f>
        <v>1.492396066963821</v>
      </c>
    </row>
    <row r="13" spans="1:10" x14ac:dyDescent="0.25">
      <c r="A13" s="3"/>
      <c r="B13" s="196" t="s">
        <v>1</v>
      </c>
      <c r="C13" s="197"/>
      <c r="D13" s="196" t="s">
        <v>2</v>
      </c>
      <c r="E13" s="197"/>
      <c r="F13" s="59"/>
      <c r="G13" s="196" t="s">
        <v>3</v>
      </c>
      <c r="H13" s="200"/>
      <c r="I13" s="200"/>
      <c r="J13" s="197"/>
    </row>
    <row r="14" spans="1:10" x14ac:dyDescent="0.25">
      <c r="A14" s="7" t="s">
        <v>114</v>
      </c>
      <c r="B14" s="65">
        <v>185</v>
      </c>
      <c r="C14" s="66">
        <v>188</v>
      </c>
      <c r="D14" s="65">
        <v>1397</v>
      </c>
      <c r="E14" s="66">
        <v>1609</v>
      </c>
      <c r="F14" s="67"/>
      <c r="G14" s="65">
        <f t="shared" ref="G14:G34" si="0">B14-C14</f>
        <v>-3</v>
      </c>
      <c r="H14" s="66">
        <f t="shared" ref="H14:H34" si="1">D14-E14</f>
        <v>-212</v>
      </c>
      <c r="I14" s="28">
        <f t="shared" ref="I14:I33" si="2">IF(C14=0, "-", IF(G14/C14&lt;10, G14/C14*100, "&gt;999"))</f>
        <v>-1.5957446808510638</v>
      </c>
      <c r="J14" s="29">
        <f t="shared" ref="J14:J33" si="3">IF(E14=0, "-", IF(H14/E14&lt;10, H14/E14*100, "&gt;999"))</f>
        <v>-13.175885643256683</v>
      </c>
    </row>
    <row r="15" spans="1:10" x14ac:dyDescent="0.25">
      <c r="A15" s="7" t="s">
        <v>115</v>
      </c>
      <c r="B15" s="65">
        <v>961</v>
      </c>
      <c r="C15" s="66">
        <v>755</v>
      </c>
      <c r="D15" s="65">
        <v>8547</v>
      </c>
      <c r="E15" s="66">
        <v>8656</v>
      </c>
      <c r="F15" s="67"/>
      <c r="G15" s="65">
        <f t="shared" si="0"/>
        <v>206</v>
      </c>
      <c r="H15" s="66">
        <f t="shared" si="1"/>
        <v>-109</v>
      </c>
      <c r="I15" s="28">
        <f t="shared" si="2"/>
        <v>27.284768211920529</v>
      </c>
      <c r="J15" s="29">
        <f t="shared" si="3"/>
        <v>-1.2592421441774491</v>
      </c>
    </row>
    <row r="16" spans="1:10" x14ac:dyDescent="0.25">
      <c r="A16" s="7" t="s">
        <v>116</v>
      </c>
      <c r="B16" s="65">
        <v>1887</v>
      </c>
      <c r="C16" s="66">
        <v>2151</v>
      </c>
      <c r="D16" s="65">
        <v>18180</v>
      </c>
      <c r="E16" s="66">
        <v>22864</v>
      </c>
      <c r="F16" s="67"/>
      <c r="G16" s="65">
        <f t="shared" si="0"/>
        <v>-264</v>
      </c>
      <c r="H16" s="66">
        <f t="shared" si="1"/>
        <v>-4684</v>
      </c>
      <c r="I16" s="28">
        <f t="shared" si="2"/>
        <v>-12.273361227336123</v>
      </c>
      <c r="J16" s="29">
        <f t="shared" si="3"/>
        <v>-20.486354093771869</v>
      </c>
    </row>
    <row r="17" spans="1:10" x14ac:dyDescent="0.25">
      <c r="A17" s="7" t="s">
        <v>117</v>
      </c>
      <c r="B17" s="65">
        <v>1151</v>
      </c>
      <c r="C17" s="66">
        <v>764</v>
      </c>
      <c r="D17" s="65">
        <v>8846</v>
      </c>
      <c r="E17" s="66">
        <v>7044</v>
      </c>
      <c r="F17" s="67"/>
      <c r="G17" s="65">
        <f t="shared" si="0"/>
        <v>387</v>
      </c>
      <c r="H17" s="66">
        <f t="shared" si="1"/>
        <v>1802</v>
      </c>
      <c r="I17" s="28">
        <f t="shared" si="2"/>
        <v>50.654450261780106</v>
      </c>
      <c r="J17" s="29">
        <f t="shared" si="3"/>
        <v>25.582055650198747</v>
      </c>
    </row>
    <row r="18" spans="1:10" x14ac:dyDescent="0.25">
      <c r="A18" s="7" t="s">
        <v>118</v>
      </c>
      <c r="B18" s="65">
        <v>108</v>
      </c>
      <c r="C18" s="66">
        <v>82</v>
      </c>
      <c r="D18" s="65">
        <v>1293</v>
      </c>
      <c r="E18" s="66">
        <v>1299</v>
      </c>
      <c r="F18" s="67"/>
      <c r="G18" s="65">
        <f t="shared" si="0"/>
        <v>26</v>
      </c>
      <c r="H18" s="66">
        <f t="shared" si="1"/>
        <v>-6</v>
      </c>
      <c r="I18" s="28">
        <f t="shared" si="2"/>
        <v>31.707317073170731</v>
      </c>
      <c r="J18" s="29">
        <f t="shared" si="3"/>
        <v>-0.46189376443418012</v>
      </c>
    </row>
    <row r="19" spans="1:10" x14ac:dyDescent="0.25">
      <c r="A19" s="7" t="s">
        <v>119</v>
      </c>
      <c r="B19" s="65">
        <v>13</v>
      </c>
      <c r="C19" s="66">
        <v>18</v>
      </c>
      <c r="D19" s="65">
        <v>156</v>
      </c>
      <c r="E19" s="66">
        <v>206</v>
      </c>
      <c r="F19" s="67"/>
      <c r="G19" s="65">
        <f t="shared" si="0"/>
        <v>-5</v>
      </c>
      <c r="H19" s="66">
        <f t="shared" si="1"/>
        <v>-50</v>
      </c>
      <c r="I19" s="28">
        <f t="shared" si="2"/>
        <v>-27.777777777777779</v>
      </c>
      <c r="J19" s="29">
        <f t="shared" si="3"/>
        <v>-24.271844660194176</v>
      </c>
    </row>
    <row r="20" spans="1:10" x14ac:dyDescent="0.25">
      <c r="A20" s="7" t="s">
        <v>120</v>
      </c>
      <c r="B20" s="65">
        <v>294</v>
      </c>
      <c r="C20" s="66">
        <v>191</v>
      </c>
      <c r="D20" s="65">
        <v>2644</v>
      </c>
      <c r="E20" s="66">
        <v>2165</v>
      </c>
      <c r="F20" s="67"/>
      <c r="G20" s="65">
        <f t="shared" si="0"/>
        <v>103</v>
      </c>
      <c r="H20" s="66">
        <f t="shared" si="1"/>
        <v>479</v>
      </c>
      <c r="I20" s="28">
        <f t="shared" si="2"/>
        <v>53.926701570680621</v>
      </c>
      <c r="J20" s="29">
        <f t="shared" si="3"/>
        <v>22.124711316397228</v>
      </c>
    </row>
    <row r="21" spans="1:10" x14ac:dyDescent="0.25">
      <c r="A21" s="7" t="s">
        <v>121</v>
      </c>
      <c r="B21" s="65">
        <v>290</v>
      </c>
      <c r="C21" s="66">
        <v>287</v>
      </c>
      <c r="D21" s="65">
        <v>2054</v>
      </c>
      <c r="E21" s="66">
        <v>2746</v>
      </c>
      <c r="F21" s="67"/>
      <c r="G21" s="65">
        <f t="shared" si="0"/>
        <v>3</v>
      </c>
      <c r="H21" s="66">
        <f t="shared" si="1"/>
        <v>-692</v>
      </c>
      <c r="I21" s="28">
        <f t="shared" si="2"/>
        <v>1.0452961672473868</v>
      </c>
      <c r="J21" s="29">
        <f t="shared" si="3"/>
        <v>-25.20029133284778</v>
      </c>
    </row>
    <row r="22" spans="1:10" x14ac:dyDescent="0.25">
      <c r="A22" s="142" t="s">
        <v>123</v>
      </c>
      <c r="B22" s="143">
        <v>986</v>
      </c>
      <c r="C22" s="144">
        <v>998</v>
      </c>
      <c r="D22" s="143">
        <v>10620</v>
      </c>
      <c r="E22" s="144">
        <v>10967</v>
      </c>
      <c r="F22" s="145"/>
      <c r="G22" s="143">
        <f t="shared" si="0"/>
        <v>-12</v>
      </c>
      <c r="H22" s="144">
        <f t="shared" si="1"/>
        <v>-347</v>
      </c>
      <c r="I22" s="146">
        <f t="shared" si="2"/>
        <v>-1.2024048096192386</v>
      </c>
      <c r="J22" s="147">
        <f t="shared" si="3"/>
        <v>-3.1640375672471959</v>
      </c>
    </row>
    <row r="23" spans="1:10" x14ac:dyDescent="0.25">
      <c r="A23" s="7" t="s">
        <v>124</v>
      </c>
      <c r="B23" s="65">
        <v>3084</v>
      </c>
      <c r="C23" s="66">
        <v>2456</v>
      </c>
      <c r="D23" s="65">
        <v>27170</v>
      </c>
      <c r="E23" s="66">
        <v>28475</v>
      </c>
      <c r="F23" s="67"/>
      <c r="G23" s="65">
        <f t="shared" si="0"/>
        <v>628</v>
      </c>
      <c r="H23" s="66">
        <f t="shared" si="1"/>
        <v>-1305</v>
      </c>
      <c r="I23" s="28">
        <f t="shared" si="2"/>
        <v>25.570032573289904</v>
      </c>
      <c r="J23" s="29">
        <f t="shared" si="3"/>
        <v>-4.5829675153643548</v>
      </c>
    </row>
    <row r="24" spans="1:10" x14ac:dyDescent="0.25">
      <c r="A24" s="7" t="s">
        <v>125</v>
      </c>
      <c r="B24" s="65">
        <v>6386</v>
      </c>
      <c r="C24" s="66">
        <v>3674</v>
      </c>
      <c r="D24" s="65">
        <v>45454</v>
      </c>
      <c r="E24" s="66">
        <v>38000</v>
      </c>
      <c r="F24" s="67"/>
      <c r="G24" s="65">
        <f t="shared" si="0"/>
        <v>2712</v>
      </c>
      <c r="H24" s="66">
        <f t="shared" si="1"/>
        <v>7454</v>
      </c>
      <c r="I24" s="28">
        <f t="shared" si="2"/>
        <v>73.816004354926505</v>
      </c>
      <c r="J24" s="29">
        <f t="shared" si="3"/>
        <v>19.615789473684213</v>
      </c>
    </row>
    <row r="25" spans="1:10" x14ac:dyDescent="0.25">
      <c r="A25" s="7" t="s">
        <v>126</v>
      </c>
      <c r="B25" s="65">
        <v>3037</v>
      </c>
      <c r="C25" s="66">
        <v>2800</v>
      </c>
      <c r="D25" s="65">
        <v>29475</v>
      </c>
      <c r="E25" s="66">
        <v>27814</v>
      </c>
      <c r="F25" s="67"/>
      <c r="G25" s="65">
        <f t="shared" si="0"/>
        <v>237</v>
      </c>
      <c r="H25" s="66">
        <f t="shared" si="1"/>
        <v>1661</v>
      </c>
      <c r="I25" s="28">
        <f t="shared" si="2"/>
        <v>8.4642857142857153</v>
      </c>
      <c r="J25" s="29">
        <f t="shared" si="3"/>
        <v>5.97181275616596</v>
      </c>
    </row>
    <row r="26" spans="1:10" x14ac:dyDescent="0.25">
      <c r="A26" s="7" t="s">
        <v>127</v>
      </c>
      <c r="B26" s="65">
        <v>296</v>
      </c>
      <c r="C26" s="66">
        <v>315</v>
      </c>
      <c r="D26" s="65">
        <v>3982</v>
      </c>
      <c r="E26" s="66">
        <v>4393</v>
      </c>
      <c r="F26" s="67"/>
      <c r="G26" s="65">
        <f t="shared" si="0"/>
        <v>-19</v>
      </c>
      <c r="H26" s="66">
        <f t="shared" si="1"/>
        <v>-411</v>
      </c>
      <c r="I26" s="28">
        <f t="shared" si="2"/>
        <v>-6.0317460317460316</v>
      </c>
      <c r="J26" s="29">
        <f t="shared" si="3"/>
        <v>-9.3557933075347144</v>
      </c>
    </row>
    <row r="27" spans="1:10" x14ac:dyDescent="0.25">
      <c r="A27" s="142" t="s">
        <v>130</v>
      </c>
      <c r="B27" s="143">
        <v>33</v>
      </c>
      <c r="C27" s="144">
        <v>45</v>
      </c>
      <c r="D27" s="143">
        <v>354</v>
      </c>
      <c r="E27" s="144">
        <v>301</v>
      </c>
      <c r="F27" s="145"/>
      <c r="G27" s="143">
        <f t="shared" si="0"/>
        <v>-12</v>
      </c>
      <c r="H27" s="144">
        <f t="shared" si="1"/>
        <v>53</v>
      </c>
      <c r="I27" s="146">
        <f t="shared" si="2"/>
        <v>-26.666666666666668</v>
      </c>
      <c r="J27" s="147">
        <f t="shared" si="3"/>
        <v>17.607973421926911</v>
      </c>
    </row>
    <row r="28" spans="1:10" x14ac:dyDescent="0.25">
      <c r="A28" s="7" t="s">
        <v>131</v>
      </c>
      <c r="B28" s="65">
        <v>5</v>
      </c>
      <c r="C28" s="66">
        <v>2</v>
      </c>
      <c r="D28" s="65">
        <v>15</v>
      </c>
      <c r="E28" s="66">
        <v>19</v>
      </c>
      <c r="F28" s="67"/>
      <c r="G28" s="65">
        <f t="shared" si="0"/>
        <v>3</v>
      </c>
      <c r="H28" s="66">
        <f t="shared" si="1"/>
        <v>-4</v>
      </c>
      <c r="I28" s="28">
        <f t="shared" si="2"/>
        <v>150</v>
      </c>
      <c r="J28" s="29">
        <f t="shared" si="3"/>
        <v>-21.052631578947366</v>
      </c>
    </row>
    <row r="29" spans="1:10" x14ac:dyDescent="0.25">
      <c r="A29" s="7" t="s">
        <v>132</v>
      </c>
      <c r="B29" s="65">
        <v>12</v>
      </c>
      <c r="C29" s="66">
        <v>57</v>
      </c>
      <c r="D29" s="65">
        <v>382</v>
      </c>
      <c r="E29" s="66">
        <v>427</v>
      </c>
      <c r="F29" s="67"/>
      <c r="G29" s="65">
        <f t="shared" si="0"/>
        <v>-45</v>
      </c>
      <c r="H29" s="66">
        <f t="shared" si="1"/>
        <v>-45</v>
      </c>
      <c r="I29" s="28">
        <f t="shared" si="2"/>
        <v>-78.94736842105263</v>
      </c>
      <c r="J29" s="29">
        <f t="shared" si="3"/>
        <v>-10.53864168618267</v>
      </c>
    </row>
    <row r="30" spans="1:10" x14ac:dyDescent="0.25">
      <c r="A30" s="7" t="s">
        <v>133</v>
      </c>
      <c r="B30" s="65">
        <v>601</v>
      </c>
      <c r="C30" s="66">
        <v>646</v>
      </c>
      <c r="D30" s="65">
        <v>5170</v>
      </c>
      <c r="E30" s="66">
        <v>5713</v>
      </c>
      <c r="F30" s="67"/>
      <c r="G30" s="65">
        <f t="shared" si="0"/>
        <v>-45</v>
      </c>
      <c r="H30" s="66">
        <f t="shared" si="1"/>
        <v>-543</v>
      </c>
      <c r="I30" s="28">
        <f t="shared" si="2"/>
        <v>-6.96594427244582</v>
      </c>
      <c r="J30" s="29">
        <f t="shared" si="3"/>
        <v>-9.5046385436723266</v>
      </c>
    </row>
    <row r="31" spans="1:10" x14ac:dyDescent="0.25">
      <c r="A31" s="7" t="s">
        <v>134</v>
      </c>
      <c r="B31" s="65">
        <v>742</v>
      </c>
      <c r="C31" s="66">
        <v>721</v>
      </c>
      <c r="D31" s="65">
        <v>6355</v>
      </c>
      <c r="E31" s="66">
        <v>6143</v>
      </c>
      <c r="F31" s="67"/>
      <c r="G31" s="65">
        <f t="shared" si="0"/>
        <v>21</v>
      </c>
      <c r="H31" s="66">
        <f t="shared" si="1"/>
        <v>212</v>
      </c>
      <c r="I31" s="28">
        <f t="shared" si="2"/>
        <v>2.912621359223301</v>
      </c>
      <c r="J31" s="29">
        <f t="shared" si="3"/>
        <v>3.4510825329643495</v>
      </c>
    </row>
    <row r="32" spans="1:10" x14ac:dyDescent="0.25">
      <c r="A32" s="7" t="s">
        <v>135</v>
      </c>
      <c r="B32" s="65">
        <v>4160</v>
      </c>
      <c r="C32" s="66">
        <v>3312</v>
      </c>
      <c r="D32" s="65">
        <v>33088</v>
      </c>
      <c r="E32" s="66">
        <v>33992</v>
      </c>
      <c r="F32" s="67"/>
      <c r="G32" s="65">
        <f t="shared" si="0"/>
        <v>848</v>
      </c>
      <c r="H32" s="66">
        <f t="shared" si="1"/>
        <v>-904</v>
      </c>
      <c r="I32" s="28">
        <f t="shared" si="2"/>
        <v>25.60386473429952</v>
      </c>
      <c r="J32" s="29">
        <f t="shared" si="3"/>
        <v>-2.6594492821840432</v>
      </c>
    </row>
    <row r="33" spans="1:10" x14ac:dyDescent="0.25">
      <c r="A33" s="142" t="s">
        <v>129</v>
      </c>
      <c r="B33" s="143">
        <v>1136</v>
      </c>
      <c r="C33" s="144">
        <v>1033</v>
      </c>
      <c r="D33" s="143">
        <v>9310</v>
      </c>
      <c r="E33" s="144">
        <v>8505</v>
      </c>
      <c r="F33" s="145"/>
      <c r="G33" s="143">
        <f t="shared" si="0"/>
        <v>103</v>
      </c>
      <c r="H33" s="144">
        <f t="shared" si="1"/>
        <v>805</v>
      </c>
      <c r="I33" s="146">
        <f t="shared" si="2"/>
        <v>9.9709583736689247</v>
      </c>
      <c r="J33" s="147">
        <f t="shared" si="3"/>
        <v>9.4650205761316872</v>
      </c>
    </row>
    <row r="34" spans="1:10" s="43" customFormat="1" x14ac:dyDescent="0.25">
      <c r="A34" s="27" t="s">
        <v>0</v>
      </c>
      <c r="B34" s="71">
        <f>SUM(B14:B33)</f>
        <v>25367</v>
      </c>
      <c r="C34" s="72">
        <f>SUM(C14:C33)</f>
        <v>20495</v>
      </c>
      <c r="D34" s="71">
        <f>SUM(D14:D33)</f>
        <v>214492</v>
      </c>
      <c r="E34" s="72">
        <f>SUM(E14:E33)</f>
        <v>211338</v>
      </c>
      <c r="F34" s="73"/>
      <c r="G34" s="71">
        <f t="shared" si="0"/>
        <v>4872</v>
      </c>
      <c r="H34" s="72">
        <f t="shared" si="1"/>
        <v>3154</v>
      </c>
      <c r="I34" s="44">
        <f>IF(C34=0, 0, G34/C34*100)</f>
        <v>23.771651622346916</v>
      </c>
      <c r="J34" s="45">
        <f>IF(E34=0, 0, H34/E34*100)</f>
        <v>1.492396066963821</v>
      </c>
    </row>
    <row r="36" spans="1:10" x14ac:dyDescent="0.25">
      <c r="E36" s="201" t="s">
        <v>8</v>
      </c>
      <c r="F36" s="201"/>
      <c r="G36" s="201"/>
    </row>
    <row r="37" spans="1:10" x14ac:dyDescent="0.25">
      <c r="A37" s="3"/>
      <c r="B37" s="196" t="s">
        <v>1</v>
      </c>
      <c r="C37" s="197"/>
      <c r="D37" s="196" t="s">
        <v>2</v>
      </c>
      <c r="E37" s="197"/>
      <c r="F37" s="59"/>
      <c r="G37" s="196" t="s">
        <v>9</v>
      </c>
      <c r="H37" s="197"/>
    </row>
    <row r="38" spans="1:10" x14ac:dyDescent="0.25">
      <c r="A38" s="27"/>
      <c r="B38" s="57">
        <f>B6</f>
        <v>2022</v>
      </c>
      <c r="C38" s="58">
        <f>C6</f>
        <v>2021</v>
      </c>
      <c r="D38" s="57">
        <f>D6</f>
        <v>2022</v>
      </c>
      <c r="E38" s="58">
        <f>E6</f>
        <v>2021</v>
      </c>
      <c r="F38" s="64"/>
      <c r="G38" s="57" t="s">
        <v>4</v>
      </c>
      <c r="H38" s="58" t="s">
        <v>2</v>
      </c>
    </row>
    <row r="39" spans="1:10" x14ac:dyDescent="0.25">
      <c r="A39" s="7" t="s">
        <v>113</v>
      </c>
      <c r="B39" s="30">
        <f>$B$7/$B$11*100</f>
        <v>19.273071313123349</v>
      </c>
      <c r="C39" s="31">
        <f>$C$7/$C$11*100</f>
        <v>21.644303488655769</v>
      </c>
      <c r="D39" s="30">
        <f>$D$7/$D$11*100</f>
        <v>20.101915222945376</v>
      </c>
      <c r="E39" s="31">
        <f>$E$7/$E$11*100</f>
        <v>22.044781345522338</v>
      </c>
      <c r="F39" s="32"/>
      <c r="G39" s="30">
        <f>B39-C39</f>
        <v>-2.3712321755324197</v>
      </c>
      <c r="H39" s="31">
        <f>D39-E39</f>
        <v>-1.9428661225769623</v>
      </c>
    </row>
    <row r="40" spans="1:10" x14ac:dyDescent="0.25">
      <c r="A40" s="7" t="s">
        <v>122</v>
      </c>
      <c r="B40" s="30">
        <f>$B$8/$B$11*100</f>
        <v>54.358024204675374</v>
      </c>
      <c r="C40" s="31">
        <f>$C$8/$C$11*100</f>
        <v>49.978043425225664</v>
      </c>
      <c r="D40" s="30">
        <f>$D$8/$D$11*100</f>
        <v>54.40808981220745</v>
      </c>
      <c r="E40" s="31">
        <f>$E$8/$E$11*100</f>
        <v>51.883239171374761</v>
      </c>
      <c r="F40" s="32"/>
      <c r="G40" s="30">
        <f>B40-C40</f>
        <v>4.3799807794497099</v>
      </c>
      <c r="H40" s="31">
        <f>D40-E40</f>
        <v>2.524850640832689</v>
      </c>
    </row>
    <row r="41" spans="1:10" x14ac:dyDescent="0.25">
      <c r="A41" s="7" t="s">
        <v>128</v>
      </c>
      <c r="B41" s="30">
        <f>$B$9/$B$11*100</f>
        <v>21.890645326605433</v>
      </c>
      <c r="C41" s="31">
        <f>$C$9/$C$11*100</f>
        <v>23.337399365698953</v>
      </c>
      <c r="D41" s="30">
        <f>$D$9/$D$11*100</f>
        <v>21.149506741510173</v>
      </c>
      <c r="E41" s="31">
        <f>$E$9/$E$11*100</f>
        <v>22.047620399549537</v>
      </c>
      <c r="F41" s="32"/>
      <c r="G41" s="30">
        <f>B41-C41</f>
        <v>-1.4467540390935199</v>
      </c>
      <c r="H41" s="31">
        <f>D41-E41</f>
        <v>-0.89811365803936383</v>
      </c>
    </row>
    <row r="42" spans="1:10" x14ac:dyDescent="0.25">
      <c r="A42" s="7" t="s">
        <v>129</v>
      </c>
      <c r="B42" s="30">
        <f>$B$10/$B$11*100</f>
        <v>4.4782591555958522</v>
      </c>
      <c r="C42" s="31">
        <f>$C$10/$C$11*100</f>
        <v>5.0402537204196145</v>
      </c>
      <c r="D42" s="30">
        <f>$D$10/$D$11*100</f>
        <v>4.340488223337001</v>
      </c>
      <c r="E42" s="31">
        <f>$E$10/$E$11*100</f>
        <v>4.0243590835533603</v>
      </c>
      <c r="F42" s="32"/>
      <c r="G42" s="30">
        <f>B42-C42</f>
        <v>-0.56199456482376231</v>
      </c>
      <c r="H42" s="31">
        <f>D42-E42</f>
        <v>0.31612913978364077</v>
      </c>
    </row>
    <row r="43" spans="1:10" s="43" customFormat="1" x14ac:dyDescent="0.25">
      <c r="A43" s="27" t="s">
        <v>0</v>
      </c>
      <c r="B43" s="46">
        <f>SUM(B39:B42)</f>
        <v>100.00000000000001</v>
      </c>
      <c r="C43" s="47">
        <f>SUM(C39:C42)</f>
        <v>100</v>
      </c>
      <c r="D43" s="46">
        <f>SUM(D39:D42)</f>
        <v>100.00000000000001</v>
      </c>
      <c r="E43" s="47">
        <f>SUM(E39:E42)</f>
        <v>100.00000000000001</v>
      </c>
      <c r="F43" s="48"/>
      <c r="G43" s="46">
        <f>B43-C43</f>
        <v>0</v>
      </c>
      <c r="H43" s="47">
        <f>D43-E43</f>
        <v>0</v>
      </c>
    </row>
    <row r="45" spans="1:10" x14ac:dyDescent="0.25">
      <c r="A45" s="3"/>
      <c r="B45" s="196" t="s">
        <v>1</v>
      </c>
      <c r="C45" s="197"/>
      <c r="D45" s="196" t="s">
        <v>2</v>
      </c>
      <c r="E45" s="197"/>
      <c r="F45" s="59"/>
      <c r="G45" s="196" t="s">
        <v>9</v>
      </c>
      <c r="H45" s="197"/>
    </row>
    <row r="46" spans="1:10" x14ac:dyDescent="0.25">
      <c r="A46" s="7" t="s">
        <v>114</v>
      </c>
      <c r="B46" s="30">
        <f>$B$14/$B$34*100</f>
        <v>0.72929396459967677</v>
      </c>
      <c r="C46" s="31">
        <f>$C$14/$C$34*100</f>
        <v>0.91729690168333744</v>
      </c>
      <c r="D46" s="30">
        <f>$D$14/$D$34*100</f>
        <v>0.65130634242768959</v>
      </c>
      <c r="E46" s="31">
        <f>$E$14/$E$34*100</f>
        <v>0.76133965496030065</v>
      </c>
      <c r="F46" s="32"/>
      <c r="G46" s="30">
        <f t="shared" ref="G46:G66" si="4">B46-C46</f>
        <v>-0.18800293708366067</v>
      </c>
      <c r="H46" s="31">
        <f t="shared" ref="H46:H66" si="5">D46-E46</f>
        <v>-0.11003331253261106</v>
      </c>
    </row>
    <row r="47" spans="1:10" x14ac:dyDescent="0.25">
      <c r="A47" s="7" t="s">
        <v>115</v>
      </c>
      <c r="B47" s="30">
        <f>$B$15/$B$34*100</f>
        <v>3.7883864863799426</v>
      </c>
      <c r="C47" s="31">
        <f>$C$15/$C$34*100</f>
        <v>3.6838253232495735</v>
      </c>
      <c r="D47" s="30">
        <f>$D$15/$D$34*100</f>
        <v>3.9847640005221638</v>
      </c>
      <c r="E47" s="31">
        <f>$E$15/$E$34*100</f>
        <v>4.0958086099045135</v>
      </c>
      <c r="F47" s="32"/>
      <c r="G47" s="30">
        <f t="shared" si="4"/>
        <v>0.10456116313036912</v>
      </c>
      <c r="H47" s="31">
        <f t="shared" si="5"/>
        <v>-0.11104460938234961</v>
      </c>
    </row>
    <row r="48" spans="1:10" x14ac:dyDescent="0.25">
      <c r="A48" s="7" t="s">
        <v>116</v>
      </c>
      <c r="B48" s="30">
        <f>$B$16/$B$34*100</f>
        <v>7.4387984389167023</v>
      </c>
      <c r="C48" s="31">
        <f>$C$16/$C$34*100</f>
        <v>10.495242742132227</v>
      </c>
      <c r="D48" s="30">
        <f>$D$16/$D$34*100</f>
        <v>8.4758405907912646</v>
      </c>
      <c r="E48" s="31">
        <f>$E$16/$E$34*100</f>
        <v>10.818688546309703</v>
      </c>
      <c r="F48" s="32"/>
      <c r="G48" s="30">
        <f t="shared" si="4"/>
        <v>-3.0564443032155246</v>
      </c>
      <c r="H48" s="31">
        <f t="shared" si="5"/>
        <v>-2.3428479555184385</v>
      </c>
    </row>
    <row r="49" spans="1:8" x14ac:dyDescent="0.25">
      <c r="A49" s="7" t="s">
        <v>117</v>
      </c>
      <c r="B49" s="30">
        <f>$B$17/$B$34*100</f>
        <v>4.5373910986715025</v>
      </c>
      <c r="C49" s="31">
        <f>$C$17/$C$34*100</f>
        <v>3.7277384727982437</v>
      </c>
      <c r="D49" s="30">
        <f>$D$17/$D$34*100</f>
        <v>4.1241631389515687</v>
      </c>
      <c r="E49" s="31">
        <f>$E$17/$E$34*100</f>
        <v>3.3330494279306135</v>
      </c>
      <c r="F49" s="32"/>
      <c r="G49" s="30">
        <f t="shared" si="4"/>
        <v>0.80965262587325881</v>
      </c>
      <c r="H49" s="31">
        <f t="shared" si="5"/>
        <v>0.79111371102095518</v>
      </c>
    </row>
    <row r="50" spans="1:8" x14ac:dyDescent="0.25">
      <c r="A50" s="7" t="s">
        <v>118</v>
      </c>
      <c r="B50" s="30">
        <f>$B$18/$B$34*100</f>
        <v>0.42574999014467613</v>
      </c>
      <c r="C50" s="31">
        <f>$C$18/$C$34*100</f>
        <v>0.40009758477677476</v>
      </c>
      <c r="D50" s="30">
        <f>$D$18/$D$34*100</f>
        <v>0.60281968558267907</v>
      </c>
      <c r="E50" s="31">
        <f>$E$18/$E$34*100</f>
        <v>0.61465519688839676</v>
      </c>
      <c r="F50" s="32"/>
      <c r="G50" s="30">
        <f t="shared" si="4"/>
        <v>2.5652405367901365E-2</v>
      </c>
      <c r="H50" s="31">
        <f t="shared" si="5"/>
        <v>-1.1835511305717694E-2</v>
      </c>
    </row>
    <row r="51" spans="1:8" x14ac:dyDescent="0.25">
      <c r="A51" s="7" t="s">
        <v>119</v>
      </c>
      <c r="B51" s="30">
        <f>$B$19/$B$34*100</f>
        <v>5.1247683998896204E-2</v>
      </c>
      <c r="C51" s="31">
        <f>$C$19/$C$34*100</f>
        <v>8.7826299097340813E-2</v>
      </c>
      <c r="D51" s="30">
        <f>$D$19/$D$34*100</f>
        <v>7.2729985267515812E-2</v>
      </c>
      <c r="E51" s="31">
        <f>$E$19/$E$34*100</f>
        <v>9.7474188267136053E-2</v>
      </c>
      <c r="F51" s="32"/>
      <c r="G51" s="30">
        <f t="shared" si="4"/>
        <v>-3.6578615098444608E-2</v>
      </c>
      <c r="H51" s="31">
        <f t="shared" si="5"/>
        <v>-2.4744202999620241E-2</v>
      </c>
    </row>
    <row r="52" spans="1:8" x14ac:dyDescent="0.25">
      <c r="A52" s="7" t="s">
        <v>120</v>
      </c>
      <c r="B52" s="30">
        <f>$B$20/$B$34*100</f>
        <v>1.1589860842827295</v>
      </c>
      <c r="C52" s="31">
        <f>$C$20/$C$34*100</f>
        <v>0.93193461819956092</v>
      </c>
      <c r="D52" s="30">
        <f>$D$20/$D$34*100</f>
        <v>1.2326800067135371</v>
      </c>
      <c r="E52" s="31">
        <f>$E$20/$E$34*100</f>
        <v>1.0244253281473281</v>
      </c>
      <c r="F52" s="32"/>
      <c r="G52" s="30">
        <f t="shared" si="4"/>
        <v>0.22705146608316862</v>
      </c>
      <c r="H52" s="31">
        <f t="shared" si="5"/>
        <v>0.20825467856620894</v>
      </c>
    </row>
    <row r="53" spans="1:8" x14ac:dyDescent="0.25">
      <c r="A53" s="7" t="s">
        <v>121</v>
      </c>
      <c r="B53" s="30">
        <f>$B$21/$B$34*100</f>
        <v>1.143217566129223</v>
      </c>
      <c r="C53" s="31">
        <f>$C$21/$C$34*100</f>
        <v>1.4003415467187119</v>
      </c>
      <c r="D53" s="30">
        <f>$D$21/$D$34*100</f>
        <v>0.95761147268895819</v>
      </c>
      <c r="E53" s="31">
        <f>$E$21/$E$34*100</f>
        <v>1.2993403931143477</v>
      </c>
      <c r="F53" s="32"/>
      <c r="G53" s="30">
        <f t="shared" si="4"/>
        <v>-0.25712398058948893</v>
      </c>
      <c r="H53" s="31">
        <f t="shared" si="5"/>
        <v>-0.34172892042538949</v>
      </c>
    </row>
    <row r="54" spans="1:8" x14ac:dyDescent="0.25">
      <c r="A54" s="142" t="s">
        <v>123</v>
      </c>
      <c r="B54" s="148">
        <f>$B$22/$B$34*100</f>
        <v>3.8869397248393582</v>
      </c>
      <c r="C54" s="149">
        <f>$C$22/$C$34*100</f>
        <v>4.8694803610636734</v>
      </c>
      <c r="D54" s="148">
        <f>$D$22/$D$34*100</f>
        <v>4.9512336124424214</v>
      </c>
      <c r="E54" s="149">
        <f>$E$22/$E$34*100</f>
        <v>5.1893175860469958</v>
      </c>
      <c r="F54" s="150"/>
      <c r="G54" s="148">
        <f t="shared" si="4"/>
        <v>-0.9825406362243152</v>
      </c>
      <c r="H54" s="149">
        <f t="shared" si="5"/>
        <v>-0.23808397360457434</v>
      </c>
    </row>
    <row r="55" spans="1:8" x14ac:dyDescent="0.25">
      <c r="A55" s="7" t="s">
        <v>124</v>
      </c>
      <c r="B55" s="30">
        <f>$B$23/$B$34*100</f>
        <v>12.157527496353531</v>
      </c>
      <c r="C55" s="31">
        <f>$C$23/$C$34*100</f>
        <v>11.98341058794828</v>
      </c>
      <c r="D55" s="30">
        <f>$D$23/$D$34*100</f>
        <v>12.667139100759004</v>
      </c>
      <c r="E55" s="31">
        <f>$E$23/$E$34*100</f>
        <v>13.473677237411161</v>
      </c>
      <c r="F55" s="32"/>
      <c r="G55" s="30">
        <f t="shared" si="4"/>
        <v>0.17411690840525118</v>
      </c>
      <c r="H55" s="31">
        <f t="shared" si="5"/>
        <v>-0.80653813665215779</v>
      </c>
    </row>
    <row r="56" spans="1:8" x14ac:dyDescent="0.25">
      <c r="A56" s="7" t="s">
        <v>125</v>
      </c>
      <c r="B56" s="30">
        <f>$B$24/$B$34*100</f>
        <v>25.174439232073166</v>
      </c>
      <c r="C56" s="31">
        <f>$C$24/$C$34*100</f>
        <v>17.926323493535008</v>
      </c>
      <c r="D56" s="30">
        <f>$D$24/$D$34*100</f>
        <v>21.191466348395277</v>
      </c>
      <c r="E56" s="31">
        <f>$E$24/$E$34*100</f>
        <v>17.980675505588202</v>
      </c>
      <c r="F56" s="32"/>
      <c r="G56" s="30">
        <f t="shared" si="4"/>
        <v>7.2481157385381572</v>
      </c>
      <c r="H56" s="31">
        <f t="shared" si="5"/>
        <v>3.2107908428070751</v>
      </c>
    </row>
    <row r="57" spans="1:8" x14ac:dyDescent="0.25">
      <c r="A57" s="7" t="s">
        <v>126</v>
      </c>
      <c r="B57" s="30">
        <f>$B$25/$B$34*100</f>
        <v>11.972247408049828</v>
      </c>
      <c r="C57" s="31">
        <f>$C$25/$C$34*100</f>
        <v>13.661868748475236</v>
      </c>
      <c r="D57" s="30">
        <f>$D$25/$D$34*100</f>
        <v>13.741771254871976</v>
      </c>
      <c r="E57" s="31">
        <f>$E$25/$E$34*100</f>
        <v>13.160908118748166</v>
      </c>
      <c r="F57" s="32"/>
      <c r="G57" s="30">
        <f t="shared" si="4"/>
        <v>-1.6896213404254077</v>
      </c>
      <c r="H57" s="31">
        <f t="shared" si="5"/>
        <v>0.58086313612380991</v>
      </c>
    </row>
    <row r="58" spans="1:8" x14ac:dyDescent="0.25">
      <c r="A58" s="7" t="s">
        <v>127</v>
      </c>
      <c r="B58" s="30">
        <f>$B$26/$B$34*100</f>
        <v>1.1668703433594827</v>
      </c>
      <c r="C58" s="31">
        <f>$C$26/$C$34*100</f>
        <v>1.5369602342034643</v>
      </c>
      <c r="D58" s="30">
        <f>$D$26/$D$34*100</f>
        <v>1.8564794957387689</v>
      </c>
      <c r="E58" s="31">
        <f>$E$26/$E$34*100</f>
        <v>2.0786607235802363</v>
      </c>
      <c r="F58" s="32"/>
      <c r="G58" s="30">
        <f t="shared" si="4"/>
        <v>-0.37008989084398158</v>
      </c>
      <c r="H58" s="31">
        <f t="shared" si="5"/>
        <v>-0.22218122784146743</v>
      </c>
    </row>
    <row r="59" spans="1:8" x14ac:dyDescent="0.25">
      <c r="A59" s="142" t="s">
        <v>130</v>
      </c>
      <c r="B59" s="148">
        <f>$B$27/$B$34*100</f>
        <v>0.13009027476642882</v>
      </c>
      <c r="C59" s="149">
        <f>$C$27/$C$34*100</f>
        <v>0.21956574774335205</v>
      </c>
      <c r="D59" s="148">
        <f>$D$27/$D$34*100</f>
        <v>0.16504112041474739</v>
      </c>
      <c r="E59" s="149">
        <f>$E$27/$E$34*100</f>
        <v>0.14242587703110657</v>
      </c>
      <c r="F59" s="150"/>
      <c r="G59" s="148">
        <f t="shared" si="4"/>
        <v>-8.9475472976923237E-2</v>
      </c>
      <c r="H59" s="149">
        <f t="shared" si="5"/>
        <v>2.2615243383640821E-2</v>
      </c>
    </row>
    <row r="60" spans="1:8" x14ac:dyDescent="0.25">
      <c r="A60" s="7" t="s">
        <v>131</v>
      </c>
      <c r="B60" s="30">
        <f>$B$28/$B$34*100</f>
        <v>1.9710647691883156E-2</v>
      </c>
      <c r="C60" s="31">
        <f>$C$28/$C$34*100</f>
        <v>9.7584776774823131E-3</v>
      </c>
      <c r="D60" s="30">
        <f>$D$28/$D$34*100</f>
        <v>6.9932678141842114E-3</v>
      </c>
      <c r="E60" s="31">
        <f>$E$28/$E$34*100</f>
        <v>8.9903377527941024E-3</v>
      </c>
      <c r="F60" s="32"/>
      <c r="G60" s="30">
        <f t="shared" si="4"/>
        <v>9.9521700144008431E-3</v>
      </c>
      <c r="H60" s="31">
        <f t="shared" si="5"/>
        <v>-1.997069938609891E-3</v>
      </c>
    </row>
    <row r="61" spans="1:8" x14ac:dyDescent="0.25">
      <c r="A61" s="7" t="s">
        <v>132</v>
      </c>
      <c r="B61" s="30">
        <f>$B$29/$B$34*100</f>
        <v>4.7305554460519574E-2</v>
      </c>
      <c r="C61" s="31">
        <f>$C$29/$C$34*100</f>
        <v>0.27811661380824587</v>
      </c>
      <c r="D61" s="30">
        <f>$D$29/$D$34*100</f>
        <v>0.17809522033455794</v>
      </c>
      <c r="E61" s="31">
        <f>$E$29/$E$34*100</f>
        <v>0.20204601160226746</v>
      </c>
      <c r="F61" s="32"/>
      <c r="G61" s="30">
        <f t="shared" si="4"/>
        <v>-0.23081105934772631</v>
      </c>
      <c r="H61" s="31">
        <f t="shared" si="5"/>
        <v>-2.395079126770952E-2</v>
      </c>
    </row>
    <row r="62" spans="1:8" x14ac:dyDescent="0.25">
      <c r="A62" s="7" t="s">
        <v>133</v>
      </c>
      <c r="B62" s="30">
        <f>$B$30/$B$34*100</f>
        <v>2.3692198525643553</v>
      </c>
      <c r="C62" s="31">
        <f>$C$30/$C$34*100</f>
        <v>3.1519882898267868</v>
      </c>
      <c r="D62" s="30">
        <f>$D$30/$D$34*100</f>
        <v>2.4103463066221584</v>
      </c>
      <c r="E62" s="31">
        <f>$E$30/$E$34*100</f>
        <v>2.7032526095638265</v>
      </c>
      <c r="F62" s="32"/>
      <c r="G62" s="30">
        <f t="shared" si="4"/>
        <v>-0.7827684372624315</v>
      </c>
      <c r="H62" s="31">
        <f t="shared" si="5"/>
        <v>-0.29290630294166808</v>
      </c>
    </row>
    <row r="63" spans="1:8" x14ac:dyDescent="0.25">
      <c r="A63" s="7" t="s">
        <v>134</v>
      </c>
      <c r="B63" s="30">
        <f>$B$31/$B$34*100</f>
        <v>2.9250601174754602</v>
      </c>
      <c r="C63" s="31">
        <f>$C$31/$C$34*100</f>
        <v>3.5179312027323739</v>
      </c>
      <c r="D63" s="30">
        <f>$D$31/$D$34*100</f>
        <v>2.9628144639427112</v>
      </c>
      <c r="E63" s="31">
        <f>$E$31/$E$34*100</f>
        <v>2.9067181481796931</v>
      </c>
      <c r="F63" s="32"/>
      <c r="G63" s="30">
        <f t="shared" si="4"/>
        <v>-0.59287108525691368</v>
      </c>
      <c r="H63" s="31">
        <f t="shared" si="5"/>
        <v>5.6096315763018101E-2</v>
      </c>
    </row>
    <row r="64" spans="1:8" x14ac:dyDescent="0.25">
      <c r="A64" s="7" t="s">
        <v>135</v>
      </c>
      <c r="B64" s="30">
        <f>$B$32/$B$34*100</f>
        <v>16.399258879646787</v>
      </c>
      <c r="C64" s="31">
        <f>$C$32/$C$34*100</f>
        <v>16.16003903391071</v>
      </c>
      <c r="D64" s="30">
        <f>$D$32/$D$34*100</f>
        <v>15.426216362381814</v>
      </c>
      <c r="E64" s="31">
        <f>$E$32/$E$34*100</f>
        <v>16.084187415419848</v>
      </c>
      <c r="F64" s="32"/>
      <c r="G64" s="30">
        <f t="shared" si="4"/>
        <v>0.23921984573607702</v>
      </c>
      <c r="H64" s="31">
        <f t="shared" si="5"/>
        <v>-0.65797105303803427</v>
      </c>
    </row>
    <row r="65" spans="1:8" x14ac:dyDescent="0.25">
      <c r="A65" s="142" t="s">
        <v>129</v>
      </c>
      <c r="B65" s="148">
        <f>$B$33/$B$34*100</f>
        <v>4.4782591555958522</v>
      </c>
      <c r="C65" s="149">
        <f>$C$33/$C$34*100</f>
        <v>5.0402537204196145</v>
      </c>
      <c r="D65" s="148">
        <f>$D$33/$D$34*100</f>
        <v>4.340488223337001</v>
      </c>
      <c r="E65" s="149">
        <f>$E$33/$E$34*100</f>
        <v>4.0243590835533603</v>
      </c>
      <c r="F65" s="150"/>
      <c r="G65" s="148">
        <f t="shared" si="4"/>
        <v>-0.56199456482376231</v>
      </c>
      <c r="H65" s="149">
        <f t="shared" si="5"/>
        <v>0.31612913978364077</v>
      </c>
    </row>
    <row r="66" spans="1:8" s="43" customFormat="1" x14ac:dyDescent="0.25">
      <c r="A66" s="27" t="s">
        <v>0</v>
      </c>
      <c r="B66" s="46">
        <f>SUM(B46:B65)</f>
        <v>100</v>
      </c>
      <c r="C66" s="47">
        <f>SUM(C46:C65)</f>
        <v>99.999999999999986</v>
      </c>
      <c r="D66" s="46">
        <f>SUM(D46:D65)</f>
        <v>99.999999999999986</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8"/>
  <sheetViews>
    <sheetView tabSelected="1" workbookViewId="0">
      <selection activeCell="M1" sqref="M1"/>
    </sheetView>
  </sheetViews>
  <sheetFormatPr defaultRowHeight="13.2" x14ac:dyDescent="0.25"/>
  <cols>
    <col min="1" max="1" width="25.77734375" bestFit="1" customWidth="1"/>
    <col min="6" max="6" width="1.6640625" customWidth="1"/>
  </cols>
  <sheetData>
    <row r="1" spans="1:10" s="52" customFormat="1" ht="20.399999999999999" x14ac:dyDescent="0.35">
      <c r="A1" s="4" t="s">
        <v>10</v>
      </c>
      <c r="B1" s="198" t="s">
        <v>18</v>
      </c>
      <c r="C1" s="199"/>
      <c r="D1" s="199"/>
      <c r="E1" s="199"/>
      <c r="F1" s="199"/>
      <c r="G1" s="199"/>
      <c r="H1" s="199"/>
      <c r="I1" s="199"/>
      <c r="J1" s="199"/>
    </row>
    <row r="2" spans="1:10" s="52" customFormat="1" ht="20.399999999999999" x14ac:dyDescent="0.35">
      <c r="A2" s="4" t="s">
        <v>112</v>
      </c>
      <c r="B2" s="202" t="s">
        <v>103</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7" t="s">
        <v>31</v>
      </c>
      <c r="B6" s="65">
        <v>18</v>
      </c>
      <c r="C6" s="66">
        <v>38</v>
      </c>
      <c r="D6" s="65">
        <v>192</v>
      </c>
      <c r="E6" s="66">
        <v>234</v>
      </c>
      <c r="F6" s="67"/>
      <c r="G6" s="65">
        <f t="shared" ref="G6:G37" si="0">B6-C6</f>
        <v>-20</v>
      </c>
      <c r="H6" s="66">
        <f t="shared" ref="H6:H37" si="1">D6-E6</f>
        <v>-42</v>
      </c>
      <c r="I6" s="20">
        <f t="shared" ref="I6:I37" si="2">IF(C6=0, "-", IF(G6/C6&lt;10, G6/C6, "&gt;999%"))</f>
        <v>-0.52631578947368418</v>
      </c>
      <c r="J6" s="21">
        <f t="shared" ref="J6:J37" si="3">IF(E6=0, "-", IF(H6/E6&lt;10, H6/E6, "&gt;999%"))</f>
        <v>-0.17948717948717949</v>
      </c>
    </row>
    <row r="7" spans="1:10" x14ac:dyDescent="0.25">
      <c r="A7" s="7" t="s">
        <v>32</v>
      </c>
      <c r="B7" s="65">
        <v>0</v>
      </c>
      <c r="C7" s="66">
        <v>0</v>
      </c>
      <c r="D7" s="65">
        <v>2</v>
      </c>
      <c r="E7" s="66">
        <v>3</v>
      </c>
      <c r="F7" s="67"/>
      <c r="G7" s="65">
        <f t="shared" si="0"/>
        <v>0</v>
      </c>
      <c r="H7" s="66">
        <f t="shared" si="1"/>
        <v>-1</v>
      </c>
      <c r="I7" s="20" t="str">
        <f t="shared" si="2"/>
        <v>-</v>
      </c>
      <c r="J7" s="21">
        <f t="shared" si="3"/>
        <v>-0.33333333333333331</v>
      </c>
    </row>
    <row r="8" spans="1:10" x14ac:dyDescent="0.25">
      <c r="A8" s="7" t="s">
        <v>33</v>
      </c>
      <c r="B8" s="65">
        <v>3</v>
      </c>
      <c r="C8" s="66">
        <v>4</v>
      </c>
      <c r="D8" s="65">
        <v>29</v>
      </c>
      <c r="E8" s="66">
        <v>28</v>
      </c>
      <c r="F8" s="67"/>
      <c r="G8" s="65">
        <f t="shared" si="0"/>
        <v>-1</v>
      </c>
      <c r="H8" s="66">
        <f t="shared" si="1"/>
        <v>1</v>
      </c>
      <c r="I8" s="20">
        <f t="shared" si="2"/>
        <v>-0.25</v>
      </c>
      <c r="J8" s="21">
        <f t="shared" si="3"/>
        <v>3.5714285714285712E-2</v>
      </c>
    </row>
    <row r="9" spans="1:10" x14ac:dyDescent="0.25">
      <c r="A9" s="7" t="s">
        <v>34</v>
      </c>
      <c r="B9" s="65">
        <v>335</v>
      </c>
      <c r="C9" s="66">
        <v>270</v>
      </c>
      <c r="D9" s="65">
        <v>2626</v>
      </c>
      <c r="E9" s="66">
        <v>3169</v>
      </c>
      <c r="F9" s="67"/>
      <c r="G9" s="65">
        <f t="shared" si="0"/>
        <v>65</v>
      </c>
      <c r="H9" s="66">
        <f t="shared" si="1"/>
        <v>-543</v>
      </c>
      <c r="I9" s="20">
        <f t="shared" si="2"/>
        <v>0.24074074074074073</v>
      </c>
      <c r="J9" s="21">
        <f t="shared" si="3"/>
        <v>-0.17134742821079205</v>
      </c>
    </row>
    <row r="10" spans="1:10" x14ac:dyDescent="0.25">
      <c r="A10" s="7" t="s">
        <v>35</v>
      </c>
      <c r="B10" s="65">
        <v>2</v>
      </c>
      <c r="C10" s="66">
        <v>4</v>
      </c>
      <c r="D10" s="65">
        <v>36</v>
      </c>
      <c r="E10" s="66">
        <v>43</v>
      </c>
      <c r="F10" s="67"/>
      <c r="G10" s="65">
        <f t="shared" si="0"/>
        <v>-2</v>
      </c>
      <c r="H10" s="66">
        <f t="shared" si="1"/>
        <v>-7</v>
      </c>
      <c r="I10" s="20">
        <f t="shared" si="2"/>
        <v>-0.5</v>
      </c>
      <c r="J10" s="21">
        <f t="shared" si="3"/>
        <v>-0.16279069767441862</v>
      </c>
    </row>
    <row r="11" spans="1:10" x14ac:dyDescent="0.25">
      <c r="A11" s="7" t="s">
        <v>36</v>
      </c>
      <c r="B11" s="65">
        <v>844</v>
      </c>
      <c r="C11" s="66">
        <v>504</v>
      </c>
      <c r="D11" s="65">
        <v>6945</v>
      </c>
      <c r="E11" s="66">
        <v>7175</v>
      </c>
      <c r="F11" s="67"/>
      <c r="G11" s="65">
        <f t="shared" si="0"/>
        <v>340</v>
      </c>
      <c r="H11" s="66">
        <f t="shared" si="1"/>
        <v>-230</v>
      </c>
      <c r="I11" s="20">
        <f t="shared" si="2"/>
        <v>0.67460317460317465</v>
      </c>
      <c r="J11" s="21">
        <f t="shared" si="3"/>
        <v>-3.2055749128919862E-2</v>
      </c>
    </row>
    <row r="12" spans="1:10" x14ac:dyDescent="0.25">
      <c r="A12" s="7" t="s">
        <v>37</v>
      </c>
      <c r="B12" s="65">
        <v>0</v>
      </c>
      <c r="C12" s="66">
        <v>0</v>
      </c>
      <c r="D12" s="65">
        <v>1</v>
      </c>
      <c r="E12" s="66">
        <v>0</v>
      </c>
      <c r="F12" s="67"/>
      <c r="G12" s="65">
        <f t="shared" si="0"/>
        <v>0</v>
      </c>
      <c r="H12" s="66">
        <f t="shared" si="1"/>
        <v>1</v>
      </c>
      <c r="I12" s="20" t="str">
        <f t="shared" si="2"/>
        <v>-</v>
      </c>
      <c r="J12" s="21" t="str">
        <f t="shared" si="3"/>
        <v>-</v>
      </c>
    </row>
    <row r="13" spans="1:10" x14ac:dyDescent="0.25">
      <c r="A13" s="7" t="s">
        <v>38</v>
      </c>
      <c r="B13" s="65">
        <v>72</v>
      </c>
      <c r="C13" s="66">
        <v>68</v>
      </c>
      <c r="D13" s="65">
        <v>521</v>
      </c>
      <c r="E13" s="66">
        <v>490</v>
      </c>
      <c r="F13" s="67"/>
      <c r="G13" s="65">
        <f t="shared" si="0"/>
        <v>4</v>
      </c>
      <c r="H13" s="66">
        <f t="shared" si="1"/>
        <v>31</v>
      </c>
      <c r="I13" s="20">
        <f t="shared" si="2"/>
        <v>5.8823529411764705E-2</v>
      </c>
      <c r="J13" s="21">
        <f t="shared" si="3"/>
        <v>6.3265306122448975E-2</v>
      </c>
    </row>
    <row r="14" spans="1:10" x14ac:dyDescent="0.25">
      <c r="A14" s="7" t="s">
        <v>39</v>
      </c>
      <c r="B14" s="65">
        <v>0</v>
      </c>
      <c r="C14" s="66">
        <v>3</v>
      </c>
      <c r="D14" s="65">
        <v>10</v>
      </c>
      <c r="E14" s="66">
        <v>23</v>
      </c>
      <c r="F14" s="67"/>
      <c r="G14" s="65">
        <f t="shared" si="0"/>
        <v>-3</v>
      </c>
      <c r="H14" s="66">
        <f t="shared" si="1"/>
        <v>-13</v>
      </c>
      <c r="I14" s="20">
        <f t="shared" si="2"/>
        <v>-1</v>
      </c>
      <c r="J14" s="21">
        <f t="shared" si="3"/>
        <v>-0.56521739130434778</v>
      </c>
    </row>
    <row r="15" spans="1:10" x14ac:dyDescent="0.25">
      <c r="A15" s="7" t="s">
        <v>40</v>
      </c>
      <c r="B15" s="65">
        <v>2</v>
      </c>
      <c r="C15" s="66">
        <v>1</v>
      </c>
      <c r="D15" s="65">
        <v>74</v>
      </c>
      <c r="E15" s="66">
        <v>27</v>
      </c>
      <c r="F15" s="67"/>
      <c r="G15" s="65">
        <f t="shared" si="0"/>
        <v>1</v>
      </c>
      <c r="H15" s="66">
        <f t="shared" si="1"/>
        <v>47</v>
      </c>
      <c r="I15" s="20">
        <f t="shared" si="2"/>
        <v>1</v>
      </c>
      <c r="J15" s="21">
        <f t="shared" si="3"/>
        <v>1.7407407407407407</v>
      </c>
    </row>
    <row r="16" spans="1:10" x14ac:dyDescent="0.25">
      <c r="A16" s="7" t="s">
        <v>41</v>
      </c>
      <c r="B16" s="65">
        <v>76</v>
      </c>
      <c r="C16" s="66">
        <v>0</v>
      </c>
      <c r="D16" s="65">
        <v>98</v>
      </c>
      <c r="E16" s="66">
        <v>0</v>
      </c>
      <c r="F16" s="67"/>
      <c r="G16" s="65">
        <f t="shared" si="0"/>
        <v>76</v>
      </c>
      <c r="H16" s="66">
        <f t="shared" si="1"/>
        <v>98</v>
      </c>
      <c r="I16" s="20" t="str">
        <f t="shared" si="2"/>
        <v>-</v>
      </c>
      <c r="J16" s="21" t="str">
        <f t="shared" si="3"/>
        <v>-</v>
      </c>
    </row>
    <row r="17" spans="1:10" x14ac:dyDescent="0.25">
      <c r="A17" s="7" t="s">
        <v>44</v>
      </c>
      <c r="B17" s="65">
        <v>0</v>
      </c>
      <c r="C17" s="66">
        <v>5</v>
      </c>
      <c r="D17" s="65">
        <v>35</v>
      </c>
      <c r="E17" s="66">
        <v>29</v>
      </c>
      <c r="F17" s="67"/>
      <c r="G17" s="65">
        <f t="shared" si="0"/>
        <v>-5</v>
      </c>
      <c r="H17" s="66">
        <f t="shared" si="1"/>
        <v>6</v>
      </c>
      <c r="I17" s="20">
        <f t="shared" si="2"/>
        <v>-1</v>
      </c>
      <c r="J17" s="21">
        <f t="shared" si="3"/>
        <v>0.20689655172413793</v>
      </c>
    </row>
    <row r="18" spans="1:10" x14ac:dyDescent="0.25">
      <c r="A18" s="7" t="s">
        <v>45</v>
      </c>
      <c r="B18" s="65">
        <v>2</v>
      </c>
      <c r="C18" s="66">
        <v>30</v>
      </c>
      <c r="D18" s="65">
        <v>108</v>
      </c>
      <c r="E18" s="66">
        <v>147</v>
      </c>
      <c r="F18" s="67"/>
      <c r="G18" s="65">
        <f t="shared" si="0"/>
        <v>-28</v>
      </c>
      <c r="H18" s="66">
        <f t="shared" si="1"/>
        <v>-39</v>
      </c>
      <c r="I18" s="20">
        <f t="shared" si="2"/>
        <v>-0.93333333333333335</v>
      </c>
      <c r="J18" s="21">
        <f t="shared" si="3"/>
        <v>-0.26530612244897961</v>
      </c>
    </row>
    <row r="19" spans="1:10" x14ac:dyDescent="0.25">
      <c r="A19" s="7" t="s">
        <v>46</v>
      </c>
      <c r="B19" s="65">
        <v>17</v>
      </c>
      <c r="C19" s="66">
        <v>22</v>
      </c>
      <c r="D19" s="65">
        <v>131</v>
      </c>
      <c r="E19" s="66">
        <v>206</v>
      </c>
      <c r="F19" s="67"/>
      <c r="G19" s="65">
        <f t="shared" si="0"/>
        <v>-5</v>
      </c>
      <c r="H19" s="66">
        <f t="shared" si="1"/>
        <v>-75</v>
      </c>
      <c r="I19" s="20">
        <f t="shared" si="2"/>
        <v>-0.22727272727272727</v>
      </c>
      <c r="J19" s="21">
        <f t="shared" si="3"/>
        <v>-0.36407766990291263</v>
      </c>
    </row>
    <row r="20" spans="1:10" x14ac:dyDescent="0.25">
      <c r="A20" s="7" t="s">
        <v>47</v>
      </c>
      <c r="B20" s="65">
        <v>2157</v>
      </c>
      <c r="C20" s="66">
        <v>2039</v>
      </c>
      <c r="D20" s="65">
        <v>15284</v>
      </c>
      <c r="E20" s="66">
        <v>18723</v>
      </c>
      <c r="F20" s="67"/>
      <c r="G20" s="65">
        <f t="shared" si="0"/>
        <v>118</v>
      </c>
      <c r="H20" s="66">
        <f t="shared" si="1"/>
        <v>-3439</v>
      </c>
      <c r="I20" s="20">
        <f t="shared" si="2"/>
        <v>5.7871505640019617E-2</v>
      </c>
      <c r="J20" s="21">
        <f t="shared" si="3"/>
        <v>-0.1836778294076804</v>
      </c>
    </row>
    <row r="21" spans="1:10" x14ac:dyDescent="0.25">
      <c r="A21" s="7" t="s">
        <v>50</v>
      </c>
      <c r="B21" s="65">
        <v>29</v>
      </c>
      <c r="C21" s="66">
        <v>12</v>
      </c>
      <c r="D21" s="65">
        <v>155</v>
      </c>
      <c r="E21" s="66">
        <v>64</v>
      </c>
      <c r="F21" s="67"/>
      <c r="G21" s="65">
        <f t="shared" si="0"/>
        <v>17</v>
      </c>
      <c r="H21" s="66">
        <f t="shared" si="1"/>
        <v>91</v>
      </c>
      <c r="I21" s="20">
        <f t="shared" si="2"/>
        <v>1.4166666666666667</v>
      </c>
      <c r="J21" s="21">
        <f t="shared" si="3"/>
        <v>1.421875</v>
      </c>
    </row>
    <row r="22" spans="1:10" x14ac:dyDescent="0.25">
      <c r="A22" s="7" t="s">
        <v>51</v>
      </c>
      <c r="B22" s="65">
        <v>762</v>
      </c>
      <c r="C22" s="66">
        <v>375</v>
      </c>
      <c r="D22" s="65">
        <v>4094</v>
      </c>
      <c r="E22" s="66">
        <v>2810</v>
      </c>
      <c r="F22" s="67"/>
      <c r="G22" s="65">
        <f t="shared" si="0"/>
        <v>387</v>
      </c>
      <c r="H22" s="66">
        <f t="shared" si="1"/>
        <v>1284</v>
      </c>
      <c r="I22" s="20">
        <f t="shared" si="2"/>
        <v>1.032</v>
      </c>
      <c r="J22" s="21">
        <f t="shared" si="3"/>
        <v>0.45693950177935944</v>
      </c>
    </row>
    <row r="23" spans="1:10" x14ac:dyDescent="0.25">
      <c r="A23" s="7" t="s">
        <v>53</v>
      </c>
      <c r="B23" s="65">
        <v>496</v>
      </c>
      <c r="C23" s="66">
        <v>249</v>
      </c>
      <c r="D23" s="65">
        <v>4073</v>
      </c>
      <c r="E23" s="66">
        <v>4223</v>
      </c>
      <c r="F23" s="67"/>
      <c r="G23" s="65">
        <f t="shared" si="0"/>
        <v>247</v>
      </c>
      <c r="H23" s="66">
        <f t="shared" si="1"/>
        <v>-150</v>
      </c>
      <c r="I23" s="20">
        <f t="shared" si="2"/>
        <v>0.99196787148594379</v>
      </c>
      <c r="J23" s="21">
        <f t="shared" si="3"/>
        <v>-3.5519772673454887E-2</v>
      </c>
    </row>
    <row r="24" spans="1:10" x14ac:dyDescent="0.25">
      <c r="A24" s="7" t="s">
        <v>54</v>
      </c>
      <c r="B24" s="65">
        <v>1819</v>
      </c>
      <c r="C24" s="66">
        <v>1473</v>
      </c>
      <c r="D24" s="65">
        <v>16077</v>
      </c>
      <c r="E24" s="66">
        <v>13814</v>
      </c>
      <c r="F24" s="67"/>
      <c r="G24" s="65">
        <f t="shared" si="0"/>
        <v>346</v>
      </c>
      <c r="H24" s="66">
        <f t="shared" si="1"/>
        <v>2263</v>
      </c>
      <c r="I24" s="20">
        <f t="shared" si="2"/>
        <v>0.2348947725729803</v>
      </c>
      <c r="J24" s="21">
        <f t="shared" si="3"/>
        <v>0.16381931373968439</v>
      </c>
    </row>
    <row r="25" spans="1:10" x14ac:dyDescent="0.25">
      <c r="A25" s="7" t="s">
        <v>58</v>
      </c>
      <c r="B25" s="65">
        <v>546</v>
      </c>
      <c r="C25" s="66">
        <v>641</v>
      </c>
      <c r="D25" s="65">
        <v>5553</v>
      </c>
      <c r="E25" s="66">
        <v>5625</v>
      </c>
      <c r="F25" s="67"/>
      <c r="G25" s="65">
        <f t="shared" si="0"/>
        <v>-95</v>
      </c>
      <c r="H25" s="66">
        <f t="shared" si="1"/>
        <v>-72</v>
      </c>
      <c r="I25" s="20">
        <f t="shared" si="2"/>
        <v>-0.1482059282371295</v>
      </c>
      <c r="J25" s="21">
        <f t="shared" si="3"/>
        <v>-1.2800000000000001E-2</v>
      </c>
    </row>
    <row r="26" spans="1:10" x14ac:dyDescent="0.25">
      <c r="A26" s="7" t="s">
        <v>59</v>
      </c>
      <c r="B26" s="65">
        <v>0</v>
      </c>
      <c r="C26" s="66">
        <v>0</v>
      </c>
      <c r="D26" s="65">
        <v>7</v>
      </c>
      <c r="E26" s="66">
        <v>0</v>
      </c>
      <c r="F26" s="67"/>
      <c r="G26" s="65">
        <f t="shared" si="0"/>
        <v>0</v>
      </c>
      <c r="H26" s="66">
        <f t="shared" si="1"/>
        <v>7</v>
      </c>
      <c r="I26" s="20" t="str">
        <f t="shared" si="2"/>
        <v>-</v>
      </c>
      <c r="J26" s="21" t="str">
        <f t="shared" si="3"/>
        <v>-</v>
      </c>
    </row>
    <row r="27" spans="1:10" x14ac:dyDescent="0.25">
      <c r="A27" s="7" t="s">
        <v>61</v>
      </c>
      <c r="B27" s="65">
        <v>9</v>
      </c>
      <c r="C27" s="66">
        <v>24</v>
      </c>
      <c r="D27" s="65">
        <v>130</v>
      </c>
      <c r="E27" s="66">
        <v>250</v>
      </c>
      <c r="F27" s="67"/>
      <c r="G27" s="65">
        <f t="shared" si="0"/>
        <v>-15</v>
      </c>
      <c r="H27" s="66">
        <f t="shared" si="1"/>
        <v>-120</v>
      </c>
      <c r="I27" s="20">
        <f t="shared" si="2"/>
        <v>-0.625</v>
      </c>
      <c r="J27" s="21">
        <f t="shared" si="3"/>
        <v>-0.48</v>
      </c>
    </row>
    <row r="28" spans="1:10" x14ac:dyDescent="0.25">
      <c r="A28" s="7" t="s">
        <v>62</v>
      </c>
      <c r="B28" s="65">
        <v>175</v>
      </c>
      <c r="C28" s="66">
        <v>249</v>
      </c>
      <c r="D28" s="65">
        <v>1670</v>
      </c>
      <c r="E28" s="66">
        <v>1823</v>
      </c>
      <c r="F28" s="67"/>
      <c r="G28" s="65">
        <f t="shared" si="0"/>
        <v>-74</v>
      </c>
      <c r="H28" s="66">
        <f t="shared" si="1"/>
        <v>-153</v>
      </c>
      <c r="I28" s="20">
        <f t="shared" si="2"/>
        <v>-0.2971887550200803</v>
      </c>
      <c r="J28" s="21">
        <f t="shared" si="3"/>
        <v>-8.3927591881513983E-2</v>
      </c>
    </row>
    <row r="29" spans="1:10" x14ac:dyDescent="0.25">
      <c r="A29" s="7" t="s">
        <v>64</v>
      </c>
      <c r="B29" s="65">
        <v>2011</v>
      </c>
      <c r="C29" s="66">
        <v>1386</v>
      </c>
      <c r="D29" s="65">
        <v>16994</v>
      </c>
      <c r="E29" s="66">
        <v>15734</v>
      </c>
      <c r="F29" s="67"/>
      <c r="G29" s="65">
        <f t="shared" si="0"/>
        <v>625</v>
      </c>
      <c r="H29" s="66">
        <f t="shared" si="1"/>
        <v>1260</v>
      </c>
      <c r="I29" s="20">
        <f t="shared" si="2"/>
        <v>0.45093795093795092</v>
      </c>
      <c r="J29" s="21">
        <f t="shared" si="3"/>
        <v>8.0081352485064192E-2</v>
      </c>
    </row>
    <row r="30" spans="1:10" x14ac:dyDescent="0.25">
      <c r="A30" s="7" t="s">
        <v>65</v>
      </c>
      <c r="B30" s="65">
        <v>13</v>
      </c>
      <c r="C30" s="66">
        <v>3</v>
      </c>
      <c r="D30" s="65">
        <v>44</v>
      </c>
      <c r="E30" s="66">
        <v>36</v>
      </c>
      <c r="F30" s="67"/>
      <c r="G30" s="65">
        <f t="shared" si="0"/>
        <v>10</v>
      </c>
      <c r="H30" s="66">
        <f t="shared" si="1"/>
        <v>8</v>
      </c>
      <c r="I30" s="20">
        <f t="shared" si="2"/>
        <v>3.3333333333333335</v>
      </c>
      <c r="J30" s="21">
        <f t="shared" si="3"/>
        <v>0.22222222222222221</v>
      </c>
    </row>
    <row r="31" spans="1:10" x14ac:dyDescent="0.25">
      <c r="A31" s="7" t="s">
        <v>66</v>
      </c>
      <c r="B31" s="65">
        <v>100</v>
      </c>
      <c r="C31" s="66">
        <v>95</v>
      </c>
      <c r="D31" s="65">
        <v>978</v>
      </c>
      <c r="E31" s="66">
        <v>1521</v>
      </c>
      <c r="F31" s="67"/>
      <c r="G31" s="65">
        <f t="shared" si="0"/>
        <v>5</v>
      </c>
      <c r="H31" s="66">
        <f t="shared" si="1"/>
        <v>-543</v>
      </c>
      <c r="I31" s="20">
        <f t="shared" si="2"/>
        <v>5.2631578947368418E-2</v>
      </c>
      <c r="J31" s="21">
        <f t="shared" si="3"/>
        <v>-0.35700197238658776</v>
      </c>
    </row>
    <row r="32" spans="1:10" x14ac:dyDescent="0.25">
      <c r="A32" s="7" t="s">
        <v>67</v>
      </c>
      <c r="B32" s="65">
        <v>446</v>
      </c>
      <c r="C32" s="66">
        <v>300</v>
      </c>
      <c r="D32" s="65">
        <v>3066</v>
      </c>
      <c r="E32" s="66">
        <v>2384</v>
      </c>
      <c r="F32" s="67"/>
      <c r="G32" s="65">
        <f t="shared" si="0"/>
        <v>146</v>
      </c>
      <c r="H32" s="66">
        <f t="shared" si="1"/>
        <v>682</v>
      </c>
      <c r="I32" s="20">
        <f t="shared" si="2"/>
        <v>0.48666666666666669</v>
      </c>
      <c r="J32" s="21">
        <f t="shared" si="3"/>
        <v>0.28607382550335569</v>
      </c>
    </row>
    <row r="33" spans="1:10" x14ac:dyDescent="0.25">
      <c r="A33" s="7" t="s">
        <v>68</v>
      </c>
      <c r="B33" s="65">
        <v>111</v>
      </c>
      <c r="C33" s="66">
        <v>233</v>
      </c>
      <c r="D33" s="65">
        <v>1382</v>
      </c>
      <c r="E33" s="66">
        <v>2119</v>
      </c>
      <c r="F33" s="67"/>
      <c r="G33" s="65">
        <f t="shared" si="0"/>
        <v>-122</v>
      </c>
      <c r="H33" s="66">
        <f t="shared" si="1"/>
        <v>-737</v>
      </c>
      <c r="I33" s="20">
        <f t="shared" si="2"/>
        <v>-0.52360515021459231</v>
      </c>
      <c r="J33" s="21">
        <f t="shared" si="3"/>
        <v>-0.34780556866446438</v>
      </c>
    </row>
    <row r="34" spans="1:10" x14ac:dyDescent="0.25">
      <c r="A34" s="7" t="s">
        <v>69</v>
      </c>
      <c r="B34" s="65">
        <v>0</v>
      </c>
      <c r="C34" s="66">
        <v>4</v>
      </c>
      <c r="D34" s="65">
        <v>21</v>
      </c>
      <c r="E34" s="66">
        <v>22</v>
      </c>
      <c r="F34" s="67"/>
      <c r="G34" s="65">
        <f t="shared" si="0"/>
        <v>-4</v>
      </c>
      <c r="H34" s="66">
        <f t="shared" si="1"/>
        <v>-1</v>
      </c>
      <c r="I34" s="20">
        <f t="shared" si="2"/>
        <v>-1</v>
      </c>
      <c r="J34" s="21">
        <f t="shared" si="3"/>
        <v>-4.5454545454545456E-2</v>
      </c>
    </row>
    <row r="35" spans="1:10" x14ac:dyDescent="0.25">
      <c r="A35" s="7" t="s">
        <v>72</v>
      </c>
      <c r="B35" s="65">
        <v>17</v>
      </c>
      <c r="C35" s="66">
        <v>13</v>
      </c>
      <c r="D35" s="65">
        <v>126</v>
      </c>
      <c r="E35" s="66">
        <v>123</v>
      </c>
      <c r="F35" s="67"/>
      <c r="G35" s="65">
        <f t="shared" si="0"/>
        <v>4</v>
      </c>
      <c r="H35" s="66">
        <f t="shared" si="1"/>
        <v>3</v>
      </c>
      <c r="I35" s="20">
        <f t="shared" si="2"/>
        <v>0.30769230769230771</v>
      </c>
      <c r="J35" s="21">
        <f t="shared" si="3"/>
        <v>2.4390243902439025E-2</v>
      </c>
    </row>
    <row r="36" spans="1:10" x14ac:dyDescent="0.25">
      <c r="A36" s="7" t="s">
        <v>73</v>
      </c>
      <c r="B36" s="65">
        <v>2047</v>
      </c>
      <c r="C36" s="66">
        <v>1540</v>
      </c>
      <c r="D36" s="65">
        <v>19955</v>
      </c>
      <c r="E36" s="66">
        <v>21010</v>
      </c>
      <c r="F36" s="67"/>
      <c r="G36" s="65">
        <f t="shared" si="0"/>
        <v>507</v>
      </c>
      <c r="H36" s="66">
        <f t="shared" si="1"/>
        <v>-1055</v>
      </c>
      <c r="I36" s="20">
        <f t="shared" si="2"/>
        <v>0.32922077922077925</v>
      </c>
      <c r="J36" s="21">
        <f t="shared" si="3"/>
        <v>-5.0214183722037127E-2</v>
      </c>
    </row>
    <row r="37" spans="1:10" x14ac:dyDescent="0.25">
      <c r="A37" s="7" t="s">
        <v>74</v>
      </c>
      <c r="B37" s="65">
        <v>0</v>
      </c>
      <c r="C37" s="66">
        <v>1</v>
      </c>
      <c r="D37" s="65">
        <v>13</v>
      </c>
      <c r="E37" s="66">
        <v>13</v>
      </c>
      <c r="F37" s="67"/>
      <c r="G37" s="65">
        <f t="shared" si="0"/>
        <v>-1</v>
      </c>
      <c r="H37" s="66">
        <f t="shared" si="1"/>
        <v>0</v>
      </c>
      <c r="I37" s="20">
        <f t="shared" si="2"/>
        <v>-1</v>
      </c>
      <c r="J37" s="21">
        <f t="shared" si="3"/>
        <v>0</v>
      </c>
    </row>
    <row r="38" spans="1:10" x14ac:dyDescent="0.25">
      <c r="A38" s="7" t="s">
        <v>75</v>
      </c>
      <c r="B38" s="65">
        <v>839</v>
      </c>
      <c r="C38" s="66">
        <v>789</v>
      </c>
      <c r="D38" s="65">
        <v>8930</v>
      </c>
      <c r="E38" s="66">
        <v>9230</v>
      </c>
      <c r="F38" s="67"/>
      <c r="G38" s="65">
        <f t="shared" ref="G38:G69" si="4">B38-C38</f>
        <v>50</v>
      </c>
      <c r="H38" s="66">
        <f t="shared" ref="H38:H69" si="5">D38-E38</f>
        <v>-300</v>
      </c>
      <c r="I38" s="20">
        <f t="shared" ref="I38:I69" si="6">IF(C38=0, "-", IF(G38/C38&lt;10, G38/C38, "&gt;999%"))</f>
        <v>6.3371356147021551E-2</v>
      </c>
      <c r="J38" s="21">
        <f t="shared" ref="J38:J69" si="7">IF(E38=0, "-", IF(H38/E38&lt;10, H38/E38, "&gt;999%"))</f>
        <v>-3.2502708559046585E-2</v>
      </c>
    </row>
    <row r="39" spans="1:10" x14ac:dyDescent="0.25">
      <c r="A39" s="7" t="s">
        <v>77</v>
      </c>
      <c r="B39" s="65">
        <v>184</v>
      </c>
      <c r="C39" s="66">
        <v>134</v>
      </c>
      <c r="D39" s="65">
        <v>1441</v>
      </c>
      <c r="E39" s="66">
        <v>1529</v>
      </c>
      <c r="F39" s="67"/>
      <c r="G39" s="65">
        <f t="shared" si="4"/>
        <v>50</v>
      </c>
      <c r="H39" s="66">
        <f t="shared" si="5"/>
        <v>-88</v>
      </c>
      <c r="I39" s="20">
        <f t="shared" si="6"/>
        <v>0.37313432835820898</v>
      </c>
      <c r="J39" s="21">
        <f t="shared" si="7"/>
        <v>-5.7553956834532377E-2</v>
      </c>
    </row>
    <row r="40" spans="1:10" x14ac:dyDescent="0.25">
      <c r="A40" s="7" t="s">
        <v>78</v>
      </c>
      <c r="B40" s="65">
        <v>996</v>
      </c>
      <c r="C40" s="66">
        <v>777</v>
      </c>
      <c r="D40" s="65">
        <v>8445</v>
      </c>
      <c r="E40" s="66">
        <v>6842</v>
      </c>
      <c r="F40" s="67"/>
      <c r="G40" s="65">
        <f t="shared" si="4"/>
        <v>219</v>
      </c>
      <c r="H40" s="66">
        <f t="shared" si="5"/>
        <v>1603</v>
      </c>
      <c r="I40" s="20">
        <f t="shared" si="6"/>
        <v>0.28185328185328185</v>
      </c>
      <c r="J40" s="21">
        <f t="shared" si="7"/>
        <v>0.23428821981876644</v>
      </c>
    </row>
    <row r="41" spans="1:10" x14ac:dyDescent="0.25">
      <c r="A41" s="7" t="s">
        <v>79</v>
      </c>
      <c r="B41" s="65">
        <v>99</v>
      </c>
      <c r="C41" s="66">
        <v>77</v>
      </c>
      <c r="D41" s="65">
        <v>696</v>
      </c>
      <c r="E41" s="66">
        <v>795</v>
      </c>
      <c r="F41" s="67"/>
      <c r="G41" s="65">
        <f t="shared" si="4"/>
        <v>22</v>
      </c>
      <c r="H41" s="66">
        <f t="shared" si="5"/>
        <v>-99</v>
      </c>
      <c r="I41" s="20">
        <f t="shared" si="6"/>
        <v>0.2857142857142857</v>
      </c>
      <c r="J41" s="21">
        <f t="shared" si="7"/>
        <v>-0.12452830188679245</v>
      </c>
    </row>
    <row r="42" spans="1:10" x14ac:dyDescent="0.25">
      <c r="A42" s="7" t="s">
        <v>80</v>
      </c>
      <c r="B42" s="65">
        <v>1592</v>
      </c>
      <c r="C42" s="66">
        <v>843</v>
      </c>
      <c r="D42" s="65">
        <v>13167</v>
      </c>
      <c r="E42" s="66">
        <v>10746</v>
      </c>
      <c r="F42" s="67"/>
      <c r="G42" s="65">
        <f t="shared" si="4"/>
        <v>749</v>
      </c>
      <c r="H42" s="66">
        <f t="shared" si="5"/>
        <v>2421</v>
      </c>
      <c r="I42" s="20">
        <f t="shared" si="6"/>
        <v>0.88849347568208781</v>
      </c>
      <c r="J42" s="21">
        <f t="shared" si="7"/>
        <v>0.22529313232830822</v>
      </c>
    </row>
    <row r="43" spans="1:10" x14ac:dyDescent="0.25">
      <c r="A43" s="7" t="s">
        <v>81</v>
      </c>
      <c r="B43" s="65">
        <v>0</v>
      </c>
      <c r="C43" s="66">
        <v>0</v>
      </c>
      <c r="D43" s="65">
        <v>0</v>
      </c>
      <c r="E43" s="66">
        <v>2</v>
      </c>
      <c r="F43" s="67"/>
      <c r="G43" s="65">
        <f t="shared" si="4"/>
        <v>0</v>
      </c>
      <c r="H43" s="66">
        <f t="shared" si="5"/>
        <v>-2</v>
      </c>
      <c r="I43" s="20" t="str">
        <f t="shared" si="6"/>
        <v>-</v>
      </c>
      <c r="J43" s="21">
        <f t="shared" si="7"/>
        <v>-1</v>
      </c>
    </row>
    <row r="44" spans="1:10" x14ac:dyDescent="0.25">
      <c r="A44" s="7" t="s">
        <v>82</v>
      </c>
      <c r="B44" s="65">
        <v>572</v>
      </c>
      <c r="C44" s="66">
        <v>693</v>
      </c>
      <c r="D44" s="65">
        <v>6057</v>
      </c>
      <c r="E44" s="66">
        <v>9564</v>
      </c>
      <c r="F44" s="67"/>
      <c r="G44" s="65">
        <f t="shared" si="4"/>
        <v>-121</v>
      </c>
      <c r="H44" s="66">
        <f t="shared" si="5"/>
        <v>-3507</v>
      </c>
      <c r="I44" s="20">
        <f t="shared" si="6"/>
        <v>-0.17460317460317459</v>
      </c>
      <c r="J44" s="21">
        <f t="shared" si="7"/>
        <v>-0.36668757841907151</v>
      </c>
    </row>
    <row r="45" spans="1:10" x14ac:dyDescent="0.25">
      <c r="A45" s="7" t="s">
        <v>83</v>
      </c>
      <c r="B45" s="65">
        <v>46</v>
      </c>
      <c r="C45" s="66">
        <v>67</v>
      </c>
      <c r="D45" s="65">
        <v>596</v>
      </c>
      <c r="E45" s="66">
        <v>574</v>
      </c>
      <c r="F45" s="67"/>
      <c r="G45" s="65">
        <f t="shared" si="4"/>
        <v>-21</v>
      </c>
      <c r="H45" s="66">
        <f t="shared" si="5"/>
        <v>22</v>
      </c>
      <c r="I45" s="20">
        <f t="shared" si="6"/>
        <v>-0.31343283582089554</v>
      </c>
      <c r="J45" s="21">
        <f t="shared" si="7"/>
        <v>3.8327526132404179E-2</v>
      </c>
    </row>
    <row r="46" spans="1:10" x14ac:dyDescent="0.25">
      <c r="A46" s="7" t="s">
        <v>84</v>
      </c>
      <c r="B46" s="65">
        <v>7</v>
      </c>
      <c r="C46" s="66">
        <v>0</v>
      </c>
      <c r="D46" s="65">
        <v>149</v>
      </c>
      <c r="E46" s="66">
        <v>0</v>
      </c>
      <c r="F46" s="67"/>
      <c r="G46" s="65">
        <f t="shared" si="4"/>
        <v>7</v>
      </c>
      <c r="H46" s="66">
        <f t="shared" si="5"/>
        <v>149</v>
      </c>
      <c r="I46" s="20" t="str">
        <f t="shared" si="6"/>
        <v>-</v>
      </c>
      <c r="J46" s="21" t="str">
        <f t="shared" si="7"/>
        <v>-</v>
      </c>
    </row>
    <row r="47" spans="1:10" x14ac:dyDescent="0.25">
      <c r="A47" s="7" t="s">
        <v>85</v>
      </c>
      <c r="B47" s="65">
        <v>134</v>
      </c>
      <c r="C47" s="66">
        <v>102</v>
      </c>
      <c r="D47" s="65">
        <v>1323</v>
      </c>
      <c r="E47" s="66">
        <v>1080</v>
      </c>
      <c r="F47" s="67"/>
      <c r="G47" s="65">
        <f t="shared" si="4"/>
        <v>32</v>
      </c>
      <c r="H47" s="66">
        <f t="shared" si="5"/>
        <v>243</v>
      </c>
      <c r="I47" s="20">
        <f t="shared" si="6"/>
        <v>0.31372549019607843</v>
      </c>
      <c r="J47" s="21">
        <f t="shared" si="7"/>
        <v>0.22500000000000001</v>
      </c>
    </row>
    <row r="48" spans="1:10" x14ac:dyDescent="0.25">
      <c r="A48" s="7" t="s">
        <v>86</v>
      </c>
      <c r="B48" s="65">
        <v>188</v>
      </c>
      <c r="C48" s="66">
        <v>61</v>
      </c>
      <c r="D48" s="65">
        <v>1041</v>
      </c>
      <c r="E48" s="66">
        <v>674</v>
      </c>
      <c r="F48" s="67"/>
      <c r="G48" s="65">
        <f t="shared" si="4"/>
        <v>127</v>
      </c>
      <c r="H48" s="66">
        <f t="shared" si="5"/>
        <v>367</v>
      </c>
      <c r="I48" s="20">
        <f t="shared" si="6"/>
        <v>2.081967213114754</v>
      </c>
      <c r="J48" s="21">
        <f t="shared" si="7"/>
        <v>0.54451038575667654</v>
      </c>
    </row>
    <row r="49" spans="1:10" x14ac:dyDescent="0.25">
      <c r="A49" s="7" t="s">
        <v>87</v>
      </c>
      <c r="B49" s="65">
        <v>173</v>
      </c>
      <c r="C49" s="66">
        <v>160</v>
      </c>
      <c r="D49" s="65">
        <v>2200</v>
      </c>
      <c r="E49" s="66">
        <v>1855</v>
      </c>
      <c r="F49" s="67"/>
      <c r="G49" s="65">
        <f t="shared" si="4"/>
        <v>13</v>
      </c>
      <c r="H49" s="66">
        <f t="shared" si="5"/>
        <v>345</v>
      </c>
      <c r="I49" s="20">
        <f t="shared" si="6"/>
        <v>8.1250000000000003E-2</v>
      </c>
      <c r="J49" s="21">
        <f t="shared" si="7"/>
        <v>0.18598382749326145</v>
      </c>
    </row>
    <row r="50" spans="1:10" x14ac:dyDescent="0.25">
      <c r="A50" s="7" t="s">
        <v>88</v>
      </c>
      <c r="B50" s="65">
        <v>2</v>
      </c>
      <c r="C50" s="66">
        <v>2</v>
      </c>
      <c r="D50" s="65">
        <v>17</v>
      </c>
      <c r="E50" s="66">
        <v>8</v>
      </c>
      <c r="F50" s="67"/>
      <c r="G50" s="65">
        <f t="shared" si="4"/>
        <v>0</v>
      </c>
      <c r="H50" s="66">
        <f t="shared" si="5"/>
        <v>9</v>
      </c>
      <c r="I50" s="20">
        <f t="shared" si="6"/>
        <v>0</v>
      </c>
      <c r="J50" s="21">
        <f t="shared" si="7"/>
        <v>1.125</v>
      </c>
    </row>
    <row r="51" spans="1:10" x14ac:dyDescent="0.25">
      <c r="A51" s="7" t="s">
        <v>91</v>
      </c>
      <c r="B51" s="65">
        <v>211</v>
      </c>
      <c r="C51" s="66">
        <v>161</v>
      </c>
      <c r="D51" s="65">
        <v>1623</v>
      </c>
      <c r="E51" s="66">
        <v>2431</v>
      </c>
      <c r="F51" s="67"/>
      <c r="G51" s="65">
        <f t="shared" si="4"/>
        <v>50</v>
      </c>
      <c r="H51" s="66">
        <f t="shared" si="5"/>
        <v>-808</v>
      </c>
      <c r="I51" s="20">
        <f t="shared" si="6"/>
        <v>0.3105590062111801</v>
      </c>
      <c r="J51" s="21">
        <f t="shared" si="7"/>
        <v>-0.33237350884409705</v>
      </c>
    </row>
    <row r="52" spans="1:10" x14ac:dyDescent="0.25">
      <c r="A52" s="7" t="s">
        <v>92</v>
      </c>
      <c r="B52" s="65">
        <v>118</v>
      </c>
      <c r="C52" s="66">
        <v>67</v>
      </c>
      <c r="D52" s="65">
        <v>777</v>
      </c>
      <c r="E52" s="66">
        <v>627</v>
      </c>
      <c r="F52" s="67"/>
      <c r="G52" s="65">
        <f t="shared" si="4"/>
        <v>51</v>
      </c>
      <c r="H52" s="66">
        <f t="shared" si="5"/>
        <v>150</v>
      </c>
      <c r="I52" s="20">
        <f t="shared" si="6"/>
        <v>0.76119402985074625</v>
      </c>
      <c r="J52" s="21">
        <f t="shared" si="7"/>
        <v>0.23923444976076555</v>
      </c>
    </row>
    <row r="53" spans="1:10" x14ac:dyDescent="0.25">
      <c r="A53" s="7" t="s">
        <v>93</v>
      </c>
      <c r="B53" s="65">
        <v>857</v>
      </c>
      <c r="C53" s="66">
        <v>673</v>
      </c>
      <c r="D53" s="65">
        <v>6543</v>
      </c>
      <c r="E53" s="66">
        <v>6501</v>
      </c>
      <c r="F53" s="67"/>
      <c r="G53" s="65">
        <f t="shared" si="4"/>
        <v>184</v>
      </c>
      <c r="H53" s="66">
        <f t="shared" si="5"/>
        <v>42</v>
      </c>
      <c r="I53" s="20">
        <f t="shared" si="6"/>
        <v>0.27340267459138184</v>
      </c>
      <c r="J53" s="21">
        <f t="shared" si="7"/>
        <v>6.4605445316105216E-3</v>
      </c>
    </row>
    <row r="54" spans="1:10" x14ac:dyDescent="0.25">
      <c r="A54" s="7" t="s">
        <v>94</v>
      </c>
      <c r="B54" s="65">
        <v>382</v>
      </c>
      <c r="C54" s="66">
        <v>292</v>
      </c>
      <c r="D54" s="65">
        <v>4018</v>
      </c>
      <c r="E54" s="66">
        <v>2713</v>
      </c>
      <c r="F54" s="67"/>
      <c r="G54" s="65">
        <f t="shared" si="4"/>
        <v>90</v>
      </c>
      <c r="H54" s="66">
        <f t="shared" si="5"/>
        <v>1305</v>
      </c>
      <c r="I54" s="20">
        <f t="shared" si="6"/>
        <v>0.30821917808219179</v>
      </c>
      <c r="J54" s="21">
        <f t="shared" si="7"/>
        <v>0.48101732399557684</v>
      </c>
    </row>
    <row r="55" spans="1:10" x14ac:dyDescent="0.25">
      <c r="A55" s="7" t="s">
        <v>95</v>
      </c>
      <c r="B55" s="65">
        <v>1618</v>
      </c>
      <c r="C55" s="66">
        <v>0</v>
      </c>
      <c r="D55" s="65">
        <v>3690</v>
      </c>
      <c r="E55" s="66">
        <v>0</v>
      </c>
      <c r="F55" s="67"/>
      <c r="G55" s="65">
        <f t="shared" si="4"/>
        <v>1618</v>
      </c>
      <c r="H55" s="66">
        <f t="shared" si="5"/>
        <v>3690</v>
      </c>
      <c r="I55" s="20" t="str">
        <f t="shared" si="6"/>
        <v>-</v>
      </c>
      <c r="J55" s="21" t="str">
        <f t="shared" si="7"/>
        <v>-</v>
      </c>
    </row>
    <row r="56" spans="1:10" x14ac:dyDescent="0.25">
      <c r="A56" s="7" t="s">
        <v>96</v>
      </c>
      <c r="B56" s="65">
        <v>3026</v>
      </c>
      <c r="C56" s="66">
        <v>4115</v>
      </c>
      <c r="D56" s="65">
        <v>37749</v>
      </c>
      <c r="E56" s="66">
        <v>37543</v>
      </c>
      <c r="F56" s="67"/>
      <c r="G56" s="65">
        <f t="shared" si="4"/>
        <v>-1089</v>
      </c>
      <c r="H56" s="66">
        <f t="shared" si="5"/>
        <v>206</v>
      </c>
      <c r="I56" s="20">
        <f t="shared" si="6"/>
        <v>-0.26464155528554073</v>
      </c>
      <c r="J56" s="21">
        <f t="shared" si="7"/>
        <v>5.4870415257171779E-3</v>
      </c>
    </row>
    <row r="57" spans="1:10" x14ac:dyDescent="0.25">
      <c r="A57" s="7" t="s">
        <v>98</v>
      </c>
      <c r="B57" s="65">
        <v>1043</v>
      </c>
      <c r="C57" s="66">
        <v>957</v>
      </c>
      <c r="D57" s="65">
        <v>6009</v>
      </c>
      <c r="E57" s="66">
        <v>8539</v>
      </c>
      <c r="F57" s="67"/>
      <c r="G57" s="65">
        <f t="shared" si="4"/>
        <v>86</v>
      </c>
      <c r="H57" s="66">
        <f t="shared" si="5"/>
        <v>-2530</v>
      </c>
      <c r="I57" s="20">
        <f t="shared" si="6"/>
        <v>8.9864158829676077E-2</v>
      </c>
      <c r="J57" s="21">
        <f t="shared" si="7"/>
        <v>-0.29628762150134674</v>
      </c>
    </row>
    <row r="58" spans="1:10" x14ac:dyDescent="0.25">
      <c r="A58" s="7" t="s">
        <v>99</v>
      </c>
      <c r="B58" s="65">
        <v>308</v>
      </c>
      <c r="C58" s="66">
        <v>132</v>
      </c>
      <c r="D58" s="65">
        <v>2603</v>
      </c>
      <c r="E58" s="66">
        <v>2239</v>
      </c>
      <c r="F58" s="67"/>
      <c r="G58" s="65">
        <f t="shared" si="4"/>
        <v>176</v>
      </c>
      <c r="H58" s="66">
        <f t="shared" si="5"/>
        <v>364</v>
      </c>
      <c r="I58" s="20">
        <f t="shared" si="6"/>
        <v>1.3333333333333333</v>
      </c>
      <c r="J58" s="21">
        <f t="shared" si="7"/>
        <v>0.16257257704332292</v>
      </c>
    </row>
    <row r="59" spans="1:10" x14ac:dyDescent="0.25">
      <c r="A59" s="142" t="s">
        <v>42</v>
      </c>
      <c r="B59" s="143">
        <v>40</v>
      </c>
      <c r="C59" s="144">
        <v>37</v>
      </c>
      <c r="D59" s="143">
        <v>197</v>
      </c>
      <c r="E59" s="144">
        <v>183</v>
      </c>
      <c r="F59" s="145"/>
      <c r="G59" s="143">
        <f t="shared" si="4"/>
        <v>3</v>
      </c>
      <c r="H59" s="144">
        <f t="shared" si="5"/>
        <v>14</v>
      </c>
      <c r="I59" s="151">
        <f t="shared" si="6"/>
        <v>8.1081081081081086E-2</v>
      </c>
      <c r="J59" s="152">
        <f t="shared" si="7"/>
        <v>7.650273224043716E-2</v>
      </c>
    </row>
    <row r="60" spans="1:10" x14ac:dyDescent="0.25">
      <c r="A60" s="7" t="s">
        <v>43</v>
      </c>
      <c r="B60" s="65">
        <v>4</v>
      </c>
      <c r="C60" s="66">
        <v>0</v>
      </c>
      <c r="D60" s="65">
        <v>17</v>
      </c>
      <c r="E60" s="66">
        <v>17</v>
      </c>
      <c r="F60" s="67"/>
      <c r="G60" s="65">
        <f t="shared" si="4"/>
        <v>4</v>
      </c>
      <c r="H60" s="66">
        <f t="shared" si="5"/>
        <v>0</v>
      </c>
      <c r="I60" s="20" t="str">
        <f t="shared" si="6"/>
        <v>-</v>
      </c>
      <c r="J60" s="21">
        <f t="shared" si="7"/>
        <v>0</v>
      </c>
    </row>
    <row r="61" spans="1:10" x14ac:dyDescent="0.25">
      <c r="A61" s="7" t="s">
        <v>48</v>
      </c>
      <c r="B61" s="65">
        <v>13</v>
      </c>
      <c r="C61" s="66">
        <v>17</v>
      </c>
      <c r="D61" s="65">
        <v>107</v>
      </c>
      <c r="E61" s="66">
        <v>94</v>
      </c>
      <c r="F61" s="67"/>
      <c r="G61" s="65">
        <f t="shared" si="4"/>
        <v>-4</v>
      </c>
      <c r="H61" s="66">
        <f t="shared" si="5"/>
        <v>13</v>
      </c>
      <c r="I61" s="20">
        <f t="shared" si="6"/>
        <v>-0.23529411764705882</v>
      </c>
      <c r="J61" s="21">
        <f t="shared" si="7"/>
        <v>0.13829787234042554</v>
      </c>
    </row>
    <row r="62" spans="1:10" x14ac:dyDescent="0.25">
      <c r="A62" s="7" t="s">
        <v>49</v>
      </c>
      <c r="B62" s="65">
        <v>106</v>
      </c>
      <c r="C62" s="66">
        <v>116</v>
      </c>
      <c r="D62" s="65">
        <v>942</v>
      </c>
      <c r="E62" s="66">
        <v>800</v>
      </c>
      <c r="F62" s="67"/>
      <c r="G62" s="65">
        <f t="shared" si="4"/>
        <v>-10</v>
      </c>
      <c r="H62" s="66">
        <f t="shared" si="5"/>
        <v>142</v>
      </c>
      <c r="I62" s="20">
        <f t="shared" si="6"/>
        <v>-8.6206896551724144E-2</v>
      </c>
      <c r="J62" s="21">
        <f t="shared" si="7"/>
        <v>0.17749999999999999</v>
      </c>
    </row>
    <row r="63" spans="1:10" x14ac:dyDescent="0.25">
      <c r="A63" s="7" t="s">
        <v>52</v>
      </c>
      <c r="B63" s="65">
        <v>102</v>
      </c>
      <c r="C63" s="66">
        <v>93</v>
      </c>
      <c r="D63" s="65">
        <v>952</v>
      </c>
      <c r="E63" s="66">
        <v>1005</v>
      </c>
      <c r="F63" s="67"/>
      <c r="G63" s="65">
        <f t="shared" si="4"/>
        <v>9</v>
      </c>
      <c r="H63" s="66">
        <f t="shared" si="5"/>
        <v>-53</v>
      </c>
      <c r="I63" s="20">
        <f t="shared" si="6"/>
        <v>9.6774193548387094E-2</v>
      </c>
      <c r="J63" s="21">
        <f t="shared" si="7"/>
        <v>-5.2736318407960198E-2</v>
      </c>
    </row>
    <row r="64" spans="1:10" x14ac:dyDescent="0.25">
      <c r="A64" s="7" t="s">
        <v>55</v>
      </c>
      <c r="B64" s="65">
        <v>0</v>
      </c>
      <c r="C64" s="66">
        <v>3</v>
      </c>
      <c r="D64" s="65">
        <v>12</v>
      </c>
      <c r="E64" s="66">
        <v>13</v>
      </c>
      <c r="F64" s="67"/>
      <c r="G64" s="65">
        <f t="shared" si="4"/>
        <v>-3</v>
      </c>
      <c r="H64" s="66">
        <f t="shared" si="5"/>
        <v>-1</v>
      </c>
      <c r="I64" s="20">
        <f t="shared" si="6"/>
        <v>-1</v>
      </c>
      <c r="J64" s="21">
        <f t="shared" si="7"/>
        <v>-7.6923076923076927E-2</v>
      </c>
    </row>
    <row r="65" spans="1:10" x14ac:dyDescent="0.25">
      <c r="A65" s="7" t="s">
        <v>56</v>
      </c>
      <c r="B65" s="65">
        <v>0</v>
      </c>
      <c r="C65" s="66">
        <v>0</v>
      </c>
      <c r="D65" s="65">
        <v>0</v>
      </c>
      <c r="E65" s="66">
        <v>3</v>
      </c>
      <c r="F65" s="67"/>
      <c r="G65" s="65">
        <f t="shared" si="4"/>
        <v>0</v>
      </c>
      <c r="H65" s="66">
        <f t="shared" si="5"/>
        <v>-3</v>
      </c>
      <c r="I65" s="20" t="str">
        <f t="shared" si="6"/>
        <v>-</v>
      </c>
      <c r="J65" s="21">
        <f t="shared" si="7"/>
        <v>-1</v>
      </c>
    </row>
    <row r="66" spans="1:10" x14ac:dyDescent="0.25">
      <c r="A66" s="7" t="s">
        <v>57</v>
      </c>
      <c r="B66" s="65">
        <v>277</v>
      </c>
      <c r="C66" s="66">
        <v>184</v>
      </c>
      <c r="D66" s="65">
        <v>2132</v>
      </c>
      <c r="E66" s="66">
        <v>1424</v>
      </c>
      <c r="F66" s="67"/>
      <c r="G66" s="65">
        <f t="shared" si="4"/>
        <v>93</v>
      </c>
      <c r="H66" s="66">
        <f t="shared" si="5"/>
        <v>708</v>
      </c>
      <c r="I66" s="20">
        <f t="shared" si="6"/>
        <v>0.50543478260869568</v>
      </c>
      <c r="J66" s="21">
        <f t="shared" si="7"/>
        <v>0.49719101123595505</v>
      </c>
    </row>
    <row r="67" spans="1:10" x14ac:dyDescent="0.25">
      <c r="A67" s="7" t="s">
        <v>60</v>
      </c>
      <c r="B67" s="65">
        <v>67</v>
      </c>
      <c r="C67" s="66">
        <v>119</v>
      </c>
      <c r="D67" s="65">
        <v>390</v>
      </c>
      <c r="E67" s="66">
        <v>487</v>
      </c>
      <c r="F67" s="67"/>
      <c r="G67" s="65">
        <f t="shared" si="4"/>
        <v>-52</v>
      </c>
      <c r="H67" s="66">
        <f t="shared" si="5"/>
        <v>-97</v>
      </c>
      <c r="I67" s="20">
        <f t="shared" si="6"/>
        <v>-0.43697478991596639</v>
      </c>
      <c r="J67" s="21">
        <f t="shared" si="7"/>
        <v>-0.19917864476386038</v>
      </c>
    </row>
    <row r="68" spans="1:10" x14ac:dyDescent="0.25">
      <c r="A68" s="7" t="s">
        <v>63</v>
      </c>
      <c r="B68" s="65">
        <v>58</v>
      </c>
      <c r="C68" s="66">
        <v>64</v>
      </c>
      <c r="D68" s="65">
        <v>587</v>
      </c>
      <c r="E68" s="66">
        <v>507</v>
      </c>
      <c r="F68" s="67"/>
      <c r="G68" s="65">
        <f t="shared" si="4"/>
        <v>-6</v>
      </c>
      <c r="H68" s="66">
        <f t="shared" si="5"/>
        <v>80</v>
      </c>
      <c r="I68" s="20">
        <f t="shared" si="6"/>
        <v>-9.375E-2</v>
      </c>
      <c r="J68" s="21">
        <f t="shared" si="7"/>
        <v>0.15779092702169625</v>
      </c>
    </row>
    <row r="69" spans="1:10" x14ac:dyDescent="0.25">
      <c r="A69" s="7" t="s">
        <v>70</v>
      </c>
      <c r="B69" s="65">
        <v>19</v>
      </c>
      <c r="C69" s="66">
        <v>9</v>
      </c>
      <c r="D69" s="65">
        <v>178</v>
      </c>
      <c r="E69" s="66">
        <v>96</v>
      </c>
      <c r="F69" s="67"/>
      <c r="G69" s="65">
        <f t="shared" si="4"/>
        <v>10</v>
      </c>
      <c r="H69" s="66">
        <f t="shared" si="5"/>
        <v>82</v>
      </c>
      <c r="I69" s="20">
        <f t="shared" si="6"/>
        <v>1.1111111111111112</v>
      </c>
      <c r="J69" s="21">
        <f t="shared" si="7"/>
        <v>0.85416666666666663</v>
      </c>
    </row>
    <row r="70" spans="1:10" x14ac:dyDescent="0.25">
      <c r="A70" s="7" t="s">
        <v>71</v>
      </c>
      <c r="B70" s="65">
        <v>1</v>
      </c>
      <c r="C70" s="66">
        <v>11</v>
      </c>
      <c r="D70" s="65">
        <v>56</v>
      </c>
      <c r="E70" s="66">
        <v>35</v>
      </c>
      <c r="F70" s="67"/>
      <c r="G70" s="65">
        <f t="shared" ref="G70:G76" si="8">B70-C70</f>
        <v>-10</v>
      </c>
      <c r="H70" s="66">
        <f t="shared" ref="H70:H76" si="9">D70-E70</f>
        <v>21</v>
      </c>
      <c r="I70" s="20">
        <f t="shared" ref="I70:I76" si="10">IF(C70=0, "-", IF(G70/C70&lt;10, G70/C70, "&gt;999%"))</f>
        <v>-0.90909090909090906</v>
      </c>
      <c r="J70" s="21">
        <f t="shared" ref="J70:J76" si="11">IF(E70=0, "-", IF(H70/E70&lt;10, H70/E70, "&gt;999%"))</f>
        <v>0.6</v>
      </c>
    </row>
    <row r="71" spans="1:10" x14ac:dyDescent="0.25">
      <c r="A71" s="7" t="s">
        <v>76</v>
      </c>
      <c r="B71" s="65">
        <v>18</v>
      </c>
      <c r="C71" s="66">
        <v>37</v>
      </c>
      <c r="D71" s="65">
        <v>190</v>
      </c>
      <c r="E71" s="66">
        <v>355</v>
      </c>
      <c r="F71" s="67"/>
      <c r="G71" s="65">
        <f t="shared" si="8"/>
        <v>-19</v>
      </c>
      <c r="H71" s="66">
        <f t="shared" si="9"/>
        <v>-165</v>
      </c>
      <c r="I71" s="20">
        <f t="shared" si="10"/>
        <v>-0.51351351351351349</v>
      </c>
      <c r="J71" s="21">
        <f t="shared" si="11"/>
        <v>-0.46478873239436619</v>
      </c>
    </row>
    <row r="72" spans="1:10" x14ac:dyDescent="0.25">
      <c r="A72" s="7" t="s">
        <v>89</v>
      </c>
      <c r="B72" s="65">
        <v>17</v>
      </c>
      <c r="C72" s="66">
        <v>36</v>
      </c>
      <c r="D72" s="65">
        <v>259</v>
      </c>
      <c r="E72" s="66">
        <v>267</v>
      </c>
      <c r="F72" s="67"/>
      <c r="G72" s="65">
        <f t="shared" si="8"/>
        <v>-19</v>
      </c>
      <c r="H72" s="66">
        <f t="shared" si="9"/>
        <v>-8</v>
      </c>
      <c r="I72" s="20">
        <f t="shared" si="10"/>
        <v>-0.52777777777777779</v>
      </c>
      <c r="J72" s="21">
        <f t="shared" si="11"/>
        <v>-2.9962546816479401E-2</v>
      </c>
    </row>
    <row r="73" spans="1:10" x14ac:dyDescent="0.25">
      <c r="A73" s="7" t="s">
        <v>90</v>
      </c>
      <c r="B73" s="65">
        <v>0</v>
      </c>
      <c r="C73" s="66">
        <v>0</v>
      </c>
      <c r="D73" s="65">
        <v>7</v>
      </c>
      <c r="E73" s="66">
        <v>0</v>
      </c>
      <c r="F73" s="67"/>
      <c r="G73" s="65">
        <f t="shared" si="8"/>
        <v>0</v>
      </c>
      <c r="H73" s="66">
        <f t="shared" si="9"/>
        <v>7</v>
      </c>
      <c r="I73" s="20" t="str">
        <f t="shared" si="10"/>
        <v>-</v>
      </c>
      <c r="J73" s="21" t="str">
        <f t="shared" si="11"/>
        <v>-</v>
      </c>
    </row>
    <row r="74" spans="1:10" x14ac:dyDescent="0.25">
      <c r="A74" s="7" t="s">
        <v>97</v>
      </c>
      <c r="B74" s="65">
        <v>60</v>
      </c>
      <c r="C74" s="66">
        <v>20</v>
      </c>
      <c r="D74" s="65">
        <v>324</v>
      </c>
      <c r="E74" s="66">
        <v>188</v>
      </c>
      <c r="F74" s="67"/>
      <c r="G74" s="65">
        <f t="shared" si="8"/>
        <v>40</v>
      </c>
      <c r="H74" s="66">
        <f t="shared" si="9"/>
        <v>136</v>
      </c>
      <c r="I74" s="20">
        <f t="shared" si="10"/>
        <v>2</v>
      </c>
      <c r="J74" s="21">
        <f t="shared" si="11"/>
        <v>0.72340425531914898</v>
      </c>
    </row>
    <row r="75" spans="1:10" x14ac:dyDescent="0.25">
      <c r="A75" s="7" t="s">
        <v>100</v>
      </c>
      <c r="B75" s="65">
        <v>80</v>
      </c>
      <c r="C75" s="66">
        <v>57</v>
      </c>
      <c r="D75" s="65">
        <v>615</v>
      </c>
      <c r="E75" s="66">
        <v>469</v>
      </c>
      <c r="F75" s="67"/>
      <c r="G75" s="65">
        <f t="shared" si="8"/>
        <v>23</v>
      </c>
      <c r="H75" s="66">
        <f t="shared" si="9"/>
        <v>146</v>
      </c>
      <c r="I75" s="20">
        <f t="shared" si="10"/>
        <v>0.40350877192982454</v>
      </c>
      <c r="J75" s="21">
        <f t="shared" si="11"/>
        <v>0.31130063965884863</v>
      </c>
    </row>
    <row r="76" spans="1:10" x14ac:dyDescent="0.25">
      <c r="A76" s="7" t="s">
        <v>101</v>
      </c>
      <c r="B76" s="65">
        <v>1</v>
      </c>
      <c r="C76" s="66">
        <v>4</v>
      </c>
      <c r="D76" s="65">
        <v>23</v>
      </c>
      <c r="E76" s="66">
        <v>35</v>
      </c>
      <c r="F76" s="67"/>
      <c r="G76" s="65">
        <f t="shared" si="8"/>
        <v>-3</v>
      </c>
      <c r="H76" s="66">
        <f t="shared" si="9"/>
        <v>-12</v>
      </c>
      <c r="I76" s="20">
        <f t="shared" si="10"/>
        <v>-0.75</v>
      </c>
      <c r="J76" s="21">
        <f t="shared" si="11"/>
        <v>-0.34285714285714286</v>
      </c>
    </row>
    <row r="77" spans="1:10" x14ac:dyDescent="0.25">
      <c r="A77" s="1"/>
      <c r="B77" s="68"/>
      <c r="C77" s="69"/>
      <c r="D77" s="68"/>
      <c r="E77" s="69"/>
      <c r="F77" s="70"/>
      <c r="G77" s="68"/>
      <c r="H77" s="69"/>
      <c r="I77" s="5"/>
      <c r="J77" s="6"/>
    </row>
    <row r="78" spans="1:10" s="43" customFormat="1" x14ac:dyDescent="0.25">
      <c r="A78" s="27" t="s">
        <v>5</v>
      </c>
      <c r="B78" s="71">
        <f>SUM(B6:B77)</f>
        <v>25367</v>
      </c>
      <c r="C78" s="72">
        <f>SUM(C6:C77)</f>
        <v>20495</v>
      </c>
      <c r="D78" s="71">
        <f>SUM(D6:D77)</f>
        <v>214492</v>
      </c>
      <c r="E78" s="72">
        <f>SUM(E6:E77)</f>
        <v>211338</v>
      </c>
      <c r="F78" s="73"/>
      <c r="G78" s="71">
        <f>SUM(G6:G77)</f>
        <v>4872</v>
      </c>
      <c r="H78" s="72">
        <f>SUM(H6:H77)</f>
        <v>3154</v>
      </c>
      <c r="I78" s="37">
        <f>IF(C78=0, 0, G78/C78)</f>
        <v>0.23771651622346915</v>
      </c>
      <c r="J78" s="38">
        <f>IF(E78=0, 0, H78/E78)</f>
        <v>1.4923960669638209E-2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8"/>
  <sheetViews>
    <sheetView tabSelected="1" workbookViewId="0">
      <selection activeCell="M1" sqref="M1"/>
    </sheetView>
  </sheetViews>
  <sheetFormatPr defaultRowHeight="13.2" x14ac:dyDescent="0.25"/>
  <cols>
    <col min="1" max="1" width="25.77734375" bestFit="1" customWidth="1"/>
    <col min="2" max="5" width="10.109375" customWidth="1"/>
    <col min="6" max="6" width="1.6640625" customWidth="1"/>
    <col min="7" max="8" width="10.109375" customWidth="1"/>
  </cols>
  <sheetData>
    <row r="1" spans="1:8" s="52" customFormat="1" ht="20.399999999999999" x14ac:dyDescent="0.35">
      <c r="A1" s="4" t="s">
        <v>10</v>
      </c>
      <c r="B1" s="198" t="s">
        <v>22</v>
      </c>
      <c r="C1" s="199"/>
      <c r="D1" s="199"/>
      <c r="E1" s="199"/>
      <c r="F1" s="199"/>
      <c r="G1" s="199"/>
      <c r="H1" s="199"/>
    </row>
    <row r="2" spans="1:8" s="52" customFormat="1" ht="20.399999999999999" x14ac:dyDescent="0.35">
      <c r="A2" s="4" t="s">
        <v>112</v>
      </c>
      <c r="B2" s="202" t="s">
        <v>103</v>
      </c>
      <c r="C2" s="203"/>
      <c r="D2" s="203"/>
      <c r="E2" s="203"/>
      <c r="F2" s="203"/>
      <c r="G2" s="203"/>
      <c r="H2" s="203"/>
    </row>
    <row r="4" spans="1:8" x14ac:dyDescent="0.25">
      <c r="A4" s="60"/>
      <c r="B4" s="196" t="s">
        <v>1</v>
      </c>
      <c r="C4" s="197"/>
      <c r="D4" s="196" t="s">
        <v>2</v>
      </c>
      <c r="E4" s="197"/>
      <c r="F4" s="59"/>
      <c r="G4" s="196" t="s">
        <v>6</v>
      </c>
      <c r="H4" s="197"/>
    </row>
    <row r="5" spans="1:8" x14ac:dyDescent="0.25">
      <c r="A5" s="27" t="s">
        <v>0</v>
      </c>
      <c r="B5" s="57">
        <f>VALUE(RIGHT(B2, 4))</f>
        <v>2022</v>
      </c>
      <c r="C5" s="58">
        <f>B5-1</f>
        <v>2021</v>
      </c>
      <c r="D5" s="57">
        <f>B5</f>
        <v>2022</v>
      </c>
      <c r="E5" s="58">
        <f>C5</f>
        <v>2021</v>
      </c>
      <c r="F5" s="64"/>
      <c r="G5" s="57" t="s">
        <v>4</v>
      </c>
      <c r="H5" s="58" t="s">
        <v>2</v>
      </c>
    </row>
    <row r="6" spans="1:8" x14ac:dyDescent="0.25">
      <c r="A6" s="7" t="s">
        <v>31</v>
      </c>
      <c r="B6" s="16">
        <v>7.0958331690779405E-2</v>
      </c>
      <c r="C6" s="17">
        <v>0.18541107587216399</v>
      </c>
      <c r="D6" s="16">
        <v>8.9513828021557898E-2</v>
      </c>
      <c r="E6" s="17">
        <v>0.11072310706072699</v>
      </c>
      <c r="F6" s="12"/>
      <c r="G6" s="10">
        <f t="shared" ref="G6:G37" si="0">B6-C6</f>
        <v>-0.11445274418138458</v>
      </c>
      <c r="H6" s="11">
        <f t="shared" ref="H6:H37" si="1">D6-E6</f>
        <v>-2.1209279039169096E-2</v>
      </c>
    </row>
    <row r="7" spans="1:8" x14ac:dyDescent="0.25">
      <c r="A7" s="7" t="s">
        <v>32</v>
      </c>
      <c r="B7" s="16">
        <v>0</v>
      </c>
      <c r="C7" s="17">
        <v>0</v>
      </c>
      <c r="D7" s="16">
        <v>9.3243570855789499E-4</v>
      </c>
      <c r="E7" s="17">
        <v>1.4195270135990701E-3</v>
      </c>
      <c r="F7" s="12"/>
      <c r="G7" s="10">
        <f t="shared" si="0"/>
        <v>0</v>
      </c>
      <c r="H7" s="11">
        <f t="shared" si="1"/>
        <v>-4.8709130504117509E-4</v>
      </c>
    </row>
    <row r="8" spans="1:8" x14ac:dyDescent="0.25">
      <c r="A8" s="7" t="s">
        <v>33</v>
      </c>
      <c r="B8" s="16">
        <v>1.18263886151299E-2</v>
      </c>
      <c r="C8" s="17">
        <v>1.9516955354964602E-2</v>
      </c>
      <c r="D8" s="16">
        <v>1.35203177740895E-2</v>
      </c>
      <c r="E8" s="17">
        <v>1.3248918793591299E-2</v>
      </c>
      <c r="F8" s="12"/>
      <c r="G8" s="10">
        <f t="shared" si="0"/>
        <v>-7.6905667398347016E-3</v>
      </c>
      <c r="H8" s="11">
        <f t="shared" si="1"/>
        <v>2.7139898049820081E-4</v>
      </c>
    </row>
    <row r="9" spans="1:8" x14ac:dyDescent="0.25">
      <c r="A9" s="7" t="s">
        <v>34</v>
      </c>
      <c r="B9" s="16">
        <v>1.3206133953561701</v>
      </c>
      <c r="C9" s="17">
        <v>1.3173944864601101</v>
      </c>
      <c r="D9" s="16">
        <v>1.2242880853365201</v>
      </c>
      <c r="E9" s="17">
        <v>1.49949370203182</v>
      </c>
      <c r="F9" s="12"/>
      <c r="G9" s="10">
        <f t="shared" si="0"/>
        <v>3.2189088960599133E-3</v>
      </c>
      <c r="H9" s="11">
        <f t="shared" si="1"/>
        <v>-0.27520561669529986</v>
      </c>
    </row>
    <row r="10" spans="1:8" x14ac:dyDescent="0.25">
      <c r="A10" s="7" t="s">
        <v>35</v>
      </c>
      <c r="B10" s="16">
        <v>7.8842590767532611E-3</v>
      </c>
      <c r="C10" s="17">
        <v>1.9516955354964602E-2</v>
      </c>
      <c r="D10" s="16">
        <v>1.67838427540421E-2</v>
      </c>
      <c r="E10" s="17">
        <v>2.0346553861586701E-2</v>
      </c>
      <c r="F10" s="12"/>
      <c r="G10" s="10">
        <f t="shared" si="0"/>
        <v>-1.1632696278211341E-2</v>
      </c>
      <c r="H10" s="11">
        <f t="shared" si="1"/>
        <v>-3.5627111075446014E-3</v>
      </c>
    </row>
    <row r="11" spans="1:8" x14ac:dyDescent="0.25">
      <c r="A11" s="7" t="s">
        <v>36</v>
      </c>
      <c r="B11" s="16">
        <v>3.32715733038988</v>
      </c>
      <c r="C11" s="17">
        <v>2.4591363747255404</v>
      </c>
      <c r="D11" s="16">
        <v>3.2378829979672905</v>
      </c>
      <c r="E11" s="17">
        <v>3.3950354408577703</v>
      </c>
      <c r="F11" s="12"/>
      <c r="G11" s="10">
        <f t="shared" si="0"/>
        <v>0.86802095566433968</v>
      </c>
      <c r="H11" s="11">
        <f t="shared" si="1"/>
        <v>-0.1571524428904798</v>
      </c>
    </row>
    <row r="12" spans="1:8" x14ac:dyDescent="0.25">
      <c r="A12" s="7" t="s">
        <v>37</v>
      </c>
      <c r="B12" s="16">
        <v>0</v>
      </c>
      <c r="C12" s="17">
        <v>0</v>
      </c>
      <c r="D12" s="16">
        <v>4.6621785427894695E-4</v>
      </c>
      <c r="E12" s="17">
        <v>0</v>
      </c>
      <c r="F12" s="12"/>
      <c r="G12" s="10">
        <f t="shared" si="0"/>
        <v>0</v>
      </c>
      <c r="H12" s="11">
        <f t="shared" si="1"/>
        <v>4.6621785427894695E-4</v>
      </c>
    </row>
    <row r="13" spans="1:8" x14ac:dyDescent="0.25">
      <c r="A13" s="7" t="s">
        <v>38</v>
      </c>
      <c r="B13" s="16">
        <v>0.28383332676311701</v>
      </c>
      <c r="C13" s="17">
        <v>0.33178824103439902</v>
      </c>
      <c r="D13" s="16">
        <v>0.242899502079332</v>
      </c>
      <c r="E13" s="17">
        <v>0.23185607888784798</v>
      </c>
      <c r="F13" s="12"/>
      <c r="G13" s="10">
        <f t="shared" si="0"/>
        <v>-4.7954914271282012E-2</v>
      </c>
      <c r="H13" s="11">
        <f t="shared" si="1"/>
        <v>1.104342319148402E-2</v>
      </c>
    </row>
    <row r="14" spans="1:8" x14ac:dyDescent="0.25">
      <c r="A14" s="7" t="s">
        <v>39</v>
      </c>
      <c r="B14" s="16">
        <v>0</v>
      </c>
      <c r="C14" s="17">
        <v>1.4637716516223498E-2</v>
      </c>
      <c r="D14" s="16">
        <v>4.6621785427894699E-3</v>
      </c>
      <c r="E14" s="17">
        <v>1.0883040437592899E-2</v>
      </c>
      <c r="F14" s="12"/>
      <c r="G14" s="10">
        <f t="shared" si="0"/>
        <v>-1.4637716516223498E-2</v>
      </c>
      <c r="H14" s="11">
        <f t="shared" si="1"/>
        <v>-6.2208618948034295E-3</v>
      </c>
    </row>
    <row r="15" spans="1:8" x14ac:dyDescent="0.25">
      <c r="A15" s="7" t="s">
        <v>40</v>
      </c>
      <c r="B15" s="16">
        <v>7.8842590767532611E-3</v>
      </c>
      <c r="C15" s="17">
        <v>4.87923883874116E-3</v>
      </c>
      <c r="D15" s="16">
        <v>3.4500121216642102E-2</v>
      </c>
      <c r="E15" s="17">
        <v>1.2775743122391599E-2</v>
      </c>
      <c r="F15" s="12"/>
      <c r="G15" s="10">
        <f t="shared" si="0"/>
        <v>3.0050202380121011E-3</v>
      </c>
      <c r="H15" s="11">
        <f t="shared" si="1"/>
        <v>2.1724378094250502E-2</v>
      </c>
    </row>
    <row r="16" spans="1:8" x14ac:dyDescent="0.25">
      <c r="A16" s="7" t="s">
        <v>41</v>
      </c>
      <c r="B16" s="16">
        <v>0.299601844916624</v>
      </c>
      <c r="C16" s="17">
        <v>0</v>
      </c>
      <c r="D16" s="16">
        <v>4.5689349719336803E-2</v>
      </c>
      <c r="E16" s="17">
        <v>0</v>
      </c>
      <c r="F16" s="12"/>
      <c r="G16" s="10">
        <f t="shared" si="0"/>
        <v>0.299601844916624</v>
      </c>
      <c r="H16" s="11">
        <f t="shared" si="1"/>
        <v>4.5689349719336803E-2</v>
      </c>
    </row>
    <row r="17" spans="1:8" x14ac:dyDescent="0.25">
      <c r="A17" s="7" t="s">
        <v>44</v>
      </c>
      <c r="B17" s="16">
        <v>0</v>
      </c>
      <c r="C17" s="17">
        <v>2.4396194193705801E-2</v>
      </c>
      <c r="D17" s="16">
        <v>1.6317624899763201E-2</v>
      </c>
      <c r="E17" s="17">
        <v>1.3722094464790998E-2</v>
      </c>
      <c r="F17" s="12"/>
      <c r="G17" s="10">
        <f t="shared" si="0"/>
        <v>-2.4396194193705801E-2</v>
      </c>
      <c r="H17" s="11">
        <f t="shared" si="1"/>
        <v>2.5955304349722028E-3</v>
      </c>
    </row>
    <row r="18" spans="1:8" x14ac:dyDescent="0.25">
      <c r="A18" s="7" t="s">
        <v>45</v>
      </c>
      <c r="B18" s="16">
        <v>7.8842590767532611E-3</v>
      </c>
      <c r="C18" s="17">
        <v>0.14637716516223501</v>
      </c>
      <c r="D18" s="16">
        <v>5.0351528262126306E-2</v>
      </c>
      <c r="E18" s="17">
        <v>6.9556823666354406E-2</v>
      </c>
      <c r="F18" s="12"/>
      <c r="G18" s="10">
        <f t="shared" si="0"/>
        <v>-0.13849290608548176</v>
      </c>
      <c r="H18" s="11">
        <f t="shared" si="1"/>
        <v>-1.92052954042281E-2</v>
      </c>
    </row>
    <row r="19" spans="1:8" x14ac:dyDescent="0.25">
      <c r="A19" s="7" t="s">
        <v>46</v>
      </c>
      <c r="B19" s="16">
        <v>6.7016202152402699E-2</v>
      </c>
      <c r="C19" s="17">
        <v>0.107343254452305</v>
      </c>
      <c r="D19" s="16">
        <v>6.1074538910542098E-2</v>
      </c>
      <c r="E19" s="17">
        <v>9.7474188267136108E-2</v>
      </c>
      <c r="F19" s="12"/>
      <c r="G19" s="10">
        <f t="shared" si="0"/>
        <v>-4.03270522999023E-2</v>
      </c>
      <c r="H19" s="11">
        <f t="shared" si="1"/>
        <v>-3.639964935659401E-2</v>
      </c>
    </row>
    <row r="20" spans="1:8" x14ac:dyDescent="0.25">
      <c r="A20" s="7" t="s">
        <v>47</v>
      </c>
      <c r="B20" s="16">
        <v>8.5031734142783897</v>
      </c>
      <c r="C20" s="17">
        <v>9.9487679921932202</v>
      </c>
      <c r="D20" s="16">
        <v>7.1256736847994304</v>
      </c>
      <c r="E20" s="17">
        <v>8.8592680918717903</v>
      </c>
      <c r="F20" s="12"/>
      <c r="G20" s="10">
        <f t="shared" si="0"/>
        <v>-1.4455945779148305</v>
      </c>
      <c r="H20" s="11">
        <f t="shared" si="1"/>
        <v>-1.7335944070723599</v>
      </c>
    </row>
    <row r="21" spans="1:8" x14ac:dyDescent="0.25">
      <c r="A21" s="7" t="s">
        <v>50</v>
      </c>
      <c r="B21" s="16">
        <v>0.11432175661292202</v>
      </c>
      <c r="C21" s="17">
        <v>5.8550866064893896E-2</v>
      </c>
      <c r="D21" s="16">
        <v>7.2263767413236896E-2</v>
      </c>
      <c r="E21" s="17">
        <v>3.0283242956780098E-2</v>
      </c>
      <c r="F21" s="12"/>
      <c r="G21" s="10">
        <f t="shared" si="0"/>
        <v>5.5770890548028119E-2</v>
      </c>
      <c r="H21" s="11">
        <f t="shared" si="1"/>
        <v>4.1980524456456794E-2</v>
      </c>
    </row>
    <row r="22" spans="1:8" x14ac:dyDescent="0.25">
      <c r="A22" s="7" t="s">
        <v>51</v>
      </c>
      <c r="B22" s="16">
        <v>3.0039027082429901</v>
      </c>
      <c r="C22" s="17">
        <v>1.82971456452793</v>
      </c>
      <c r="D22" s="16">
        <v>1.90869589541801</v>
      </c>
      <c r="E22" s="17">
        <v>1.32962363607113</v>
      </c>
      <c r="F22" s="12"/>
      <c r="G22" s="10">
        <f t="shared" si="0"/>
        <v>1.1741881437150601</v>
      </c>
      <c r="H22" s="11">
        <f t="shared" si="1"/>
        <v>0.57907225934688</v>
      </c>
    </row>
    <row r="23" spans="1:8" x14ac:dyDescent="0.25">
      <c r="A23" s="7" t="s">
        <v>53</v>
      </c>
      <c r="B23" s="16">
        <v>1.95529625103481</v>
      </c>
      <c r="C23" s="17">
        <v>1.21493047084655</v>
      </c>
      <c r="D23" s="16">
        <v>1.8989053204781499</v>
      </c>
      <c r="E23" s="17">
        <v>1.99822085947629</v>
      </c>
      <c r="F23" s="12"/>
      <c r="G23" s="10">
        <f t="shared" si="0"/>
        <v>0.74036578018825994</v>
      </c>
      <c r="H23" s="11">
        <f t="shared" si="1"/>
        <v>-9.9315538998140163E-2</v>
      </c>
    </row>
    <row r="24" spans="1:8" x14ac:dyDescent="0.25">
      <c r="A24" s="7" t="s">
        <v>54</v>
      </c>
      <c r="B24" s="16">
        <v>7.1707336303070894</v>
      </c>
      <c r="C24" s="17">
        <v>7.1871188094657201</v>
      </c>
      <c r="D24" s="16">
        <v>7.4953844432426404</v>
      </c>
      <c r="E24" s="17">
        <v>6.5364487219525103</v>
      </c>
      <c r="F24" s="12"/>
      <c r="G24" s="10">
        <f t="shared" si="0"/>
        <v>-1.6385179158630692E-2</v>
      </c>
      <c r="H24" s="11">
        <f t="shared" si="1"/>
        <v>0.95893572129013016</v>
      </c>
    </row>
    <row r="25" spans="1:8" x14ac:dyDescent="0.25">
      <c r="A25" s="7" t="s">
        <v>58</v>
      </c>
      <c r="B25" s="16">
        <v>2.15240272795364</v>
      </c>
      <c r="C25" s="17">
        <v>3.1275920956330796</v>
      </c>
      <c r="D25" s="16">
        <v>2.5889077448109998</v>
      </c>
      <c r="E25" s="17">
        <v>2.6616131504982503</v>
      </c>
      <c r="F25" s="12"/>
      <c r="G25" s="10">
        <f t="shared" si="0"/>
        <v>-0.97518936767943964</v>
      </c>
      <c r="H25" s="11">
        <f t="shared" si="1"/>
        <v>-7.2705405687250479E-2</v>
      </c>
    </row>
    <row r="26" spans="1:8" x14ac:dyDescent="0.25">
      <c r="A26" s="7" t="s">
        <v>59</v>
      </c>
      <c r="B26" s="16">
        <v>0</v>
      </c>
      <c r="C26" s="17">
        <v>0</v>
      </c>
      <c r="D26" s="16">
        <v>3.2635249799526302E-3</v>
      </c>
      <c r="E26" s="17">
        <v>0</v>
      </c>
      <c r="F26" s="12"/>
      <c r="G26" s="10">
        <f t="shared" si="0"/>
        <v>0</v>
      </c>
      <c r="H26" s="11">
        <f t="shared" si="1"/>
        <v>3.2635249799526302E-3</v>
      </c>
    </row>
    <row r="27" spans="1:8" x14ac:dyDescent="0.25">
      <c r="A27" s="7" t="s">
        <v>61</v>
      </c>
      <c r="B27" s="16">
        <v>3.5479165845389703E-2</v>
      </c>
      <c r="C27" s="17">
        <v>0.11710173212978799</v>
      </c>
      <c r="D27" s="16">
        <v>6.0608321056263202E-2</v>
      </c>
      <c r="E27" s="17">
        <v>0.118293917799922</v>
      </c>
      <c r="F27" s="12"/>
      <c r="G27" s="10">
        <f t="shared" si="0"/>
        <v>-8.162256628439829E-2</v>
      </c>
      <c r="H27" s="11">
        <f t="shared" si="1"/>
        <v>-5.76855967436588E-2</v>
      </c>
    </row>
    <row r="28" spans="1:8" x14ac:dyDescent="0.25">
      <c r="A28" s="7" t="s">
        <v>62</v>
      </c>
      <c r="B28" s="16">
        <v>0.68987266921590995</v>
      </c>
      <c r="C28" s="17">
        <v>1.21493047084655</v>
      </c>
      <c r="D28" s="16">
        <v>0.77858381664584198</v>
      </c>
      <c r="E28" s="17">
        <v>0.86259924859703396</v>
      </c>
      <c r="F28" s="12"/>
      <c r="G28" s="10">
        <f t="shared" si="0"/>
        <v>-0.52505780163064009</v>
      </c>
      <c r="H28" s="11">
        <f t="shared" si="1"/>
        <v>-8.4015431951191988E-2</v>
      </c>
    </row>
    <row r="29" spans="1:8" x14ac:dyDescent="0.25">
      <c r="A29" s="7" t="s">
        <v>64</v>
      </c>
      <c r="B29" s="16">
        <v>7.9276225016754003</v>
      </c>
      <c r="C29" s="17">
        <v>6.76262503049524</v>
      </c>
      <c r="D29" s="16">
        <v>7.9229062156164307</v>
      </c>
      <c r="E29" s="17">
        <v>7.4449460106559204</v>
      </c>
      <c r="F29" s="12"/>
      <c r="G29" s="10">
        <f t="shared" si="0"/>
        <v>1.1649974711801603</v>
      </c>
      <c r="H29" s="11">
        <f t="shared" si="1"/>
        <v>0.47796020496051028</v>
      </c>
    </row>
    <row r="30" spans="1:8" x14ac:dyDescent="0.25">
      <c r="A30" s="7" t="s">
        <v>65</v>
      </c>
      <c r="B30" s="16">
        <v>5.1247683998896197E-2</v>
      </c>
      <c r="C30" s="17">
        <v>1.4637716516223498E-2</v>
      </c>
      <c r="D30" s="16">
        <v>2.0513585588273701E-2</v>
      </c>
      <c r="E30" s="17">
        <v>1.7034324163188799E-2</v>
      </c>
      <c r="F30" s="12"/>
      <c r="G30" s="10">
        <f t="shared" si="0"/>
        <v>3.6609967482672701E-2</v>
      </c>
      <c r="H30" s="11">
        <f t="shared" si="1"/>
        <v>3.4792614250849022E-3</v>
      </c>
    </row>
    <row r="31" spans="1:8" x14ac:dyDescent="0.25">
      <c r="A31" s="7" t="s">
        <v>66</v>
      </c>
      <c r="B31" s="16">
        <v>0.39421295383766297</v>
      </c>
      <c r="C31" s="17">
        <v>0.46352768968041003</v>
      </c>
      <c r="D31" s="16">
        <v>0.45596106148481103</v>
      </c>
      <c r="E31" s="17">
        <v>0.719700195894728</v>
      </c>
      <c r="F31" s="12"/>
      <c r="G31" s="10">
        <f t="shared" si="0"/>
        <v>-6.9314735842747055E-2</v>
      </c>
      <c r="H31" s="11">
        <f t="shared" si="1"/>
        <v>-0.26373913440991698</v>
      </c>
    </row>
    <row r="32" spans="1:8" x14ac:dyDescent="0.25">
      <c r="A32" s="7" t="s">
        <v>67</v>
      </c>
      <c r="B32" s="16">
        <v>1.75818977411598</v>
      </c>
      <c r="C32" s="17">
        <v>1.46377165162235</v>
      </c>
      <c r="D32" s="16">
        <v>1.42942394121925</v>
      </c>
      <c r="E32" s="17">
        <v>1.12805080014006</v>
      </c>
      <c r="F32" s="12"/>
      <c r="G32" s="10">
        <f t="shared" si="0"/>
        <v>0.29441812249362997</v>
      </c>
      <c r="H32" s="11">
        <f t="shared" si="1"/>
        <v>0.30137314107919</v>
      </c>
    </row>
    <row r="33" spans="1:8" x14ac:dyDescent="0.25">
      <c r="A33" s="7" t="s">
        <v>68</v>
      </c>
      <c r="B33" s="16">
        <v>0.43757637875980598</v>
      </c>
      <c r="C33" s="17">
        <v>1.13686264942669</v>
      </c>
      <c r="D33" s="16">
        <v>0.64431307461350495</v>
      </c>
      <c r="E33" s="17">
        <v>1.0026592472721398</v>
      </c>
      <c r="F33" s="12"/>
      <c r="G33" s="10">
        <f t="shared" si="0"/>
        <v>-0.69928627066688409</v>
      </c>
      <c r="H33" s="11">
        <f t="shared" si="1"/>
        <v>-0.35834617265863489</v>
      </c>
    </row>
    <row r="34" spans="1:8" x14ac:dyDescent="0.25">
      <c r="A34" s="7" t="s">
        <v>69</v>
      </c>
      <c r="B34" s="16">
        <v>0</v>
      </c>
      <c r="C34" s="17">
        <v>1.9516955354964602E-2</v>
      </c>
      <c r="D34" s="16">
        <v>9.7905749398578996E-3</v>
      </c>
      <c r="E34" s="17">
        <v>1.04098647663932E-2</v>
      </c>
      <c r="F34" s="12"/>
      <c r="G34" s="10">
        <f t="shared" si="0"/>
        <v>-1.9516955354964602E-2</v>
      </c>
      <c r="H34" s="11">
        <f t="shared" si="1"/>
        <v>-6.1928982653530057E-4</v>
      </c>
    </row>
    <row r="35" spans="1:8" x14ac:dyDescent="0.25">
      <c r="A35" s="7" t="s">
        <v>72</v>
      </c>
      <c r="B35" s="16">
        <v>6.7016202152402699E-2</v>
      </c>
      <c r="C35" s="17">
        <v>6.3430104903635001E-2</v>
      </c>
      <c r="D35" s="16">
        <v>5.8743449639147398E-2</v>
      </c>
      <c r="E35" s="17">
        <v>5.8200607557561797E-2</v>
      </c>
      <c r="F35" s="12"/>
      <c r="G35" s="10">
        <f t="shared" si="0"/>
        <v>3.5860972487676973E-3</v>
      </c>
      <c r="H35" s="11">
        <f t="shared" si="1"/>
        <v>5.428420815856011E-4</v>
      </c>
    </row>
    <row r="36" spans="1:8" x14ac:dyDescent="0.25">
      <c r="A36" s="7" t="s">
        <v>73</v>
      </c>
      <c r="B36" s="16">
        <v>8.0695391650569608</v>
      </c>
      <c r="C36" s="17">
        <v>7.5140278116613803</v>
      </c>
      <c r="D36" s="16">
        <v>9.3033772821364007</v>
      </c>
      <c r="E36" s="17">
        <v>9.9414208519054803</v>
      </c>
      <c r="F36" s="12"/>
      <c r="G36" s="10">
        <f t="shared" si="0"/>
        <v>0.55551135339558044</v>
      </c>
      <c r="H36" s="11">
        <f t="shared" si="1"/>
        <v>-0.63804356976907961</v>
      </c>
    </row>
    <row r="37" spans="1:8" x14ac:dyDescent="0.25">
      <c r="A37" s="7" t="s">
        <v>74</v>
      </c>
      <c r="B37" s="16">
        <v>0</v>
      </c>
      <c r="C37" s="17">
        <v>4.87923883874116E-3</v>
      </c>
      <c r="D37" s="16">
        <v>6.0608321056263197E-3</v>
      </c>
      <c r="E37" s="17">
        <v>6.1512837255959596E-3</v>
      </c>
      <c r="F37" s="12"/>
      <c r="G37" s="10">
        <f t="shared" si="0"/>
        <v>-4.87923883874116E-3</v>
      </c>
      <c r="H37" s="11">
        <f t="shared" si="1"/>
        <v>-9.0451619969639935E-5</v>
      </c>
    </row>
    <row r="38" spans="1:8" x14ac:dyDescent="0.25">
      <c r="A38" s="7" t="s">
        <v>75</v>
      </c>
      <c r="B38" s="16">
        <v>3.3074466826979898</v>
      </c>
      <c r="C38" s="17">
        <v>3.8497194437667699</v>
      </c>
      <c r="D38" s="16">
        <v>4.1633254387109995</v>
      </c>
      <c r="E38" s="17">
        <v>4.3674114451731301</v>
      </c>
      <c r="F38" s="12"/>
      <c r="G38" s="10">
        <f t="shared" ref="G38:G69" si="2">B38-C38</f>
        <v>-0.54227276106878008</v>
      </c>
      <c r="H38" s="11">
        <f t="shared" ref="H38:H69" si="3">D38-E38</f>
        <v>-0.2040860064621306</v>
      </c>
    </row>
    <row r="39" spans="1:8" x14ac:dyDescent="0.25">
      <c r="A39" s="7" t="s">
        <v>77</v>
      </c>
      <c r="B39" s="16">
        <v>0.72535183506129997</v>
      </c>
      <c r="C39" s="17">
        <v>0.65381800439131499</v>
      </c>
      <c r="D39" s="16">
        <v>0.67181992801596302</v>
      </c>
      <c r="E39" s="17">
        <v>0.72348560126432493</v>
      </c>
      <c r="F39" s="12"/>
      <c r="G39" s="10">
        <f t="shared" si="2"/>
        <v>7.1533830669984977E-2</v>
      </c>
      <c r="H39" s="11">
        <f t="shared" si="3"/>
        <v>-5.166567324836191E-2</v>
      </c>
    </row>
    <row r="40" spans="1:8" x14ac:dyDescent="0.25">
      <c r="A40" s="7" t="s">
        <v>78</v>
      </c>
      <c r="B40" s="16">
        <v>3.9263610202231201</v>
      </c>
      <c r="C40" s="17">
        <v>3.7911685777018795</v>
      </c>
      <c r="D40" s="16">
        <v>3.9372097793857099</v>
      </c>
      <c r="E40" s="17">
        <v>3.2374679423482799</v>
      </c>
      <c r="F40" s="12"/>
      <c r="G40" s="10">
        <f t="shared" si="2"/>
        <v>0.13519244252124052</v>
      </c>
      <c r="H40" s="11">
        <f t="shared" si="3"/>
        <v>0.69974183703742998</v>
      </c>
    </row>
    <row r="41" spans="1:8" x14ac:dyDescent="0.25">
      <c r="A41" s="7" t="s">
        <v>79</v>
      </c>
      <c r="B41" s="16">
        <v>0.390270824299286</v>
      </c>
      <c r="C41" s="17">
        <v>0.37570139058306901</v>
      </c>
      <c r="D41" s="16">
        <v>0.324487626578147</v>
      </c>
      <c r="E41" s="17">
        <v>0.37617465860375299</v>
      </c>
      <c r="F41" s="12"/>
      <c r="G41" s="10">
        <f t="shared" si="2"/>
        <v>1.4569433716216995E-2</v>
      </c>
      <c r="H41" s="11">
        <f t="shared" si="3"/>
        <v>-5.1687032025605983E-2</v>
      </c>
    </row>
    <row r="42" spans="1:8" x14ac:dyDescent="0.25">
      <c r="A42" s="7" t="s">
        <v>80</v>
      </c>
      <c r="B42" s="16">
        <v>6.2758702250956002</v>
      </c>
      <c r="C42" s="17">
        <v>4.1131983410587898</v>
      </c>
      <c r="D42" s="16">
        <v>6.1386904872909005</v>
      </c>
      <c r="E42" s="17">
        <v>5.0847457627118597</v>
      </c>
      <c r="F42" s="12"/>
      <c r="G42" s="10">
        <f t="shared" si="2"/>
        <v>2.1626718840368104</v>
      </c>
      <c r="H42" s="11">
        <f t="shared" si="3"/>
        <v>1.0539447245790408</v>
      </c>
    </row>
    <row r="43" spans="1:8" x14ac:dyDescent="0.25">
      <c r="A43" s="7" t="s">
        <v>81</v>
      </c>
      <c r="B43" s="16">
        <v>0</v>
      </c>
      <c r="C43" s="17">
        <v>0</v>
      </c>
      <c r="D43" s="16">
        <v>0</v>
      </c>
      <c r="E43" s="17">
        <v>9.4635134239937893E-4</v>
      </c>
      <c r="F43" s="12"/>
      <c r="G43" s="10">
        <f t="shared" si="2"/>
        <v>0</v>
      </c>
      <c r="H43" s="11">
        <f t="shared" si="3"/>
        <v>-9.4635134239937893E-4</v>
      </c>
    </row>
    <row r="44" spans="1:8" x14ac:dyDescent="0.25">
      <c r="A44" s="7" t="s">
        <v>82</v>
      </c>
      <c r="B44" s="16">
        <v>2.2548980959514302</v>
      </c>
      <c r="C44" s="17">
        <v>3.38131251524762</v>
      </c>
      <c r="D44" s="16">
        <v>2.8238815433675799</v>
      </c>
      <c r="E44" s="17">
        <v>4.5254521193538304</v>
      </c>
      <c r="F44" s="12"/>
      <c r="G44" s="10">
        <f t="shared" si="2"/>
        <v>-1.1264144192961898</v>
      </c>
      <c r="H44" s="11">
        <f t="shared" si="3"/>
        <v>-1.7015705759862505</v>
      </c>
    </row>
    <row r="45" spans="1:8" x14ac:dyDescent="0.25">
      <c r="A45" s="7" t="s">
        <v>83</v>
      </c>
      <c r="B45" s="16">
        <v>0.18133795876532499</v>
      </c>
      <c r="C45" s="17">
        <v>0.32690900219565699</v>
      </c>
      <c r="D45" s="16">
        <v>0.27786584115025298</v>
      </c>
      <c r="E45" s="17">
        <v>0.271602835268622</v>
      </c>
      <c r="F45" s="12"/>
      <c r="G45" s="10">
        <f t="shared" si="2"/>
        <v>-0.145571043430332</v>
      </c>
      <c r="H45" s="11">
        <f t="shared" si="3"/>
        <v>6.2630058816309786E-3</v>
      </c>
    </row>
    <row r="46" spans="1:8" x14ac:dyDescent="0.25">
      <c r="A46" s="7" t="s">
        <v>84</v>
      </c>
      <c r="B46" s="16">
        <v>2.75949067686364E-2</v>
      </c>
      <c r="C46" s="17">
        <v>0</v>
      </c>
      <c r="D46" s="16">
        <v>6.9466460287563203E-2</v>
      </c>
      <c r="E46" s="17">
        <v>0</v>
      </c>
      <c r="F46" s="12"/>
      <c r="G46" s="10">
        <f t="shared" si="2"/>
        <v>2.75949067686364E-2</v>
      </c>
      <c r="H46" s="11">
        <f t="shared" si="3"/>
        <v>6.9466460287563203E-2</v>
      </c>
    </row>
    <row r="47" spans="1:8" x14ac:dyDescent="0.25">
      <c r="A47" s="7" t="s">
        <v>85</v>
      </c>
      <c r="B47" s="16">
        <v>0.52824535814246898</v>
      </c>
      <c r="C47" s="17">
        <v>0.49768236155159801</v>
      </c>
      <c r="D47" s="16">
        <v>0.616806221211048</v>
      </c>
      <c r="E47" s="17">
        <v>0.51102972489566501</v>
      </c>
      <c r="F47" s="12"/>
      <c r="G47" s="10">
        <f t="shared" si="2"/>
        <v>3.0562996590870972E-2</v>
      </c>
      <c r="H47" s="11">
        <f t="shared" si="3"/>
        <v>0.105776496315383</v>
      </c>
    </row>
    <row r="48" spans="1:8" x14ac:dyDescent="0.25">
      <c r="A48" s="7" t="s">
        <v>86</v>
      </c>
      <c r="B48" s="16">
        <v>0.74112035321480707</v>
      </c>
      <c r="C48" s="17">
        <v>0.29763356916321104</v>
      </c>
      <c r="D48" s="16">
        <v>0.48533278630438398</v>
      </c>
      <c r="E48" s="17">
        <v>0.31892040238859098</v>
      </c>
      <c r="F48" s="12"/>
      <c r="G48" s="10">
        <f t="shared" si="2"/>
        <v>0.44348678405159603</v>
      </c>
      <c r="H48" s="11">
        <f t="shared" si="3"/>
        <v>0.16641238391579299</v>
      </c>
    </row>
    <row r="49" spans="1:8" x14ac:dyDescent="0.25">
      <c r="A49" s="7" t="s">
        <v>87</v>
      </c>
      <c r="B49" s="16">
        <v>0.68198841013915701</v>
      </c>
      <c r="C49" s="17">
        <v>0.78067821419858496</v>
      </c>
      <c r="D49" s="16">
        <v>1.02567927941368</v>
      </c>
      <c r="E49" s="17">
        <v>0.87774087007542401</v>
      </c>
      <c r="F49" s="12"/>
      <c r="G49" s="10">
        <f t="shared" si="2"/>
        <v>-9.8689804059427955E-2</v>
      </c>
      <c r="H49" s="11">
        <f t="shared" si="3"/>
        <v>0.14793840933825597</v>
      </c>
    </row>
    <row r="50" spans="1:8" x14ac:dyDescent="0.25">
      <c r="A50" s="7" t="s">
        <v>88</v>
      </c>
      <c r="B50" s="16">
        <v>7.8842590767532611E-3</v>
      </c>
      <c r="C50" s="17">
        <v>9.7584776774823096E-3</v>
      </c>
      <c r="D50" s="16">
        <v>7.9257035227421092E-3</v>
      </c>
      <c r="E50" s="17">
        <v>3.7854053695975196E-3</v>
      </c>
      <c r="F50" s="12"/>
      <c r="G50" s="10">
        <f t="shared" si="2"/>
        <v>-1.8742186007290485E-3</v>
      </c>
      <c r="H50" s="11">
        <f t="shared" si="3"/>
        <v>4.1402981531445896E-3</v>
      </c>
    </row>
    <row r="51" spans="1:8" x14ac:dyDescent="0.25">
      <c r="A51" s="7" t="s">
        <v>91</v>
      </c>
      <c r="B51" s="16">
        <v>0.83178933259746901</v>
      </c>
      <c r="C51" s="17">
        <v>0.78555745303732594</v>
      </c>
      <c r="D51" s="16">
        <v>0.75667157749473202</v>
      </c>
      <c r="E51" s="17">
        <v>1.15029005668645</v>
      </c>
      <c r="F51" s="12"/>
      <c r="G51" s="10">
        <f t="shared" si="2"/>
        <v>4.6231879560143074E-2</v>
      </c>
      <c r="H51" s="11">
        <f t="shared" si="3"/>
        <v>-0.393618479191718</v>
      </c>
    </row>
    <row r="52" spans="1:8" x14ac:dyDescent="0.25">
      <c r="A52" s="7" t="s">
        <v>92</v>
      </c>
      <c r="B52" s="16">
        <v>0.465171285528442</v>
      </c>
      <c r="C52" s="17">
        <v>0.32690900219565699</v>
      </c>
      <c r="D52" s="16">
        <v>0.36225127277474201</v>
      </c>
      <c r="E52" s="17">
        <v>0.29668114584220501</v>
      </c>
      <c r="F52" s="12"/>
      <c r="G52" s="10">
        <f t="shared" si="2"/>
        <v>0.13826228333278501</v>
      </c>
      <c r="H52" s="11">
        <f t="shared" si="3"/>
        <v>6.5570126932536998E-2</v>
      </c>
    </row>
    <row r="53" spans="1:8" x14ac:dyDescent="0.25">
      <c r="A53" s="7" t="s">
        <v>93</v>
      </c>
      <c r="B53" s="16">
        <v>3.3784050143887705</v>
      </c>
      <c r="C53" s="17">
        <v>3.2837277384727996</v>
      </c>
      <c r="D53" s="16">
        <v>3.0504634205471501</v>
      </c>
      <c r="E53" s="17">
        <v>3.07611503846918</v>
      </c>
      <c r="F53" s="12"/>
      <c r="G53" s="10">
        <f t="shared" si="2"/>
        <v>9.467727591597086E-2</v>
      </c>
      <c r="H53" s="11">
        <f t="shared" si="3"/>
        <v>-2.5651617922029857E-2</v>
      </c>
    </row>
    <row r="54" spans="1:8" x14ac:dyDescent="0.25">
      <c r="A54" s="7" t="s">
        <v>94</v>
      </c>
      <c r="B54" s="16">
        <v>1.5058934836598699</v>
      </c>
      <c r="C54" s="17">
        <v>1.42473774091242</v>
      </c>
      <c r="D54" s="16">
        <v>1.8732633384928099</v>
      </c>
      <c r="E54" s="17">
        <v>1.28372559596476</v>
      </c>
      <c r="F54" s="12"/>
      <c r="G54" s="10">
        <f t="shared" si="2"/>
        <v>8.1155742747449855E-2</v>
      </c>
      <c r="H54" s="11">
        <f t="shared" si="3"/>
        <v>0.58953774252804991</v>
      </c>
    </row>
    <row r="55" spans="1:8" x14ac:dyDescent="0.25">
      <c r="A55" s="7" t="s">
        <v>95</v>
      </c>
      <c r="B55" s="16">
        <v>6.3783655930933891</v>
      </c>
      <c r="C55" s="17">
        <v>0</v>
      </c>
      <c r="D55" s="16">
        <v>1.72034388228932</v>
      </c>
      <c r="E55" s="17">
        <v>0</v>
      </c>
      <c r="F55" s="12"/>
      <c r="G55" s="10">
        <f t="shared" si="2"/>
        <v>6.3783655930933891</v>
      </c>
      <c r="H55" s="11">
        <f t="shared" si="3"/>
        <v>1.72034388228932</v>
      </c>
    </row>
    <row r="56" spans="1:8" x14ac:dyDescent="0.25">
      <c r="A56" s="7" t="s">
        <v>96</v>
      </c>
      <c r="B56" s="16">
        <v>11.928883983127699</v>
      </c>
      <c r="C56" s="17">
        <v>20.0780678214199</v>
      </c>
      <c r="D56" s="16">
        <v>17.599257781176</v>
      </c>
      <c r="E56" s="17">
        <v>17.7644342238499</v>
      </c>
      <c r="F56" s="12"/>
      <c r="G56" s="10">
        <f t="shared" si="2"/>
        <v>-8.1491838382922008</v>
      </c>
      <c r="H56" s="11">
        <f t="shared" si="3"/>
        <v>-0.16517644267389997</v>
      </c>
    </row>
    <row r="57" spans="1:8" x14ac:dyDescent="0.25">
      <c r="A57" s="7" t="s">
        <v>98</v>
      </c>
      <c r="B57" s="16">
        <v>4.1116411085268298</v>
      </c>
      <c r="C57" s="17">
        <v>4.6694315686752894</v>
      </c>
      <c r="D57" s="16">
        <v>2.8015030863621999</v>
      </c>
      <c r="E57" s="17">
        <v>4.0404470563741501</v>
      </c>
      <c r="F57" s="12"/>
      <c r="G57" s="10">
        <f t="shared" si="2"/>
        <v>-0.55779046014845957</v>
      </c>
      <c r="H57" s="11">
        <f t="shared" si="3"/>
        <v>-1.2389439700119502</v>
      </c>
    </row>
    <row r="58" spans="1:8" x14ac:dyDescent="0.25">
      <c r="A58" s="7" t="s">
        <v>99</v>
      </c>
      <c r="B58" s="16">
        <v>1.2141758978199999</v>
      </c>
      <c r="C58" s="17">
        <v>0.64405952671383304</v>
      </c>
      <c r="D58" s="16">
        <v>1.2135650746880999</v>
      </c>
      <c r="E58" s="17">
        <v>1.05944032781611</v>
      </c>
      <c r="F58" s="12"/>
      <c r="G58" s="10">
        <f t="shared" si="2"/>
        <v>0.57011637110616686</v>
      </c>
      <c r="H58" s="11">
        <f t="shared" si="3"/>
        <v>0.15412474687198996</v>
      </c>
    </row>
    <row r="59" spans="1:8" x14ac:dyDescent="0.25">
      <c r="A59" s="142" t="s">
        <v>42</v>
      </c>
      <c r="B59" s="153">
        <v>0.157685181535065</v>
      </c>
      <c r="C59" s="154">
        <v>0.18053183703342301</v>
      </c>
      <c r="D59" s="153">
        <v>9.1844917292952591E-2</v>
      </c>
      <c r="E59" s="154">
        <v>8.6591147829543205E-2</v>
      </c>
      <c r="F59" s="155"/>
      <c r="G59" s="156">
        <f t="shared" si="2"/>
        <v>-2.2846655498358015E-2</v>
      </c>
      <c r="H59" s="157">
        <f t="shared" si="3"/>
        <v>5.2537694634093857E-3</v>
      </c>
    </row>
    <row r="60" spans="1:8" x14ac:dyDescent="0.25">
      <c r="A60" s="7" t="s">
        <v>43</v>
      </c>
      <c r="B60" s="16">
        <v>1.5768518153506498E-2</v>
      </c>
      <c r="C60" s="17">
        <v>0</v>
      </c>
      <c r="D60" s="16">
        <v>7.9257035227421092E-3</v>
      </c>
      <c r="E60" s="17">
        <v>8.0439864103947194E-3</v>
      </c>
      <c r="F60" s="12"/>
      <c r="G60" s="10">
        <f t="shared" si="2"/>
        <v>1.5768518153506498E-2</v>
      </c>
      <c r="H60" s="11">
        <f t="shared" si="3"/>
        <v>-1.1828288765261021E-4</v>
      </c>
    </row>
    <row r="61" spans="1:8" x14ac:dyDescent="0.25">
      <c r="A61" s="7" t="s">
        <v>48</v>
      </c>
      <c r="B61" s="16">
        <v>5.1247683998896197E-2</v>
      </c>
      <c r="C61" s="17">
        <v>8.29470602585997E-2</v>
      </c>
      <c r="D61" s="16">
        <v>4.9885310407847397E-2</v>
      </c>
      <c r="E61" s="17">
        <v>4.4478513092770802E-2</v>
      </c>
      <c r="F61" s="12"/>
      <c r="G61" s="10">
        <f t="shared" si="2"/>
        <v>-3.1699376259703503E-2</v>
      </c>
      <c r="H61" s="11">
        <f t="shared" si="3"/>
        <v>5.4067973150765947E-3</v>
      </c>
    </row>
    <row r="62" spans="1:8" x14ac:dyDescent="0.25">
      <c r="A62" s="7" t="s">
        <v>49</v>
      </c>
      <c r="B62" s="16">
        <v>0.41786573106792302</v>
      </c>
      <c r="C62" s="17">
        <v>0.56599170529397402</v>
      </c>
      <c r="D62" s="16">
        <v>0.43917721873076898</v>
      </c>
      <c r="E62" s="17">
        <v>0.37854053695975198</v>
      </c>
      <c r="F62" s="12"/>
      <c r="G62" s="10">
        <f t="shared" si="2"/>
        <v>-0.148125974226051</v>
      </c>
      <c r="H62" s="11">
        <f t="shared" si="3"/>
        <v>6.0636681771016998E-2</v>
      </c>
    </row>
    <row r="63" spans="1:8" x14ac:dyDescent="0.25">
      <c r="A63" s="7" t="s">
        <v>52</v>
      </c>
      <c r="B63" s="16">
        <v>0.40209721291441602</v>
      </c>
      <c r="C63" s="17">
        <v>0.45376921200292802</v>
      </c>
      <c r="D63" s="16">
        <v>0.44383939727355803</v>
      </c>
      <c r="E63" s="17">
        <v>0.475541549555688</v>
      </c>
      <c r="F63" s="12"/>
      <c r="G63" s="10">
        <f t="shared" si="2"/>
        <v>-5.1671999088512E-2</v>
      </c>
      <c r="H63" s="11">
        <f t="shared" si="3"/>
        <v>-3.1702152282129969E-2</v>
      </c>
    </row>
    <row r="64" spans="1:8" x14ac:dyDescent="0.25">
      <c r="A64" s="7" t="s">
        <v>55</v>
      </c>
      <c r="B64" s="16">
        <v>0</v>
      </c>
      <c r="C64" s="17">
        <v>1.4637716516223498E-2</v>
      </c>
      <c r="D64" s="16">
        <v>5.5946142513473704E-3</v>
      </c>
      <c r="E64" s="17">
        <v>6.1512837255959596E-3</v>
      </c>
      <c r="F64" s="12"/>
      <c r="G64" s="10">
        <f t="shared" si="2"/>
        <v>-1.4637716516223498E-2</v>
      </c>
      <c r="H64" s="11">
        <f t="shared" si="3"/>
        <v>-5.5666947424858927E-4</v>
      </c>
    </row>
    <row r="65" spans="1:8" x14ac:dyDescent="0.25">
      <c r="A65" s="7" t="s">
        <v>56</v>
      </c>
      <c r="B65" s="16">
        <v>0</v>
      </c>
      <c r="C65" s="17">
        <v>0</v>
      </c>
      <c r="D65" s="16">
        <v>0</v>
      </c>
      <c r="E65" s="17">
        <v>1.4195270135990701E-3</v>
      </c>
      <c r="F65" s="12"/>
      <c r="G65" s="10">
        <f t="shared" si="2"/>
        <v>0</v>
      </c>
      <c r="H65" s="11">
        <f t="shared" si="3"/>
        <v>-1.4195270135990701E-3</v>
      </c>
    </row>
    <row r="66" spans="1:8" x14ac:dyDescent="0.25">
      <c r="A66" s="7" t="s">
        <v>57</v>
      </c>
      <c r="B66" s="16">
        <v>1.0919698821303301</v>
      </c>
      <c r="C66" s="17">
        <v>0.8977799463283731</v>
      </c>
      <c r="D66" s="16">
        <v>0.993976465322716</v>
      </c>
      <c r="E66" s="17">
        <v>0.673802155788358</v>
      </c>
      <c r="F66" s="12"/>
      <c r="G66" s="10">
        <f t="shared" si="2"/>
        <v>0.19418993580195698</v>
      </c>
      <c r="H66" s="11">
        <f t="shared" si="3"/>
        <v>0.32017430953435799</v>
      </c>
    </row>
    <row r="67" spans="1:8" x14ac:dyDescent="0.25">
      <c r="A67" s="7" t="s">
        <v>60</v>
      </c>
      <c r="B67" s="16">
        <v>0.26412267907123405</v>
      </c>
      <c r="C67" s="17">
        <v>0.58062942181019805</v>
      </c>
      <c r="D67" s="16">
        <v>0.18182496316878999</v>
      </c>
      <c r="E67" s="17">
        <v>0.230436551874249</v>
      </c>
      <c r="F67" s="12"/>
      <c r="G67" s="10">
        <f t="shared" si="2"/>
        <v>-0.31650674273896401</v>
      </c>
      <c r="H67" s="11">
        <f t="shared" si="3"/>
        <v>-4.8611588705459008E-2</v>
      </c>
    </row>
    <row r="68" spans="1:8" x14ac:dyDescent="0.25">
      <c r="A68" s="7" t="s">
        <v>63</v>
      </c>
      <c r="B68" s="16">
        <v>0.228643513225845</v>
      </c>
      <c r="C68" s="17">
        <v>0.31227128567943402</v>
      </c>
      <c r="D68" s="16">
        <v>0.27366988046174201</v>
      </c>
      <c r="E68" s="17">
        <v>0.23990006529824298</v>
      </c>
      <c r="F68" s="12"/>
      <c r="G68" s="10">
        <f t="shared" si="2"/>
        <v>-8.3627772453589017E-2</v>
      </c>
      <c r="H68" s="11">
        <f t="shared" si="3"/>
        <v>3.3769815163499028E-2</v>
      </c>
    </row>
    <row r="69" spans="1:8" x14ac:dyDescent="0.25">
      <c r="A69" s="7" t="s">
        <v>70</v>
      </c>
      <c r="B69" s="16">
        <v>7.4900461229156001E-2</v>
      </c>
      <c r="C69" s="17">
        <v>4.3913149548670399E-2</v>
      </c>
      <c r="D69" s="16">
        <v>8.2986778061652611E-2</v>
      </c>
      <c r="E69" s="17">
        <v>4.5424864435170201E-2</v>
      </c>
      <c r="F69" s="12"/>
      <c r="G69" s="10">
        <f t="shared" si="2"/>
        <v>3.0987311680485602E-2</v>
      </c>
      <c r="H69" s="11">
        <f t="shared" si="3"/>
        <v>3.756191362648241E-2</v>
      </c>
    </row>
    <row r="70" spans="1:8" x14ac:dyDescent="0.25">
      <c r="A70" s="7" t="s">
        <v>71</v>
      </c>
      <c r="B70" s="16">
        <v>3.9421295383766305E-3</v>
      </c>
      <c r="C70" s="17">
        <v>5.36716272261527E-2</v>
      </c>
      <c r="D70" s="16">
        <v>2.61081998396211E-2</v>
      </c>
      <c r="E70" s="17">
        <v>1.65611484919891E-2</v>
      </c>
      <c r="F70" s="12"/>
      <c r="G70" s="10">
        <f t="shared" ref="G70:G76" si="4">B70-C70</f>
        <v>-4.972949768777607E-2</v>
      </c>
      <c r="H70" s="11">
        <f t="shared" ref="H70:H76" si="5">D70-E70</f>
        <v>9.5470513476320004E-3</v>
      </c>
    </row>
    <row r="71" spans="1:8" x14ac:dyDescent="0.25">
      <c r="A71" s="7" t="s">
        <v>76</v>
      </c>
      <c r="B71" s="16">
        <v>7.0958331690779405E-2</v>
      </c>
      <c r="C71" s="17">
        <v>0.18053183703342301</v>
      </c>
      <c r="D71" s="16">
        <v>8.8581392312999996E-2</v>
      </c>
      <c r="E71" s="17">
        <v>0.16797736327589</v>
      </c>
      <c r="F71" s="12"/>
      <c r="G71" s="10">
        <f t="shared" si="4"/>
        <v>-0.10957350534264361</v>
      </c>
      <c r="H71" s="11">
        <f t="shared" si="5"/>
        <v>-7.939597096289E-2</v>
      </c>
    </row>
    <row r="72" spans="1:8" x14ac:dyDescent="0.25">
      <c r="A72" s="7" t="s">
        <v>89</v>
      </c>
      <c r="B72" s="16">
        <v>6.7016202152402699E-2</v>
      </c>
      <c r="C72" s="17">
        <v>0.17565259819468199</v>
      </c>
      <c r="D72" s="16">
        <v>0.120750424258247</v>
      </c>
      <c r="E72" s="17">
        <v>0.12633790421031699</v>
      </c>
      <c r="F72" s="12"/>
      <c r="G72" s="10">
        <f t="shared" si="4"/>
        <v>-0.10863639604227929</v>
      </c>
      <c r="H72" s="11">
        <f t="shared" si="5"/>
        <v>-5.5874799520699847E-3</v>
      </c>
    </row>
    <row r="73" spans="1:8" x14ac:dyDescent="0.25">
      <c r="A73" s="7" t="s">
        <v>90</v>
      </c>
      <c r="B73" s="16">
        <v>0</v>
      </c>
      <c r="C73" s="17">
        <v>0</v>
      </c>
      <c r="D73" s="16">
        <v>3.2635249799526302E-3</v>
      </c>
      <c r="E73" s="17">
        <v>0</v>
      </c>
      <c r="F73" s="12"/>
      <c r="G73" s="10">
        <f t="shared" si="4"/>
        <v>0</v>
      </c>
      <c r="H73" s="11">
        <f t="shared" si="5"/>
        <v>3.2635249799526302E-3</v>
      </c>
    </row>
    <row r="74" spans="1:8" x14ac:dyDescent="0.25">
      <c r="A74" s="7" t="s">
        <v>97</v>
      </c>
      <c r="B74" s="16">
        <v>0.236527772302598</v>
      </c>
      <c r="C74" s="17">
        <v>9.7584776774823107E-2</v>
      </c>
      <c r="D74" s="16">
        <v>0.15105458478637901</v>
      </c>
      <c r="E74" s="17">
        <v>8.8957026185541604E-2</v>
      </c>
      <c r="F74" s="12"/>
      <c r="G74" s="10">
        <f t="shared" si="4"/>
        <v>0.13894299552777489</v>
      </c>
      <c r="H74" s="11">
        <f t="shared" si="5"/>
        <v>6.2097558600837405E-2</v>
      </c>
    </row>
    <row r="75" spans="1:8" x14ac:dyDescent="0.25">
      <c r="A75" s="7" t="s">
        <v>100</v>
      </c>
      <c r="B75" s="16">
        <v>0.31537036307013</v>
      </c>
      <c r="C75" s="17">
        <v>0.27811661380824598</v>
      </c>
      <c r="D75" s="16">
        <v>0.286723980381553</v>
      </c>
      <c r="E75" s="17">
        <v>0.22191938979265399</v>
      </c>
      <c r="F75" s="12"/>
      <c r="G75" s="10">
        <f t="shared" si="4"/>
        <v>3.7253749261884017E-2</v>
      </c>
      <c r="H75" s="11">
        <f t="shared" si="5"/>
        <v>6.4804590588899008E-2</v>
      </c>
    </row>
    <row r="76" spans="1:8" x14ac:dyDescent="0.25">
      <c r="A76" s="7" t="s">
        <v>101</v>
      </c>
      <c r="B76" s="16">
        <v>3.9421295383766305E-3</v>
      </c>
      <c r="C76" s="17">
        <v>1.9516955354964602E-2</v>
      </c>
      <c r="D76" s="16">
        <v>1.07230106484158E-2</v>
      </c>
      <c r="E76" s="17">
        <v>1.65611484919891E-2</v>
      </c>
      <c r="F76" s="12"/>
      <c r="G76" s="10">
        <f t="shared" si="4"/>
        <v>-1.5574825816587971E-2</v>
      </c>
      <c r="H76" s="11">
        <f t="shared" si="5"/>
        <v>-5.8381378435732999E-3</v>
      </c>
    </row>
    <row r="77" spans="1:8" x14ac:dyDescent="0.25">
      <c r="A77" s="1"/>
      <c r="B77" s="18"/>
      <c r="C77" s="19"/>
      <c r="D77" s="18"/>
      <c r="E77" s="19"/>
      <c r="F77" s="15"/>
      <c r="G77" s="13"/>
      <c r="H77" s="14"/>
    </row>
    <row r="78" spans="1:8" s="43" customFormat="1" x14ac:dyDescent="0.25">
      <c r="A78" s="27" t="s">
        <v>5</v>
      </c>
      <c r="B78" s="44">
        <f>SUM(B6:B77)</f>
        <v>99.999999999999986</v>
      </c>
      <c r="C78" s="45">
        <f>SUM(C6:C77)</f>
        <v>100.00000000000006</v>
      </c>
      <c r="D78" s="44">
        <f>SUM(D6:D77)</f>
        <v>100.00000000000001</v>
      </c>
      <c r="E78" s="45">
        <f>SUM(E6:E77)</f>
        <v>99.999999999999957</v>
      </c>
      <c r="F78" s="49"/>
      <c r="G78" s="50">
        <f>SUM(G6:G77)</f>
        <v>-4.6178338930502605E-14</v>
      </c>
      <c r="H78" s="51">
        <f>SUM(H6:H77)</f>
        <v>4.5895579003918385E-14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3.2" x14ac:dyDescent="0.25"/>
  <cols>
    <col min="1" max="1" width="17.88671875" bestFit="1" customWidth="1"/>
    <col min="2" max="5" width="8.33203125" customWidth="1"/>
    <col min="6" max="6" width="1.6640625" customWidth="1"/>
    <col min="7" max="10" width="8.33203125" customWidth="1"/>
  </cols>
  <sheetData>
    <row r="1" spans="1:10" s="52" customFormat="1" ht="20.399999999999999" x14ac:dyDescent="0.35">
      <c r="A1" s="4" t="s">
        <v>10</v>
      </c>
      <c r="B1" s="198" t="s">
        <v>19</v>
      </c>
      <c r="C1" s="199"/>
      <c r="D1" s="199"/>
      <c r="E1" s="199"/>
      <c r="F1" s="199"/>
      <c r="G1" s="199"/>
      <c r="H1" s="199"/>
      <c r="I1" s="199"/>
      <c r="J1" s="199"/>
    </row>
    <row r="2" spans="1:10" s="52" customFormat="1" ht="20.399999999999999" x14ac:dyDescent="0.35">
      <c r="A2" s="4" t="s">
        <v>112</v>
      </c>
      <c r="B2" s="202" t="s">
        <v>103</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60" customFormat="1" x14ac:dyDescent="0.25">
      <c r="A7" s="159" t="s">
        <v>113</v>
      </c>
      <c r="B7" s="78">
        <f>SUM($B8:$B11)</f>
        <v>4889</v>
      </c>
      <c r="C7" s="79">
        <f>SUM($C8:$C11)</f>
        <v>4436</v>
      </c>
      <c r="D7" s="78">
        <f>SUM($D8:$D11)</f>
        <v>43117</v>
      </c>
      <c r="E7" s="79">
        <f>SUM($E8:$E11)</f>
        <v>46589</v>
      </c>
      <c r="F7" s="80"/>
      <c r="G7" s="78">
        <f>B7-C7</f>
        <v>453</v>
      </c>
      <c r="H7" s="79">
        <f>D7-E7</f>
        <v>-3472</v>
      </c>
      <c r="I7" s="54">
        <f>IF(C7=0, "-", IF(G7/C7&lt;10, G7/C7, "&gt;999%"))</f>
        <v>0.10211902614968441</v>
      </c>
      <c r="J7" s="55">
        <f>IF(E7=0, "-", IF(H7/E7&lt;10, H7/E7, "&gt;999%"))</f>
        <v>-7.4524029277297218E-2</v>
      </c>
    </row>
    <row r="8" spans="1:10" x14ac:dyDescent="0.25">
      <c r="A8" s="158" t="s">
        <v>162</v>
      </c>
      <c r="B8" s="65">
        <v>2922</v>
      </c>
      <c r="C8" s="66">
        <v>2206</v>
      </c>
      <c r="D8" s="65">
        <v>25358</v>
      </c>
      <c r="E8" s="66">
        <v>25432</v>
      </c>
      <c r="F8" s="67"/>
      <c r="G8" s="65">
        <f>B8-C8</f>
        <v>716</v>
      </c>
      <c r="H8" s="66">
        <f>D8-E8</f>
        <v>-74</v>
      </c>
      <c r="I8" s="8">
        <f>IF(C8=0, "-", IF(G8/C8&lt;10, G8/C8, "&gt;999%"))</f>
        <v>0.32456935630099726</v>
      </c>
      <c r="J8" s="9">
        <f>IF(E8=0, "-", IF(H8/E8&lt;10, H8/E8, "&gt;999%"))</f>
        <v>-2.9097200377477192E-3</v>
      </c>
    </row>
    <row r="9" spans="1:10" x14ac:dyDescent="0.25">
      <c r="A9" s="158" t="s">
        <v>163</v>
      </c>
      <c r="B9" s="65">
        <v>1330</v>
      </c>
      <c r="C9" s="66">
        <v>1690</v>
      </c>
      <c r="D9" s="65">
        <v>12482</v>
      </c>
      <c r="E9" s="66">
        <v>16064</v>
      </c>
      <c r="F9" s="67"/>
      <c r="G9" s="65">
        <f>B9-C9</f>
        <v>-360</v>
      </c>
      <c r="H9" s="66">
        <f>D9-E9</f>
        <v>-3582</v>
      </c>
      <c r="I9" s="8">
        <f>IF(C9=0, "-", IF(G9/C9&lt;10, G9/C9, "&gt;999%"))</f>
        <v>-0.21301775147928995</v>
      </c>
      <c r="J9" s="9">
        <f>IF(E9=0, "-", IF(H9/E9&lt;10, H9/E9, "&gt;999%"))</f>
        <v>-0.22298306772908366</v>
      </c>
    </row>
    <row r="10" spans="1:10" x14ac:dyDescent="0.25">
      <c r="A10" s="158" t="s">
        <v>164</v>
      </c>
      <c r="B10" s="65">
        <v>68</v>
      </c>
      <c r="C10" s="66">
        <v>232</v>
      </c>
      <c r="D10" s="65">
        <v>1122</v>
      </c>
      <c r="E10" s="66">
        <v>1129</v>
      </c>
      <c r="F10" s="67"/>
      <c r="G10" s="65">
        <f>B10-C10</f>
        <v>-164</v>
      </c>
      <c r="H10" s="66">
        <f>D10-E10</f>
        <v>-7</v>
      </c>
      <c r="I10" s="8">
        <f>IF(C10=0, "-", IF(G10/C10&lt;10, G10/C10, "&gt;999%"))</f>
        <v>-0.7068965517241379</v>
      </c>
      <c r="J10" s="9">
        <f>IF(E10=0, "-", IF(H10/E10&lt;10, H10/E10, "&gt;999%"))</f>
        <v>-6.2001771479185119E-3</v>
      </c>
    </row>
    <row r="11" spans="1:10" x14ac:dyDescent="0.25">
      <c r="A11" s="158" t="s">
        <v>165</v>
      </c>
      <c r="B11" s="65">
        <v>569</v>
      </c>
      <c r="C11" s="66">
        <v>308</v>
      </c>
      <c r="D11" s="65">
        <v>4155</v>
      </c>
      <c r="E11" s="66">
        <v>3964</v>
      </c>
      <c r="F11" s="67"/>
      <c r="G11" s="65">
        <f>B11-C11</f>
        <v>261</v>
      </c>
      <c r="H11" s="66">
        <f>D11-E11</f>
        <v>191</v>
      </c>
      <c r="I11" s="8">
        <f>IF(C11=0, "-", IF(G11/C11&lt;10, G11/C11, "&gt;999%"))</f>
        <v>0.84740259740259738</v>
      </c>
      <c r="J11" s="9">
        <f>IF(E11=0, "-", IF(H11/E11&lt;10, H11/E11, "&gt;999%"))</f>
        <v>4.818365287588295E-2</v>
      </c>
    </row>
    <row r="12" spans="1:10" x14ac:dyDescent="0.25">
      <c r="A12" s="7"/>
      <c r="B12" s="65"/>
      <c r="C12" s="66"/>
      <c r="D12" s="65"/>
      <c r="E12" s="66"/>
      <c r="F12" s="67"/>
      <c r="G12" s="65"/>
      <c r="H12" s="66"/>
      <c r="I12" s="8"/>
      <c r="J12" s="9"/>
    </row>
    <row r="13" spans="1:10" s="160" customFormat="1" x14ac:dyDescent="0.25">
      <c r="A13" s="159" t="s">
        <v>122</v>
      </c>
      <c r="B13" s="78">
        <f>SUM($B14:$B17)</f>
        <v>13789</v>
      </c>
      <c r="C13" s="79">
        <f>SUM($C14:$C17)</f>
        <v>10243</v>
      </c>
      <c r="D13" s="78">
        <f>SUM($D14:$D17)</f>
        <v>116701</v>
      </c>
      <c r="E13" s="79">
        <f>SUM($E14:$E17)</f>
        <v>109649</v>
      </c>
      <c r="F13" s="80"/>
      <c r="G13" s="78">
        <f>B13-C13</f>
        <v>3546</v>
      </c>
      <c r="H13" s="79">
        <f>D13-E13</f>
        <v>7052</v>
      </c>
      <c r="I13" s="54">
        <f>IF(C13=0, "-", IF(G13/C13&lt;10, G13/C13, "&gt;999%"))</f>
        <v>0.3461876403397442</v>
      </c>
      <c r="J13" s="55">
        <f>IF(E13=0, "-", IF(H13/E13&lt;10, H13/E13, "&gt;999%"))</f>
        <v>6.4314312032029475E-2</v>
      </c>
    </row>
    <row r="14" spans="1:10" x14ac:dyDescent="0.25">
      <c r="A14" s="158" t="s">
        <v>162</v>
      </c>
      <c r="B14" s="65">
        <v>8706</v>
      </c>
      <c r="C14" s="66">
        <v>5746</v>
      </c>
      <c r="D14" s="65">
        <v>72845</v>
      </c>
      <c r="E14" s="66">
        <v>64797</v>
      </c>
      <c r="F14" s="67"/>
      <c r="G14" s="65">
        <f>B14-C14</f>
        <v>2960</v>
      </c>
      <c r="H14" s="66">
        <f>D14-E14</f>
        <v>8048</v>
      </c>
      <c r="I14" s="8">
        <f>IF(C14=0, "-", IF(G14/C14&lt;10, G14/C14, "&gt;999%"))</f>
        <v>0.51514096762965544</v>
      </c>
      <c r="J14" s="9">
        <f>IF(E14=0, "-", IF(H14/E14&lt;10, H14/E14, "&gt;999%"))</f>
        <v>0.12420328101609643</v>
      </c>
    </row>
    <row r="15" spans="1:10" x14ac:dyDescent="0.25">
      <c r="A15" s="158" t="s">
        <v>163</v>
      </c>
      <c r="B15" s="65">
        <v>3890</v>
      </c>
      <c r="C15" s="66">
        <v>3429</v>
      </c>
      <c r="D15" s="65">
        <v>33965</v>
      </c>
      <c r="E15" s="66">
        <v>35821</v>
      </c>
      <c r="F15" s="67"/>
      <c r="G15" s="65">
        <f>B15-C15</f>
        <v>461</v>
      </c>
      <c r="H15" s="66">
        <f>D15-E15</f>
        <v>-1856</v>
      </c>
      <c r="I15" s="8">
        <f>IF(C15=0, "-", IF(G15/C15&lt;10, G15/C15, "&gt;999%"))</f>
        <v>0.13444152814231555</v>
      </c>
      <c r="J15" s="9">
        <f>IF(E15=0, "-", IF(H15/E15&lt;10, H15/E15, "&gt;999%"))</f>
        <v>-5.1813182211551886E-2</v>
      </c>
    </row>
    <row r="16" spans="1:10" x14ac:dyDescent="0.25">
      <c r="A16" s="158" t="s">
        <v>164</v>
      </c>
      <c r="B16" s="65">
        <v>272</v>
      </c>
      <c r="C16" s="66">
        <v>332</v>
      </c>
      <c r="D16" s="65">
        <v>2682</v>
      </c>
      <c r="E16" s="66">
        <v>2202</v>
      </c>
      <c r="F16" s="67"/>
      <c r="G16" s="65">
        <f>B16-C16</f>
        <v>-60</v>
      </c>
      <c r="H16" s="66">
        <f>D16-E16</f>
        <v>480</v>
      </c>
      <c r="I16" s="8">
        <f>IF(C16=0, "-", IF(G16/C16&lt;10, G16/C16, "&gt;999%"))</f>
        <v>-0.18072289156626506</v>
      </c>
      <c r="J16" s="9">
        <f>IF(E16=0, "-", IF(H16/E16&lt;10, H16/E16, "&gt;999%"))</f>
        <v>0.21798365122615804</v>
      </c>
    </row>
    <row r="17" spans="1:10" x14ac:dyDescent="0.25">
      <c r="A17" s="158" t="s">
        <v>165</v>
      </c>
      <c r="B17" s="65">
        <v>921</v>
      </c>
      <c r="C17" s="66">
        <v>736</v>
      </c>
      <c r="D17" s="65">
        <v>7209</v>
      </c>
      <c r="E17" s="66">
        <v>6829</v>
      </c>
      <c r="F17" s="67"/>
      <c r="G17" s="65">
        <f>B17-C17</f>
        <v>185</v>
      </c>
      <c r="H17" s="66">
        <f>D17-E17</f>
        <v>380</v>
      </c>
      <c r="I17" s="8">
        <f>IF(C17=0, "-", IF(G17/C17&lt;10, G17/C17, "&gt;999%"))</f>
        <v>0.25135869565217389</v>
      </c>
      <c r="J17" s="9">
        <f>IF(E17=0, "-", IF(H17/E17&lt;10, H17/E17, "&gt;999%"))</f>
        <v>5.5645043198125639E-2</v>
      </c>
    </row>
    <row r="18" spans="1:10" x14ac:dyDescent="0.25">
      <c r="A18" s="22"/>
      <c r="B18" s="74"/>
      <c r="C18" s="75"/>
      <c r="D18" s="74"/>
      <c r="E18" s="75"/>
      <c r="F18" s="76"/>
      <c r="G18" s="74"/>
      <c r="H18" s="75"/>
      <c r="I18" s="23"/>
      <c r="J18" s="24"/>
    </row>
    <row r="19" spans="1:10" s="160" customFormat="1" x14ac:dyDescent="0.25">
      <c r="A19" s="159" t="s">
        <v>128</v>
      </c>
      <c r="B19" s="78">
        <f>SUM($B20:$B23)</f>
        <v>5553</v>
      </c>
      <c r="C19" s="79">
        <f>SUM($C20:$C23)</f>
        <v>4783</v>
      </c>
      <c r="D19" s="78">
        <f>SUM($D20:$D23)</f>
        <v>45364</v>
      </c>
      <c r="E19" s="79">
        <f>SUM($E20:$E23)</f>
        <v>46595</v>
      </c>
      <c r="F19" s="80"/>
      <c r="G19" s="78">
        <f>B19-C19</f>
        <v>770</v>
      </c>
      <c r="H19" s="79">
        <f>D19-E19</f>
        <v>-1231</v>
      </c>
      <c r="I19" s="54">
        <f>IF(C19=0, "-", IF(G19/C19&lt;10, G19/C19, "&gt;999%"))</f>
        <v>0.1609868283504077</v>
      </c>
      <c r="J19" s="55">
        <f>IF(E19=0, "-", IF(H19/E19&lt;10, H19/E19, "&gt;999%"))</f>
        <v>-2.6419143684944735E-2</v>
      </c>
    </row>
    <row r="20" spans="1:10" x14ac:dyDescent="0.25">
      <c r="A20" s="158" t="s">
        <v>162</v>
      </c>
      <c r="B20" s="65">
        <v>1749</v>
      </c>
      <c r="C20" s="66">
        <v>1323</v>
      </c>
      <c r="D20" s="65">
        <v>13900</v>
      </c>
      <c r="E20" s="66">
        <v>13214</v>
      </c>
      <c r="F20" s="67"/>
      <c r="G20" s="65">
        <f>B20-C20</f>
        <v>426</v>
      </c>
      <c r="H20" s="66">
        <f>D20-E20</f>
        <v>686</v>
      </c>
      <c r="I20" s="8">
        <f>IF(C20=0, "-", IF(G20/C20&lt;10, G20/C20, "&gt;999%"))</f>
        <v>0.32199546485260772</v>
      </c>
      <c r="J20" s="9">
        <f>IF(E20=0, "-", IF(H20/E20&lt;10, H20/E20, "&gt;999%"))</f>
        <v>5.191463599212956E-2</v>
      </c>
    </row>
    <row r="21" spans="1:10" x14ac:dyDescent="0.25">
      <c r="A21" s="158" t="s">
        <v>163</v>
      </c>
      <c r="B21" s="65">
        <v>3466</v>
      </c>
      <c r="C21" s="66">
        <v>2997</v>
      </c>
      <c r="D21" s="65">
        <v>27737</v>
      </c>
      <c r="E21" s="66">
        <v>29562</v>
      </c>
      <c r="F21" s="67"/>
      <c r="G21" s="65">
        <f>B21-C21</f>
        <v>469</v>
      </c>
      <c r="H21" s="66">
        <f>D21-E21</f>
        <v>-1825</v>
      </c>
      <c r="I21" s="8">
        <f>IF(C21=0, "-", IF(G21/C21&lt;10, G21/C21, "&gt;999%"))</f>
        <v>0.15648982315648982</v>
      </c>
      <c r="J21" s="9">
        <f>IF(E21=0, "-", IF(H21/E21&lt;10, H21/E21, "&gt;999%"))</f>
        <v>-6.1734659359989175E-2</v>
      </c>
    </row>
    <row r="22" spans="1:10" x14ac:dyDescent="0.25">
      <c r="A22" s="158" t="s">
        <v>164</v>
      </c>
      <c r="B22" s="65">
        <v>194</v>
      </c>
      <c r="C22" s="66">
        <v>328</v>
      </c>
      <c r="D22" s="65">
        <v>1883</v>
      </c>
      <c r="E22" s="66">
        <v>2302</v>
      </c>
      <c r="F22" s="67"/>
      <c r="G22" s="65">
        <f>B22-C22</f>
        <v>-134</v>
      </c>
      <c r="H22" s="66">
        <f>D22-E22</f>
        <v>-419</v>
      </c>
      <c r="I22" s="8">
        <f>IF(C22=0, "-", IF(G22/C22&lt;10, G22/C22, "&gt;999%"))</f>
        <v>-0.40853658536585363</v>
      </c>
      <c r="J22" s="9">
        <f>IF(E22=0, "-", IF(H22/E22&lt;10, H22/E22, "&gt;999%"))</f>
        <v>-0.18201563857515204</v>
      </c>
    </row>
    <row r="23" spans="1:10" x14ac:dyDescent="0.25">
      <c r="A23" s="158" t="s">
        <v>165</v>
      </c>
      <c r="B23" s="65">
        <v>144</v>
      </c>
      <c r="C23" s="66">
        <v>135</v>
      </c>
      <c r="D23" s="65">
        <v>1844</v>
      </c>
      <c r="E23" s="66">
        <v>1517</v>
      </c>
      <c r="F23" s="67"/>
      <c r="G23" s="65">
        <f>B23-C23</f>
        <v>9</v>
      </c>
      <c r="H23" s="66">
        <f>D23-E23</f>
        <v>327</v>
      </c>
      <c r="I23" s="8">
        <f>IF(C23=0, "-", IF(G23/C23&lt;10, G23/C23, "&gt;999%"))</f>
        <v>6.6666666666666666E-2</v>
      </c>
      <c r="J23" s="9">
        <f>IF(E23=0, "-", IF(H23/E23&lt;10, H23/E23, "&gt;999%"))</f>
        <v>0.21555702043506922</v>
      </c>
    </row>
    <row r="24" spans="1:10" x14ac:dyDescent="0.25">
      <c r="A24" s="7"/>
      <c r="B24" s="65"/>
      <c r="C24" s="66"/>
      <c r="D24" s="65"/>
      <c r="E24" s="66"/>
      <c r="F24" s="67"/>
      <c r="G24" s="65"/>
      <c r="H24" s="66"/>
      <c r="I24" s="8"/>
      <c r="J24" s="9"/>
    </row>
    <row r="25" spans="1:10" s="43" customFormat="1" x14ac:dyDescent="0.25">
      <c r="A25" s="53" t="s">
        <v>29</v>
      </c>
      <c r="B25" s="78">
        <f>SUM($B26:$B29)</f>
        <v>24231</v>
      </c>
      <c r="C25" s="79">
        <f>SUM($C26:$C29)</f>
        <v>19462</v>
      </c>
      <c r="D25" s="78">
        <f>SUM($D26:$D29)</f>
        <v>205182</v>
      </c>
      <c r="E25" s="79">
        <f>SUM($E26:$E29)</f>
        <v>202833</v>
      </c>
      <c r="F25" s="80"/>
      <c r="G25" s="78">
        <f>B25-C25</f>
        <v>4769</v>
      </c>
      <c r="H25" s="79">
        <f>D25-E25</f>
        <v>2349</v>
      </c>
      <c r="I25" s="54">
        <f>IF(C25=0, "-", IF(G25/C25&lt;10, G25/C25, "&gt;999%"))</f>
        <v>0.24504161956633438</v>
      </c>
      <c r="J25" s="55">
        <f>IF(E25=0, "-", IF(H25/E25&lt;10, H25/E25, "&gt;999%"))</f>
        <v>1.1580955761636419E-2</v>
      </c>
    </row>
    <row r="26" spans="1:10" x14ac:dyDescent="0.25">
      <c r="A26" s="158" t="s">
        <v>162</v>
      </c>
      <c r="B26" s="65">
        <v>13377</v>
      </c>
      <c r="C26" s="66">
        <v>9275</v>
      </c>
      <c r="D26" s="65">
        <v>112103</v>
      </c>
      <c r="E26" s="66">
        <v>103443</v>
      </c>
      <c r="F26" s="67"/>
      <c r="G26" s="65">
        <f>B26-C26</f>
        <v>4102</v>
      </c>
      <c r="H26" s="66">
        <f>D26-E26</f>
        <v>8660</v>
      </c>
      <c r="I26" s="8">
        <f>IF(C26=0, "-", IF(G26/C26&lt;10, G26/C26, "&gt;999%"))</f>
        <v>0.44226415094339622</v>
      </c>
      <c r="J26" s="9">
        <f>IF(E26=0, "-", IF(H26/E26&lt;10, H26/E26, "&gt;999%"))</f>
        <v>8.3717602931082824E-2</v>
      </c>
    </row>
    <row r="27" spans="1:10" x14ac:dyDescent="0.25">
      <c r="A27" s="158" t="s">
        <v>163</v>
      </c>
      <c r="B27" s="65">
        <v>8686</v>
      </c>
      <c r="C27" s="66">
        <v>8116</v>
      </c>
      <c r="D27" s="65">
        <v>74184</v>
      </c>
      <c r="E27" s="66">
        <v>81447</v>
      </c>
      <c r="F27" s="67"/>
      <c r="G27" s="65">
        <f>B27-C27</f>
        <v>570</v>
      </c>
      <c r="H27" s="66">
        <f>D27-E27</f>
        <v>-7263</v>
      </c>
      <c r="I27" s="8">
        <f>IF(C27=0, "-", IF(G27/C27&lt;10, G27/C27, "&gt;999%"))</f>
        <v>7.0231641202562839E-2</v>
      </c>
      <c r="J27" s="9">
        <f>IF(E27=0, "-", IF(H27/E27&lt;10, H27/E27, "&gt;999%"))</f>
        <v>-8.9174555232236913E-2</v>
      </c>
    </row>
    <row r="28" spans="1:10" x14ac:dyDescent="0.25">
      <c r="A28" s="158" t="s">
        <v>164</v>
      </c>
      <c r="B28" s="65">
        <v>534</v>
      </c>
      <c r="C28" s="66">
        <v>892</v>
      </c>
      <c r="D28" s="65">
        <v>5687</v>
      </c>
      <c r="E28" s="66">
        <v>5633</v>
      </c>
      <c r="F28" s="67"/>
      <c r="G28" s="65">
        <f>B28-C28</f>
        <v>-358</v>
      </c>
      <c r="H28" s="66">
        <f>D28-E28</f>
        <v>54</v>
      </c>
      <c r="I28" s="8">
        <f>IF(C28=0, "-", IF(G28/C28&lt;10, G28/C28, "&gt;999%"))</f>
        <v>-0.40134529147982062</v>
      </c>
      <c r="J28" s="9">
        <f>IF(E28=0, "-", IF(H28/E28&lt;10, H28/E28, "&gt;999%"))</f>
        <v>9.5863660571631464E-3</v>
      </c>
    </row>
    <row r="29" spans="1:10" x14ac:dyDescent="0.25">
      <c r="A29" s="158" t="s">
        <v>165</v>
      </c>
      <c r="B29" s="65">
        <v>1634</v>
      </c>
      <c r="C29" s="66">
        <v>1179</v>
      </c>
      <c r="D29" s="65">
        <v>13208</v>
      </c>
      <c r="E29" s="66">
        <v>12310</v>
      </c>
      <c r="F29" s="67"/>
      <c r="G29" s="65">
        <f>B29-C29</f>
        <v>455</v>
      </c>
      <c r="H29" s="66">
        <f>D29-E29</f>
        <v>898</v>
      </c>
      <c r="I29" s="8">
        <f>IF(C29=0, "-", IF(G29/C29&lt;10, G29/C29, "&gt;999%"))</f>
        <v>0.38592027141645463</v>
      </c>
      <c r="J29" s="9">
        <f>IF(E29=0, "-", IF(H29/E29&lt;10, H29/E29, "&gt;999%"))</f>
        <v>7.2948822095857027E-2</v>
      </c>
    </row>
    <row r="30" spans="1:10" x14ac:dyDescent="0.25">
      <c r="A30" s="7"/>
      <c r="B30" s="65"/>
      <c r="C30" s="66"/>
      <c r="D30" s="65"/>
      <c r="E30" s="66"/>
      <c r="F30" s="67"/>
      <c r="G30" s="65"/>
      <c r="H30" s="66"/>
      <c r="I30" s="8"/>
      <c r="J30" s="9"/>
    </row>
    <row r="31" spans="1:10" s="43" customFormat="1" x14ac:dyDescent="0.25">
      <c r="A31" s="22" t="s">
        <v>129</v>
      </c>
      <c r="B31" s="78">
        <v>1136</v>
      </c>
      <c r="C31" s="79">
        <v>1033</v>
      </c>
      <c r="D31" s="78">
        <v>9310</v>
      </c>
      <c r="E31" s="79">
        <v>8505</v>
      </c>
      <c r="F31" s="80"/>
      <c r="G31" s="78">
        <f>B31-C31</f>
        <v>103</v>
      </c>
      <c r="H31" s="79">
        <f>D31-E31</f>
        <v>805</v>
      </c>
      <c r="I31" s="54">
        <f>IF(C31=0, "-", IF(G31/C31&lt;10, G31/C31, "&gt;999%"))</f>
        <v>9.9709583736689256E-2</v>
      </c>
      <c r="J31" s="55">
        <f>IF(E31=0, "-", IF(H31/E31&lt;10, H31/E31, "&gt;999%"))</f>
        <v>9.4650205761316872E-2</v>
      </c>
    </row>
    <row r="32" spans="1:10" x14ac:dyDescent="0.25">
      <c r="A32" s="1"/>
      <c r="B32" s="68"/>
      <c r="C32" s="69"/>
      <c r="D32" s="68"/>
      <c r="E32" s="69"/>
      <c r="F32" s="70"/>
      <c r="G32" s="68"/>
      <c r="H32" s="69"/>
      <c r="I32" s="5"/>
      <c r="J32" s="6"/>
    </row>
    <row r="33" spans="1:10" s="43" customFormat="1" x14ac:dyDescent="0.25">
      <c r="A33" s="27" t="s">
        <v>5</v>
      </c>
      <c r="B33" s="71">
        <f>SUM(B26:B32)</f>
        <v>25367</v>
      </c>
      <c r="C33" s="77">
        <f>SUM(C26:C32)</f>
        <v>20495</v>
      </c>
      <c r="D33" s="71">
        <f>SUM(D26:D32)</f>
        <v>214492</v>
      </c>
      <c r="E33" s="77">
        <f>SUM(E26:E32)</f>
        <v>211338</v>
      </c>
      <c r="F33" s="73"/>
      <c r="G33" s="71">
        <f>B33-C33</f>
        <v>4872</v>
      </c>
      <c r="H33" s="72">
        <f>D33-E33</f>
        <v>3154</v>
      </c>
      <c r="I33" s="37">
        <f>IF(C33=0, 0, G33/C33)</f>
        <v>0.23771651622346915</v>
      </c>
      <c r="J33" s="38">
        <f>IF(E33=0, 0, H33/E33)</f>
        <v>1.4923960669638209E-2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41"/>
  <sheetViews>
    <sheetView tabSelected="1" workbookViewId="0">
      <selection activeCell="M1" sqref="M1"/>
    </sheetView>
  </sheetViews>
  <sheetFormatPr defaultRowHeight="13.2" x14ac:dyDescent="0.25"/>
  <cols>
    <col min="1" max="1" width="32.44140625" bestFit="1" customWidth="1"/>
    <col min="2" max="5" width="10.109375" customWidth="1"/>
    <col min="6" max="6" width="1.6640625" customWidth="1"/>
    <col min="7" max="10" width="10.109375" customWidth="1"/>
  </cols>
  <sheetData>
    <row r="1" spans="1:10" s="52" customFormat="1" ht="20.399999999999999" x14ac:dyDescent="0.35">
      <c r="A1" s="4" t="s">
        <v>10</v>
      </c>
      <c r="B1" s="198" t="s">
        <v>30</v>
      </c>
      <c r="C1" s="199"/>
      <c r="D1" s="199"/>
      <c r="E1" s="199"/>
      <c r="F1" s="199"/>
      <c r="G1" s="199"/>
      <c r="H1" s="199"/>
      <c r="I1" s="199"/>
      <c r="J1" s="199"/>
    </row>
    <row r="2" spans="1:10" s="52" customFormat="1" ht="20.399999999999999" x14ac:dyDescent="0.35">
      <c r="A2" s="4" t="s">
        <v>112</v>
      </c>
      <c r="B2" s="202" t="s">
        <v>103</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39" customFormat="1" x14ac:dyDescent="0.25">
      <c r="A7" s="159" t="s">
        <v>113</v>
      </c>
      <c r="B7" s="65"/>
      <c r="C7" s="66"/>
      <c r="D7" s="65"/>
      <c r="E7" s="66"/>
      <c r="F7" s="67"/>
      <c r="G7" s="65"/>
      <c r="H7" s="66"/>
      <c r="I7" s="20"/>
      <c r="J7" s="21"/>
    </row>
    <row r="8" spans="1:10" x14ac:dyDescent="0.25">
      <c r="A8" s="158" t="s">
        <v>166</v>
      </c>
      <c r="B8" s="65">
        <v>289</v>
      </c>
      <c r="C8" s="66">
        <v>125</v>
      </c>
      <c r="D8" s="65">
        <v>2431</v>
      </c>
      <c r="E8" s="66">
        <v>1530</v>
      </c>
      <c r="F8" s="67"/>
      <c r="G8" s="65">
        <f t="shared" ref="G8:G13" si="0">B8-C8</f>
        <v>164</v>
      </c>
      <c r="H8" s="66">
        <f t="shared" ref="H8:H13" si="1">D8-E8</f>
        <v>901</v>
      </c>
      <c r="I8" s="20">
        <f t="shared" ref="I8:I13" si="2">IF(C8=0, "-", IF(G8/C8&lt;10, G8/C8, "&gt;999%"))</f>
        <v>1.3120000000000001</v>
      </c>
      <c r="J8" s="21">
        <f t="shared" ref="J8:J13" si="3">IF(E8=0, "-", IF(H8/E8&lt;10, H8/E8, "&gt;999%"))</f>
        <v>0.58888888888888891</v>
      </c>
    </row>
    <row r="9" spans="1:10" x14ac:dyDescent="0.25">
      <c r="A9" s="158" t="s">
        <v>167</v>
      </c>
      <c r="B9" s="65">
        <v>498</v>
      </c>
      <c r="C9" s="66">
        <v>35</v>
      </c>
      <c r="D9" s="65">
        <v>2887</v>
      </c>
      <c r="E9" s="66">
        <v>416</v>
      </c>
      <c r="F9" s="67"/>
      <c r="G9" s="65">
        <f t="shared" si="0"/>
        <v>463</v>
      </c>
      <c r="H9" s="66">
        <f t="shared" si="1"/>
        <v>2471</v>
      </c>
      <c r="I9" s="20" t="str">
        <f t="shared" si="2"/>
        <v>&gt;999%</v>
      </c>
      <c r="J9" s="21">
        <f t="shared" si="3"/>
        <v>5.9399038461538458</v>
      </c>
    </row>
    <row r="10" spans="1:10" x14ac:dyDescent="0.25">
      <c r="A10" s="158" t="s">
        <v>168</v>
      </c>
      <c r="B10" s="65">
        <v>359</v>
      </c>
      <c r="C10" s="66">
        <v>663</v>
      </c>
      <c r="D10" s="65">
        <v>4539</v>
      </c>
      <c r="E10" s="66">
        <v>5092</v>
      </c>
      <c r="F10" s="67"/>
      <c r="G10" s="65">
        <f t="shared" si="0"/>
        <v>-304</v>
      </c>
      <c r="H10" s="66">
        <f t="shared" si="1"/>
        <v>-553</v>
      </c>
      <c r="I10" s="20">
        <f t="shared" si="2"/>
        <v>-0.45852187028657615</v>
      </c>
      <c r="J10" s="21">
        <f t="shared" si="3"/>
        <v>-0.10860172820109977</v>
      </c>
    </row>
    <row r="11" spans="1:10" x14ac:dyDescent="0.25">
      <c r="A11" s="158" t="s">
        <v>169</v>
      </c>
      <c r="B11" s="65">
        <v>0</v>
      </c>
      <c r="C11" s="66">
        <v>0</v>
      </c>
      <c r="D11" s="65">
        <v>5</v>
      </c>
      <c r="E11" s="66">
        <v>9</v>
      </c>
      <c r="F11" s="67"/>
      <c r="G11" s="65">
        <f t="shared" si="0"/>
        <v>0</v>
      </c>
      <c r="H11" s="66">
        <f t="shared" si="1"/>
        <v>-4</v>
      </c>
      <c r="I11" s="20" t="str">
        <f t="shared" si="2"/>
        <v>-</v>
      </c>
      <c r="J11" s="21">
        <f t="shared" si="3"/>
        <v>-0.44444444444444442</v>
      </c>
    </row>
    <row r="12" spans="1:10" x14ac:dyDescent="0.25">
      <c r="A12" s="158" t="s">
        <v>170</v>
      </c>
      <c r="B12" s="65">
        <v>3729</v>
      </c>
      <c r="C12" s="66">
        <v>3605</v>
      </c>
      <c r="D12" s="65">
        <v>33151</v>
      </c>
      <c r="E12" s="66">
        <v>39433</v>
      </c>
      <c r="F12" s="67"/>
      <c r="G12" s="65">
        <f t="shared" si="0"/>
        <v>124</v>
      </c>
      <c r="H12" s="66">
        <f t="shared" si="1"/>
        <v>-6282</v>
      </c>
      <c r="I12" s="20">
        <f t="shared" si="2"/>
        <v>3.4396671289875176E-2</v>
      </c>
      <c r="J12" s="21">
        <f t="shared" si="3"/>
        <v>-0.15930819364491669</v>
      </c>
    </row>
    <row r="13" spans="1:10" x14ac:dyDescent="0.25">
      <c r="A13" s="158" t="s">
        <v>171</v>
      </c>
      <c r="B13" s="65">
        <v>14</v>
      </c>
      <c r="C13" s="66">
        <v>8</v>
      </c>
      <c r="D13" s="65">
        <v>104</v>
      </c>
      <c r="E13" s="66">
        <v>109</v>
      </c>
      <c r="F13" s="67"/>
      <c r="G13" s="65">
        <f t="shared" si="0"/>
        <v>6</v>
      </c>
      <c r="H13" s="66">
        <f t="shared" si="1"/>
        <v>-5</v>
      </c>
      <c r="I13" s="20">
        <f t="shared" si="2"/>
        <v>0.75</v>
      </c>
      <c r="J13" s="21">
        <f t="shared" si="3"/>
        <v>-4.5871559633027525E-2</v>
      </c>
    </row>
    <row r="14" spans="1:10" x14ac:dyDescent="0.25">
      <c r="A14" s="7"/>
      <c r="B14" s="65"/>
      <c r="C14" s="66"/>
      <c r="D14" s="65"/>
      <c r="E14" s="66"/>
      <c r="F14" s="67"/>
      <c r="G14" s="65"/>
      <c r="H14" s="66"/>
      <c r="I14" s="20"/>
      <c r="J14" s="21"/>
    </row>
    <row r="15" spans="1:10" s="139" customFormat="1" x14ac:dyDescent="0.25">
      <c r="A15" s="159" t="s">
        <v>122</v>
      </c>
      <c r="B15" s="65"/>
      <c r="C15" s="66"/>
      <c r="D15" s="65"/>
      <c r="E15" s="66"/>
      <c r="F15" s="67"/>
      <c r="G15" s="65"/>
      <c r="H15" s="66"/>
      <c r="I15" s="20"/>
      <c r="J15" s="21"/>
    </row>
    <row r="16" spans="1:10" x14ac:dyDescent="0.25">
      <c r="A16" s="158" t="s">
        <v>166</v>
      </c>
      <c r="B16" s="65">
        <v>2076</v>
      </c>
      <c r="C16" s="66">
        <v>1830</v>
      </c>
      <c r="D16" s="65">
        <v>22921</v>
      </c>
      <c r="E16" s="66">
        <v>20857</v>
      </c>
      <c r="F16" s="67"/>
      <c r="G16" s="65">
        <f>B16-C16</f>
        <v>246</v>
      </c>
      <c r="H16" s="66">
        <f>D16-E16</f>
        <v>2064</v>
      </c>
      <c r="I16" s="20">
        <f>IF(C16=0, "-", IF(G16/C16&lt;10, G16/C16, "&gt;999%"))</f>
        <v>0.13442622950819672</v>
      </c>
      <c r="J16" s="21">
        <f>IF(E16=0, "-", IF(H16/E16&lt;10, H16/E16, "&gt;999%"))</f>
        <v>9.8959581914944625E-2</v>
      </c>
    </row>
    <row r="17" spans="1:10" x14ac:dyDescent="0.25">
      <c r="A17" s="158" t="s">
        <v>167</v>
      </c>
      <c r="B17" s="65">
        <v>1509</v>
      </c>
      <c r="C17" s="66">
        <v>87</v>
      </c>
      <c r="D17" s="65">
        <v>2903</v>
      </c>
      <c r="E17" s="66">
        <v>739</v>
      </c>
      <c r="F17" s="67"/>
      <c r="G17" s="65">
        <f>B17-C17</f>
        <v>1422</v>
      </c>
      <c r="H17" s="66">
        <f>D17-E17</f>
        <v>2164</v>
      </c>
      <c r="I17" s="20" t="str">
        <f>IF(C17=0, "-", IF(G17/C17&lt;10, G17/C17, "&gt;999%"))</f>
        <v>&gt;999%</v>
      </c>
      <c r="J17" s="21">
        <f>IF(E17=0, "-", IF(H17/E17&lt;10, H17/E17, "&gt;999%"))</f>
        <v>2.9282814614343708</v>
      </c>
    </row>
    <row r="18" spans="1:10" x14ac:dyDescent="0.25">
      <c r="A18" s="158" t="s">
        <v>168</v>
      </c>
      <c r="B18" s="65">
        <v>685</v>
      </c>
      <c r="C18" s="66">
        <v>955</v>
      </c>
      <c r="D18" s="65">
        <v>9769</v>
      </c>
      <c r="E18" s="66">
        <v>7514</v>
      </c>
      <c r="F18" s="67"/>
      <c r="G18" s="65">
        <f>B18-C18</f>
        <v>-270</v>
      </c>
      <c r="H18" s="66">
        <f>D18-E18</f>
        <v>2255</v>
      </c>
      <c r="I18" s="20">
        <f>IF(C18=0, "-", IF(G18/C18&lt;10, G18/C18, "&gt;999%"))</f>
        <v>-0.28272251308900526</v>
      </c>
      <c r="J18" s="21">
        <f>IF(E18=0, "-", IF(H18/E18&lt;10, H18/E18, "&gt;999%"))</f>
        <v>0.30010646792653711</v>
      </c>
    </row>
    <row r="19" spans="1:10" x14ac:dyDescent="0.25">
      <c r="A19" s="158" t="s">
        <v>170</v>
      </c>
      <c r="B19" s="65">
        <v>9383</v>
      </c>
      <c r="C19" s="66">
        <v>7308</v>
      </c>
      <c r="D19" s="65">
        <v>79958</v>
      </c>
      <c r="E19" s="66">
        <v>80018</v>
      </c>
      <c r="F19" s="67"/>
      <c r="G19" s="65">
        <f>B19-C19</f>
        <v>2075</v>
      </c>
      <c r="H19" s="66">
        <f>D19-E19</f>
        <v>-60</v>
      </c>
      <c r="I19" s="20">
        <f>IF(C19=0, "-", IF(G19/C19&lt;10, G19/C19, "&gt;999%"))</f>
        <v>0.28393541324575805</v>
      </c>
      <c r="J19" s="21">
        <f>IF(E19=0, "-", IF(H19/E19&lt;10, H19/E19, "&gt;999%"))</f>
        <v>-7.4983128796020891E-4</v>
      </c>
    </row>
    <row r="20" spans="1:10" x14ac:dyDescent="0.25">
      <c r="A20" s="158" t="s">
        <v>171</v>
      </c>
      <c r="B20" s="65">
        <v>136</v>
      </c>
      <c r="C20" s="66">
        <v>63</v>
      </c>
      <c r="D20" s="65">
        <v>1150</v>
      </c>
      <c r="E20" s="66">
        <v>521</v>
      </c>
      <c r="F20" s="67"/>
      <c r="G20" s="65">
        <f>B20-C20</f>
        <v>73</v>
      </c>
      <c r="H20" s="66">
        <f>D20-E20</f>
        <v>629</v>
      </c>
      <c r="I20" s="20">
        <f>IF(C20=0, "-", IF(G20/C20&lt;10, G20/C20, "&gt;999%"))</f>
        <v>1.1587301587301588</v>
      </c>
      <c r="J20" s="21">
        <f>IF(E20=0, "-", IF(H20/E20&lt;10, H20/E20, "&gt;999%"))</f>
        <v>1.2072936660268714</v>
      </c>
    </row>
    <row r="21" spans="1:10" x14ac:dyDescent="0.25">
      <c r="A21" s="7"/>
      <c r="B21" s="65"/>
      <c r="C21" s="66"/>
      <c r="D21" s="65"/>
      <c r="E21" s="66"/>
      <c r="F21" s="67"/>
      <c r="G21" s="65"/>
      <c r="H21" s="66"/>
      <c r="I21" s="20"/>
      <c r="J21" s="21"/>
    </row>
    <row r="22" spans="1:10" s="139" customFormat="1" x14ac:dyDescent="0.25">
      <c r="A22" s="159" t="s">
        <v>128</v>
      </c>
      <c r="B22" s="65"/>
      <c r="C22" s="66"/>
      <c r="D22" s="65"/>
      <c r="E22" s="66"/>
      <c r="F22" s="67"/>
      <c r="G22" s="65"/>
      <c r="H22" s="66"/>
      <c r="I22" s="20"/>
      <c r="J22" s="21"/>
    </row>
    <row r="23" spans="1:10" x14ac:dyDescent="0.25">
      <c r="A23" s="158" t="s">
        <v>166</v>
      </c>
      <c r="B23" s="65">
        <v>4872</v>
      </c>
      <c r="C23" s="66">
        <v>4380</v>
      </c>
      <c r="D23" s="65">
        <v>41292</v>
      </c>
      <c r="E23" s="66">
        <v>43294</v>
      </c>
      <c r="F23" s="67"/>
      <c r="G23" s="65">
        <f>B23-C23</f>
        <v>492</v>
      </c>
      <c r="H23" s="66">
        <f>D23-E23</f>
        <v>-2002</v>
      </c>
      <c r="I23" s="20">
        <f>IF(C23=0, "-", IF(G23/C23&lt;10, G23/C23, "&gt;999%"))</f>
        <v>0.11232876712328767</v>
      </c>
      <c r="J23" s="21">
        <f>IF(E23=0, "-", IF(H23/E23&lt;10, H23/E23, "&gt;999%"))</f>
        <v>-4.6241973483623598E-2</v>
      </c>
    </row>
    <row r="24" spans="1:10" x14ac:dyDescent="0.25">
      <c r="A24" s="158" t="s">
        <v>167</v>
      </c>
      <c r="B24" s="65">
        <v>1</v>
      </c>
      <c r="C24" s="66">
        <v>4</v>
      </c>
      <c r="D24" s="65">
        <v>9</v>
      </c>
      <c r="E24" s="66">
        <v>15</v>
      </c>
      <c r="F24" s="67"/>
      <c r="G24" s="65">
        <f>B24-C24</f>
        <v>-3</v>
      </c>
      <c r="H24" s="66">
        <f>D24-E24</f>
        <v>-6</v>
      </c>
      <c r="I24" s="20">
        <f>IF(C24=0, "-", IF(G24/C24&lt;10, G24/C24, "&gt;999%"))</f>
        <v>-0.75</v>
      </c>
      <c r="J24" s="21">
        <f>IF(E24=0, "-", IF(H24/E24&lt;10, H24/E24, "&gt;999%"))</f>
        <v>-0.4</v>
      </c>
    </row>
    <row r="25" spans="1:10" x14ac:dyDescent="0.25">
      <c r="A25" s="158" t="s">
        <v>170</v>
      </c>
      <c r="B25" s="65">
        <v>680</v>
      </c>
      <c r="C25" s="66">
        <v>399</v>
      </c>
      <c r="D25" s="65">
        <v>4063</v>
      </c>
      <c r="E25" s="66">
        <v>3286</v>
      </c>
      <c r="F25" s="67"/>
      <c r="G25" s="65">
        <f>B25-C25</f>
        <v>281</v>
      </c>
      <c r="H25" s="66">
        <f>D25-E25</f>
        <v>777</v>
      </c>
      <c r="I25" s="20">
        <f>IF(C25=0, "-", IF(G25/C25&lt;10, G25/C25, "&gt;999%"))</f>
        <v>0.7042606516290727</v>
      </c>
      <c r="J25" s="21">
        <f>IF(E25=0, "-", IF(H25/E25&lt;10, H25/E25, "&gt;999%"))</f>
        <v>0.23645769933049299</v>
      </c>
    </row>
    <row r="26" spans="1:10" x14ac:dyDescent="0.25">
      <c r="A26" s="7"/>
      <c r="B26" s="65"/>
      <c r="C26" s="66"/>
      <c r="D26" s="65"/>
      <c r="E26" s="66"/>
      <c r="F26" s="67"/>
      <c r="G26" s="65"/>
      <c r="H26" s="66"/>
      <c r="I26" s="20"/>
      <c r="J26" s="21"/>
    </row>
    <row r="27" spans="1:10" x14ac:dyDescent="0.25">
      <c r="A27" s="7" t="s">
        <v>129</v>
      </c>
      <c r="B27" s="65">
        <v>1136</v>
      </c>
      <c r="C27" s="66">
        <v>1033</v>
      </c>
      <c r="D27" s="65">
        <v>9310</v>
      </c>
      <c r="E27" s="66">
        <v>8505</v>
      </c>
      <c r="F27" s="67"/>
      <c r="G27" s="65">
        <f>B27-C27</f>
        <v>103</v>
      </c>
      <c r="H27" s="66">
        <f>D27-E27</f>
        <v>805</v>
      </c>
      <c r="I27" s="20">
        <f>IF(C27=0, "-", IF(G27/C27&lt;10, G27/C27, "&gt;999%"))</f>
        <v>9.9709583736689256E-2</v>
      </c>
      <c r="J27" s="21">
        <f>IF(E27=0, "-", IF(H27/E27&lt;10, H27/E27, "&gt;999%"))</f>
        <v>9.4650205761316872E-2</v>
      </c>
    </row>
    <row r="28" spans="1:10" x14ac:dyDescent="0.25">
      <c r="A28" s="1"/>
      <c r="B28" s="68"/>
      <c r="C28" s="69"/>
      <c r="D28" s="68"/>
      <c r="E28" s="69"/>
      <c r="F28" s="70"/>
      <c r="G28" s="68"/>
      <c r="H28" s="69"/>
      <c r="I28" s="5"/>
      <c r="J28" s="6"/>
    </row>
    <row r="29" spans="1:10" s="43" customFormat="1" x14ac:dyDescent="0.25">
      <c r="A29" s="27" t="s">
        <v>5</v>
      </c>
      <c r="B29" s="71">
        <f>SUM(B6:B28)</f>
        <v>25367</v>
      </c>
      <c r="C29" s="77">
        <f>SUM(C6:C28)</f>
        <v>20495</v>
      </c>
      <c r="D29" s="71">
        <f>SUM(D6:D28)</f>
        <v>214492</v>
      </c>
      <c r="E29" s="77">
        <f>SUM(E6:E28)</f>
        <v>211338</v>
      </c>
      <c r="F29" s="73"/>
      <c r="G29" s="71">
        <f>B29-C29</f>
        <v>4872</v>
      </c>
      <c r="H29" s="72">
        <f>D29-E29</f>
        <v>3154</v>
      </c>
      <c r="I29" s="37">
        <f>IF(C29=0, 0, G29/C29)</f>
        <v>0.23771651622346915</v>
      </c>
      <c r="J29" s="38">
        <f>IF(E29=0, 0, H29/E29)</f>
        <v>1.4923960669638209E-2</v>
      </c>
    </row>
    <row r="30" spans="1:10" s="43" customFormat="1" x14ac:dyDescent="0.25">
      <c r="A30" s="22"/>
      <c r="B30" s="78"/>
      <c r="C30" s="98"/>
      <c r="D30" s="78"/>
      <c r="E30" s="98"/>
      <c r="F30" s="80"/>
      <c r="G30" s="78"/>
      <c r="H30" s="79"/>
      <c r="I30" s="54"/>
      <c r="J30" s="55"/>
    </row>
    <row r="31" spans="1:10" s="139" customFormat="1" x14ac:dyDescent="0.25">
      <c r="A31" s="161" t="s">
        <v>172</v>
      </c>
      <c r="B31" s="74"/>
      <c r="C31" s="75"/>
      <c r="D31" s="74"/>
      <c r="E31" s="75"/>
      <c r="F31" s="76"/>
      <c r="G31" s="74"/>
      <c r="H31" s="75"/>
      <c r="I31" s="23"/>
      <c r="J31" s="24"/>
    </row>
    <row r="32" spans="1:10" x14ac:dyDescent="0.25">
      <c r="A32" s="7" t="s">
        <v>166</v>
      </c>
      <c r="B32" s="65">
        <v>7237</v>
      </c>
      <c r="C32" s="66">
        <v>6335</v>
      </c>
      <c r="D32" s="65">
        <v>66644</v>
      </c>
      <c r="E32" s="66">
        <v>65681</v>
      </c>
      <c r="F32" s="67"/>
      <c r="G32" s="65">
        <f t="shared" ref="G32:G37" si="4">B32-C32</f>
        <v>902</v>
      </c>
      <c r="H32" s="66">
        <f t="shared" ref="H32:H37" si="5">D32-E32</f>
        <v>963</v>
      </c>
      <c r="I32" s="20">
        <f t="shared" ref="I32:I37" si="6">IF(C32=0, "-", IF(G32/C32&lt;10, G32/C32, "&gt;999%"))</f>
        <v>0.14238358326756118</v>
      </c>
      <c r="J32" s="21">
        <f t="shared" ref="J32:J37" si="7">IF(E32=0, "-", IF(H32/E32&lt;10, H32/E32, "&gt;999%"))</f>
        <v>1.4661774333521109E-2</v>
      </c>
    </row>
    <row r="33" spans="1:10" x14ac:dyDescent="0.25">
      <c r="A33" s="7" t="s">
        <v>167</v>
      </c>
      <c r="B33" s="65">
        <v>2008</v>
      </c>
      <c r="C33" s="66">
        <v>126</v>
      </c>
      <c r="D33" s="65">
        <v>5799</v>
      </c>
      <c r="E33" s="66">
        <v>1170</v>
      </c>
      <c r="F33" s="67"/>
      <c r="G33" s="65">
        <f t="shared" si="4"/>
        <v>1882</v>
      </c>
      <c r="H33" s="66">
        <f t="shared" si="5"/>
        <v>4629</v>
      </c>
      <c r="I33" s="20" t="str">
        <f t="shared" si="6"/>
        <v>&gt;999%</v>
      </c>
      <c r="J33" s="21">
        <f t="shared" si="7"/>
        <v>3.9564102564102566</v>
      </c>
    </row>
    <row r="34" spans="1:10" x14ac:dyDescent="0.25">
      <c r="A34" s="7" t="s">
        <v>168</v>
      </c>
      <c r="B34" s="65">
        <v>1044</v>
      </c>
      <c r="C34" s="66">
        <v>1618</v>
      </c>
      <c r="D34" s="65">
        <v>14308</v>
      </c>
      <c r="E34" s="66">
        <v>12606</v>
      </c>
      <c r="F34" s="67"/>
      <c r="G34" s="65">
        <f t="shared" si="4"/>
        <v>-574</v>
      </c>
      <c r="H34" s="66">
        <f t="shared" si="5"/>
        <v>1702</v>
      </c>
      <c r="I34" s="20">
        <f t="shared" si="6"/>
        <v>-0.35475896168108778</v>
      </c>
      <c r="J34" s="21">
        <f t="shared" si="7"/>
        <v>0.13501507218784706</v>
      </c>
    </row>
    <row r="35" spans="1:10" x14ac:dyDescent="0.25">
      <c r="A35" s="7" t="s">
        <v>169</v>
      </c>
      <c r="B35" s="65">
        <v>0</v>
      </c>
      <c r="C35" s="66">
        <v>0</v>
      </c>
      <c r="D35" s="65">
        <v>5</v>
      </c>
      <c r="E35" s="66">
        <v>9</v>
      </c>
      <c r="F35" s="67"/>
      <c r="G35" s="65">
        <f t="shared" si="4"/>
        <v>0</v>
      </c>
      <c r="H35" s="66">
        <f t="shared" si="5"/>
        <v>-4</v>
      </c>
      <c r="I35" s="20" t="str">
        <f t="shared" si="6"/>
        <v>-</v>
      </c>
      <c r="J35" s="21">
        <f t="shared" si="7"/>
        <v>-0.44444444444444442</v>
      </c>
    </row>
    <row r="36" spans="1:10" x14ac:dyDescent="0.25">
      <c r="A36" s="7" t="s">
        <v>170</v>
      </c>
      <c r="B36" s="65">
        <v>13792</v>
      </c>
      <c r="C36" s="66">
        <v>11312</v>
      </c>
      <c r="D36" s="65">
        <v>117172</v>
      </c>
      <c r="E36" s="66">
        <v>122737</v>
      </c>
      <c r="F36" s="67"/>
      <c r="G36" s="65">
        <f t="shared" si="4"/>
        <v>2480</v>
      </c>
      <c r="H36" s="66">
        <f t="shared" si="5"/>
        <v>-5565</v>
      </c>
      <c r="I36" s="20">
        <f t="shared" si="6"/>
        <v>0.21923620933521923</v>
      </c>
      <c r="J36" s="21">
        <f t="shared" si="7"/>
        <v>-4.5340850762198848E-2</v>
      </c>
    </row>
    <row r="37" spans="1:10" x14ac:dyDescent="0.25">
      <c r="A37" s="7" t="s">
        <v>171</v>
      </c>
      <c r="B37" s="65">
        <v>150</v>
      </c>
      <c r="C37" s="66">
        <v>71</v>
      </c>
      <c r="D37" s="65">
        <v>1254</v>
      </c>
      <c r="E37" s="66">
        <v>630</v>
      </c>
      <c r="F37" s="67"/>
      <c r="G37" s="65">
        <f t="shared" si="4"/>
        <v>79</v>
      </c>
      <c r="H37" s="66">
        <f t="shared" si="5"/>
        <v>624</v>
      </c>
      <c r="I37" s="20">
        <f t="shared" si="6"/>
        <v>1.1126760563380282</v>
      </c>
      <c r="J37" s="21">
        <f t="shared" si="7"/>
        <v>0.99047619047619051</v>
      </c>
    </row>
    <row r="38" spans="1:10" x14ac:dyDescent="0.25">
      <c r="A38" s="7"/>
      <c r="B38" s="65"/>
      <c r="C38" s="66"/>
      <c r="D38" s="65"/>
      <c r="E38" s="66"/>
      <c r="F38" s="67"/>
      <c r="G38" s="65"/>
      <c r="H38" s="66"/>
      <c r="I38" s="20"/>
      <c r="J38" s="21"/>
    </row>
    <row r="39" spans="1:10" x14ac:dyDescent="0.25">
      <c r="A39" s="7" t="s">
        <v>129</v>
      </c>
      <c r="B39" s="65">
        <v>1136</v>
      </c>
      <c r="C39" s="66">
        <v>1033</v>
      </c>
      <c r="D39" s="65">
        <v>9310</v>
      </c>
      <c r="E39" s="66">
        <v>8505</v>
      </c>
      <c r="F39" s="67"/>
      <c r="G39" s="65">
        <f>B39-C39</f>
        <v>103</v>
      </c>
      <c r="H39" s="66">
        <f>D39-E39</f>
        <v>805</v>
      </c>
      <c r="I39" s="20">
        <f>IF(C39=0, "-", IF(G39/C39&lt;10, G39/C39, "&gt;999%"))</f>
        <v>9.9709583736689256E-2</v>
      </c>
      <c r="J39" s="21">
        <f>IF(E39=0, "-", IF(H39/E39&lt;10, H39/E39, "&gt;999%"))</f>
        <v>9.4650205761316872E-2</v>
      </c>
    </row>
    <row r="40" spans="1:10" x14ac:dyDescent="0.25">
      <c r="A40" s="7"/>
      <c r="B40" s="65"/>
      <c r="C40" s="66"/>
      <c r="D40" s="65"/>
      <c r="E40" s="66"/>
      <c r="F40" s="67"/>
      <c r="G40" s="65"/>
      <c r="H40" s="66"/>
      <c r="I40" s="20"/>
      <c r="J40" s="21"/>
    </row>
    <row r="41" spans="1:10" s="43" customFormat="1" x14ac:dyDescent="0.25">
      <c r="A41" s="27" t="s">
        <v>5</v>
      </c>
      <c r="B41" s="71">
        <f>SUM(B30:B40)</f>
        <v>25367</v>
      </c>
      <c r="C41" s="77">
        <f>SUM(C30:C40)</f>
        <v>20495</v>
      </c>
      <c r="D41" s="71">
        <f>SUM(D30:D40)</f>
        <v>214492</v>
      </c>
      <c r="E41" s="77">
        <f>SUM(E30:E40)</f>
        <v>211338</v>
      </c>
      <c r="F41" s="73"/>
      <c r="G41" s="71">
        <f>B41-C41</f>
        <v>4872</v>
      </c>
      <c r="H41" s="72">
        <f>D41-E41</f>
        <v>3154</v>
      </c>
      <c r="I41" s="37">
        <f>IF(C41=0, 0, G41/C41)</f>
        <v>0.23771651622346915</v>
      </c>
      <c r="J41" s="38">
        <f>IF(E41=0, 0, H41/E41)</f>
        <v>1.4923960669638209E-2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6"/>
  <sheetViews>
    <sheetView tabSelected="1" workbookViewId="0">
      <selection activeCell="M1" sqref="M1"/>
    </sheetView>
  </sheetViews>
  <sheetFormatPr defaultRowHeight="13.2" x14ac:dyDescent="0.25"/>
  <cols>
    <col min="1" max="1" width="25.5546875" bestFit="1" customWidth="1"/>
    <col min="2" max="5" width="8.5546875" customWidth="1"/>
    <col min="6" max="6" width="1.6640625" customWidth="1"/>
    <col min="7" max="10" width="8.33203125" customWidth="1"/>
  </cols>
  <sheetData>
    <row r="1" spans="1:10" s="52" customFormat="1" ht="20.399999999999999" x14ac:dyDescent="0.35">
      <c r="A1" s="4" t="s">
        <v>10</v>
      </c>
      <c r="B1" s="198" t="s">
        <v>20</v>
      </c>
      <c r="C1" s="199"/>
      <c r="D1" s="199"/>
      <c r="E1" s="199"/>
      <c r="F1" s="199"/>
      <c r="G1" s="199"/>
      <c r="H1" s="199"/>
      <c r="I1" s="199"/>
      <c r="J1" s="199"/>
    </row>
    <row r="2" spans="1:10" s="52" customFormat="1" ht="20.399999999999999" x14ac:dyDescent="0.35">
      <c r="A2" s="4" t="s">
        <v>112</v>
      </c>
      <c r="B2" s="202" t="s">
        <v>103</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x14ac:dyDescent="0.25">
      <c r="A7" s="22" t="s">
        <v>25</v>
      </c>
      <c r="B7" s="74"/>
      <c r="C7" s="75"/>
      <c r="D7" s="74"/>
      <c r="E7" s="75"/>
      <c r="F7" s="76"/>
      <c r="G7" s="74"/>
      <c r="H7" s="75"/>
      <c r="I7" s="23"/>
      <c r="J7" s="24"/>
    </row>
    <row r="8" spans="1:10" x14ac:dyDescent="0.25">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x14ac:dyDescent="0.25">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5">
      <c r="A12" s="22"/>
      <c r="B12" s="78"/>
      <c r="C12" s="79"/>
      <c r="D12" s="78"/>
      <c r="E12" s="79"/>
      <c r="F12" s="80"/>
      <c r="G12" s="78"/>
      <c r="H12" s="79"/>
      <c r="I12" s="54"/>
      <c r="J12" s="55"/>
    </row>
    <row r="13" spans="1:10" x14ac:dyDescent="0.25">
      <c r="A13" s="22" t="s">
        <v>27</v>
      </c>
      <c r="B13" s="65"/>
      <c r="C13" s="66"/>
      <c r="D13" s="65"/>
      <c r="E13" s="66"/>
      <c r="F13" s="67"/>
      <c r="G13" s="65"/>
      <c r="H13" s="66"/>
      <c r="I13" s="20"/>
      <c r="J13" s="21"/>
    </row>
    <row r="14" spans="1:10" x14ac:dyDescent="0.25">
      <c r="A14" s="22"/>
      <c r="B14" s="65"/>
      <c r="C14" s="66"/>
      <c r="D14" s="65"/>
      <c r="E14" s="66"/>
      <c r="F14" s="67"/>
      <c r="G14" s="65"/>
      <c r="H14" s="66"/>
      <c r="I14" s="20"/>
      <c r="J14" s="21"/>
    </row>
    <row r="15" spans="1:10" x14ac:dyDescent="0.25">
      <c r="A15" s="7" t="s">
        <v>201</v>
      </c>
      <c r="B15" s="65">
        <v>47</v>
      </c>
      <c r="C15" s="66">
        <v>223</v>
      </c>
      <c r="D15" s="65">
        <v>612</v>
      </c>
      <c r="E15" s="66">
        <v>1348</v>
      </c>
      <c r="F15" s="67"/>
      <c r="G15" s="65">
        <f t="shared" ref="G15:G43" si="0">B15-C15</f>
        <v>-176</v>
      </c>
      <c r="H15" s="66">
        <f t="shared" ref="H15:H43" si="1">D15-E15</f>
        <v>-736</v>
      </c>
      <c r="I15" s="20">
        <f t="shared" ref="I15:I43" si="2">IF(C15=0, "-", IF(G15/C15&lt;10, G15/C15, "&gt;999%"))</f>
        <v>-0.78923766816143492</v>
      </c>
      <c r="J15" s="21">
        <f t="shared" ref="J15:J43" si="3">IF(E15=0, "-", IF(H15/E15&lt;10, H15/E15, "&gt;999%"))</f>
        <v>-0.54599406528189909</v>
      </c>
    </row>
    <row r="16" spans="1:10" x14ac:dyDescent="0.25">
      <c r="A16" s="7" t="s">
        <v>200</v>
      </c>
      <c r="B16" s="65">
        <v>37</v>
      </c>
      <c r="C16" s="66">
        <v>68</v>
      </c>
      <c r="D16" s="65">
        <v>646</v>
      </c>
      <c r="E16" s="66">
        <v>634</v>
      </c>
      <c r="F16" s="67"/>
      <c r="G16" s="65">
        <f t="shared" si="0"/>
        <v>-31</v>
      </c>
      <c r="H16" s="66">
        <f t="shared" si="1"/>
        <v>12</v>
      </c>
      <c r="I16" s="20">
        <f t="shared" si="2"/>
        <v>-0.45588235294117646</v>
      </c>
      <c r="J16" s="21">
        <f t="shared" si="3"/>
        <v>1.8927444794952682E-2</v>
      </c>
    </row>
    <row r="17" spans="1:10" x14ac:dyDescent="0.25">
      <c r="A17" s="7" t="s">
        <v>199</v>
      </c>
      <c r="B17" s="65">
        <v>17</v>
      </c>
      <c r="C17" s="66">
        <v>27</v>
      </c>
      <c r="D17" s="65">
        <v>442</v>
      </c>
      <c r="E17" s="66">
        <v>389</v>
      </c>
      <c r="F17" s="67"/>
      <c r="G17" s="65">
        <f t="shared" si="0"/>
        <v>-10</v>
      </c>
      <c r="H17" s="66">
        <f t="shared" si="1"/>
        <v>53</v>
      </c>
      <c r="I17" s="20">
        <f t="shared" si="2"/>
        <v>-0.37037037037037035</v>
      </c>
      <c r="J17" s="21">
        <f t="shared" si="3"/>
        <v>0.13624678663239073</v>
      </c>
    </row>
    <row r="18" spans="1:10" x14ac:dyDescent="0.25">
      <c r="A18" s="7" t="s">
        <v>198</v>
      </c>
      <c r="B18" s="65">
        <v>0</v>
      </c>
      <c r="C18" s="66">
        <v>0</v>
      </c>
      <c r="D18" s="65">
        <v>0</v>
      </c>
      <c r="E18" s="66">
        <v>13</v>
      </c>
      <c r="F18" s="67"/>
      <c r="G18" s="65">
        <f t="shared" si="0"/>
        <v>0</v>
      </c>
      <c r="H18" s="66">
        <f t="shared" si="1"/>
        <v>-13</v>
      </c>
      <c r="I18" s="20" t="str">
        <f t="shared" si="2"/>
        <v>-</v>
      </c>
      <c r="J18" s="21">
        <f t="shared" si="3"/>
        <v>-1</v>
      </c>
    </row>
    <row r="19" spans="1:10" x14ac:dyDescent="0.25">
      <c r="A19" s="7" t="s">
        <v>197</v>
      </c>
      <c r="B19" s="65">
        <v>4107</v>
      </c>
      <c r="C19" s="66">
        <v>1526</v>
      </c>
      <c r="D19" s="65">
        <v>21397</v>
      </c>
      <c r="E19" s="66">
        <v>12792</v>
      </c>
      <c r="F19" s="67"/>
      <c r="G19" s="65">
        <f t="shared" si="0"/>
        <v>2581</v>
      </c>
      <c r="H19" s="66">
        <f t="shared" si="1"/>
        <v>8605</v>
      </c>
      <c r="I19" s="20">
        <f t="shared" si="2"/>
        <v>1.6913499344692005</v>
      </c>
      <c r="J19" s="21">
        <f t="shared" si="3"/>
        <v>0.67268605378361479</v>
      </c>
    </row>
    <row r="20" spans="1:10" x14ac:dyDescent="0.25">
      <c r="A20" s="7" t="s">
        <v>196</v>
      </c>
      <c r="B20" s="65">
        <v>243</v>
      </c>
      <c r="C20" s="66">
        <v>204</v>
      </c>
      <c r="D20" s="65">
        <v>1785</v>
      </c>
      <c r="E20" s="66">
        <v>2654</v>
      </c>
      <c r="F20" s="67"/>
      <c r="G20" s="65">
        <f t="shared" si="0"/>
        <v>39</v>
      </c>
      <c r="H20" s="66">
        <f t="shared" si="1"/>
        <v>-869</v>
      </c>
      <c r="I20" s="20">
        <f t="shared" si="2"/>
        <v>0.19117647058823528</v>
      </c>
      <c r="J20" s="21">
        <f t="shared" si="3"/>
        <v>-0.32743029389600603</v>
      </c>
    </row>
    <row r="21" spans="1:10" x14ac:dyDescent="0.25">
      <c r="A21" s="7" t="s">
        <v>195</v>
      </c>
      <c r="B21" s="65">
        <v>183</v>
      </c>
      <c r="C21" s="66">
        <v>249</v>
      </c>
      <c r="D21" s="65">
        <v>1965</v>
      </c>
      <c r="E21" s="66">
        <v>4802</v>
      </c>
      <c r="F21" s="67"/>
      <c r="G21" s="65">
        <f t="shared" si="0"/>
        <v>-66</v>
      </c>
      <c r="H21" s="66">
        <f t="shared" si="1"/>
        <v>-2837</v>
      </c>
      <c r="I21" s="20">
        <f t="shared" si="2"/>
        <v>-0.26506024096385544</v>
      </c>
      <c r="J21" s="21">
        <f t="shared" si="3"/>
        <v>-0.59079550187421903</v>
      </c>
    </row>
    <row r="22" spans="1:10" x14ac:dyDescent="0.25">
      <c r="A22" s="7" t="s">
        <v>194</v>
      </c>
      <c r="B22" s="65">
        <v>5</v>
      </c>
      <c r="C22" s="66">
        <v>86</v>
      </c>
      <c r="D22" s="65">
        <v>348</v>
      </c>
      <c r="E22" s="66">
        <v>842</v>
      </c>
      <c r="F22" s="67"/>
      <c r="G22" s="65">
        <f t="shared" si="0"/>
        <v>-81</v>
      </c>
      <c r="H22" s="66">
        <f t="shared" si="1"/>
        <v>-494</v>
      </c>
      <c r="I22" s="20">
        <f t="shared" si="2"/>
        <v>-0.94186046511627908</v>
      </c>
      <c r="J22" s="21">
        <f t="shared" si="3"/>
        <v>-0.58669833729216148</v>
      </c>
    </row>
    <row r="23" spans="1:10" x14ac:dyDescent="0.25">
      <c r="A23" s="7" t="s">
        <v>193</v>
      </c>
      <c r="B23" s="65">
        <v>163</v>
      </c>
      <c r="C23" s="66">
        <v>171</v>
      </c>
      <c r="D23" s="65">
        <v>1723</v>
      </c>
      <c r="E23" s="66">
        <v>1803</v>
      </c>
      <c r="F23" s="67"/>
      <c r="G23" s="65">
        <f t="shared" si="0"/>
        <v>-8</v>
      </c>
      <c r="H23" s="66">
        <f t="shared" si="1"/>
        <v>-80</v>
      </c>
      <c r="I23" s="20">
        <f t="shared" si="2"/>
        <v>-4.6783625730994149E-2</v>
      </c>
      <c r="J23" s="21">
        <f t="shared" si="3"/>
        <v>-4.4370493621741544E-2</v>
      </c>
    </row>
    <row r="24" spans="1:10" x14ac:dyDescent="0.25">
      <c r="A24" s="7" t="s">
        <v>192</v>
      </c>
      <c r="B24" s="65">
        <v>1394</v>
      </c>
      <c r="C24" s="66">
        <v>1094</v>
      </c>
      <c r="D24" s="65">
        <v>11158</v>
      </c>
      <c r="E24" s="66">
        <v>11814</v>
      </c>
      <c r="F24" s="67"/>
      <c r="G24" s="65">
        <f t="shared" si="0"/>
        <v>300</v>
      </c>
      <c r="H24" s="66">
        <f t="shared" si="1"/>
        <v>-656</v>
      </c>
      <c r="I24" s="20">
        <f t="shared" si="2"/>
        <v>0.27422303473491771</v>
      </c>
      <c r="J24" s="21">
        <f t="shared" si="3"/>
        <v>-5.5527340443541559E-2</v>
      </c>
    </row>
    <row r="25" spans="1:10" x14ac:dyDescent="0.25">
      <c r="A25" s="7" t="s">
        <v>191</v>
      </c>
      <c r="B25" s="65">
        <v>210</v>
      </c>
      <c r="C25" s="66">
        <v>294</v>
      </c>
      <c r="D25" s="65">
        <v>2056</v>
      </c>
      <c r="E25" s="66">
        <v>2458</v>
      </c>
      <c r="F25" s="67"/>
      <c r="G25" s="65">
        <f t="shared" si="0"/>
        <v>-84</v>
      </c>
      <c r="H25" s="66">
        <f t="shared" si="1"/>
        <v>-402</v>
      </c>
      <c r="I25" s="20">
        <f t="shared" si="2"/>
        <v>-0.2857142857142857</v>
      </c>
      <c r="J25" s="21">
        <f t="shared" si="3"/>
        <v>-0.16354759967453214</v>
      </c>
    </row>
    <row r="26" spans="1:10" x14ac:dyDescent="0.25">
      <c r="A26" s="7" t="s">
        <v>190</v>
      </c>
      <c r="B26" s="65">
        <v>127</v>
      </c>
      <c r="C26" s="66">
        <v>131</v>
      </c>
      <c r="D26" s="65">
        <v>1769</v>
      </c>
      <c r="E26" s="66">
        <v>901</v>
      </c>
      <c r="F26" s="67"/>
      <c r="G26" s="65">
        <f t="shared" si="0"/>
        <v>-4</v>
      </c>
      <c r="H26" s="66">
        <f t="shared" si="1"/>
        <v>868</v>
      </c>
      <c r="I26" s="20">
        <f t="shared" si="2"/>
        <v>-3.0534351145038167E-2</v>
      </c>
      <c r="J26" s="21">
        <f t="shared" si="3"/>
        <v>0.96337402885682577</v>
      </c>
    </row>
    <row r="27" spans="1:10" x14ac:dyDescent="0.25">
      <c r="A27" s="7" t="s">
        <v>189</v>
      </c>
      <c r="B27" s="65">
        <v>18</v>
      </c>
      <c r="C27" s="66">
        <v>0</v>
      </c>
      <c r="D27" s="65">
        <v>37</v>
      </c>
      <c r="E27" s="66">
        <v>0</v>
      </c>
      <c r="F27" s="67"/>
      <c r="G27" s="65">
        <f t="shared" si="0"/>
        <v>18</v>
      </c>
      <c r="H27" s="66">
        <f t="shared" si="1"/>
        <v>37</v>
      </c>
      <c r="I27" s="20" t="str">
        <f t="shared" si="2"/>
        <v>-</v>
      </c>
      <c r="J27" s="21" t="str">
        <f t="shared" si="3"/>
        <v>-</v>
      </c>
    </row>
    <row r="28" spans="1:10" x14ac:dyDescent="0.25">
      <c r="A28" s="7" t="s">
        <v>188</v>
      </c>
      <c r="B28" s="65">
        <v>68</v>
      </c>
      <c r="C28" s="66">
        <v>96</v>
      </c>
      <c r="D28" s="65">
        <v>615</v>
      </c>
      <c r="E28" s="66">
        <v>676</v>
      </c>
      <c r="F28" s="67"/>
      <c r="G28" s="65">
        <f t="shared" si="0"/>
        <v>-28</v>
      </c>
      <c r="H28" s="66">
        <f t="shared" si="1"/>
        <v>-61</v>
      </c>
      <c r="I28" s="20">
        <f t="shared" si="2"/>
        <v>-0.29166666666666669</v>
      </c>
      <c r="J28" s="21">
        <f t="shared" si="3"/>
        <v>-9.0236686390532547E-2</v>
      </c>
    </row>
    <row r="29" spans="1:10" x14ac:dyDescent="0.25">
      <c r="A29" s="7" t="s">
        <v>187</v>
      </c>
      <c r="B29" s="65">
        <v>6084</v>
      </c>
      <c r="C29" s="66">
        <v>6296</v>
      </c>
      <c r="D29" s="65">
        <v>61146</v>
      </c>
      <c r="E29" s="66">
        <v>64849</v>
      </c>
      <c r="F29" s="67"/>
      <c r="G29" s="65">
        <f t="shared" si="0"/>
        <v>-212</v>
      </c>
      <c r="H29" s="66">
        <f t="shared" si="1"/>
        <v>-3703</v>
      </c>
      <c r="I29" s="20">
        <f t="shared" si="2"/>
        <v>-3.3672172808132145E-2</v>
      </c>
      <c r="J29" s="21">
        <f t="shared" si="3"/>
        <v>-5.7101882835510188E-2</v>
      </c>
    </row>
    <row r="30" spans="1:10" x14ac:dyDescent="0.25">
      <c r="A30" s="7" t="s">
        <v>186</v>
      </c>
      <c r="B30" s="65">
        <v>4009</v>
      </c>
      <c r="C30" s="66">
        <v>2959</v>
      </c>
      <c r="D30" s="65">
        <v>34643</v>
      </c>
      <c r="E30" s="66">
        <v>30540</v>
      </c>
      <c r="F30" s="67"/>
      <c r="G30" s="65">
        <f t="shared" si="0"/>
        <v>1050</v>
      </c>
      <c r="H30" s="66">
        <f t="shared" si="1"/>
        <v>4103</v>
      </c>
      <c r="I30" s="20">
        <f t="shared" si="2"/>
        <v>0.35484961135518756</v>
      </c>
      <c r="J30" s="21">
        <f t="shared" si="3"/>
        <v>0.13434839554682385</v>
      </c>
    </row>
    <row r="31" spans="1:10" x14ac:dyDescent="0.25">
      <c r="A31" s="7" t="s">
        <v>185</v>
      </c>
      <c r="B31" s="65">
        <v>710</v>
      </c>
      <c r="C31" s="66">
        <v>326</v>
      </c>
      <c r="D31" s="65">
        <v>3746</v>
      </c>
      <c r="E31" s="66">
        <v>4523</v>
      </c>
      <c r="F31" s="67"/>
      <c r="G31" s="65">
        <f t="shared" si="0"/>
        <v>384</v>
      </c>
      <c r="H31" s="66">
        <f t="shared" si="1"/>
        <v>-777</v>
      </c>
      <c r="I31" s="20">
        <f t="shared" si="2"/>
        <v>1.1779141104294479</v>
      </c>
      <c r="J31" s="21">
        <f t="shared" si="3"/>
        <v>-0.17178863586115409</v>
      </c>
    </row>
    <row r="32" spans="1:10" x14ac:dyDescent="0.25">
      <c r="A32" s="7" t="s">
        <v>183</v>
      </c>
      <c r="B32" s="65">
        <v>58</v>
      </c>
      <c r="C32" s="66">
        <v>57</v>
      </c>
      <c r="D32" s="65">
        <v>404</v>
      </c>
      <c r="E32" s="66">
        <v>537</v>
      </c>
      <c r="F32" s="67"/>
      <c r="G32" s="65">
        <f t="shared" si="0"/>
        <v>1</v>
      </c>
      <c r="H32" s="66">
        <f t="shared" si="1"/>
        <v>-133</v>
      </c>
      <c r="I32" s="20">
        <f t="shared" si="2"/>
        <v>1.7543859649122806E-2</v>
      </c>
      <c r="J32" s="21">
        <f t="shared" si="3"/>
        <v>-0.24767225325884543</v>
      </c>
    </row>
    <row r="33" spans="1:10" x14ac:dyDescent="0.25">
      <c r="A33" s="7" t="s">
        <v>182</v>
      </c>
      <c r="B33" s="65">
        <v>144</v>
      </c>
      <c r="C33" s="66">
        <v>102</v>
      </c>
      <c r="D33" s="65">
        <v>605</v>
      </c>
      <c r="E33" s="66">
        <v>1058</v>
      </c>
      <c r="F33" s="67"/>
      <c r="G33" s="65">
        <f t="shared" si="0"/>
        <v>42</v>
      </c>
      <c r="H33" s="66">
        <f t="shared" si="1"/>
        <v>-453</v>
      </c>
      <c r="I33" s="20">
        <f t="shared" si="2"/>
        <v>0.41176470588235292</v>
      </c>
      <c r="J33" s="21">
        <f t="shared" si="3"/>
        <v>-0.42816635160680527</v>
      </c>
    </row>
    <row r="34" spans="1:10" x14ac:dyDescent="0.25">
      <c r="A34" s="7" t="s">
        <v>181</v>
      </c>
      <c r="B34" s="65">
        <v>25</v>
      </c>
      <c r="C34" s="66">
        <v>156</v>
      </c>
      <c r="D34" s="65">
        <v>716</v>
      </c>
      <c r="E34" s="66">
        <v>1129</v>
      </c>
      <c r="F34" s="67"/>
      <c r="G34" s="65">
        <f t="shared" si="0"/>
        <v>-131</v>
      </c>
      <c r="H34" s="66">
        <f t="shared" si="1"/>
        <v>-413</v>
      </c>
      <c r="I34" s="20">
        <f t="shared" si="2"/>
        <v>-0.83974358974358976</v>
      </c>
      <c r="J34" s="21">
        <f t="shared" si="3"/>
        <v>-0.36581045172719223</v>
      </c>
    </row>
    <row r="35" spans="1:10" x14ac:dyDescent="0.25">
      <c r="A35" s="7" t="s">
        <v>180</v>
      </c>
      <c r="B35" s="65">
        <v>152</v>
      </c>
      <c r="C35" s="66">
        <v>130</v>
      </c>
      <c r="D35" s="65">
        <v>1239</v>
      </c>
      <c r="E35" s="66">
        <v>1502</v>
      </c>
      <c r="F35" s="67"/>
      <c r="G35" s="65">
        <f t="shared" si="0"/>
        <v>22</v>
      </c>
      <c r="H35" s="66">
        <f t="shared" si="1"/>
        <v>-263</v>
      </c>
      <c r="I35" s="20">
        <f t="shared" si="2"/>
        <v>0.16923076923076924</v>
      </c>
      <c r="J35" s="21">
        <f t="shared" si="3"/>
        <v>-0.17509986684420772</v>
      </c>
    </row>
    <row r="36" spans="1:10" x14ac:dyDescent="0.25">
      <c r="A36" s="7" t="s">
        <v>179</v>
      </c>
      <c r="B36" s="65">
        <v>246</v>
      </c>
      <c r="C36" s="66">
        <v>213</v>
      </c>
      <c r="D36" s="65">
        <v>2794</v>
      </c>
      <c r="E36" s="66">
        <v>2871</v>
      </c>
      <c r="F36" s="67"/>
      <c r="G36" s="65">
        <f t="shared" si="0"/>
        <v>33</v>
      </c>
      <c r="H36" s="66">
        <f t="shared" si="1"/>
        <v>-77</v>
      </c>
      <c r="I36" s="20">
        <f t="shared" si="2"/>
        <v>0.15492957746478872</v>
      </c>
      <c r="J36" s="21">
        <f t="shared" si="3"/>
        <v>-2.681992337164751E-2</v>
      </c>
    </row>
    <row r="37" spans="1:10" x14ac:dyDescent="0.25">
      <c r="A37" s="7" t="s">
        <v>178</v>
      </c>
      <c r="B37" s="65">
        <v>445</v>
      </c>
      <c r="C37" s="66">
        <v>185</v>
      </c>
      <c r="D37" s="65">
        <v>3011</v>
      </c>
      <c r="E37" s="66">
        <v>2630</v>
      </c>
      <c r="F37" s="67"/>
      <c r="G37" s="65">
        <f t="shared" si="0"/>
        <v>260</v>
      </c>
      <c r="H37" s="66">
        <f t="shared" si="1"/>
        <v>381</v>
      </c>
      <c r="I37" s="20">
        <f t="shared" si="2"/>
        <v>1.4054054054054055</v>
      </c>
      <c r="J37" s="21">
        <f t="shared" si="3"/>
        <v>0.14486692015209127</v>
      </c>
    </row>
    <row r="38" spans="1:10" x14ac:dyDescent="0.25">
      <c r="A38" s="7" t="s">
        <v>177</v>
      </c>
      <c r="B38" s="65">
        <v>44</v>
      </c>
      <c r="C38" s="66">
        <v>33</v>
      </c>
      <c r="D38" s="65">
        <v>350</v>
      </c>
      <c r="E38" s="66">
        <v>1110</v>
      </c>
      <c r="F38" s="67"/>
      <c r="G38" s="65">
        <f t="shared" si="0"/>
        <v>11</v>
      </c>
      <c r="H38" s="66">
        <f t="shared" si="1"/>
        <v>-760</v>
      </c>
      <c r="I38" s="20">
        <f t="shared" si="2"/>
        <v>0.33333333333333331</v>
      </c>
      <c r="J38" s="21">
        <f t="shared" si="3"/>
        <v>-0.68468468468468469</v>
      </c>
    </row>
    <row r="39" spans="1:10" x14ac:dyDescent="0.25">
      <c r="A39" s="7" t="s">
        <v>176</v>
      </c>
      <c r="B39" s="65">
        <v>5004</v>
      </c>
      <c r="C39" s="66">
        <v>4059</v>
      </c>
      <c r="D39" s="65">
        <v>43932</v>
      </c>
      <c r="E39" s="66">
        <v>43473</v>
      </c>
      <c r="F39" s="67"/>
      <c r="G39" s="65">
        <f t="shared" si="0"/>
        <v>945</v>
      </c>
      <c r="H39" s="66">
        <f t="shared" si="1"/>
        <v>459</v>
      </c>
      <c r="I39" s="20">
        <f t="shared" si="2"/>
        <v>0.2328159645232816</v>
      </c>
      <c r="J39" s="21">
        <f t="shared" si="3"/>
        <v>1.0558277551583742E-2</v>
      </c>
    </row>
    <row r="40" spans="1:10" x14ac:dyDescent="0.25">
      <c r="A40" s="7" t="s">
        <v>175</v>
      </c>
      <c r="B40" s="65">
        <v>161</v>
      </c>
      <c r="C40" s="66">
        <v>60</v>
      </c>
      <c r="D40" s="65">
        <v>794</v>
      </c>
      <c r="E40" s="66">
        <v>1398</v>
      </c>
      <c r="F40" s="67"/>
      <c r="G40" s="65">
        <f t="shared" si="0"/>
        <v>101</v>
      </c>
      <c r="H40" s="66">
        <f t="shared" si="1"/>
        <v>-604</v>
      </c>
      <c r="I40" s="20">
        <f t="shared" si="2"/>
        <v>1.6833333333333333</v>
      </c>
      <c r="J40" s="21">
        <f t="shared" si="3"/>
        <v>-0.43204577968526464</v>
      </c>
    </row>
    <row r="41" spans="1:10" x14ac:dyDescent="0.25">
      <c r="A41" s="7" t="s">
        <v>173</v>
      </c>
      <c r="B41" s="65">
        <v>802</v>
      </c>
      <c r="C41" s="66">
        <v>946</v>
      </c>
      <c r="D41" s="65">
        <v>9570</v>
      </c>
      <c r="E41" s="66">
        <v>8627</v>
      </c>
      <c r="F41" s="67"/>
      <c r="G41" s="65">
        <f t="shared" si="0"/>
        <v>-144</v>
      </c>
      <c r="H41" s="66">
        <f t="shared" si="1"/>
        <v>943</v>
      </c>
      <c r="I41" s="20">
        <f t="shared" si="2"/>
        <v>-0.15221987315010571</v>
      </c>
      <c r="J41" s="21">
        <f t="shared" si="3"/>
        <v>0.10930798655384259</v>
      </c>
    </row>
    <row r="42" spans="1:10" x14ac:dyDescent="0.25">
      <c r="A42" s="7" t="s">
        <v>174</v>
      </c>
      <c r="B42" s="65">
        <v>1</v>
      </c>
      <c r="C42" s="66">
        <v>0</v>
      </c>
      <c r="D42" s="65">
        <v>13</v>
      </c>
      <c r="E42" s="66">
        <v>0</v>
      </c>
      <c r="F42" s="67"/>
      <c r="G42" s="65">
        <f t="shared" si="0"/>
        <v>1</v>
      </c>
      <c r="H42" s="66">
        <f t="shared" si="1"/>
        <v>13</v>
      </c>
      <c r="I42" s="20" t="str">
        <f t="shared" si="2"/>
        <v>-</v>
      </c>
      <c r="J42" s="21" t="str">
        <f t="shared" si="3"/>
        <v>-</v>
      </c>
    </row>
    <row r="43" spans="1:10" x14ac:dyDescent="0.25">
      <c r="A43" s="7" t="s">
        <v>184</v>
      </c>
      <c r="B43" s="65">
        <v>863</v>
      </c>
      <c r="C43" s="66">
        <v>804</v>
      </c>
      <c r="D43" s="65">
        <v>6976</v>
      </c>
      <c r="E43" s="66">
        <v>5965</v>
      </c>
      <c r="F43" s="67"/>
      <c r="G43" s="65">
        <f t="shared" si="0"/>
        <v>59</v>
      </c>
      <c r="H43" s="66">
        <f t="shared" si="1"/>
        <v>1011</v>
      </c>
      <c r="I43" s="20">
        <f t="shared" si="2"/>
        <v>7.3383084577114427E-2</v>
      </c>
      <c r="J43" s="21">
        <f t="shared" si="3"/>
        <v>0.16948868398994132</v>
      </c>
    </row>
    <row r="44" spans="1:10" x14ac:dyDescent="0.25">
      <c r="A44" s="7"/>
      <c r="B44" s="65"/>
      <c r="C44" s="66"/>
      <c r="D44" s="65"/>
      <c r="E44" s="66"/>
      <c r="F44" s="67"/>
      <c r="G44" s="65"/>
      <c r="H44" s="66"/>
      <c r="I44" s="20"/>
      <c r="J44" s="21"/>
    </row>
    <row r="45" spans="1:10" s="43" customFormat="1" x14ac:dyDescent="0.25">
      <c r="A45" s="27" t="s">
        <v>28</v>
      </c>
      <c r="B45" s="71">
        <f>SUM(B15:B44)</f>
        <v>25367</v>
      </c>
      <c r="C45" s="72">
        <f>SUM(C15:C44)</f>
        <v>20495</v>
      </c>
      <c r="D45" s="71">
        <f>SUM(D15:D44)</f>
        <v>214492</v>
      </c>
      <c r="E45" s="72">
        <f>SUM(E15:E44)</f>
        <v>211338</v>
      </c>
      <c r="F45" s="73"/>
      <c r="G45" s="71">
        <f>B45-C45</f>
        <v>4872</v>
      </c>
      <c r="H45" s="72">
        <f>D45-E45</f>
        <v>3154</v>
      </c>
      <c r="I45" s="37">
        <f>IF(C45=0, "-", G45/C45)</f>
        <v>0.23771651622346915</v>
      </c>
      <c r="J45" s="38">
        <f>IF(E45=0, "-", H45/E45)</f>
        <v>1.4923960669638209E-2</v>
      </c>
    </row>
    <row r="46" spans="1:10" s="43" customFormat="1" x14ac:dyDescent="0.25">
      <c r="A46" s="27" t="s">
        <v>0</v>
      </c>
      <c r="B46" s="71">
        <f>B11+B45</f>
        <v>25367</v>
      </c>
      <c r="C46" s="77">
        <f>C11+C45</f>
        <v>20495</v>
      </c>
      <c r="D46" s="71">
        <f>D11+D45</f>
        <v>214492</v>
      </c>
      <c r="E46" s="77">
        <f>E11+E45</f>
        <v>211338</v>
      </c>
      <c r="F46" s="73"/>
      <c r="G46" s="71">
        <f>B46-C46</f>
        <v>4872</v>
      </c>
      <c r="H46" s="72">
        <f>D46-E46</f>
        <v>3154</v>
      </c>
      <c r="I46" s="37">
        <f>IF(C46=0, "-", G46/C46)</f>
        <v>0.23771651622346915</v>
      </c>
      <c r="J46" s="38">
        <f>IF(E46=0, "-", H46/E46)</f>
        <v>1.4923960669638209E-2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58"/>
  <sheetViews>
    <sheetView tabSelected="1" zoomScaleNormal="100" workbookViewId="0">
      <selection activeCell="M1" sqref="M1"/>
    </sheetView>
  </sheetViews>
  <sheetFormatPr defaultRowHeight="13.2" x14ac:dyDescent="0.25"/>
  <cols>
    <col min="1" max="1" width="29.88671875"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112</v>
      </c>
      <c r="B2" s="202" t="s">
        <v>103</v>
      </c>
      <c r="C2" s="198"/>
      <c r="D2" s="198"/>
      <c r="E2" s="203"/>
      <c r="F2" s="203"/>
      <c r="G2" s="203"/>
      <c r="H2" s="203"/>
      <c r="I2" s="203"/>
      <c r="J2" s="203"/>
      <c r="K2" s="203"/>
    </row>
    <row r="4" spans="1:11" ht="15.6" x14ac:dyDescent="0.3">
      <c r="A4" s="164" t="s">
        <v>114</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114</v>
      </c>
      <c r="B6" s="61" t="s">
        <v>12</v>
      </c>
      <c r="C6" s="62" t="s">
        <v>13</v>
      </c>
      <c r="D6" s="61" t="s">
        <v>12</v>
      </c>
      <c r="E6" s="63" t="s">
        <v>13</v>
      </c>
      <c r="F6" s="62" t="s">
        <v>12</v>
      </c>
      <c r="G6" s="62" t="s">
        <v>13</v>
      </c>
      <c r="H6" s="61" t="s">
        <v>12</v>
      </c>
      <c r="I6" s="63" t="s">
        <v>13</v>
      </c>
      <c r="J6" s="61"/>
      <c r="K6" s="63"/>
    </row>
    <row r="7" spans="1:11" x14ac:dyDescent="0.25">
      <c r="A7" s="7" t="s">
        <v>202</v>
      </c>
      <c r="B7" s="65">
        <v>2</v>
      </c>
      <c r="C7" s="34">
        <f>IF(B11=0, "-", B7/B11)</f>
        <v>1.0810810810810811E-2</v>
      </c>
      <c r="D7" s="65">
        <v>30</v>
      </c>
      <c r="E7" s="9">
        <f>IF(D11=0, "-", D7/D11)</f>
        <v>0.15957446808510639</v>
      </c>
      <c r="F7" s="81">
        <v>108</v>
      </c>
      <c r="G7" s="34">
        <f>IF(F11=0, "-", F7/F11)</f>
        <v>7.7308518253400141E-2</v>
      </c>
      <c r="H7" s="65">
        <v>147</v>
      </c>
      <c r="I7" s="9">
        <f>IF(H11=0, "-", H7/H11)</f>
        <v>9.1361093847110011E-2</v>
      </c>
      <c r="J7" s="8">
        <f>IF(D7=0, "-", IF((B7-D7)/D7&lt;10, (B7-D7)/D7, "&gt;999%"))</f>
        <v>-0.93333333333333335</v>
      </c>
      <c r="K7" s="9">
        <f>IF(H7=0, "-", IF((F7-H7)/H7&lt;10, (F7-H7)/H7, "&gt;999%"))</f>
        <v>-0.26530612244897961</v>
      </c>
    </row>
    <row r="8" spans="1:11" x14ac:dyDescent="0.25">
      <c r="A8" s="7" t="s">
        <v>203</v>
      </c>
      <c r="B8" s="65">
        <v>160</v>
      </c>
      <c r="C8" s="34">
        <f>IF(B11=0, "-", B8/B11)</f>
        <v>0.86486486486486491</v>
      </c>
      <c r="D8" s="65">
        <v>149</v>
      </c>
      <c r="E8" s="9">
        <f>IF(D11=0, "-", D8/D11)</f>
        <v>0.79255319148936165</v>
      </c>
      <c r="F8" s="81">
        <v>1072</v>
      </c>
      <c r="G8" s="34">
        <f>IF(F11=0, "-", F8/F11)</f>
        <v>0.76735862562634216</v>
      </c>
      <c r="H8" s="65">
        <v>1331</v>
      </c>
      <c r="I8" s="9">
        <f>IF(H11=0, "-", H8/H11)</f>
        <v>0.82722187694220017</v>
      </c>
      <c r="J8" s="8">
        <f>IF(D8=0, "-", IF((B8-D8)/D8&lt;10, (B8-D8)/D8, "&gt;999%"))</f>
        <v>7.3825503355704702E-2</v>
      </c>
      <c r="K8" s="9">
        <f>IF(H8=0, "-", IF((F8-H8)/H8&lt;10, (F8-H8)/H8, "&gt;999%"))</f>
        <v>-0.19459053343350863</v>
      </c>
    </row>
    <row r="9" spans="1:11" x14ac:dyDescent="0.25">
      <c r="A9" s="7" t="s">
        <v>204</v>
      </c>
      <c r="B9" s="65">
        <v>23</v>
      </c>
      <c r="C9" s="34">
        <f>IF(B11=0, "-", B9/B11)</f>
        <v>0.12432432432432433</v>
      </c>
      <c r="D9" s="65">
        <v>9</v>
      </c>
      <c r="E9" s="9">
        <f>IF(D11=0, "-", D9/D11)</f>
        <v>4.7872340425531915E-2</v>
      </c>
      <c r="F9" s="81">
        <v>217</v>
      </c>
      <c r="G9" s="34">
        <f>IF(F11=0, "-", F9/F11)</f>
        <v>0.15533285612025768</v>
      </c>
      <c r="H9" s="65">
        <v>131</v>
      </c>
      <c r="I9" s="9">
        <f>IF(H11=0, "-", H9/H11)</f>
        <v>8.141702921068987E-2</v>
      </c>
      <c r="J9" s="8">
        <f>IF(D9=0, "-", IF((B9-D9)/D9&lt;10, (B9-D9)/D9, "&gt;999%"))</f>
        <v>1.5555555555555556</v>
      </c>
      <c r="K9" s="9">
        <f>IF(H9=0, "-", IF((F9-H9)/H9&lt;10, (F9-H9)/H9, "&gt;999%"))</f>
        <v>0.65648854961832059</v>
      </c>
    </row>
    <row r="10" spans="1:11" x14ac:dyDescent="0.25">
      <c r="A10" s="2"/>
      <c r="B10" s="68"/>
      <c r="C10" s="33"/>
      <c r="D10" s="68"/>
      <c r="E10" s="6"/>
      <c r="F10" s="82"/>
      <c r="G10" s="33"/>
      <c r="H10" s="68"/>
      <c r="I10" s="6"/>
      <c r="J10" s="5"/>
      <c r="K10" s="6"/>
    </row>
    <row r="11" spans="1:11" s="43" customFormat="1" x14ac:dyDescent="0.25">
      <c r="A11" s="162" t="s">
        <v>613</v>
      </c>
      <c r="B11" s="71">
        <f>SUM(B7:B10)</f>
        <v>185</v>
      </c>
      <c r="C11" s="40">
        <f>B11/25367</f>
        <v>7.2929396459967674E-3</v>
      </c>
      <c r="D11" s="71">
        <f>SUM(D7:D10)</f>
        <v>188</v>
      </c>
      <c r="E11" s="41">
        <f>D11/20495</f>
        <v>9.1729690168333745E-3</v>
      </c>
      <c r="F11" s="77">
        <f>SUM(F7:F10)</f>
        <v>1397</v>
      </c>
      <c r="G11" s="42">
        <f>F11/214492</f>
        <v>6.5130634242768961E-3</v>
      </c>
      <c r="H11" s="71">
        <f>SUM(H7:H10)</f>
        <v>1609</v>
      </c>
      <c r="I11" s="41">
        <f>H11/211338</f>
        <v>7.613396549603006E-3</v>
      </c>
      <c r="J11" s="37">
        <f>IF(D11=0, "-", IF((B11-D11)/D11&lt;10, (B11-D11)/D11, "&gt;999%"))</f>
        <v>-1.5957446808510637E-2</v>
      </c>
      <c r="K11" s="38">
        <f>IF(H11=0, "-", IF((F11-H11)/H11&lt;10, (F11-H11)/H11, "&gt;999%"))</f>
        <v>-0.13175885643256682</v>
      </c>
    </row>
    <row r="12" spans="1:11" x14ac:dyDescent="0.25">
      <c r="B12" s="83"/>
      <c r="D12" s="83"/>
      <c r="F12" s="83"/>
      <c r="H12" s="83"/>
    </row>
    <row r="13" spans="1:11" s="43" customFormat="1" x14ac:dyDescent="0.25">
      <c r="A13" s="162" t="s">
        <v>613</v>
      </c>
      <c r="B13" s="71">
        <v>185</v>
      </c>
      <c r="C13" s="40">
        <f>B13/25367</f>
        <v>7.2929396459967674E-3</v>
      </c>
      <c r="D13" s="71">
        <v>188</v>
      </c>
      <c r="E13" s="41">
        <f>D13/20495</f>
        <v>9.1729690168333745E-3</v>
      </c>
      <c r="F13" s="77">
        <v>1397</v>
      </c>
      <c r="G13" s="42">
        <f>F13/214492</f>
        <v>6.5130634242768961E-3</v>
      </c>
      <c r="H13" s="71">
        <v>1609</v>
      </c>
      <c r="I13" s="41">
        <f>H13/211338</f>
        <v>7.613396549603006E-3</v>
      </c>
      <c r="J13" s="37">
        <f>IF(D13=0, "-", IF((B13-D13)/D13&lt;10, (B13-D13)/D13, "&gt;999%"))</f>
        <v>-1.5957446808510637E-2</v>
      </c>
      <c r="K13" s="38">
        <f>IF(H13=0, "-", IF((F13-H13)/H13&lt;10, (F13-H13)/H13, "&gt;999%"))</f>
        <v>-0.13175885643256682</v>
      </c>
    </row>
    <row r="14" spans="1:11" x14ac:dyDescent="0.25">
      <c r="B14" s="83"/>
      <c r="D14" s="83"/>
      <c r="F14" s="83"/>
      <c r="H14" s="83"/>
    </row>
    <row r="15" spans="1:11" ht="15.6" x14ac:dyDescent="0.3">
      <c r="A15" s="164" t="s">
        <v>115</v>
      </c>
      <c r="B15" s="196" t="s">
        <v>1</v>
      </c>
      <c r="C15" s="200"/>
      <c r="D15" s="200"/>
      <c r="E15" s="197"/>
      <c r="F15" s="196" t="s">
        <v>14</v>
      </c>
      <c r="G15" s="200"/>
      <c r="H15" s="200"/>
      <c r="I15" s="197"/>
      <c r="J15" s="196" t="s">
        <v>15</v>
      </c>
      <c r="K15" s="197"/>
    </row>
    <row r="16" spans="1:11" x14ac:dyDescent="0.25">
      <c r="A16" s="22"/>
      <c r="B16" s="196">
        <f>VALUE(RIGHT($B$2, 4))</f>
        <v>2022</v>
      </c>
      <c r="C16" s="197"/>
      <c r="D16" s="196">
        <f>B16-1</f>
        <v>2021</v>
      </c>
      <c r="E16" s="204"/>
      <c r="F16" s="196">
        <f>B16</f>
        <v>2022</v>
      </c>
      <c r="G16" s="204"/>
      <c r="H16" s="196">
        <f>D16</f>
        <v>2021</v>
      </c>
      <c r="I16" s="204"/>
      <c r="J16" s="140" t="s">
        <v>4</v>
      </c>
      <c r="K16" s="141" t="s">
        <v>2</v>
      </c>
    </row>
    <row r="17" spans="1:11" x14ac:dyDescent="0.25">
      <c r="A17" s="163" t="s">
        <v>139</v>
      </c>
      <c r="B17" s="61" t="s">
        <v>12</v>
      </c>
      <c r="C17" s="62" t="s">
        <v>13</v>
      </c>
      <c r="D17" s="61" t="s">
        <v>12</v>
      </c>
      <c r="E17" s="63" t="s">
        <v>13</v>
      </c>
      <c r="F17" s="62" t="s">
        <v>12</v>
      </c>
      <c r="G17" s="62" t="s">
        <v>13</v>
      </c>
      <c r="H17" s="61" t="s">
        <v>12</v>
      </c>
      <c r="I17" s="63" t="s">
        <v>13</v>
      </c>
      <c r="J17" s="61"/>
      <c r="K17" s="63"/>
    </row>
    <row r="18" spans="1:11" x14ac:dyDescent="0.25">
      <c r="A18" s="7" t="s">
        <v>205</v>
      </c>
      <c r="B18" s="65">
        <v>0</v>
      </c>
      <c r="C18" s="34">
        <f>IF(B32=0, "-", B18/B32)</f>
        <v>0</v>
      </c>
      <c r="D18" s="65">
        <v>2</v>
      </c>
      <c r="E18" s="9">
        <f>IF(D32=0, "-", D18/D32)</f>
        <v>2.8449502133712661E-3</v>
      </c>
      <c r="F18" s="81">
        <v>27</v>
      </c>
      <c r="G18" s="34">
        <f>IF(F32=0, "-", F18/F32)</f>
        <v>3.3415841584158415E-3</v>
      </c>
      <c r="H18" s="65">
        <v>81</v>
      </c>
      <c r="I18" s="9">
        <f>IF(H32=0, "-", H18/H32)</f>
        <v>9.9667774086378731E-3</v>
      </c>
      <c r="J18" s="8">
        <f t="shared" ref="J18:J30" si="0">IF(D18=0, "-", IF((B18-D18)/D18&lt;10, (B18-D18)/D18, "&gt;999%"))</f>
        <v>-1</v>
      </c>
      <c r="K18" s="9">
        <f t="shared" ref="K18:K30" si="1">IF(H18=0, "-", IF((F18-H18)/H18&lt;10, (F18-H18)/H18, "&gt;999%"))</f>
        <v>-0.66666666666666663</v>
      </c>
    </row>
    <row r="19" spans="1:11" x14ac:dyDescent="0.25">
      <c r="A19" s="7" t="s">
        <v>206</v>
      </c>
      <c r="B19" s="65">
        <v>0</v>
      </c>
      <c r="C19" s="34">
        <f>IF(B32=0, "-", B19/B32)</f>
        <v>0</v>
      </c>
      <c r="D19" s="65">
        <v>0</v>
      </c>
      <c r="E19" s="9">
        <f>IF(D32=0, "-", D19/D32)</f>
        <v>0</v>
      </c>
      <c r="F19" s="81">
        <v>0</v>
      </c>
      <c r="G19" s="34">
        <f>IF(F32=0, "-", F19/F32)</f>
        <v>0</v>
      </c>
      <c r="H19" s="65">
        <v>2</v>
      </c>
      <c r="I19" s="9">
        <f>IF(H32=0, "-", H19/H32)</f>
        <v>2.4609326934908331E-4</v>
      </c>
      <c r="J19" s="8" t="str">
        <f t="shared" si="0"/>
        <v>-</v>
      </c>
      <c r="K19" s="9">
        <f t="shared" si="1"/>
        <v>-1</v>
      </c>
    </row>
    <row r="20" spans="1:11" x14ac:dyDescent="0.25">
      <c r="A20" s="7" t="s">
        <v>207</v>
      </c>
      <c r="B20" s="65">
        <v>0</v>
      </c>
      <c r="C20" s="34">
        <f>IF(B32=0, "-", B20/B32)</f>
        <v>0</v>
      </c>
      <c r="D20" s="65">
        <v>0</v>
      </c>
      <c r="E20" s="9">
        <f>IF(D32=0, "-", D20/D32)</f>
        <v>0</v>
      </c>
      <c r="F20" s="81">
        <v>0</v>
      </c>
      <c r="G20" s="34">
        <f>IF(F32=0, "-", F20/F32)</f>
        <v>0</v>
      </c>
      <c r="H20" s="65">
        <v>133</v>
      </c>
      <c r="I20" s="9">
        <f>IF(H32=0, "-", H20/H32)</f>
        <v>1.636520241171404E-2</v>
      </c>
      <c r="J20" s="8" t="str">
        <f t="shared" si="0"/>
        <v>-</v>
      </c>
      <c r="K20" s="9">
        <f t="shared" si="1"/>
        <v>-1</v>
      </c>
    </row>
    <row r="21" spans="1:11" x14ac:dyDescent="0.25">
      <c r="A21" s="7" t="s">
        <v>208</v>
      </c>
      <c r="B21" s="65">
        <v>31</v>
      </c>
      <c r="C21" s="34">
        <f>IF(B32=0, "-", B21/B32)</f>
        <v>3.4636871508379886E-2</v>
      </c>
      <c r="D21" s="65">
        <v>0</v>
      </c>
      <c r="E21" s="9">
        <f>IF(D32=0, "-", D21/D32)</f>
        <v>0</v>
      </c>
      <c r="F21" s="81">
        <v>126</v>
      </c>
      <c r="G21" s="34">
        <f>IF(F32=0, "-", F21/F32)</f>
        <v>1.5594059405940594E-2</v>
      </c>
      <c r="H21" s="65">
        <v>0</v>
      </c>
      <c r="I21" s="9">
        <f>IF(H32=0, "-", H21/H32)</f>
        <v>0</v>
      </c>
      <c r="J21" s="8" t="str">
        <f t="shared" si="0"/>
        <v>-</v>
      </c>
      <c r="K21" s="9" t="str">
        <f t="shared" si="1"/>
        <v>-</v>
      </c>
    </row>
    <row r="22" spans="1:11" x14ac:dyDescent="0.25">
      <c r="A22" s="7" t="s">
        <v>209</v>
      </c>
      <c r="B22" s="65">
        <v>135</v>
      </c>
      <c r="C22" s="34">
        <f>IF(B32=0, "-", B22/B32)</f>
        <v>0.15083798882681565</v>
      </c>
      <c r="D22" s="65">
        <v>118</v>
      </c>
      <c r="E22" s="9">
        <f>IF(D32=0, "-", D22/D32)</f>
        <v>0.1678520625889047</v>
      </c>
      <c r="F22" s="81">
        <v>1052</v>
      </c>
      <c r="G22" s="34">
        <f>IF(F32=0, "-", F22/F32)</f>
        <v>0.1301980198019802</v>
      </c>
      <c r="H22" s="65">
        <v>1289</v>
      </c>
      <c r="I22" s="9">
        <f>IF(H32=0, "-", H22/H32)</f>
        <v>0.1586071120954842</v>
      </c>
      <c r="J22" s="8">
        <f t="shared" si="0"/>
        <v>0.1440677966101695</v>
      </c>
      <c r="K22" s="9">
        <f t="shared" si="1"/>
        <v>-0.18386346004654772</v>
      </c>
    </row>
    <row r="23" spans="1:11" x14ac:dyDescent="0.25">
      <c r="A23" s="7" t="s">
        <v>210</v>
      </c>
      <c r="B23" s="65">
        <v>97</v>
      </c>
      <c r="C23" s="34">
        <f>IF(B32=0, "-", B23/B32)</f>
        <v>0.10837988826815642</v>
      </c>
      <c r="D23" s="65">
        <v>43</v>
      </c>
      <c r="E23" s="9">
        <f>IF(D32=0, "-", D23/D32)</f>
        <v>6.1166429587482217E-2</v>
      </c>
      <c r="F23" s="81">
        <v>909</v>
      </c>
      <c r="G23" s="34">
        <f>IF(F32=0, "-", F23/F32)</f>
        <v>0.1125</v>
      </c>
      <c r="H23" s="65">
        <v>844</v>
      </c>
      <c r="I23" s="9">
        <f>IF(H32=0, "-", H23/H32)</f>
        <v>0.10385135966531316</v>
      </c>
      <c r="J23" s="8">
        <f t="shared" si="0"/>
        <v>1.2558139534883721</v>
      </c>
      <c r="K23" s="9">
        <f t="shared" si="1"/>
        <v>7.7014218009478677E-2</v>
      </c>
    </row>
    <row r="24" spans="1:11" x14ac:dyDescent="0.25">
      <c r="A24" s="7" t="s">
        <v>211</v>
      </c>
      <c r="B24" s="65">
        <v>366</v>
      </c>
      <c r="C24" s="34">
        <f>IF(B32=0, "-", B24/B32)</f>
        <v>0.40893854748603353</v>
      </c>
      <c r="D24" s="65">
        <v>244</v>
      </c>
      <c r="E24" s="9">
        <f>IF(D32=0, "-", D24/D32)</f>
        <v>0.34708392603129445</v>
      </c>
      <c r="F24" s="81">
        <v>2711</v>
      </c>
      <c r="G24" s="34">
        <f>IF(F32=0, "-", F24/F32)</f>
        <v>0.33551980198019804</v>
      </c>
      <c r="H24" s="65">
        <v>2311</v>
      </c>
      <c r="I24" s="9">
        <f>IF(H32=0, "-", H24/H32)</f>
        <v>0.28436077273286575</v>
      </c>
      <c r="J24" s="8">
        <f t="shared" si="0"/>
        <v>0.5</v>
      </c>
      <c r="K24" s="9">
        <f t="shared" si="1"/>
        <v>0.17308524448290782</v>
      </c>
    </row>
    <row r="25" spans="1:11" x14ac:dyDescent="0.25">
      <c r="A25" s="7" t="s">
        <v>212</v>
      </c>
      <c r="B25" s="65">
        <v>17</v>
      </c>
      <c r="C25" s="34">
        <f>IF(B32=0, "-", B25/B32)</f>
        <v>1.899441340782123E-2</v>
      </c>
      <c r="D25" s="65">
        <v>17</v>
      </c>
      <c r="E25" s="9">
        <f>IF(D32=0, "-", D25/D32)</f>
        <v>2.4182076813655761E-2</v>
      </c>
      <c r="F25" s="81">
        <v>45</v>
      </c>
      <c r="G25" s="34">
        <f>IF(F32=0, "-", F25/F32)</f>
        <v>5.569306930693069E-3</v>
      </c>
      <c r="H25" s="65">
        <v>222</v>
      </c>
      <c r="I25" s="9">
        <f>IF(H32=0, "-", H25/H32)</f>
        <v>2.7316352897748246E-2</v>
      </c>
      <c r="J25" s="8">
        <f t="shared" si="0"/>
        <v>0</v>
      </c>
      <c r="K25" s="9">
        <f t="shared" si="1"/>
        <v>-0.79729729729729726</v>
      </c>
    </row>
    <row r="26" spans="1:11" x14ac:dyDescent="0.25">
      <c r="A26" s="7" t="s">
        <v>213</v>
      </c>
      <c r="B26" s="65">
        <v>127</v>
      </c>
      <c r="C26" s="34">
        <f>IF(B32=0, "-", B26/B32)</f>
        <v>0.14189944134078211</v>
      </c>
      <c r="D26" s="65">
        <v>131</v>
      </c>
      <c r="E26" s="9">
        <f>IF(D32=0, "-", D26/D32)</f>
        <v>0.18634423897581792</v>
      </c>
      <c r="F26" s="81">
        <v>1769</v>
      </c>
      <c r="G26" s="34">
        <f>IF(F32=0, "-", F26/F32)</f>
        <v>0.21893564356435644</v>
      </c>
      <c r="H26" s="65">
        <v>769</v>
      </c>
      <c r="I26" s="9">
        <f>IF(H32=0, "-", H26/H32)</f>
        <v>9.4622862064722535E-2</v>
      </c>
      <c r="J26" s="8">
        <f t="shared" si="0"/>
        <v>-3.0534351145038167E-2</v>
      </c>
      <c r="K26" s="9">
        <f t="shared" si="1"/>
        <v>1.3003901170351104</v>
      </c>
    </row>
    <row r="27" spans="1:11" x14ac:dyDescent="0.25">
      <c r="A27" s="7" t="s">
        <v>214</v>
      </c>
      <c r="B27" s="65">
        <v>65</v>
      </c>
      <c r="C27" s="34">
        <f>IF(B32=0, "-", B27/B32)</f>
        <v>7.2625698324022353E-2</v>
      </c>
      <c r="D27" s="65">
        <v>27</v>
      </c>
      <c r="E27" s="9">
        <f>IF(D32=0, "-", D27/D32)</f>
        <v>3.8406827880512091E-2</v>
      </c>
      <c r="F27" s="81">
        <v>611</v>
      </c>
      <c r="G27" s="34">
        <f>IF(F32=0, "-", F27/F32)</f>
        <v>7.5618811881188117E-2</v>
      </c>
      <c r="H27" s="65">
        <v>727</v>
      </c>
      <c r="I27" s="9">
        <f>IF(H32=0, "-", H27/H32)</f>
        <v>8.9454903408391781E-2</v>
      </c>
      <c r="J27" s="8">
        <f t="shared" si="0"/>
        <v>1.4074074074074074</v>
      </c>
      <c r="K27" s="9">
        <f t="shared" si="1"/>
        <v>-0.15955983493810177</v>
      </c>
    </row>
    <row r="28" spans="1:11" x14ac:dyDescent="0.25">
      <c r="A28" s="7" t="s">
        <v>215</v>
      </c>
      <c r="B28" s="65">
        <v>0</v>
      </c>
      <c r="C28" s="34">
        <f>IF(B32=0, "-", B28/B32)</f>
        <v>0</v>
      </c>
      <c r="D28" s="65">
        <v>0</v>
      </c>
      <c r="E28" s="9">
        <f>IF(D32=0, "-", D28/D32)</f>
        <v>0</v>
      </c>
      <c r="F28" s="81">
        <v>0</v>
      </c>
      <c r="G28" s="34">
        <f>IF(F32=0, "-", F28/F32)</f>
        <v>0</v>
      </c>
      <c r="H28" s="65">
        <v>1</v>
      </c>
      <c r="I28" s="9">
        <f>IF(H32=0, "-", H28/H32)</f>
        <v>1.2304663467454166E-4</v>
      </c>
      <c r="J28" s="8" t="str">
        <f t="shared" si="0"/>
        <v>-</v>
      </c>
      <c r="K28" s="9">
        <f t="shared" si="1"/>
        <v>-1</v>
      </c>
    </row>
    <row r="29" spans="1:11" x14ac:dyDescent="0.25">
      <c r="A29" s="7" t="s">
        <v>216</v>
      </c>
      <c r="B29" s="65">
        <v>31</v>
      </c>
      <c r="C29" s="34">
        <f>IF(B32=0, "-", B29/B32)</f>
        <v>3.4636871508379886E-2</v>
      </c>
      <c r="D29" s="65">
        <v>47</v>
      </c>
      <c r="E29" s="9">
        <f>IF(D32=0, "-", D29/D32)</f>
        <v>6.6856330014224752E-2</v>
      </c>
      <c r="F29" s="81">
        <v>407</v>
      </c>
      <c r="G29" s="34">
        <f>IF(F32=0, "-", F29/F32)</f>
        <v>5.0371287128712874E-2</v>
      </c>
      <c r="H29" s="65">
        <v>841</v>
      </c>
      <c r="I29" s="9">
        <f>IF(H32=0, "-", H29/H32)</f>
        <v>0.10348221976128953</v>
      </c>
      <c r="J29" s="8">
        <f t="shared" si="0"/>
        <v>-0.34042553191489361</v>
      </c>
      <c r="K29" s="9">
        <f t="shared" si="1"/>
        <v>-0.51605231866825207</v>
      </c>
    </row>
    <row r="30" spans="1:11" x14ac:dyDescent="0.25">
      <c r="A30" s="7" t="s">
        <v>217</v>
      </c>
      <c r="B30" s="65">
        <v>26</v>
      </c>
      <c r="C30" s="34">
        <f>IF(B32=0, "-", B30/B32)</f>
        <v>2.9050279329608939E-2</v>
      </c>
      <c r="D30" s="65">
        <v>74</v>
      </c>
      <c r="E30" s="9">
        <f>IF(D32=0, "-", D30/D32)</f>
        <v>0.10526315789473684</v>
      </c>
      <c r="F30" s="81">
        <v>423</v>
      </c>
      <c r="G30" s="34">
        <f>IF(F32=0, "-", F30/F32)</f>
        <v>5.2351485148514849E-2</v>
      </c>
      <c r="H30" s="65">
        <v>907</v>
      </c>
      <c r="I30" s="9">
        <f>IF(H32=0, "-", H30/H32)</f>
        <v>0.11160329764980928</v>
      </c>
      <c r="J30" s="8">
        <f t="shared" si="0"/>
        <v>-0.64864864864864868</v>
      </c>
      <c r="K30" s="9">
        <f t="shared" si="1"/>
        <v>-0.53362734288864389</v>
      </c>
    </row>
    <row r="31" spans="1:11" x14ac:dyDescent="0.25">
      <c r="A31" s="2"/>
      <c r="B31" s="68"/>
      <c r="C31" s="33"/>
      <c r="D31" s="68"/>
      <c r="E31" s="6"/>
      <c r="F31" s="82"/>
      <c r="G31" s="33"/>
      <c r="H31" s="68"/>
      <c r="I31" s="6"/>
      <c r="J31" s="5"/>
      <c r="K31" s="6"/>
    </row>
    <row r="32" spans="1:11" s="43" customFormat="1" x14ac:dyDescent="0.25">
      <c r="A32" s="162" t="s">
        <v>612</v>
      </c>
      <c r="B32" s="71">
        <f>SUM(B18:B31)</f>
        <v>895</v>
      </c>
      <c r="C32" s="40">
        <f>B32/25367</f>
        <v>3.5282059368470849E-2</v>
      </c>
      <c r="D32" s="71">
        <f>SUM(D18:D31)</f>
        <v>703</v>
      </c>
      <c r="E32" s="41">
        <f>D32/20495</f>
        <v>3.4301049036350333E-2</v>
      </c>
      <c r="F32" s="77">
        <f>SUM(F18:F31)</f>
        <v>8080</v>
      </c>
      <c r="G32" s="42">
        <f>F32/214492</f>
        <v>3.7670402625738952E-2</v>
      </c>
      <c r="H32" s="71">
        <f>SUM(H18:H31)</f>
        <v>8127</v>
      </c>
      <c r="I32" s="41">
        <f>H32/211338</f>
        <v>3.8454986798398774E-2</v>
      </c>
      <c r="J32" s="37">
        <f>IF(D32=0, "-", IF((B32-D32)/D32&lt;10, (B32-D32)/D32, "&gt;999%"))</f>
        <v>0.27311522048364156</v>
      </c>
      <c r="K32" s="38">
        <f>IF(H32=0, "-", IF((F32-H32)/H32&lt;10, (F32-H32)/H32, "&gt;999%"))</f>
        <v>-5.7831918297034579E-3</v>
      </c>
    </row>
    <row r="33" spans="1:11" x14ac:dyDescent="0.25">
      <c r="B33" s="83"/>
      <c r="D33" s="83"/>
      <c r="F33" s="83"/>
      <c r="H33" s="83"/>
    </row>
    <row r="34" spans="1:11" x14ac:dyDescent="0.25">
      <c r="A34" s="163" t="s">
        <v>140</v>
      </c>
      <c r="B34" s="61" t="s">
        <v>12</v>
      </c>
      <c r="C34" s="62" t="s">
        <v>13</v>
      </c>
      <c r="D34" s="61" t="s">
        <v>12</v>
      </c>
      <c r="E34" s="63" t="s">
        <v>13</v>
      </c>
      <c r="F34" s="62" t="s">
        <v>12</v>
      </c>
      <c r="G34" s="62" t="s">
        <v>13</v>
      </c>
      <c r="H34" s="61" t="s">
        <v>12</v>
      </c>
      <c r="I34" s="63" t="s">
        <v>13</v>
      </c>
      <c r="J34" s="61"/>
      <c r="K34" s="63"/>
    </row>
    <row r="35" spans="1:11" x14ac:dyDescent="0.25">
      <c r="A35" s="7" t="s">
        <v>218</v>
      </c>
      <c r="B35" s="65">
        <v>12</v>
      </c>
      <c r="C35" s="34">
        <f>IF(B39=0, "-", B35/B39)</f>
        <v>0.18181818181818182</v>
      </c>
      <c r="D35" s="65">
        <v>8</v>
      </c>
      <c r="E35" s="9">
        <f>IF(D39=0, "-", D35/D39)</f>
        <v>0.15384615384615385</v>
      </c>
      <c r="F35" s="81">
        <v>62</v>
      </c>
      <c r="G35" s="34">
        <f>IF(F39=0, "-", F35/F39)</f>
        <v>0.13276231263383298</v>
      </c>
      <c r="H35" s="65">
        <v>96</v>
      </c>
      <c r="I35" s="9">
        <f>IF(H39=0, "-", H35/H39)</f>
        <v>0.18147448015122875</v>
      </c>
      <c r="J35" s="8">
        <f>IF(D35=0, "-", IF((B35-D35)/D35&lt;10, (B35-D35)/D35, "&gt;999%"))</f>
        <v>0.5</v>
      </c>
      <c r="K35" s="9">
        <f>IF(H35=0, "-", IF((F35-H35)/H35&lt;10, (F35-H35)/H35, "&gt;999%"))</f>
        <v>-0.35416666666666669</v>
      </c>
    </row>
    <row r="36" spans="1:11" x14ac:dyDescent="0.25">
      <c r="A36" s="7" t="s">
        <v>219</v>
      </c>
      <c r="B36" s="65">
        <v>2</v>
      </c>
      <c r="C36" s="34">
        <f>IF(B39=0, "-", B36/B39)</f>
        <v>3.0303030303030304E-2</v>
      </c>
      <c r="D36" s="65">
        <v>1</v>
      </c>
      <c r="E36" s="9">
        <f>IF(D39=0, "-", D36/D39)</f>
        <v>1.9230769230769232E-2</v>
      </c>
      <c r="F36" s="81">
        <v>30</v>
      </c>
      <c r="G36" s="34">
        <f>IF(F39=0, "-", F36/F39)</f>
        <v>6.4239828693790149E-2</v>
      </c>
      <c r="H36" s="65">
        <v>16</v>
      </c>
      <c r="I36" s="9">
        <f>IF(H39=0, "-", H36/H39)</f>
        <v>3.0245746691871456E-2</v>
      </c>
      <c r="J36" s="8">
        <f>IF(D36=0, "-", IF((B36-D36)/D36&lt;10, (B36-D36)/D36, "&gt;999%"))</f>
        <v>1</v>
      </c>
      <c r="K36" s="9">
        <f>IF(H36=0, "-", IF((F36-H36)/H36&lt;10, (F36-H36)/H36, "&gt;999%"))</f>
        <v>0.875</v>
      </c>
    </row>
    <row r="37" spans="1:11" x14ac:dyDescent="0.25">
      <c r="A37" s="7" t="s">
        <v>220</v>
      </c>
      <c r="B37" s="65">
        <v>52</v>
      </c>
      <c r="C37" s="34">
        <f>IF(B39=0, "-", B37/B39)</f>
        <v>0.78787878787878785</v>
      </c>
      <c r="D37" s="65">
        <v>43</v>
      </c>
      <c r="E37" s="9">
        <f>IF(D39=0, "-", D37/D39)</f>
        <v>0.82692307692307687</v>
      </c>
      <c r="F37" s="81">
        <v>375</v>
      </c>
      <c r="G37" s="34">
        <f>IF(F39=0, "-", F37/F39)</f>
        <v>0.80299785867237683</v>
      </c>
      <c r="H37" s="65">
        <v>417</v>
      </c>
      <c r="I37" s="9">
        <f>IF(H39=0, "-", H37/H39)</f>
        <v>0.78827977315689979</v>
      </c>
      <c r="J37" s="8">
        <f>IF(D37=0, "-", IF((B37-D37)/D37&lt;10, (B37-D37)/D37, "&gt;999%"))</f>
        <v>0.20930232558139536</v>
      </c>
      <c r="K37" s="9">
        <f>IF(H37=0, "-", IF((F37-H37)/H37&lt;10, (F37-H37)/H37, "&gt;999%"))</f>
        <v>-0.10071942446043165</v>
      </c>
    </row>
    <row r="38" spans="1:11" x14ac:dyDescent="0.25">
      <c r="A38" s="2"/>
      <c r="B38" s="68"/>
      <c r="C38" s="33"/>
      <c r="D38" s="68"/>
      <c r="E38" s="6"/>
      <c r="F38" s="82"/>
      <c r="G38" s="33"/>
      <c r="H38" s="68"/>
      <c r="I38" s="6"/>
      <c r="J38" s="5"/>
      <c r="K38" s="6"/>
    </row>
    <row r="39" spans="1:11" s="43" customFormat="1" x14ac:dyDescent="0.25">
      <c r="A39" s="162" t="s">
        <v>611</v>
      </c>
      <c r="B39" s="71">
        <f>SUM(B35:B38)</f>
        <v>66</v>
      </c>
      <c r="C39" s="40">
        <f>B39/25367</f>
        <v>2.6018054953285763E-3</v>
      </c>
      <c r="D39" s="71">
        <f>SUM(D35:D38)</f>
        <v>52</v>
      </c>
      <c r="E39" s="41">
        <f>D39/20495</f>
        <v>2.5372041961454015E-3</v>
      </c>
      <c r="F39" s="77">
        <f>SUM(F35:F38)</f>
        <v>467</v>
      </c>
      <c r="G39" s="42">
        <f>F39/214492</f>
        <v>2.1772373794826847E-3</v>
      </c>
      <c r="H39" s="71">
        <f>SUM(H35:H38)</f>
        <v>529</v>
      </c>
      <c r="I39" s="41">
        <f>H39/211338</f>
        <v>2.503099300646358E-3</v>
      </c>
      <c r="J39" s="37">
        <f>IF(D39=0, "-", IF((B39-D39)/D39&lt;10, (B39-D39)/D39, "&gt;999%"))</f>
        <v>0.26923076923076922</v>
      </c>
      <c r="K39" s="38">
        <f>IF(H39=0, "-", IF((F39-H39)/H39&lt;10, (F39-H39)/H39, "&gt;999%"))</f>
        <v>-0.11720226843100189</v>
      </c>
    </row>
    <row r="40" spans="1:11" x14ac:dyDescent="0.25">
      <c r="B40" s="83"/>
      <c r="D40" s="83"/>
      <c r="F40" s="83"/>
      <c r="H40" s="83"/>
    </row>
    <row r="41" spans="1:11" s="43" customFormat="1" x14ac:dyDescent="0.25">
      <c r="A41" s="162" t="s">
        <v>610</v>
      </c>
      <c r="B41" s="71">
        <v>961</v>
      </c>
      <c r="C41" s="40">
        <f>B41/25367</f>
        <v>3.7883864863799424E-2</v>
      </c>
      <c r="D41" s="71">
        <v>755</v>
      </c>
      <c r="E41" s="41">
        <f>D41/20495</f>
        <v>3.6838253232495732E-2</v>
      </c>
      <c r="F41" s="77">
        <v>8547</v>
      </c>
      <c r="G41" s="42">
        <f>F41/214492</f>
        <v>3.9847640005221639E-2</v>
      </c>
      <c r="H41" s="71">
        <v>8656</v>
      </c>
      <c r="I41" s="41">
        <f>H41/211338</f>
        <v>4.0958086099045131E-2</v>
      </c>
      <c r="J41" s="37">
        <f>IF(D41=0, "-", IF((B41-D41)/D41&lt;10, (B41-D41)/D41, "&gt;999%"))</f>
        <v>0.27284768211920529</v>
      </c>
      <c r="K41" s="38">
        <f>IF(H41=0, "-", IF((F41-H41)/H41&lt;10, (F41-H41)/H41, "&gt;999%"))</f>
        <v>-1.2592421441774491E-2</v>
      </c>
    </row>
    <row r="42" spans="1:11" x14ac:dyDescent="0.25">
      <c r="B42" s="83"/>
      <c r="D42" s="83"/>
      <c r="F42" s="83"/>
      <c r="H42" s="83"/>
    </row>
    <row r="43" spans="1:11" ht="15.6" x14ac:dyDescent="0.3">
      <c r="A43" s="164" t="s">
        <v>116</v>
      </c>
      <c r="B43" s="196" t="s">
        <v>1</v>
      </c>
      <c r="C43" s="200"/>
      <c r="D43" s="200"/>
      <c r="E43" s="197"/>
      <c r="F43" s="196" t="s">
        <v>14</v>
      </c>
      <c r="G43" s="200"/>
      <c r="H43" s="200"/>
      <c r="I43" s="197"/>
      <c r="J43" s="196" t="s">
        <v>15</v>
      </c>
      <c r="K43" s="197"/>
    </row>
    <row r="44" spans="1:11" x14ac:dyDescent="0.25">
      <c r="A44" s="22"/>
      <c r="B44" s="196">
        <f>VALUE(RIGHT($B$2, 4))</f>
        <v>2022</v>
      </c>
      <c r="C44" s="197"/>
      <c r="D44" s="196">
        <f>B44-1</f>
        <v>2021</v>
      </c>
      <c r="E44" s="204"/>
      <c r="F44" s="196">
        <f>B44</f>
        <v>2022</v>
      </c>
      <c r="G44" s="204"/>
      <c r="H44" s="196">
        <f>D44</f>
        <v>2021</v>
      </c>
      <c r="I44" s="204"/>
      <c r="J44" s="140" t="s">
        <v>4</v>
      </c>
      <c r="K44" s="141" t="s">
        <v>2</v>
      </c>
    </row>
    <row r="45" spans="1:11" x14ac:dyDescent="0.25">
      <c r="A45" s="163" t="s">
        <v>141</v>
      </c>
      <c r="B45" s="61" t="s">
        <v>12</v>
      </c>
      <c r="C45" s="62" t="s">
        <v>13</v>
      </c>
      <c r="D45" s="61" t="s">
        <v>12</v>
      </c>
      <c r="E45" s="63" t="s">
        <v>13</v>
      </c>
      <c r="F45" s="62" t="s">
        <v>12</v>
      </c>
      <c r="G45" s="62" t="s">
        <v>13</v>
      </c>
      <c r="H45" s="61" t="s">
        <v>12</v>
      </c>
      <c r="I45" s="63" t="s">
        <v>13</v>
      </c>
      <c r="J45" s="61"/>
      <c r="K45" s="63"/>
    </row>
    <row r="46" spans="1:11" x14ac:dyDescent="0.25">
      <c r="A46" s="7" t="s">
        <v>221</v>
      </c>
      <c r="B46" s="65">
        <v>0</v>
      </c>
      <c r="C46" s="34">
        <f>IF(B64=0, "-", B46/B64)</f>
        <v>0</v>
      </c>
      <c r="D46" s="65">
        <v>1</v>
      </c>
      <c r="E46" s="9">
        <f>IF(D64=0, "-", D46/D64)</f>
        <v>5.3533190578158461E-4</v>
      </c>
      <c r="F46" s="81">
        <v>0</v>
      </c>
      <c r="G46" s="34">
        <f>IF(F64=0, "-", F46/F64)</f>
        <v>0</v>
      </c>
      <c r="H46" s="65">
        <v>34</v>
      </c>
      <c r="I46" s="9">
        <f>IF(H64=0, "-", H46/H64)</f>
        <v>1.7230893979322927E-3</v>
      </c>
      <c r="J46" s="8">
        <f t="shared" ref="J46:J62" si="2">IF(D46=0, "-", IF((B46-D46)/D46&lt;10, (B46-D46)/D46, "&gt;999%"))</f>
        <v>-1</v>
      </c>
      <c r="K46" s="9">
        <f t="shared" ref="K46:K62" si="3">IF(H46=0, "-", IF((F46-H46)/H46&lt;10, (F46-H46)/H46, "&gt;999%"))</f>
        <v>-1</v>
      </c>
    </row>
    <row r="47" spans="1:11" x14ac:dyDescent="0.25">
      <c r="A47" s="7" t="s">
        <v>222</v>
      </c>
      <c r="B47" s="65">
        <v>0</v>
      </c>
      <c r="C47" s="34">
        <f>IF(B64=0, "-", B47/B64)</f>
        <v>0</v>
      </c>
      <c r="D47" s="65">
        <v>3</v>
      </c>
      <c r="E47" s="9">
        <f>IF(D64=0, "-", D47/D64)</f>
        <v>1.6059957173447537E-3</v>
      </c>
      <c r="F47" s="81">
        <v>41</v>
      </c>
      <c r="G47" s="34">
        <f>IF(F64=0, "-", F47/F64)</f>
        <v>2.6033398945964825E-3</v>
      </c>
      <c r="H47" s="65">
        <v>212</v>
      </c>
      <c r="I47" s="9">
        <f>IF(H64=0, "-", H47/H64)</f>
        <v>1.0743969187107237E-2</v>
      </c>
      <c r="J47" s="8">
        <f t="shared" si="2"/>
        <v>-1</v>
      </c>
      <c r="K47" s="9">
        <f t="shared" si="3"/>
        <v>-0.80660377358490565</v>
      </c>
    </row>
    <row r="48" spans="1:11" x14ac:dyDescent="0.25">
      <c r="A48" s="7" t="s">
        <v>223</v>
      </c>
      <c r="B48" s="65">
        <v>27</v>
      </c>
      <c r="C48" s="34">
        <f>IF(B64=0, "-", B48/B64)</f>
        <v>1.7241379310344827E-2</v>
      </c>
      <c r="D48" s="65">
        <v>47</v>
      </c>
      <c r="E48" s="9">
        <f>IF(D64=0, "-", D48/D64)</f>
        <v>2.5160599571734475E-2</v>
      </c>
      <c r="F48" s="81">
        <v>235</v>
      </c>
      <c r="G48" s="34">
        <f>IF(F64=0, "-", F48/F64)</f>
        <v>1.4921582322687154E-2</v>
      </c>
      <c r="H48" s="65">
        <v>864</v>
      </c>
      <c r="I48" s="9">
        <f>IF(H64=0, "-", H48/H64)</f>
        <v>4.3786742347455908E-2</v>
      </c>
      <c r="J48" s="8">
        <f t="shared" si="2"/>
        <v>-0.42553191489361702</v>
      </c>
      <c r="K48" s="9">
        <f t="shared" si="3"/>
        <v>-0.7280092592592593</v>
      </c>
    </row>
    <row r="49" spans="1:11" x14ac:dyDescent="0.25">
      <c r="A49" s="7" t="s">
        <v>224</v>
      </c>
      <c r="B49" s="65">
        <v>0</v>
      </c>
      <c r="C49" s="34">
        <f>IF(B64=0, "-", B49/B64)</f>
        <v>0</v>
      </c>
      <c r="D49" s="65">
        <v>0</v>
      </c>
      <c r="E49" s="9">
        <f>IF(D64=0, "-", D49/D64)</f>
        <v>0</v>
      </c>
      <c r="F49" s="81">
        <v>0</v>
      </c>
      <c r="G49" s="34">
        <f>IF(F64=0, "-", F49/F64)</f>
        <v>0</v>
      </c>
      <c r="H49" s="65">
        <v>2</v>
      </c>
      <c r="I49" s="9">
        <f>IF(H64=0, "-", H49/H64)</f>
        <v>1.0135819987837016E-4</v>
      </c>
      <c r="J49" s="8" t="str">
        <f t="shared" si="2"/>
        <v>-</v>
      </c>
      <c r="K49" s="9">
        <f t="shared" si="3"/>
        <v>-1</v>
      </c>
    </row>
    <row r="50" spans="1:11" x14ac:dyDescent="0.25">
      <c r="A50" s="7" t="s">
        <v>225</v>
      </c>
      <c r="B50" s="65">
        <v>416</v>
      </c>
      <c r="C50" s="34">
        <f>IF(B64=0, "-", B50/B64)</f>
        <v>0.26564495530012772</v>
      </c>
      <c r="D50" s="65">
        <v>516</v>
      </c>
      <c r="E50" s="9">
        <f>IF(D64=0, "-", D50/D64)</f>
        <v>0.27623126338329762</v>
      </c>
      <c r="F50" s="81">
        <v>4545</v>
      </c>
      <c r="G50" s="34">
        <f>IF(F64=0, "-", F50/F64)</f>
        <v>0.28858975173026857</v>
      </c>
      <c r="H50" s="65">
        <v>4913</v>
      </c>
      <c r="I50" s="9">
        <f>IF(H64=0, "-", H50/H64)</f>
        <v>0.24898641800121629</v>
      </c>
      <c r="J50" s="8">
        <f t="shared" si="2"/>
        <v>-0.19379844961240311</v>
      </c>
      <c r="K50" s="9">
        <f t="shared" si="3"/>
        <v>-7.4903317728475471E-2</v>
      </c>
    </row>
    <row r="51" spans="1:11" x14ac:dyDescent="0.25">
      <c r="A51" s="7" t="s">
        <v>226</v>
      </c>
      <c r="B51" s="65">
        <v>10</v>
      </c>
      <c r="C51" s="34">
        <f>IF(B64=0, "-", B51/B64)</f>
        <v>6.3856960408684551E-3</v>
      </c>
      <c r="D51" s="65">
        <v>12</v>
      </c>
      <c r="E51" s="9">
        <f>IF(D64=0, "-", D51/D64)</f>
        <v>6.4239828693790149E-3</v>
      </c>
      <c r="F51" s="81">
        <v>140</v>
      </c>
      <c r="G51" s="34">
        <f>IF(F64=0, "-", F51/F64)</f>
        <v>8.8894532986221343E-3</v>
      </c>
      <c r="H51" s="65">
        <v>107</v>
      </c>
      <c r="I51" s="9">
        <f>IF(H64=0, "-", H51/H64)</f>
        <v>5.4226636934928034E-3</v>
      </c>
      <c r="J51" s="8">
        <f t="shared" si="2"/>
        <v>-0.16666666666666666</v>
      </c>
      <c r="K51" s="9">
        <f t="shared" si="3"/>
        <v>0.30841121495327101</v>
      </c>
    </row>
    <row r="52" spans="1:11" x14ac:dyDescent="0.25">
      <c r="A52" s="7" t="s">
        <v>227</v>
      </c>
      <c r="B52" s="65">
        <v>382</v>
      </c>
      <c r="C52" s="34">
        <f>IF(B64=0, "-", B52/B64)</f>
        <v>0.24393358876117496</v>
      </c>
      <c r="D52" s="65">
        <v>377</v>
      </c>
      <c r="E52" s="9">
        <f>IF(D64=0, "-", D52/D64)</f>
        <v>0.20182012847965738</v>
      </c>
      <c r="F52" s="81">
        <v>3100</v>
      </c>
      <c r="G52" s="34">
        <f>IF(F64=0, "-", F52/F64)</f>
        <v>0.19683789446949013</v>
      </c>
      <c r="H52" s="65">
        <v>4412</v>
      </c>
      <c r="I52" s="9">
        <f>IF(H64=0, "-", H52/H64)</f>
        <v>0.22359618893168456</v>
      </c>
      <c r="J52" s="8">
        <f t="shared" si="2"/>
        <v>1.3262599469496022E-2</v>
      </c>
      <c r="K52" s="9">
        <f t="shared" si="3"/>
        <v>-0.29737080689029921</v>
      </c>
    </row>
    <row r="53" spans="1:11" x14ac:dyDescent="0.25">
      <c r="A53" s="7" t="s">
        <v>228</v>
      </c>
      <c r="B53" s="65">
        <v>123</v>
      </c>
      <c r="C53" s="34">
        <f>IF(B64=0, "-", B53/B64)</f>
        <v>7.8544061302681989E-2</v>
      </c>
      <c r="D53" s="65">
        <v>238</v>
      </c>
      <c r="E53" s="9">
        <f>IF(D64=0, "-", D53/D64)</f>
        <v>0.12740899357601712</v>
      </c>
      <c r="F53" s="81">
        <v>2063</v>
      </c>
      <c r="G53" s="34">
        <f>IF(F64=0, "-", F53/F64)</f>
        <v>0.13099244396469617</v>
      </c>
      <c r="H53" s="65">
        <v>2930</v>
      </c>
      <c r="I53" s="9">
        <f>IF(H64=0, "-", H53/H64)</f>
        <v>0.14848976282181228</v>
      </c>
      <c r="J53" s="8">
        <f t="shared" si="2"/>
        <v>-0.48319327731092437</v>
      </c>
      <c r="K53" s="9">
        <f t="shared" si="3"/>
        <v>-0.29590443686006823</v>
      </c>
    </row>
    <row r="54" spans="1:11" x14ac:dyDescent="0.25">
      <c r="A54" s="7" t="s">
        <v>229</v>
      </c>
      <c r="B54" s="65">
        <v>0</v>
      </c>
      <c r="C54" s="34">
        <f>IF(B64=0, "-", B54/B64)</f>
        <v>0</v>
      </c>
      <c r="D54" s="65">
        <v>0</v>
      </c>
      <c r="E54" s="9">
        <f>IF(D64=0, "-", D54/D64)</f>
        <v>0</v>
      </c>
      <c r="F54" s="81">
        <v>0</v>
      </c>
      <c r="G54" s="34">
        <f>IF(F64=0, "-", F54/F64)</f>
        <v>0</v>
      </c>
      <c r="H54" s="65">
        <v>8</v>
      </c>
      <c r="I54" s="9">
        <f>IF(H64=0, "-", H54/H64)</f>
        <v>4.0543279951348065E-4</v>
      </c>
      <c r="J54" s="8" t="str">
        <f t="shared" si="2"/>
        <v>-</v>
      </c>
      <c r="K54" s="9">
        <f t="shared" si="3"/>
        <v>-1</v>
      </c>
    </row>
    <row r="55" spans="1:11" x14ac:dyDescent="0.25">
      <c r="A55" s="7" t="s">
        <v>230</v>
      </c>
      <c r="B55" s="65">
        <v>0</v>
      </c>
      <c r="C55" s="34">
        <f>IF(B64=0, "-", B55/B64)</f>
        <v>0</v>
      </c>
      <c r="D55" s="65">
        <v>0</v>
      </c>
      <c r="E55" s="9">
        <f>IF(D64=0, "-", D55/D64)</f>
        <v>0</v>
      </c>
      <c r="F55" s="81">
        <v>28</v>
      </c>
      <c r="G55" s="34">
        <f>IF(F64=0, "-", F55/F64)</f>
        <v>1.7778906597244269E-3</v>
      </c>
      <c r="H55" s="65">
        <v>20</v>
      </c>
      <c r="I55" s="9">
        <f>IF(H64=0, "-", H55/H64)</f>
        <v>1.0135819987837015E-3</v>
      </c>
      <c r="J55" s="8" t="str">
        <f t="shared" si="2"/>
        <v>-</v>
      </c>
      <c r="K55" s="9">
        <f t="shared" si="3"/>
        <v>0.4</v>
      </c>
    </row>
    <row r="56" spans="1:11" x14ac:dyDescent="0.25">
      <c r="A56" s="7" t="s">
        <v>231</v>
      </c>
      <c r="B56" s="65">
        <v>19</v>
      </c>
      <c r="C56" s="34">
        <f>IF(B64=0, "-", B56/B64)</f>
        <v>1.2132822477650063E-2</v>
      </c>
      <c r="D56" s="65">
        <v>7</v>
      </c>
      <c r="E56" s="9">
        <f>IF(D64=0, "-", D56/D64)</f>
        <v>3.7473233404710922E-3</v>
      </c>
      <c r="F56" s="81">
        <v>138</v>
      </c>
      <c r="G56" s="34">
        <f>IF(F64=0, "-", F56/F64)</f>
        <v>8.7624611086418187E-3</v>
      </c>
      <c r="H56" s="65">
        <v>245</v>
      </c>
      <c r="I56" s="9">
        <f>IF(H64=0, "-", H56/H64)</f>
        <v>1.2416379485100345E-2</v>
      </c>
      <c r="J56" s="8">
        <f t="shared" si="2"/>
        <v>1.7142857142857142</v>
      </c>
      <c r="K56" s="9">
        <f t="shared" si="3"/>
        <v>-0.43673469387755104</v>
      </c>
    </row>
    <row r="57" spans="1:11" x14ac:dyDescent="0.25">
      <c r="A57" s="7" t="s">
        <v>232</v>
      </c>
      <c r="B57" s="65">
        <v>85</v>
      </c>
      <c r="C57" s="34">
        <f>IF(B64=0, "-", B57/B64)</f>
        <v>5.4278416347381862E-2</v>
      </c>
      <c r="D57" s="65">
        <v>41</v>
      </c>
      <c r="E57" s="9">
        <f>IF(D64=0, "-", D57/D64)</f>
        <v>2.1948608137044967E-2</v>
      </c>
      <c r="F57" s="81">
        <v>607</v>
      </c>
      <c r="G57" s="34">
        <f>IF(F64=0, "-", F57/F64)</f>
        <v>3.8542129659025967E-2</v>
      </c>
      <c r="H57" s="65">
        <v>698</v>
      </c>
      <c r="I57" s="9">
        <f>IF(H64=0, "-", H57/H64)</f>
        <v>3.5374011757551185E-2</v>
      </c>
      <c r="J57" s="8">
        <f t="shared" si="2"/>
        <v>1.0731707317073171</v>
      </c>
      <c r="K57" s="9">
        <f t="shared" si="3"/>
        <v>-0.13037249283667621</v>
      </c>
    </row>
    <row r="58" spans="1:11" x14ac:dyDescent="0.25">
      <c r="A58" s="7" t="s">
        <v>233</v>
      </c>
      <c r="B58" s="65">
        <v>70</v>
      </c>
      <c r="C58" s="34">
        <f>IF(B64=0, "-", B58/B64)</f>
        <v>4.4699872286079183E-2</v>
      </c>
      <c r="D58" s="65">
        <v>23</v>
      </c>
      <c r="E58" s="9">
        <f>IF(D64=0, "-", D58/D64)</f>
        <v>1.2312633832976445E-2</v>
      </c>
      <c r="F58" s="81">
        <v>295</v>
      </c>
      <c r="G58" s="34">
        <f>IF(F64=0, "-", F58/F64)</f>
        <v>1.8731348022096642E-2</v>
      </c>
      <c r="H58" s="65">
        <v>201</v>
      </c>
      <c r="I58" s="9">
        <f>IF(H64=0, "-", H58/H64)</f>
        <v>1.0186499087776201E-2</v>
      </c>
      <c r="J58" s="8">
        <f t="shared" si="2"/>
        <v>2.0434782608695654</v>
      </c>
      <c r="K58" s="9">
        <f t="shared" si="3"/>
        <v>0.46766169154228854</v>
      </c>
    </row>
    <row r="59" spans="1:11" x14ac:dyDescent="0.25">
      <c r="A59" s="7" t="s">
        <v>234</v>
      </c>
      <c r="B59" s="65">
        <v>332</v>
      </c>
      <c r="C59" s="34">
        <f>IF(B64=0, "-", B59/B64)</f>
        <v>0.21200510855683269</v>
      </c>
      <c r="D59" s="65">
        <v>543</v>
      </c>
      <c r="E59" s="9">
        <f>IF(D64=0, "-", D59/D64)</f>
        <v>0.2906852248394004</v>
      </c>
      <c r="F59" s="81">
        <v>3967</v>
      </c>
      <c r="G59" s="34">
        <f>IF(F64=0, "-", F59/F64)</f>
        <v>0.25188900882595722</v>
      </c>
      <c r="H59" s="65">
        <v>4711</v>
      </c>
      <c r="I59" s="9">
        <f>IF(H64=0, "-", H59/H64)</f>
        <v>0.23874923981350091</v>
      </c>
      <c r="J59" s="8">
        <f t="shared" si="2"/>
        <v>-0.38858195211786373</v>
      </c>
      <c r="K59" s="9">
        <f t="shared" si="3"/>
        <v>-0.15792825302483549</v>
      </c>
    </row>
    <row r="60" spans="1:11" x14ac:dyDescent="0.25">
      <c r="A60" s="7" t="s">
        <v>235</v>
      </c>
      <c r="B60" s="65">
        <v>0</v>
      </c>
      <c r="C60" s="34">
        <f>IF(B64=0, "-", B60/B64)</f>
        <v>0</v>
      </c>
      <c r="D60" s="65">
        <v>3</v>
      </c>
      <c r="E60" s="9">
        <f>IF(D64=0, "-", D60/D64)</f>
        <v>1.6059957173447537E-3</v>
      </c>
      <c r="F60" s="81">
        <v>8</v>
      </c>
      <c r="G60" s="34">
        <f>IF(F64=0, "-", F60/F64)</f>
        <v>5.0796875992126483E-4</v>
      </c>
      <c r="H60" s="65">
        <v>21</v>
      </c>
      <c r="I60" s="9">
        <f>IF(H64=0, "-", H60/H64)</f>
        <v>1.0642610987228866E-3</v>
      </c>
      <c r="J60" s="8">
        <f t="shared" si="2"/>
        <v>-1</v>
      </c>
      <c r="K60" s="9">
        <f t="shared" si="3"/>
        <v>-0.61904761904761907</v>
      </c>
    </row>
    <row r="61" spans="1:11" x14ac:dyDescent="0.25">
      <c r="A61" s="7" t="s">
        <v>236</v>
      </c>
      <c r="B61" s="65">
        <v>0</v>
      </c>
      <c r="C61" s="34">
        <f>IF(B64=0, "-", B61/B64)</f>
        <v>0</v>
      </c>
      <c r="D61" s="65">
        <v>0</v>
      </c>
      <c r="E61" s="9">
        <f>IF(D64=0, "-", D61/D64)</f>
        <v>0</v>
      </c>
      <c r="F61" s="81">
        <v>1</v>
      </c>
      <c r="G61" s="34">
        <f>IF(F64=0, "-", F61/F64)</f>
        <v>6.3496094990158104E-5</v>
      </c>
      <c r="H61" s="65">
        <v>17</v>
      </c>
      <c r="I61" s="9">
        <f>IF(H64=0, "-", H61/H64)</f>
        <v>8.6154469896614636E-4</v>
      </c>
      <c r="J61" s="8" t="str">
        <f t="shared" si="2"/>
        <v>-</v>
      </c>
      <c r="K61" s="9">
        <f t="shared" si="3"/>
        <v>-0.94117647058823528</v>
      </c>
    </row>
    <row r="62" spans="1:11" x14ac:dyDescent="0.25">
      <c r="A62" s="7" t="s">
        <v>237</v>
      </c>
      <c r="B62" s="65">
        <v>102</v>
      </c>
      <c r="C62" s="34">
        <f>IF(B64=0, "-", B62/B64)</f>
        <v>6.5134099616858232E-2</v>
      </c>
      <c r="D62" s="65">
        <v>57</v>
      </c>
      <c r="E62" s="9">
        <f>IF(D64=0, "-", D62/D64)</f>
        <v>3.0513918629550323E-2</v>
      </c>
      <c r="F62" s="81">
        <v>581</v>
      </c>
      <c r="G62" s="34">
        <f>IF(F64=0, "-", F62/F64)</f>
        <v>3.6891231189281858E-2</v>
      </c>
      <c r="H62" s="65">
        <v>337</v>
      </c>
      <c r="I62" s="9">
        <f>IF(H64=0, "-", H62/H64)</f>
        <v>1.7078856679505372E-2</v>
      </c>
      <c r="J62" s="8">
        <f t="shared" si="2"/>
        <v>0.78947368421052633</v>
      </c>
      <c r="K62" s="9">
        <f t="shared" si="3"/>
        <v>0.72403560830860536</v>
      </c>
    </row>
    <row r="63" spans="1:11" x14ac:dyDescent="0.25">
      <c r="A63" s="2"/>
      <c r="B63" s="68"/>
      <c r="C63" s="33"/>
      <c r="D63" s="68"/>
      <c r="E63" s="6"/>
      <c r="F63" s="82"/>
      <c r="G63" s="33"/>
      <c r="H63" s="68"/>
      <c r="I63" s="6"/>
      <c r="J63" s="5"/>
      <c r="K63" s="6"/>
    </row>
    <row r="64" spans="1:11" s="43" customFormat="1" x14ac:dyDescent="0.25">
      <c r="A64" s="162" t="s">
        <v>609</v>
      </c>
      <c r="B64" s="71">
        <f>SUM(B46:B63)</f>
        <v>1566</v>
      </c>
      <c r="C64" s="40">
        <f>B64/25367</f>
        <v>6.1733748570978041E-2</v>
      </c>
      <c r="D64" s="71">
        <f>SUM(D46:D63)</f>
        <v>1868</v>
      </c>
      <c r="E64" s="41">
        <f>D64/20495</f>
        <v>9.1144181507684802E-2</v>
      </c>
      <c r="F64" s="77">
        <f>SUM(F46:F63)</f>
        <v>15749</v>
      </c>
      <c r="G64" s="42">
        <f>F64/214492</f>
        <v>7.3424649870391434E-2</v>
      </c>
      <c r="H64" s="71">
        <f>SUM(H46:H63)</f>
        <v>19732</v>
      </c>
      <c r="I64" s="41">
        <f>H64/211338</f>
        <v>9.3367023441122757E-2</v>
      </c>
      <c r="J64" s="37">
        <f>IF(D64=0, "-", IF((B64-D64)/D64&lt;10, (B64-D64)/D64, "&gt;999%"))</f>
        <v>-0.16167023554603854</v>
      </c>
      <c r="K64" s="38">
        <f>IF(H64=0, "-", IF((F64-H64)/H64&lt;10, (F64-H64)/H64, "&gt;999%"))</f>
        <v>-0.20185485505777417</v>
      </c>
    </row>
    <row r="65" spans="1:11" x14ac:dyDescent="0.25">
      <c r="B65" s="83"/>
      <c r="D65" s="83"/>
      <c r="F65" s="83"/>
      <c r="H65" s="83"/>
    </row>
    <row r="66" spans="1:11" x14ac:dyDescent="0.25">
      <c r="A66" s="163" t="s">
        <v>142</v>
      </c>
      <c r="B66" s="61" t="s">
        <v>12</v>
      </c>
      <c r="C66" s="62" t="s">
        <v>13</v>
      </c>
      <c r="D66" s="61" t="s">
        <v>12</v>
      </c>
      <c r="E66" s="63" t="s">
        <v>13</v>
      </c>
      <c r="F66" s="62" t="s">
        <v>12</v>
      </c>
      <c r="G66" s="62" t="s">
        <v>13</v>
      </c>
      <c r="H66" s="61" t="s">
        <v>12</v>
      </c>
      <c r="I66" s="63" t="s">
        <v>13</v>
      </c>
      <c r="J66" s="61"/>
      <c r="K66" s="63"/>
    </row>
    <row r="67" spans="1:11" x14ac:dyDescent="0.25">
      <c r="A67" s="7" t="s">
        <v>238</v>
      </c>
      <c r="B67" s="65">
        <v>94</v>
      </c>
      <c r="C67" s="34">
        <f>IF(B78=0, "-", B67/B78)</f>
        <v>0.29283489096573206</v>
      </c>
      <c r="D67" s="65">
        <v>0</v>
      </c>
      <c r="E67" s="9">
        <f>IF(D78=0, "-", D67/D78)</f>
        <v>0</v>
      </c>
      <c r="F67" s="81">
        <v>392</v>
      </c>
      <c r="G67" s="34">
        <f>IF(F78=0, "-", F67/F78)</f>
        <v>0.16125051419169067</v>
      </c>
      <c r="H67" s="65">
        <v>39</v>
      </c>
      <c r="I67" s="9">
        <f>IF(H78=0, "-", H67/H78)</f>
        <v>1.2452107279693486E-2</v>
      </c>
      <c r="J67" s="8" t="str">
        <f t="shared" ref="J67:J76" si="4">IF(D67=0, "-", IF((B67-D67)/D67&lt;10, (B67-D67)/D67, "&gt;999%"))</f>
        <v>-</v>
      </c>
      <c r="K67" s="9">
        <f t="shared" ref="K67:K76" si="5">IF(H67=0, "-", IF((F67-H67)/H67&lt;10, (F67-H67)/H67, "&gt;999%"))</f>
        <v>9.0512820512820511</v>
      </c>
    </row>
    <row r="68" spans="1:11" x14ac:dyDescent="0.25">
      <c r="A68" s="7" t="s">
        <v>239</v>
      </c>
      <c r="B68" s="65">
        <v>54</v>
      </c>
      <c r="C68" s="34">
        <f>IF(B78=0, "-", B68/B78)</f>
        <v>0.16822429906542055</v>
      </c>
      <c r="D68" s="65">
        <v>67</v>
      </c>
      <c r="E68" s="9">
        <f>IF(D78=0, "-", D68/D78)</f>
        <v>0.23674911660777384</v>
      </c>
      <c r="F68" s="81">
        <v>384</v>
      </c>
      <c r="G68" s="34">
        <f>IF(F78=0, "-", F68/F78)</f>
        <v>0.15795968737145208</v>
      </c>
      <c r="H68" s="65">
        <v>705</v>
      </c>
      <c r="I68" s="9">
        <f>IF(H78=0, "-", H68/H78)</f>
        <v>0.22509578544061304</v>
      </c>
      <c r="J68" s="8">
        <f t="shared" si="4"/>
        <v>-0.19402985074626866</v>
      </c>
      <c r="K68" s="9">
        <f t="shared" si="5"/>
        <v>-0.4553191489361702</v>
      </c>
    </row>
    <row r="69" spans="1:11" x14ac:dyDescent="0.25">
      <c r="A69" s="7" t="s">
        <v>240</v>
      </c>
      <c r="B69" s="65">
        <v>47</v>
      </c>
      <c r="C69" s="34">
        <f>IF(B78=0, "-", B69/B78)</f>
        <v>0.14641744548286603</v>
      </c>
      <c r="D69" s="65">
        <v>53</v>
      </c>
      <c r="E69" s="9">
        <f>IF(D78=0, "-", D69/D78)</f>
        <v>0.1872791519434629</v>
      </c>
      <c r="F69" s="81">
        <v>394</v>
      </c>
      <c r="G69" s="34">
        <f>IF(F78=0, "-", F69/F78)</f>
        <v>0.1620732208967503</v>
      </c>
      <c r="H69" s="65">
        <v>513</v>
      </c>
      <c r="I69" s="9">
        <f>IF(H78=0, "-", H69/H78)</f>
        <v>0.16379310344827586</v>
      </c>
      <c r="J69" s="8">
        <f t="shared" si="4"/>
        <v>-0.11320754716981132</v>
      </c>
      <c r="K69" s="9">
        <f t="shared" si="5"/>
        <v>-0.23196881091617932</v>
      </c>
    </row>
    <row r="70" spans="1:11" x14ac:dyDescent="0.25">
      <c r="A70" s="7" t="s">
        <v>241</v>
      </c>
      <c r="B70" s="65">
        <v>0</v>
      </c>
      <c r="C70" s="34">
        <f>IF(B78=0, "-", B70/B78)</f>
        <v>0</v>
      </c>
      <c r="D70" s="65">
        <v>4</v>
      </c>
      <c r="E70" s="9">
        <f>IF(D78=0, "-", D70/D78)</f>
        <v>1.4134275618374558E-2</v>
      </c>
      <c r="F70" s="81">
        <v>1</v>
      </c>
      <c r="G70" s="34">
        <f>IF(F78=0, "-", F70/F78)</f>
        <v>4.1135335252982314E-4</v>
      </c>
      <c r="H70" s="65">
        <v>18</v>
      </c>
      <c r="I70" s="9">
        <f>IF(H78=0, "-", H70/H78)</f>
        <v>5.7471264367816091E-3</v>
      </c>
      <c r="J70" s="8">
        <f t="shared" si="4"/>
        <v>-1</v>
      </c>
      <c r="K70" s="9">
        <f t="shared" si="5"/>
        <v>-0.94444444444444442</v>
      </c>
    </row>
    <row r="71" spans="1:11" x14ac:dyDescent="0.25">
      <c r="A71" s="7" t="s">
        <v>242</v>
      </c>
      <c r="B71" s="65">
        <v>10</v>
      </c>
      <c r="C71" s="34">
        <f>IF(B78=0, "-", B71/B78)</f>
        <v>3.1152647975077882E-2</v>
      </c>
      <c r="D71" s="65">
        <v>0</v>
      </c>
      <c r="E71" s="9">
        <f>IF(D78=0, "-", D71/D78)</f>
        <v>0</v>
      </c>
      <c r="F71" s="81">
        <v>16</v>
      </c>
      <c r="G71" s="34">
        <f>IF(F78=0, "-", F71/F78)</f>
        <v>6.5816536404771702E-3</v>
      </c>
      <c r="H71" s="65">
        <v>0</v>
      </c>
      <c r="I71" s="9">
        <f>IF(H78=0, "-", H71/H78)</f>
        <v>0</v>
      </c>
      <c r="J71" s="8" t="str">
        <f t="shared" si="4"/>
        <v>-</v>
      </c>
      <c r="K71" s="9" t="str">
        <f t="shared" si="5"/>
        <v>-</v>
      </c>
    </row>
    <row r="72" spans="1:11" x14ac:dyDescent="0.25">
      <c r="A72" s="7" t="s">
        <v>243</v>
      </c>
      <c r="B72" s="65">
        <v>0</v>
      </c>
      <c r="C72" s="34">
        <f>IF(B78=0, "-", B72/B78)</f>
        <v>0</v>
      </c>
      <c r="D72" s="65">
        <v>0</v>
      </c>
      <c r="E72" s="9">
        <f>IF(D78=0, "-", D72/D78)</f>
        <v>0</v>
      </c>
      <c r="F72" s="81">
        <v>0</v>
      </c>
      <c r="G72" s="34">
        <f>IF(F78=0, "-", F72/F78)</f>
        <v>0</v>
      </c>
      <c r="H72" s="65">
        <v>28</v>
      </c>
      <c r="I72" s="9">
        <f>IF(H78=0, "-", H72/H78)</f>
        <v>8.9399744572158362E-3</v>
      </c>
      <c r="J72" s="8" t="str">
        <f t="shared" si="4"/>
        <v>-</v>
      </c>
      <c r="K72" s="9">
        <f t="shared" si="5"/>
        <v>-1</v>
      </c>
    </row>
    <row r="73" spans="1:11" x14ac:dyDescent="0.25">
      <c r="A73" s="7" t="s">
        <v>244</v>
      </c>
      <c r="B73" s="65">
        <v>98</v>
      </c>
      <c r="C73" s="34">
        <f>IF(B78=0, "-", B73/B78)</f>
        <v>0.30529595015576322</v>
      </c>
      <c r="D73" s="65">
        <v>140</v>
      </c>
      <c r="E73" s="9">
        <f>IF(D78=0, "-", D73/D78)</f>
        <v>0.49469964664310956</v>
      </c>
      <c r="F73" s="81">
        <v>1009</v>
      </c>
      <c r="G73" s="34">
        <f>IF(F78=0, "-", F73/F78)</f>
        <v>0.41505553270259155</v>
      </c>
      <c r="H73" s="65">
        <v>1463</v>
      </c>
      <c r="I73" s="9">
        <f>IF(H78=0, "-", H73/H78)</f>
        <v>0.46711366538952748</v>
      </c>
      <c r="J73" s="8">
        <f t="shared" si="4"/>
        <v>-0.3</v>
      </c>
      <c r="K73" s="9">
        <f t="shared" si="5"/>
        <v>-0.31032125768967872</v>
      </c>
    </row>
    <row r="74" spans="1:11" x14ac:dyDescent="0.25">
      <c r="A74" s="7" t="s">
        <v>245</v>
      </c>
      <c r="B74" s="65">
        <v>11</v>
      </c>
      <c r="C74" s="34">
        <f>IF(B78=0, "-", B74/B78)</f>
        <v>3.4267912772585667E-2</v>
      </c>
      <c r="D74" s="65">
        <v>12</v>
      </c>
      <c r="E74" s="9">
        <f>IF(D78=0, "-", D74/D78)</f>
        <v>4.2402826855123678E-2</v>
      </c>
      <c r="F74" s="81">
        <v>88</v>
      </c>
      <c r="G74" s="34">
        <f>IF(F78=0, "-", F74/F78)</f>
        <v>3.6199095022624438E-2</v>
      </c>
      <c r="H74" s="65">
        <v>156</v>
      </c>
      <c r="I74" s="9">
        <f>IF(H78=0, "-", H74/H78)</f>
        <v>4.9808429118773943E-2</v>
      </c>
      <c r="J74" s="8">
        <f t="shared" si="4"/>
        <v>-8.3333333333333329E-2</v>
      </c>
      <c r="K74" s="9">
        <f t="shared" si="5"/>
        <v>-0.4358974358974359</v>
      </c>
    </row>
    <row r="75" spans="1:11" x14ac:dyDescent="0.25">
      <c r="A75" s="7" t="s">
        <v>246</v>
      </c>
      <c r="B75" s="65">
        <v>2</v>
      </c>
      <c r="C75" s="34">
        <f>IF(B78=0, "-", B75/B78)</f>
        <v>6.2305295950155761E-3</v>
      </c>
      <c r="D75" s="65">
        <v>3</v>
      </c>
      <c r="E75" s="9">
        <f>IF(D78=0, "-", D75/D78)</f>
        <v>1.0600706713780919E-2</v>
      </c>
      <c r="F75" s="81">
        <v>65</v>
      </c>
      <c r="G75" s="34">
        <f>IF(F78=0, "-", F75/F78)</f>
        <v>2.6737967914438502E-2</v>
      </c>
      <c r="H75" s="65">
        <v>71</v>
      </c>
      <c r="I75" s="9">
        <f>IF(H78=0, "-", H75/H78)</f>
        <v>2.2669220945083016E-2</v>
      </c>
      <c r="J75" s="8">
        <f t="shared" si="4"/>
        <v>-0.33333333333333331</v>
      </c>
      <c r="K75" s="9">
        <f t="shared" si="5"/>
        <v>-8.4507042253521125E-2</v>
      </c>
    </row>
    <row r="76" spans="1:11" x14ac:dyDescent="0.25">
      <c r="A76" s="7" t="s">
        <v>247</v>
      </c>
      <c r="B76" s="65">
        <v>5</v>
      </c>
      <c r="C76" s="34">
        <f>IF(B78=0, "-", B76/B78)</f>
        <v>1.5576323987538941E-2</v>
      </c>
      <c r="D76" s="65">
        <v>4</v>
      </c>
      <c r="E76" s="9">
        <f>IF(D78=0, "-", D76/D78)</f>
        <v>1.4134275618374558E-2</v>
      </c>
      <c r="F76" s="81">
        <v>82</v>
      </c>
      <c r="G76" s="34">
        <f>IF(F78=0, "-", F76/F78)</f>
        <v>3.3730974907445498E-2</v>
      </c>
      <c r="H76" s="65">
        <v>139</v>
      </c>
      <c r="I76" s="9">
        <f>IF(H78=0, "-", H76/H78)</f>
        <v>4.4380587484035762E-2</v>
      </c>
      <c r="J76" s="8">
        <f t="shared" si="4"/>
        <v>0.25</v>
      </c>
      <c r="K76" s="9">
        <f t="shared" si="5"/>
        <v>-0.41007194244604317</v>
      </c>
    </row>
    <row r="77" spans="1:11" x14ac:dyDescent="0.25">
      <c r="A77" s="2"/>
      <c r="B77" s="68"/>
      <c r="C77" s="33"/>
      <c r="D77" s="68"/>
      <c r="E77" s="6"/>
      <c r="F77" s="82"/>
      <c r="G77" s="33"/>
      <c r="H77" s="68"/>
      <c r="I77" s="6"/>
      <c r="J77" s="5"/>
      <c r="K77" s="6"/>
    </row>
    <row r="78" spans="1:11" s="43" customFormat="1" x14ac:dyDescent="0.25">
      <c r="A78" s="162" t="s">
        <v>608</v>
      </c>
      <c r="B78" s="71">
        <f>SUM(B67:B77)</f>
        <v>321</v>
      </c>
      <c r="C78" s="40">
        <f>B78/25367</f>
        <v>1.2654235818188985E-2</v>
      </c>
      <c r="D78" s="71">
        <f>SUM(D67:D77)</f>
        <v>283</v>
      </c>
      <c r="E78" s="41">
        <f>D78/20495</f>
        <v>1.3808245913637473E-2</v>
      </c>
      <c r="F78" s="77">
        <f>SUM(F67:F77)</f>
        <v>2431</v>
      </c>
      <c r="G78" s="42">
        <f>F78/214492</f>
        <v>1.1333756037521212E-2</v>
      </c>
      <c r="H78" s="71">
        <f>SUM(H67:H77)</f>
        <v>3132</v>
      </c>
      <c r="I78" s="41">
        <f>H78/211338</f>
        <v>1.4819862021974278E-2</v>
      </c>
      <c r="J78" s="37">
        <f>IF(D78=0, "-", IF((B78-D78)/D78&lt;10, (B78-D78)/D78, "&gt;999%"))</f>
        <v>0.13427561837455831</v>
      </c>
      <c r="K78" s="38">
        <f>IF(H78=0, "-", IF((F78-H78)/H78&lt;10, (F78-H78)/H78, "&gt;999%"))</f>
        <v>-0.22381864623243933</v>
      </c>
    </row>
    <row r="79" spans="1:11" x14ac:dyDescent="0.25">
      <c r="B79" s="83"/>
      <c r="D79" s="83"/>
      <c r="F79" s="83"/>
      <c r="H79" s="83"/>
    </row>
    <row r="80" spans="1:11" s="43" customFormat="1" x14ac:dyDescent="0.25">
      <c r="A80" s="162" t="s">
        <v>607</v>
      </c>
      <c r="B80" s="71">
        <v>1887</v>
      </c>
      <c r="C80" s="40">
        <f>B80/25367</f>
        <v>7.4387984389167022E-2</v>
      </c>
      <c r="D80" s="71">
        <v>2151</v>
      </c>
      <c r="E80" s="41">
        <f>D80/20495</f>
        <v>0.10495242742132227</v>
      </c>
      <c r="F80" s="77">
        <v>18180</v>
      </c>
      <c r="G80" s="42">
        <f>F80/214492</f>
        <v>8.4758405907912643E-2</v>
      </c>
      <c r="H80" s="71">
        <v>22864</v>
      </c>
      <c r="I80" s="41">
        <f>H80/211338</f>
        <v>0.10818688546309703</v>
      </c>
      <c r="J80" s="37">
        <f>IF(D80=0, "-", IF((B80-D80)/D80&lt;10, (B80-D80)/D80, "&gt;999%"))</f>
        <v>-0.12273361227336123</v>
      </c>
      <c r="K80" s="38">
        <f>IF(H80=0, "-", IF((F80-H80)/H80&lt;10, (F80-H80)/H80, "&gt;999%"))</f>
        <v>-0.20486354093771869</v>
      </c>
    </row>
    <row r="81" spans="1:11" x14ac:dyDescent="0.25">
      <c r="B81" s="83"/>
      <c r="D81" s="83"/>
      <c r="F81" s="83"/>
      <c r="H81" s="83"/>
    </row>
    <row r="82" spans="1:11" ht="15.6" x14ac:dyDescent="0.3">
      <c r="A82" s="164" t="s">
        <v>117</v>
      </c>
      <c r="B82" s="196" t="s">
        <v>1</v>
      </c>
      <c r="C82" s="200"/>
      <c r="D82" s="200"/>
      <c r="E82" s="197"/>
      <c r="F82" s="196" t="s">
        <v>14</v>
      </c>
      <c r="G82" s="200"/>
      <c r="H82" s="200"/>
      <c r="I82" s="197"/>
      <c r="J82" s="196" t="s">
        <v>15</v>
      </c>
      <c r="K82" s="197"/>
    </row>
    <row r="83" spans="1:11" x14ac:dyDescent="0.25">
      <c r="A83" s="22"/>
      <c r="B83" s="196">
        <f>VALUE(RIGHT($B$2, 4))</f>
        <v>2022</v>
      </c>
      <c r="C83" s="197"/>
      <c r="D83" s="196">
        <f>B83-1</f>
        <v>2021</v>
      </c>
      <c r="E83" s="204"/>
      <c r="F83" s="196">
        <f>B83</f>
        <v>2022</v>
      </c>
      <c r="G83" s="204"/>
      <c r="H83" s="196">
        <f>D83</f>
        <v>2021</v>
      </c>
      <c r="I83" s="204"/>
      <c r="J83" s="140" t="s">
        <v>4</v>
      </c>
      <c r="K83" s="141" t="s">
        <v>2</v>
      </c>
    </row>
    <row r="84" spans="1:11" x14ac:dyDescent="0.25">
      <c r="A84" s="163" t="s">
        <v>143</v>
      </c>
      <c r="B84" s="61" t="s">
        <v>12</v>
      </c>
      <c r="C84" s="62" t="s">
        <v>13</v>
      </c>
      <c r="D84" s="61" t="s">
        <v>12</v>
      </c>
      <c r="E84" s="63" t="s">
        <v>13</v>
      </c>
      <c r="F84" s="62" t="s">
        <v>12</v>
      </c>
      <c r="G84" s="62" t="s">
        <v>13</v>
      </c>
      <c r="H84" s="61" t="s">
        <v>12</v>
      </c>
      <c r="I84" s="63" t="s">
        <v>13</v>
      </c>
      <c r="J84" s="61"/>
      <c r="K84" s="63"/>
    </row>
    <row r="85" spans="1:11" x14ac:dyDescent="0.25">
      <c r="A85" s="7" t="s">
        <v>248</v>
      </c>
      <c r="B85" s="65">
        <v>0</v>
      </c>
      <c r="C85" s="34">
        <f>IF(B95=0, "-", B85/B95)</f>
        <v>0</v>
      </c>
      <c r="D85" s="65">
        <v>0</v>
      </c>
      <c r="E85" s="9">
        <f>IF(D95=0, "-", D85/D95)</f>
        <v>0</v>
      </c>
      <c r="F85" s="81">
        <v>0</v>
      </c>
      <c r="G85" s="34">
        <f>IF(F95=0, "-", F85/F95)</f>
        <v>0</v>
      </c>
      <c r="H85" s="65">
        <v>1</v>
      </c>
      <c r="I85" s="9">
        <f>IF(H95=0, "-", H85/H95)</f>
        <v>2.7616680475006904E-4</v>
      </c>
      <c r="J85" s="8" t="str">
        <f t="shared" ref="J85:J93" si="6">IF(D85=0, "-", IF((B85-D85)/D85&lt;10, (B85-D85)/D85, "&gt;999%"))</f>
        <v>-</v>
      </c>
      <c r="K85" s="9">
        <f t="shared" ref="K85:K93" si="7">IF(H85=0, "-", IF((F85-H85)/H85&lt;10, (F85-H85)/H85, "&gt;999%"))</f>
        <v>-1</v>
      </c>
    </row>
    <row r="86" spans="1:11" x14ac:dyDescent="0.25">
      <c r="A86" s="7" t="s">
        <v>249</v>
      </c>
      <c r="B86" s="65">
        <v>4</v>
      </c>
      <c r="C86" s="34">
        <f>IF(B95=0, "-", B86/B95)</f>
        <v>1.8779342723004695E-2</v>
      </c>
      <c r="D86" s="65">
        <v>2</v>
      </c>
      <c r="E86" s="9">
        <f>IF(D95=0, "-", D86/D95)</f>
        <v>3.8535645472061657E-3</v>
      </c>
      <c r="F86" s="81">
        <v>30</v>
      </c>
      <c r="G86" s="34">
        <f>IF(F95=0, "-", F86/F95)</f>
        <v>1.0456605088881143E-2</v>
      </c>
      <c r="H86" s="65">
        <v>17</v>
      </c>
      <c r="I86" s="9">
        <f>IF(H95=0, "-", H86/H95)</f>
        <v>4.6948356807511738E-3</v>
      </c>
      <c r="J86" s="8">
        <f t="shared" si="6"/>
        <v>1</v>
      </c>
      <c r="K86" s="9">
        <f t="shared" si="7"/>
        <v>0.76470588235294112</v>
      </c>
    </row>
    <row r="87" spans="1:11" x14ac:dyDescent="0.25">
      <c r="A87" s="7" t="s">
        <v>250</v>
      </c>
      <c r="B87" s="65">
        <v>14</v>
      </c>
      <c r="C87" s="34">
        <f>IF(B95=0, "-", B87/B95)</f>
        <v>6.5727699530516437E-2</v>
      </c>
      <c r="D87" s="65">
        <v>18</v>
      </c>
      <c r="E87" s="9">
        <f>IF(D95=0, "-", D87/D95)</f>
        <v>3.4682080924855488E-2</v>
      </c>
      <c r="F87" s="81">
        <v>125</v>
      </c>
      <c r="G87" s="34">
        <f>IF(F95=0, "-", F87/F95)</f>
        <v>4.3569187870338096E-2</v>
      </c>
      <c r="H87" s="65">
        <v>98</v>
      </c>
      <c r="I87" s="9">
        <f>IF(H95=0, "-", H87/H95)</f>
        <v>2.7064346865506766E-2</v>
      </c>
      <c r="J87" s="8">
        <f t="shared" si="6"/>
        <v>-0.22222222222222221</v>
      </c>
      <c r="K87" s="9">
        <f t="shared" si="7"/>
        <v>0.27551020408163263</v>
      </c>
    </row>
    <row r="88" spans="1:11" x14ac:dyDescent="0.25">
      <c r="A88" s="7" t="s">
        <v>251</v>
      </c>
      <c r="B88" s="65">
        <v>47</v>
      </c>
      <c r="C88" s="34">
        <f>IF(B95=0, "-", B88/B95)</f>
        <v>0.22065727699530516</v>
      </c>
      <c r="D88" s="65">
        <v>26</v>
      </c>
      <c r="E88" s="9">
        <f>IF(D95=0, "-", D88/D95)</f>
        <v>5.0096339113680152E-2</v>
      </c>
      <c r="F88" s="81">
        <v>384</v>
      </c>
      <c r="G88" s="34">
        <f>IF(F95=0, "-", F88/F95)</f>
        <v>0.13384454513767863</v>
      </c>
      <c r="H88" s="65">
        <v>353</v>
      </c>
      <c r="I88" s="9">
        <f>IF(H95=0, "-", H88/H95)</f>
        <v>9.7486882076774375E-2</v>
      </c>
      <c r="J88" s="8">
        <f t="shared" si="6"/>
        <v>0.80769230769230771</v>
      </c>
      <c r="K88" s="9">
        <f t="shared" si="7"/>
        <v>8.7818696883852687E-2</v>
      </c>
    </row>
    <row r="89" spans="1:11" x14ac:dyDescent="0.25">
      <c r="A89" s="7" t="s">
        <v>252</v>
      </c>
      <c r="B89" s="65">
        <v>1</v>
      </c>
      <c r="C89" s="34">
        <f>IF(B95=0, "-", B89/B95)</f>
        <v>4.6948356807511738E-3</v>
      </c>
      <c r="D89" s="65">
        <v>2</v>
      </c>
      <c r="E89" s="9">
        <f>IF(D95=0, "-", D89/D95)</f>
        <v>3.8535645472061657E-3</v>
      </c>
      <c r="F89" s="81">
        <v>41</v>
      </c>
      <c r="G89" s="34">
        <f>IF(F95=0, "-", F89/F95)</f>
        <v>1.4290693621470896E-2</v>
      </c>
      <c r="H89" s="65">
        <v>16</v>
      </c>
      <c r="I89" s="9">
        <f>IF(H95=0, "-", H89/H95)</f>
        <v>4.4186688760011047E-3</v>
      </c>
      <c r="J89" s="8">
        <f t="shared" si="6"/>
        <v>-0.5</v>
      </c>
      <c r="K89" s="9">
        <f t="shared" si="7"/>
        <v>1.5625</v>
      </c>
    </row>
    <row r="90" spans="1:11" x14ac:dyDescent="0.25">
      <c r="A90" s="7" t="s">
        <v>253</v>
      </c>
      <c r="B90" s="65">
        <v>0</v>
      </c>
      <c r="C90" s="34">
        <f>IF(B95=0, "-", B90/B95)</f>
        <v>0</v>
      </c>
      <c r="D90" s="65">
        <v>29</v>
      </c>
      <c r="E90" s="9">
        <f>IF(D95=0, "-", D90/D95)</f>
        <v>5.5876685934489405E-2</v>
      </c>
      <c r="F90" s="81">
        <v>226</v>
      </c>
      <c r="G90" s="34">
        <f>IF(F95=0, "-", F90/F95)</f>
        <v>7.8773091669571277E-2</v>
      </c>
      <c r="H90" s="65">
        <v>329</v>
      </c>
      <c r="I90" s="9">
        <f>IF(H95=0, "-", H90/H95)</f>
        <v>9.085887876277271E-2</v>
      </c>
      <c r="J90" s="8">
        <f t="shared" si="6"/>
        <v>-1</v>
      </c>
      <c r="K90" s="9">
        <f t="shared" si="7"/>
        <v>-0.31306990881458968</v>
      </c>
    </row>
    <row r="91" spans="1:11" x14ac:dyDescent="0.25">
      <c r="A91" s="7" t="s">
        <v>254</v>
      </c>
      <c r="B91" s="65">
        <v>0</v>
      </c>
      <c r="C91" s="34">
        <f>IF(B95=0, "-", B91/B95)</f>
        <v>0</v>
      </c>
      <c r="D91" s="65">
        <v>0</v>
      </c>
      <c r="E91" s="9">
        <f>IF(D95=0, "-", D91/D95)</f>
        <v>0</v>
      </c>
      <c r="F91" s="81">
        <v>0</v>
      </c>
      <c r="G91" s="34">
        <f>IF(F95=0, "-", F91/F95)</f>
        <v>0</v>
      </c>
      <c r="H91" s="65">
        <v>38</v>
      </c>
      <c r="I91" s="9">
        <f>IF(H95=0, "-", H91/H95)</f>
        <v>1.0494338580502624E-2</v>
      </c>
      <c r="J91" s="8" t="str">
        <f t="shared" si="6"/>
        <v>-</v>
      </c>
      <c r="K91" s="9">
        <f t="shared" si="7"/>
        <v>-1</v>
      </c>
    </row>
    <row r="92" spans="1:11" x14ac:dyDescent="0.25">
      <c r="A92" s="7" t="s">
        <v>255</v>
      </c>
      <c r="B92" s="65">
        <v>134</v>
      </c>
      <c r="C92" s="34">
        <f>IF(B95=0, "-", B92/B95)</f>
        <v>0.62910798122065725</v>
      </c>
      <c r="D92" s="65">
        <v>398</v>
      </c>
      <c r="E92" s="9">
        <f>IF(D95=0, "-", D92/D95)</f>
        <v>0.76685934489402696</v>
      </c>
      <c r="F92" s="81">
        <v>1917</v>
      </c>
      <c r="G92" s="34">
        <f>IF(F95=0, "-", F92/F95)</f>
        <v>0.66817706517950504</v>
      </c>
      <c r="H92" s="65">
        <v>2525</v>
      </c>
      <c r="I92" s="9">
        <f>IF(H95=0, "-", H92/H95)</f>
        <v>0.69732118199392434</v>
      </c>
      <c r="J92" s="8">
        <f t="shared" si="6"/>
        <v>-0.66331658291457285</v>
      </c>
      <c r="K92" s="9">
        <f t="shared" si="7"/>
        <v>-0.24079207920792078</v>
      </c>
    </row>
    <row r="93" spans="1:11" x14ac:dyDescent="0.25">
      <c r="A93" s="7" t="s">
        <v>256</v>
      </c>
      <c r="B93" s="65">
        <v>13</v>
      </c>
      <c r="C93" s="34">
        <f>IF(B95=0, "-", B93/B95)</f>
        <v>6.1032863849765258E-2</v>
      </c>
      <c r="D93" s="65">
        <v>44</v>
      </c>
      <c r="E93" s="9">
        <f>IF(D95=0, "-", D93/D95)</f>
        <v>8.477842003853564E-2</v>
      </c>
      <c r="F93" s="81">
        <v>146</v>
      </c>
      <c r="G93" s="34">
        <f>IF(F95=0, "-", F93/F95)</f>
        <v>5.0888811432554894E-2</v>
      </c>
      <c r="H93" s="65">
        <v>244</v>
      </c>
      <c r="I93" s="9">
        <f>IF(H95=0, "-", H93/H95)</f>
        <v>6.738470035901685E-2</v>
      </c>
      <c r="J93" s="8">
        <f t="shared" si="6"/>
        <v>-0.70454545454545459</v>
      </c>
      <c r="K93" s="9">
        <f t="shared" si="7"/>
        <v>-0.40163934426229508</v>
      </c>
    </row>
    <row r="94" spans="1:11" x14ac:dyDescent="0.25">
      <c r="A94" s="2"/>
      <c r="B94" s="68"/>
      <c r="C94" s="33"/>
      <c r="D94" s="68"/>
      <c r="E94" s="6"/>
      <c r="F94" s="82"/>
      <c r="G94" s="33"/>
      <c r="H94" s="68"/>
      <c r="I94" s="6"/>
      <c r="J94" s="5"/>
      <c r="K94" s="6"/>
    </row>
    <row r="95" spans="1:11" s="43" customFormat="1" x14ac:dyDescent="0.25">
      <c r="A95" s="162" t="s">
        <v>606</v>
      </c>
      <c r="B95" s="71">
        <f>SUM(B85:B94)</f>
        <v>213</v>
      </c>
      <c r="C95" s="40">
        <f>B95/25367</f>
        <v>8.3967359167422245E-3</v>
      </c>
      <c r="D95" s="71">
        <f>SUM(D85:D94)</f>
        <v>519</v>
      </c>
      <c r="E95" s="41">
        <f>D95/20495</f>
        <v>2.53232495730666E-2</v>
      </c>
      <c r="F95" s="77">
        <f>SUM(F85:F94)</f>
        <v>2869</v>
      </c>
      <c r="G95" s="42">
        <f>F95/214492</f>
        <v>1.3375790239263002E-2</v>
      </c>
      <c r="H95" s="71">
        <f>SUM(H85:H94)</f>
        <v>3621</v>
      </c>
      <c r="I95" s="41">
        <f>H95/211338</f>
        <v>1.7133691054140761E-2</v>
      </c>
      <c r="J95" s="37">
        <f>IF(D95=0, "-", IF((B95-D95)/D95&lt;10, (B95-D95)/D95, "&gt;999%"))</f>
        <v>-0.58959537572254339</v>
      </c>
      <c r="K95" s="38">
        <f>IF(H95=0, "-", IF((F95-H95)/H95&lt;10, (F95-H95)/H95, "&gt;999%"))</f>
        <v>-0.20767743717205192</v>
      </c>
    </row>
    <row r="96" spans="1:11" x14ac:dyDescent="0.25">
      <c r="B96" s="83"/>
      <c r="D96" s="83"/>
      <c r="F96" s="83"/>
      <c r="H96" s="83"/>
    </row>
    <row r="97" spans="1:11" x14ac:dyDescent="0.25">
      <c r="A97" s="163" t="s">
        <v>144</v>
      </c>
      <c r="B97" s="61" t="s">
        <v>12</v>
      </c>
      <c r="C97" s="62" t="s">
        <v>13</v>
      </c>
      <c r="D97" s="61" t="s">
        <v>12</v>
      </c>
      <c r="E97" s="63" t="s">
        <v>13</v>
      </c>
      <c r="F97" s="62" t="s">
        <v>12</v>
      </c>
      <c r="G97" s="62" t="s">
        <v>13</v>
      </c>
      <c r="H97" s="61" t="s">
        <v>12</v>
      </c>
      <c r="I97" s="63" t="s">
        <v>13</v>
      </c>
      <c r="J97" s="61"/>
      <c r="K97" s="63"/>
    </row>
    <row r="98" spans="1:11" x14ac:dyDescent="0.25">
      <c r="A98" s="7" t="s">
        <v>257</v>
      </c>
      <c r="B98" s="65">
        <v>9</v>
      </c>
      <c r="C98" s="34">
        <f>IF(B117=0, "-", B98/B117)</f>
        <v>9.5948827292110881E-3</v>
      </c>
      <c r="D98" s="65">
        <v>18</v>
      </c>
      <c r="E98" s="9">
        <f>IF(D117=0, "-", D98/D117)</f>
        <v>7.3469387755102047E-2</v>
      </c>
      <c r="F98" s="81">
        <v>82</v>
      </c>
      <c r="G98" s="34">
        <f>IF(F117=0, "-", F98/F117)</f>
        <v>1.3719257152417601E-2</v>
      </c>
      <c r="H98" s="65">
        <v>130</v>
      </c>
      <c r="I98" s="9">
        <f>IF(H117=0, "-", H98/H117)</f>
        <v>3.7978381536663747E-2</v>
      </c>
      <c r="J98" s="8">
        <f t="shared" ref="J98:J115" si="8">IF(D98=0, "-", IF((B98-D98)/D98&lt;10, (B98-D98)/D98, "&gt;999%"))</f>
        <v>-0.5</v>
      </c>
      <c r="K98" s="9">
        <f t="shared" ref="K98:K115" si="9">IF(H98=0, "-", IF((F98-H98)/H98&lt;10, (F98-H98)/H98, "&gt;999%"))</f>
        <v>-0.36923076923076925</v>
      </c>
    </row>
    <row r="99" spans="1:11" x14ac:dyDescent="0.25">
      <c r="A99" s="7" t="s">
        <v>258</v>
      </c>
      <c r="B99" s="65">
        <v>12</v>
      </c>
      <c r="C99" s="34">
        <f>IF(B117=0, "-", B99/B117)</f>
        <v>1.279317697228145E-2</v>
      </c>
      <c r="D99" s="65">
        <v>16</v>
      </c>
      <c r="E99" s="9">
        <f>IF(D117=0, "-", D99/D117)</f>
        <v>6.5306122448979598E-2</v>
      </c>
      <c r="F99" s="81">
        <v>113</v>
      </c>
      <c r="G99" s="34">
        <f>IF(F117=0, "-", F99/F117)</f>
        <v>1.890580558808767E-2</v>
      </c>
      <c r="H99" s="65">
        <v>145</v>
      </c>
      <c r="I99" s="9">
        <f>IF(H117=0, "-", H99/H117)</f>
        <v>4.2360502483201869E-2</v>
      </c>
      <c r="J99" s="8">
        <f t="shared" si="8"/>
        <v>-0.25</v>
      </c>
      <c r="K99" s="9">
        <f t="shared" si="9"/>
        <v>-0.22068965517241379</v>
      </c>
    </row>
    <row r="100" spans="1:11" x14ac:dyDescent="0.25">
      <c r="A100" s="7" t="s">
        <v>259</v>
      </c>
      <c r="B100" s="65">
        <v>13</v>
      </c>
      <c r="C100" s="34">
        <f>IF(B117=0, "-", B100/B117)</f>
        <v>1.3859275053304905E-2</v>
      </c>
      <c r="D100" s="65">
        <v>7</v>
      </c>
      <c r="E100" s="9">
        <f>IF(D117=0, "-", D100/D117)</f>
        <v>2.8571428571428571E-2</v>
      </c>
      <c r="F100" s="81">
        <v>78</v>
      </c>
      <c r="G100" s="34">
        <f>IF(F117=0, "-", F100/F117)</f>
        <v>1.3050025096202109E-2</v>
      </c>
      <c r="H100" s="65">
        <v>89</v>
      </c>
      <c r="I100" s="9">
        <f>IF(H117=0, "-", H100/H117)</f>
        <v>2.6000584282792873E-2</v>
      </c>
      <c r="J100" s="8">
        <f t="shared" si="8"/>
        <v>0.8571428571428571</v>
      </c>
      <c r="K100" s="9">
        <f t="shared" si="9"/>
        <v>-0.12359550561797752</v>
      </c>
    </row>
    <row r="101" spans="1:11" x14ac:dyDescent="0.25">
      <c r="A101" s="7" t="s">
        <v>260</v>
      </c>
      <c r="B101" s="65">
        <v>218</v>
      </c>
      <c r="C101" s="34">
        <f>IF(B117=0, "-", B101/B117)</f>
        <v>0.23240938166311301</v>
      </c>
      <c r="D101" s="65">
        <v>53</v>
      </c>
      <c r="E101" s="9">
        <f>IF(D117=0, "-", D101/D117)</f>
        <v>0.21632653061224491</v>
      </c>
      <c r="F101" s="81">
        <v>946</v>
      </c>
      <c r="G101" s="34">
        <f>IF(F117=0, "-", F101/F117)</f>
        <v>0.15827338129496402</v>
      </c>
      <c r="H101" s="65">
        <v>1136</v>
      </c>
      <c r="I101" s="9">
        <f>IF(H117=0, "-", H101/H117)</f>
        <v>0.33187262635115394</v>
      </c>
      <c r="J101" s="8">
        <f t="shared" si="8"/>
        <v>3.1132075471698113</v>
      </c>
      <c r="K101" s="9">
        <f t="shared" si="9"/>
        <v>-0.16725352112676056</v>
      </c>
    </row>
    <row r="102" spans="1:11" x14ac:dyDescent="0.25">
      <c r="A102" s="7" t="s">
        <v>261</v>
      </c>
      <c r="B102" s="65">
        <v>21</v>
      </c>
      <c r="C102" s="34">
        <f>IF(B117=0, "-", B102/B117)</f>
        <v>2.2388059701492536E-2</v>
      </c>
      <c r="D102" s="65">
        <v>0</v>
      </c>
      <c r="E102" s="9">
        <f>IF(D117=0, "-", D102/D117)</f>
        <v>0</v>
      </c>
      <c r="F102" s="81">
        <v>269</v>
      </c>
      <c r="G102" s="34">
        <f>IF(F117=0, "-", F102/F117)</f>
        <v>4.5005855780491884E-2</v>
      </c>
      <c r="H102" s="65">
        <v>0</v>
      </c>
      <c r="I102" s="9">
        <f>IF(H117=0, "-", H102/H117)</f>
        <v>0</v>
      </c>
      <c r="J102" s="8" t="str">
        <f t="shared" si="8"/>
        <v>-</v>
      </c>
      <c r="K102" s="9" t="str">
        <f t="shared" si="9"/>
        <v>-</v>
      </c>
    </row>
    <row r="103" spans="1:11" x14ac:dyDescent="0.25">
      <c r="A103" s="7" t="s">
        <v>262</v>
      </c>
      <c r="B103" s="65">
        <v>3</v>
      </c>
      <c r="C103" s="34">
        <f>IF(B117=0, "-", B103/B117)</f>
        <v>3.1982942430703624E-3</v>
      </c>
      <c r="D103" s="65">
        <v>0</v>
      </c>
      <c r="E103" s="9">
        <f>IF(D117=0, "-", D103/D117)</f>
        <v>0</v>
      </c>
      <c r="F103" s="81">
        <v>60</v>
      </c>
      <c r="G103" s="34">
        <f>IF(F117=0, "-", F103/F117)</f>
        <v>1.0038480843232391E-2</v>
      </c>
      <c r="H103" s="65">
        <v>0</v>
      </c>
      <c r="I103" s="9">
        <f>IF(H117=0, "-", H103/H117)</f>
        <v>0</v>
      </c>
      <c r="J103" s="8" t="str">
        <f t="shared" si="8"/>
        <v>-</v>
      </c>
      <c r="K103" s="9" t="str">
        <f t="shared" si="9"/>
        <v>-</v>
      </c>
    </row>
    <row r="104" spans="1:11" x14ac:dyDescent="0.25">
      <c r="A104" s="7" t="s">
        <v>263</v>
      </c>
      <c r="B104" s="65">
        <v>3</v>
      </c>
      <c r="C104" s="34">
        <f>IF(B117=0, "-", B104/B117)</f>
        <v>3.1982942430703624E-3</v>
      </c>
      <c r="D104" s="65">
        <v>0</v>
      </c>
      <c r="E104" s="9">
        <f>IF(D117=0, "-", D104/D117)</f>
        <v>0</v>
      </c>
      <c r="F104" s="81">
        <v>10</v>
      </c>
      <c r="G104" s="34">
        <f>IF(F117=0, "-", F104/F117)</f>
        <v>1.6730801405387319E-3</v>
      </c>
      <c r="H104" s="65">
        <v>4</v>
      </c>
      <c r="I104" s="9">
        <f>IF(H117=0, "-", H104/H117)</f>
        <v>1.1685655857434998E-3</v>
      </c>
      <c r="J104" s="8" t="str">
        <f t="shared" si="8"/>
        <v>-</v>
      </c>
      <c r="K104" s="9">
        <f t="shared" si="9"/>
        <v>1.5</v>
      </c>
    </row>
    <row r="105" spans="1:11" x14ac:dyDescent="0.25">
      <c r="A105" s="7" t="s">
        <v>264</v>
      </c>
      <c r="B105" s="65">
        <v>0</v>
      </c>
      <c r="C105" s="34">
        <f>IF(B117=0, "-", B105/B117)</f>
        <v>0</v>
      </c>
      <c r="D105" s="65">
        <v>2</v>
      </c>
      <c r="E105" s="9">
        <f>IF(D117=0, "-", D105/D117)</f>
        <v>8.1632653061224497E-3</v>
      </c>
      <c r="F105" s="81">
        <v>13</v>
      </c>
      <c r="G105" s="34">
        <f>IF(F117=0, "-", F105/F117)</f>
        <v>2.1750041827003513E-3</v>
      </c>
      <c r="H105" s="65">
        <v>31</v>
      </c>
      <c r="I105" s="9">
        <f>IF(H117=0, "-", H105/H117)</f>
        <v>9.0563832895121238E-3</v>
      </c>
      <c r="J105" s="8">
        <f t="shared" si="8"/>
        <v>-1</v>
      </c>
      <c r="K105" s="9">
        <f t="shared" si="9"/>
        <v>-0.58064516129032262</v>
      </c>
    </row>
    <row r="106" spans="1:11" x14ac:dyDescent="0.25">
      <c r="A106" s="7" t="s">
        <v>265</v>
      </c>
      <c r="B106" s="65">
        <v>28</v>
      </c>
      <c r="C106" s="34">
        <f>IF(B117=0, "-", B106/B117)</f>
        <v>2.9850746268656716E-2</v>
      </c>
      <c r="D106" s="65">
        <v>17</v>
      </c>
      <c r="E106" s="9">
        <f>IF(D117=0, "-", D106/D117)</f>
        <v>6.9387755102040816E-2</v>
      </c>
      <c r="F106" s="81">
        <v>168</v>
      </c>
      <c r="G106" s="34">
        <f>IF(F117=0, "-", F106/F117)</f>
        <v>2.8107746361050696E-2</v>
      </c>
      <c r="H106" s="65">
        <v>155</v>
      </c>
      <c r="I106" s="9">
        <f>IF(H117=0, "-", H106/H117)</f>
        <v>4.5281916447560619E-2</v>
      </c>
      <c r="J106" s="8">
        <f t="shared" si="8"/>
        <v>0.6470588235294118</v>
      </c>
      <c r="K106" s="9">
        <f t="shared" si="9"/>
        <v>8.387096774193549E-2</v>
      </c>
    </row>
    <row r="107" spans="1:11" x14ac:dyDescent="0.25">
      <c r="A107" s="7" t="s">
        <v>266</v>
      </c>
      <c r="B107" s="65">
        <v>0</v>
      </c>
      <c r="C107" s="34">
        <f>IF(B117=0, "-", B107/B117)</f>
        <v>0</v>
      </c>
      <c r="D107" s="65">
        <v>18</v>
      </c>
      <c r="E107" s="9">
        <f>IF(D117=0, "-", D107/D117)</f>
        <v>7.3469387755102047E-2</v>
      </c>
      <c r="F107" s="81">
        <v>7</v>
      </c>
      <c r="G107" s="34">
        <f>IF(F117=0, "-", F107/F117)</f>
        <v>1.1711560983771122E-3</v>
      </c>
      <c r="H107" s="65">
        <v>293</v>
      </c>
      <c r="I107" s="9">
        <f>IF(H117=0, "-", H107/H117)</f>
        <v>8.5597429155711363E-2</v>
      </c>
      <c r="J107" s="8">
        <f t="shared" si="8"/>
        <v>-1</v>
      </c>
      <c r="K107" s="9">
        <f t="shared" si="9"/>
        <v>-0.97610921501706482</v>
      </c>
    </row>
    <row r="108" spans="1:11" x14ac:dyDescent="0.25">
      <c r="A108" s="7" t="s">
        <v>267</v>
      </c>
      <c r="B108" s="65">
        <v>106</v>
      </c>
      <c r="C108" s="34">
        <f>IF(B117=0, "-", B108/B117)</f>
        <v>0.11300639658848614</v>
      </c>
      <c r="D108" s="65">
        <v>38</v>
      </c>
      <c r="E108" s="9">
        <f>IF(D117=0, "-", D108/D117)</f>
        <v>0.15510204081632653</v>
      </c>
      <c r="F108" s="81">
        <v>1123</v>
      </c>
      <c r="G108" s="34">
        <f>IF(F117=0, "-", F108/F117)</f>
        <v>0.18788689978249959</v>
      </c>
      <c r="H108" s="65">
        <v>1035</v>
      </c>
      <c r="I108" s="9">
        <f>IF(H117=0, "-", H108/H117)</f>
        <v>0.3023663453111306</v>
      </c>
      <c r="J108" s="8">
        <f t="shared" si="8"/>
        <v>1.7894736842105263</v>
      </c>
      <c r="K108" s="9">
        <f t="shared" si="9"/>
        <v>8.5024154589371986E-2</v>
      </c>
    </row>
    <row r="109" spans="1:11" x14ac:dyDescent="0.25">
      <c r="A109" s="7" t="s">
        <v>268</v>
      </c>
      <c r="B109" s="65">
        <v>36</v>
      </c>
      <c r="C109" s="34">
        <f>IF(B117=0, "-", B109/B117)</f>
        <v>3.8379530916844352E-2</v>
      </c>
      <c r="D109" s="65">
        <v>71</v>
      </c>
      <c r="E109" s="9">
        <f>IF(D117=0, "-", D109/D117)</f>
        <v>0.28979591836734692</v>
      </c>
      <c r="F109" s="81">
        <v>489</v>
      </c>
      <c r="G109" s="34">
        <f>IF(F117=0, "-", F109/F117)</f>
        <v>8.1813618872343979E-2</v>
      </c>
      <c r="H109" s="65">
        <v>362</v>
      </c>
      <c r="I109" s="9">
        <f>IF(H117=0, "-", H109/H117)</f>
        <v>0.10575518550978674</v>
      </c>
      <c r="J109" s="8">
        <f t="shared" si="8"/>
        <v>-0.49295774647887325</v>
      </c>
      <c r="K109" s="9">
        <f t="shared" si="9"/>
        <v>0.35082872928176795</v>
      </c>
    </row>
    <row r="110" spans="1:11" x14ac:dyDescent="0.25">
      <c r="A110" s="7" t="s">
        <v>269</v>
      </c>
      <c r="B110" s="65">
        <v>7</v>
      </c>
      <c r="C110" s="34">
        <f>IF(B117=0, "-", B110/B117)</f>
        <v>7.462686567164179E-3</v>
      </c>
      <c r="D110" s="65">
        <v>0</v>
      </c>
      <c r="E110" s="9">
        <f>IF(D117=0, "-", D110/D117)</f>
        <v>0</v>
      </c>
      <c r="F110" s="81">
        <v>149</v>
      </c>
      <c r="G110" s="34">
        <f>IF(F117=0, "-", F110/F117)</f>
        <v>2.4928894094027106E-2</v>
      </c>
      <c r="H110" s="65">
        <v>0</v>
      </c>
      <c r="I110" s="9">
        <f>IF(H117=0, "-", H110/H117)</f>
        <v>0</v>
      </c>
      <c r="J110" s="8" t="str">
        <f t="shared" si="8"/>
        <v>-</v>
      </c>
      <c r="K110" s="9" t="str">
        <f t="shared" si="9"/>
        <v>-</v>
      </c>
    </row>
    <row r="111" spans="1:11" x14ac:dyDescent="0.25">
      <c r="A111" s="7" t="s">
        <v>270</v>
      </c>
      <c r="B111" s="65">
        <v>444</v>
      </c>
      <c r="C111" s="34">
        <f>IF(B117=0, "-", B111/B117)</f>
        <v>0.47334754797441364</v>
      </c>
      <c r="D111" s="65">
        <v>0</v>
      </c>
      <c r="E111" s="9">
        <f>IF(D117=0, "-", D111/D117)</f>
        <v>0</v>
      </c>
      <c r="F111" s="81">
        <v>2244</v>
      </c>
      <c r="G111" s="34">
        <f>IF(F117=0, "-", F111/F117)</f>
        <v>0.37543918353689143</v>
      </c>
      <c r="H111" s="65">
        <v>0</v>
      </c>
      <c r="I111" s="9">
        <f>IF(H117=0, "-", H111/H117)</f>
        <v>0</v>
      </c>
      <c r="J111" s="8" t="str">
        <f t="shared" si="8"/>
        <v>-</v>
      </c>
      <c r="K111" s="9" t="str">
        <f t="shared" si="9"/>
        <v>-</v>
      </c>
    </row>
    <row r="112" spans="1:11" x14ac:dyDescent="0.25">
      <c r="A112" s="7" t="s">
        <v>271</v>
      </c>
      <c r="B112" s="65">
        <v>18</v>
      </c>
      <c r="C112" s="34">
        <f>IF(B117=0, "-", B112/B117)</f>
        <v>1.9189765458422176E-2</v>
      </c>
      <c r="D112" s="65">
        <v>0</v>
      </c>
      <c r="E112" s="9">
        <f>IF(D117=0, "-", D112/D117)</f>
        <v>0</v>
      </c>
      <c r="F112" s="81">
        <v>120</v>
      </c>
      <c r="G112" s="34">
        <f>IF(F117=0, "-", F112/F117)</f>
        <v>2.0076961686464782E-2</v>
      </c>
      <c r="H112" s="65">
        <v>0</v>
      </c>
      <c r="I112" s="9">
        <f>IF(H117=0, "-", H112/H117)</f>
        <v>0</v>
      </c>
      <c r="J112" s="8" t="str">
        <f t="shared" si="8"/>
        <v>-</v>
      </c>
      <c r="K112" s="9" t="str">
        <f t="shared" si="9"/>
        <v>-</v>
      </c>
    </row>
    <row r="113" spans="1:11" x14ac:dyDescent="0.25">
      <c r="A113" s="7" t="s">
        <v>272</v>
      </c>
      <c r="B113" s="65">
        <v>12</v>
      </c>
      <c r="C113" s="34">
        <f>IF(B117=0, "-", B113/B117)</f>
        <v>1.279317697228145E-2</v>
      </c>
      <c r="D113" s="65">
        <v>2</v>
      </c>
      <c r="E113" s="9">
        <f>IF(D117=0, "-", D113/D117)</f>
        <v>8.1632653061224497E-3</v>
      </c>
      <c r="F113" s="81">
        <v>59</v>
      </c>
      <c r="G113" s="34">
        <f>IF(F117=0, "-", F113/F117)</f>
        <v>9.8711728291785185E-3</v>
      </c>
      <c r="H113" s="65">
        <v>32</v>
      </c>
      <c r="I113" s="9">
        <f>IF(H117=0, "-", H113/H117)</f>
        <v>9.3485246859479985E-3</v>
      </c>
      <c r="J113" s="8">
        <f t="shared" si="8"/>
        <v>5</v>
      </c>
      <c r="K113" s="9">
        <f t="shared" si="9"/>
        <v>0.84375</v>
      </c>
    </row>
    <row r="114" spans="1:11" x14ac:dyDescent="0.25">
      <c r="A114" s="7" t="s">
        <v>273</v>
      </c>
      <c r="B114" s="65">
        <v>0</v>
      </c>
      <c r="C114" s="34">
        <f>IF(B117=0, "-", B114/B117)</f>
        <v>0</v>
      </c>
      <c r="D114" s="65">
        <v>0</v>
      </c>
      <c r="E114" s="9">
        <f>IF(D117=0, "-", D114/D117)</f>
        <v>0</v>
      </c>
      <c r="F114" s="81">
        <v>0</v>
      </c>
      <c r="G114" s="34">
        <f>IF(F117=0, "-", F114/F117)</f>
        <v>0</v>
      </c>
      <c r="H114" s="65">
        <v>8</v>
      </c>
      <c r="I114" s="9">
        <f>IF(H117=0, "-", H114/H117)</f>
        <v>2.3371311714869996E-3</v>
      </c>
      <c r="J114" s="8" t="str">
        <f t="shared" si="8"/>
        <v>-</v>
      </c>
      <c r="K114" s="9">
        <f t="shared" si="9"/>
        <v>-1</v>
      </c>
    </row>
    <row r="115" spans="1:11" x14ac:dyDescent="0.25">
      <c r="A115" s="7" t="s">
        <v>274</v>
      </c>
      <c r="B115" s="65">
        <v>8</v>
      </c>
      <c r="C115" s="34">
        <f>IF(B117=0, "-", B115/B117)</f>
        <v>8.5287846481876331E-3</v>
      </c>
      <c r="D115" s="65">
        <v>3</v>
      </c>
      <c r="E115" s="9">
        <f>IF(D117=0, "-", D115/D117)</f>
        <v>1.2244897959183673E-2</v>
      </c>
      <c r="F115" s="81">
        <v>47</v>
      </c>
      <c r="G115" s="34">
        <f>IF(F117=0, "-", F115/F117)</f>
        <v>7.86347666053204E-3</v>
      </c>
      <c r="H115" s="65">
        <v>3</v>
      </c>
      <c r="I115" s="9">
        <f>IF(H117=0, "-", H115/H117)</f>
        <v>8.7642418930762491E-4</v>
      </c>
      <c r="J115" s="8">
        <f t="shared" si="8"/>
        <v>1.6666666666666667</v>
      </c>
      <c r="K115" s="9" t="str">
        <f t="shared" si="9"/>
        <v>&gt;999%</v>
      </c>
    </row>
    <row r="116" spans="1:11" x14ac:dyDescent="0.25">
      <c r="A116" s="2"/>
      <c r="B116" s="68"/>
      <c r="C116" s="33"/>
      <c r="D116" s="68"/>
      <c r="E116" s="6"/>
      <c r="F116" s="82"/>
      <c r="G116" s="33"/>
      <c r="H116" s="68"/>
      <c r="I116" s="6"/>
      <c r="J116" s="5"/>
      <c r="K116" s="6"/>
    </row>
    <row r="117" spans="1:11" s="43" customFormat="1" x14ac:dyDescent="0.25">
      <c r="A117" s="162" t="s">
        <v>605</v>
      </c>
      <c r="B117" s="71">
        <f>SUM(B98:B116)</f>
        <v>938</v>
      </c>
      <c r="C117" s="40">
        <f>B117/25367</f>
        <v>3.6977175069972799E-2</v>
      </c>
      <c r="D117" s="71">
        <f>SUM(D98:D116)</f>
        <v>245</v>
      </c>
      <c r="E117" s="41">
        <f>D117/20495</f>
        <v>1.1954135154915833E-2</v>
      </c>
      <c r="F117" s="77">
        <f>SUM(F98:F116)</f>
        <v>5977</v>
      </c>
      <c r="G117" s="42">
        <f>F117/214492</f>
        <v>2.7865841150252691E-2</v>
      </c>
      <c r="H117" s="71">
        <f>SUM(H98:H116)</f>
        <v>3423</v>
      </c>
      <c r="I117" s="41">
        <f>H117/211338</f>
        <v>1.6196803225165375E-2</v>
      </c>
      <c r="J117" s="37">
        <f>IF(D117=0, "-", IF((B117-D117)/D117&lt;10, (B117-D117)/D117, "&gt;999%"))</f>
        <v>2.8285714285714287</v>
      </c>
      <c r="K117" s="38">
        <f>IF(H117=0, "-", IF((F117-H117)/H117&lt;10, (F117-H117)/H117, "&gt;999%"))</f>
        <v>0.74612912649722463</v>
      </c>
    </row>
    <row r="118" spans="1:11" x14ac:dyDescent="0.25">
      <c r="B118" s="83"/>
      <c r="D118" s="83"/>
      <c r="F118" s="83"/>
      <c r="H118" s="83"/>
    </row>
    <row r="119" spans="1:11" s="43" customFormat="1" x14ac:dyDescent="0.25">
      <c r="A119" s="162" t="s">
        <v>604</v>
      </c>
      <c r="B119" s="71">
        <v>1151</v>
      </c>
      <c r="C119" s="40">
        <f>B119/25367</f>
        <v>4.5373910986715026E-2</v>
      </c>
      <c r="D119" s="71">
        <v>764</v>
      </c>
      <c r="E119" s="41">
        <f>D119/20495</f>
        <v>3.7277384727982435E-2</v>
      </c>
      <c r="F119" s="77">
        <v>8846</v>
      </c>
      <c r="G119" s="42">
        <f>F119/214492</f>
        <v>4.1241631389515691E-2</v>
      </c>
      <c r="H119" s="71">
        <v>7044</v>
      </c>
      <c r="I119" s="41">
        <f>H119/211338</f>
        <v>3.3330494279306136E-2</v>
      </c>
      <c r="J119" s="37">
        <f>IF(D119=0, "-", IF((B119-D119)/D119&lt;10, (B119-D119)/D119, "&gt;999%"))</f>
        <v>0.50654450261780104</v>
      </c>
      <c r="K119" s="38">
        <f>IF(H119=0, "-", IF((F119-H119)/H119&lt;10, (F119-H119)/H119, "&gt;999%"))</f>
        <v>0.25582055650198748</v>
      </c>
    </row>
    <row r="120" spans="1:11" x14ac:dyDescent="0.25">
      <c r="B120" s="83"/>
      <c r="D120" s="83"/>
      <c r="F120" s="83"/>
      <c r="H120" s="83"/>
    </row>
    <row r="121" spans="1:11" ht="15.6" x14ac:dyDescent="0.3">
      <c r="A121" s="164" t="s">
        <v>118</v>
      </c>
      <c r="B121" s="196" t="s">
        <v>1</v>
      </c>
      <c r="C121" s="200"/>
      <c r="D121" s="200"/>
      <c r="E121" s="197"/>
      <c r="F121" s="196" t="s">
        <v>14</v>
      </c>
      <c r="G121" s="200"/>
      <c r="H121" s="200"/>
      <c r="I121" s="197"/>
      <c r="J121" s="196" t="s">
        <v>15</v>
      </c>
      <c r="K121" s="197"/>
    </row>
    <row r="122" spans="1:11" x14ac:dyDescent="0.25">
      <c r="A122" s="22"/>
      <c r="B122" s="196">
        <f>VALUE(RIGHT($B$2, 4))</f>
        <v>2022</v>
      </c>
      <c r="C122" s="197"/>
      <c r="D122" s="196">
        <f>B122-1</f>
        <v>2021</v>
      </c>
      <c r="E122" s="204"/>
      <c r="F122" s="196">
        <f>B122</f>
        <v>2022</v>
      </c>
      <c r="G122" s="204"/>
      <c r="H122" s="196">
        <f>D122</f>
        <v>2021</v>
      </c>
      <c r="I122" s="204"/>
      <c r="J122" s="140" t="s">
        <v>4</v>
      </c>
      <c r="K122" s="141" t="s">
        <v>2</v>
      </c>
    </row>
    <row r="123" spans="1:11" x14ac:dyDescent="0.25">
      <c r="A123" s="163" t="s">
        <v>145</v>
      </c>
      <c r="B123" s="61" t="s">
        <v>12</v>
      </c>
      <c r="C123" s="62" t="s">
        <v>13</v>
      </c>
      <c r="D123" s="61" t="s">
        <v>12</v>
      </c>
      <c r="E123" s="63" t="s">
        <v>13</v>
      </c>
      <c r="F123" s="62" t="s">
        <v>12</v>
      </c>
      <c r="G123" s="62" t="s">
        <v>13</v>
      </c>
      <c r="H123" s="61" t="s">
        <v>12</v>
      </c>
      <c r="I123" s="63" t="s">
        <v>13</v>
      </c>
      <c r="J123" s="61"/>
      <c r="K123" s="63"/>
    </row>
    <row r="124" spans="1:11" x14ac:dyDescent="0.25">
      <c r="A124" s="7" t="s">
        <v>275</v>
      </c>
      <c r="B124" s="65">
        <v>21</v>
      </c>
      <c r="C124" s="34">
        <f>IF(B127=0, "-", B124/B127)</f>
        <v>0.65625</v>
      </c>
      <c r="D124" s="65">
        <v>29</v>
      </c>
      <c r="E124" s="9">
        <f>IF(D127=0, "-", D124/D127)</f>
        <v>0.80555555555555558</v>
      </c>
      <c r="F124" s="81">
        <v>478</v>
      </c>
      <c r="G124" s="34">
        <f>IF(F127=0, "-", F124/F127)</f>
        <v>0.66022099447513816</v>
      </c>
      <c r="H124" s="65">
        <v>341</v>
      </c>
      <c r="I124" s="9">
        <f>IF(H127=0, "-", H124/H127)</f>
        <v>0.72399150743099783</v>
      </c>
      <c r="J124" s="8">
        <f>IF(D124=0, "-", IF((B124-D124)/D124&lt;10, (B124-D124)/D124, "&gt;999%"))</f>
        <v>-0.27586206896551724</v>
      </c>
      <c r="K124" s="9">
        <f>IF(H124=0, "-", IF((F124-H124)/H124&lt;10, (F124-H124)/H124, "&gt;999%"))</f>
        <v>0.40175953079178883</v>
      </c>
    </row>
    <row r="125" spans="1:11" x14ac:dyDescent="0.25">
      <c r="A125" s="7" t="s">
        <v>276</v>
      </c>
      <c r="B125" s="65">
        <v>11</v>
      </c>
      <c r="C125" s="34">
        <f>IF(B127=0, "-", B125/B127)</f>
        <v>0.34375</v>
      </c>
      <c r="D125" s="65">
        <v>7</v>
      </c>
      <c r="E125" s="9">
        <f>IF(D127=0, "-", D125/D127)</f>
        <v>0.19444444444444445</v>
      </c>
      <c r="F125" s="81">
        <v>246</v>
      </c>
      <c r="G125" s="34">
        <f>IF(F127=0, "-", F125/F127)</f>
        <v>0.3397790055248619</v>
      </c>
      <c r="H125" s="65">
        <v>130</v>
      </c>
      <c r="I125" s="9">
        <f>IF(H127=0, "-", H125/H127)</f>
        <v>0.27600849256900212</v>
      </c>
      <c r="J125" s="8">
        <f>IF(D125=0, "-", IF((B125-D125)/D125&lt;10, (B125-D125)/D125, "&gt;999%"))</f>
        <v>0.5714285714285714</v>
      </c>
      <c r="K125" s="9">
        <f>IF(H125=0, "-", IF((F125-H125)/H125&lt;10, (F125-H125)/H125, "&gt;999%"))</f>
        <v>0.89230769230769236</v>
      </c>
    </row>
    <row r="126" spans="1:11" x14ac:dyDescent="0.25">
      <c r="A126" s="2"/>
      <c r="B126" s="68"/>
      <c r="C126" s="33"/>
      <c r="D126" s="68"/>
      <c r="E126" s="6"/>
      <c r="F126" s="82"/>
      <c r="G126" s="33"/>
      <c r="H126" s="68"/>
      <c r="I126" s="6"/>
      <c r="J126" s="5"/>
      <c r="K126" s="6"/>
    </row>
    <row r="127" spans="1:11" s="43" customFormat="1" x14ac:dyDescent="0.25">
      <c r="A127" s="162" t="s">
        <v>603</v>
      </c>
      <c r="B127" s="71">
        <f>SUM(B124:B126)</f>
        <v>32</v>
      </c>
      <c r="C127" s="40">
        <f>B127/25367</f>
        <v>1.2614814522805219E-3</v>
      </c>
      <c r="D127" s="71">
        <f>SUM(D124:D126)</f>
        <v>36</v>
      </c>
      <c r="E127" s="41">
        <f>D127/20495</f>
        <v>1.7565259819468163E-3</v>
      </c>
      <c r="F127" s="77">
        <f>SUM(F124:F126)</f>
        <v>724</v>
      </c>
      <c r="G127" s="42">
        <f>F127/214492</f>
        <v>3.3754172649795799E-3</v>
      </c>
      <c r="H127" s="71">
        <f>SUM(H124:H126)</f>
        <v>471</v>
      </c>
      <c r="I127" s="41">
        <f>H127/211338</f>
        <v>2.228657411350538E-3</v>
      </c>
      <c r="J127" s="37">
        <f>IF(D127=0, "-", IF((B127-D127)/D127&lt;10, (B127-D127)/D127, "&gt;999%"))</f>
        <v>-0.1111111111111111</v>
      </c>
      <c r="K127" s="38">
        <f>IF(H127=0, "-", IF((F127-H127)/H127&lt;10, (F127-H127)/H127, "&gt;999%"))</f>
        <v>0.53715498938428874</v>
      </c>
    </row>
    <row r="128" spans="1:11" x14ac:dyDescent="0.25">
      <c r="B128" s="83"/>
      <c r="D128" s="83"/>
      <c r="F128" s="83"/>
      <c r="H128" s="83"/>
    </row>
    <row r="129" spans="1:11" x14ac:dyDescent="0.25">
      <c r="A129" s="163" t="s">
        <v>146</v>
      </c>
      <c r="B129" s="61" t="s">
        <v>12</v>
      </c>
      <c r="C129" s="62" t="s">
        <v>13</v>
      </c>
      <c r="D129" s="61" t="s">
        <v>12</v>
      </c>
      <c r="E129" s="63" t="s">
        <v>13</v>
      </c>
      <c r="F129" s="62" t="s">
        <v>12</v>
      </c>
      <c r="G129" s="62" t="s">
        <v>13</v>
      </c>
      <c r="H129" s="61" t="s">
        <v>12</v>
      </c>
      <c r="I129" s="63" t="s">
        <v>13</v>
      </c>
      <c r="J129" s="61"/>
      <c r="K129" s="63"/>
    </row>
    <row r="130" spans="1:11" x14ac:dyDescent="0.25">
      <c r="A130" s="7" t="s">
        <v>277</v>
      </c>
      <c r="B130" s="65">
        <v>5</v>
      </c>
      <c r="C130" s="34">
        <f>IF(B141=0, "-", B130/B141)</f>
        <v>6.5789473684210523E-2</v>
      </c>
      <c r="D130" s="65">
        <v>2</v>
      </c>
      <c r="E130" s="9">
        <f>IF(D141=0, "-", D130/D141)</f>
        <v>4.3478260869565216E-2</v>
      </c>
      <c r="F130" s="81">
        <v>57</v>
      </c>
      <c r="G130" s="34">
        <f>IF(F141=0, "-", F130/F141)</f>
        <v>0.10017574692442882</v>
      </c>
      <c r="H130" s="65">
        <v>43</v>
      </c>
      <c r="I130" s="9">
        <f>IF(H141=0, "-", H130/H141)</f>
        <v>5.1932367149758456E-2</v>
      </c>
      <c r="J130" s="8">
        <f t="shared" ref="J130:J139" si="10">IF(D130=0, "-", IF((B130-D130)/D130&lt;10, (B130-D130)/D130, "&gt;999%"))</f>
        <v>1.5</v>
      </c>
      <c r="K130" s="9">
        <f t="shared" ref="K130:K139" si="11">IF(H130=0, "-", IF((F130-H130)/H130&lt;10, (F130-H130)/H130, "&gt;999%"))</f>
        <v>0.32558139534883723</v>
      </c>
    </row>
    <row r="131" spans="1:11" x14ac:dyDescent="0.25">
      <c r="A131" s="7" t="s">
        <v>278</v>
      </c>
      <c r="B131" s="65">
        <v>1</v>
      </c>
      <c r="C131" s="34">
        <f>IF(B141=0, "-", B131/B141)</f>
        <v>1.3157894736842105E-2</v>
      </c>
      <c r="D131" s="65">
        <v>1</v>
      </c>
      <c r="E131" s="9">
        <f>IF(D141=0, "-", D131/D141)</f>
        <v>2.1739130434782608E-2</v>
      </c>
      <c r="F131" s="81">
        <v>12</v>
      </c>
      <c r="G131" s="34">
        <f>IF(F141=0, "-", F131/F141)</f>
        <v>2.10896309314587E-2</v>
      </c>
      <c r="H131" s="65">
        <v>10</v>
      </c>
      <c r="I131" s="9">
        <f>IF(H141=0, "-", H131/H141)</f>
        <v>1.2077294685990338E-2</v>
      </c>
      <c r="J131" s="8">
        <f t="shared" si="10"/>
        <v>0</v>
      </c>
      <c r="K131" s="9">
        <f t="shared" si="11"/>
        <v>0.2</v>
      </c>
    </row>
    <row r="132" spans="1:11" x14ac:dyDescent="0.25">
      <c r="A132" s="7" t="s">
        <v>279</v>
      </c>
      <c r="B132" s="65">
        <v>28</v>
      </c>
      <c r="C132" s="34">
        <f>IF(B141=0, "-", B132/B141)</f>
        <v>0.36842105263157893</v>
      </c>
      <c r="D132" s="65">
        <v>16</v>
      </c>
      <c r="E132" s="9">
        <f>IF(D141=0, "-", D132/D141)</f>
        <v>0.34782608695652173</v>
      </c>
      <c r="F132" s="81">
        <v>212</v>
      </c>
      <c r="G132" s="34">
        <f>IF(F141=0, "-", F132/F141)</f>
        <v>0.37258347978910367</v>
      </c>
      <c r="H132" s="65">
        <v>301</v>
      </c>
      <c r="I132" s="9">
        <f>IF(H141=0, "-", H132/H141)</f>
        <v>0.36352657004830918</v>
      </c>
      <c r="J132" s="8">
        <f t="shared" si="10"/>
        <v>0.75</v>
      </c>
      <c r="K132" s="9">
        <f t="shared" si="11"/>
        <v>-0.29568106312292358</v>
      </c>
    </row>
    <row r="133" spans="1:11" x14ac:dyDescent="0.25">
      <c r="A133" s="7" t="s">
        <v>280</v>
      </c>
      <c r="B133" s="65">
        <v>2</v>
      </c>
      <c r="C133" s="34">
        <f>IF(B141=0, "-", B133/B141)</f>
        <v>2.6315789473684209E-2</v>
      </c>
      <c r="D133" s="65">
        <v>0</v>
      </c>
      <c r="E133" s="9">
        <f>IF(D141=0, "-", D133/D141)</f>
        <v>0</v>
      </c>
      <c r="F133" s="81">
        <v>10</v>
      </c>
      <c r="G133" s="34">
        <f>IF(F141=0, "-", F133/F141)</f>
        <v>1.7574692442882251E-2</v>
      </c>
      <c r="H133" s="65">
        <v>11</v>
      </c>
      <c r="I133" s="9">
        <f>IF(H141=0, "-", H133/H141)</f>
        <v>1.3285024154589372E-2</v>
      </c>
      <c r="J133" s="8" t="str">
        <f t="shared" si="10"/>
        <v>-</v>
      </c>
      <c r="K133" s="9">
        <f t="shared" si="11"/>
        <v>-9.0909090909090912E-2</v>
      </c>
    </row>
    <row r="134" spans="1:11" x14ac:dyDescent="0.25">
      <c r="A134" s="7" t="s">
        <v>281</v>
      </c>
      <c r="B134" s="65">
        <v>0</v>
      </c>
      <c r="C134" s="34">
        <f>IF(B141=0, "-", B134/B141)</f>
        <v>0</v>
      </c>
      <c r="D134" s="65">
        <v>0</v>
      </c>
      <c r="E134" s="9">
        <f>IF(D141=0, "-", D134/D141)</f>
        <v>0</v>
      </c>
      <c r="F134" s="81">
        <v>3</v>
      </c>
      <c r="G134" s="34">
        <f>IF(F141=0, "-", F134/F141)</f>
        <v>5.272407732864675E-3</v>
      </c>
      <c r="H134" s="65">
        <v>11</v>
      </c>
      <c r="I134" s="9">
        <f>IF(H141=0, "-", H134/H141)</f>
        <v>1.3285024154589372E-2</v>
      </c>
      <c r="J134" s="8" t="str">
        <f t="shared" si="10"/>
        <v>-</v>
      </c>
      <c r="K134" s="9">
        <f t="shared" si="11"/>
        <v>-0.72727272727272729</v>
      </c>
    </row>
    <row r="135" spans="1:11" x14ac:dyDescent="0.25">
      <c r="A135" s="7" t="s">
        <v>282</v>
      </c>
      <c r="B135" s="65">
        <v>4</v>
      </c>
      <c r="C135" s="34">
        <f>IF(B141=0, "-", B135/B141)</f>
        <v>5.2631578947368418E-2</v>
      </c>
      <c r="D135" s="65">
        <v>5</v>
      </c>
      <c r="E135" s="9">
        <f>IF(D141=0, "-", D135/D141)</f>
        <v>0.10869565217391304</v>
      </c>
      <c r="F135" s="81">
        <v>24</v>
      </c>
      <c r="G135" s="34">
        <f>IF(F141=0, "-", F135/F141)</f>
        <v>4.21792618629174E-2</v>
      </c>
      <c r="H135" s="65">
        <v>33</v>
      </c>
      <c r="I135" s="9">
        <f>IF(H141=0, "-", H135/H141)</f>
        <v>3.9855072463768113E-2</v>
      </c>
      <c r="J135" s="8">
        <f t="shared" si="10"/>
        <v>-0.2</v>
      </c>
      <c r="K135" s="9">
        <f t="shared" si="11"/>
        <v>-0.27272727272727271</v>
      </c>
    </row>
    <row r="136" spans="1:11" x14ac:dyDescent="0.25">
      <c r="A136" s="7" t="s">
        <v>283</v>
      </c>
      <c r="B136" s="65">
        <v>1</v>
      </c>
      <c r="C136" s="34">
        <f>IF(B141=0, "-", B136/B141)</f>
        <v>1.3157894736842105E-2</v>
      </c>
      <c r="D136" s="65">
        <v>2</v>
      </c>
      <c r="E136" s="9">
        <f>IF(D141=0, "-", D136/D141)</f>
        <v>4.3478260869565216E-2</v>
      </c>
      <c r="F136" s="81">
        <v>13</v>
      </c>
      <c r="G136" s="34">
        <f>IF(F141=0, "-", F136/F141)</f>
        <v>2.2847100175746926E-2</v>
      </c>
      <c r="H136" s="65">
        <v>11</v>
      </c>
      <c r="I136" s="9">
        <f>IF(H141=0, "-", H136/H141)</f>
        <v>1.3285024154589372E-2</v>
      </c>
      <c r="J136" s="8">
        <f t="shared" si="10"/>
        <v>-0.5</v>
      </c>
      <c r="K136" s="9">
        <f t="shared" si="11"/>
        <v>0.18181818181818182</v>
      </c>
    </row>
    <row r="137" spans="1:11" x14ac:dyDescent="0.25">
      <c r="A137" s="7" t="s">
        <v>284</v>
      </c>
      <c r="B137" s="65">
        <v>19</v>
      </c>
      <c r="C137" s="34">
        <f>IF(B141=0, "-", B137/B141)</f>
        <v>0.25</v>
      </c>
      <c r="D137" s="65">
        <v>16</v>
      </c>
      <c r="E137" s="9">
        <f>IF(D141=0, "-", D137/D141)</f>
        <v>0.34782608695652173</v>
      </c>
      <c r="F137" s="81">
        <v>95</v>
      </c>
      <c r="G137" s="34">
        <f>IF(F141=0, "-", F137/F141)</f>
        <v>0.16695957820738136</v>
      </c>
      <c r="H137" s="65">
        <v>263</v>
      </c>
      <c r="I137" s="9">
        <f>IF(H141=0, "-", H137/H141)</f>
        <v>0.31763285024154592</v>
      </c>
      <c r="J137" s="8">
        <f t="shared" si="10"/>
        <v>0.1875</v>
      </c>
      <c r="K137" s="9">
        <f t="shared" si="11"/>
        <v>-0.63878326996197721</v>
      </c>
    </row>
    <row r="138" spans="1:11" x14ac:dyDescent="0.25">
      <c r="A138" s="7" t="s">
        <v>285</v>
      </c>
      <c r="B138" s="65">
        <v>16</v>
      </c>
      <c r="C138" s="34">
        <f>IF(B141=0, "-", B138/B141)</f>
        <v>0.21052631578947367</v>
      </c>
      <c r="D138" s="65">
        <v>4</v>
      </c>
      <c r="E138" s="9">
        <f>IF(D141=0, "-", D138/D141)</f>
        <v>8.6956521739130432E-2</v>
      </c>
      <c r="F138" s="81">
        <v>138</v>
      </c>
      <c r="G138" s="34">
        <f>IF(F141=0, "-", F138/F141)</f>
        <v>0.24253075571177504</v>
      </c>
      <c r="H138" s="65">
        <v>136</v>
      </c>
      <c r="I138" s="9">
        <f>IF(H141=0, "-", H138/H141)</f>
        <v>0.16425120772946861</v>
      </c>
      <c r="J138" s="8">
        <f t="shared" si="10"/>
        <v>3</v>
      </c>
      <c r="K138" s="9">
        <f t="shared" si="11"/>
        <v>1.4705882352941176E-2</v>
      </c>
    </row>
    <row r="139" spans="1:11" x14ac:dyDescent="0.25">
      <c r="A139" s="7" t="s">
        <v>286</v>
      </c>
      <c r="B139" s="65">
        <v>0</v>
      </c>
      <c r="C139" s="34">
        <f>IF(B141=0, "-", B139/B141)</f>
        <v>0</v>
      </c>
      <c r="D139" s="65">
        <v>0</v>
      </c>
      <c r="E139" s="9">
        <f>IF(D141=0, "-", D139/D141)</f>
        <v>0</v>
      </c>
      <c r="F139" s="81">
        <v>5</v>
      </c>
      <c r="G139" s="34">
        <f>IF(F141=0, "-", F139/F141)</f>
        <v>8.7873462214411256E-3</v>
      </c>
      <c r="H139" s="65">
        <v>9</v>
      </c>
      <c r="I139" s="9">
        <f>IF(H141=0, "-", H139/H141)</f>
        <v>1.0869565217391304E-2</v>
      </c>
      <c r="J139" s="8" t="str">
        <f t="shared" si="10"/>
        <v>-</v>
      </c>
      <c r="K139" s="9">
        <f t="shared" si="11"/>
        <v>-0.44444444444444442</v>
      </c>
    </row>
    <row r="140" spans="1:11" x14ac:dyDescent="0.25">
      <c r="A140" s="2"/>
      <c r="B140" s="68"/>
      <c r="C140" s="33"/>
      <c r="D140" s="68"/>
      <c r="E140" s="6"/>
      <c r="F140" s="82"/>
      <c r="G140" s="33"/>
      <c r="H140" s="68"/>
      <c r="I140" s="6"/>
      <c r="J140" s="5"/>
      <c r="K140" s="6"/>
    </row>
    <row r="141" spans="1:11" s="43" customFormat="1" x14ac:dyDescent="0.25">
      <c r="A141" s="162" t="s">
        <v>602</v>
      </c>
      <c r="B141" s="71">
        <f>SUM(B130:B140)</f>
        <v>76</v>
      </c>
      <c r="C141" s="40">
        <f>B141/25367</f>
        <v>2.9960184491662394E-3</v>
      </c>
      <c r="D141" s="71">
        <f>SUM(D130:D140)</f>
        <v>46</v>
      </c>
      <c r="E141" s="41">
        <f>D141/20495</f>
        <v>2.2444498658209318E-3</v>
      </c>
      <c r="F141" s="77">
        <f>SUM(F130:F140)</f>
        <v>569</v>
      </c>
      <c r="G141" s="42">
        <f>F141/214492</f>
        <v>2.6527795908472111E-3</v>
      </c>
      <c r="H141" s="71">
        <f>SUM(H130:H140)</f>
        <v>828</v>
      </c>
      <c r="I141" s="41">
        <f>H141/211338</f>
        <v>3.9178945575334299E-3</v>
      </c>
      <c r="J141" s="37">
        <f>IF(D141=0, "-", IF((B141-D141)/D141&lt;10, (B141-D141)/D141, "&gt;999%"))</f>
        <v>0.65217391304347827</v>
      </c>
      <c r="K141" s="38">
        <f>IF(H141=0, "-", IF((F141-H141)/H141&lt;10, (F141-H141)/H141, "&gt;999%"))</f>
        <v>-0.31280193236714976</v>
      </c>
    </row>
    <row r="142" spans="1:11" x14ac:dyDescent="0.25">
      <c r="B142" s="83"/>
      <c r="D142" s="83"/>
      <c r="F142" s="83"/>
      <c r="H142" s="83"/>
    </row>
    <row r="143" spans="1:11" s="43" customFormat="1" x14ac:dyDescent="0.25">
      <c r="A143" s="162" t="s">
        <v>601</v>
      </c>
      <c r="B143" s="71">
        <v>108</v>
      </c>
      <c r="C143" s="40">
        <f>B143/25367</f>
        <v>4.2574999014467615E-3</v>
      </c>
      <c r="D143" s="71">
        <v>82</v>
      </c>
      <c r="E143" s="41">
        <f>D143/20495</f>
        <v>4.0009758477677479E-3</v>
      </c>
      <c r="F143" s="77">
        <v>1293</v>
      </c>
      <c r="G143" s="42">
        <f>F143/214492</f>
        <v>6.0281968558267909E-3</v>
      </c>
      <c r="H143" s="71">
        <v>1299</v>
      </c>
      <c r="I143" s="41">
        <f>H143/211338</f>
        <v>6.1465519688839679E-3</v>
      </c>
      <c r="J143" s="37">
        <f>IF(D143=0, "-", IF((B143-D143)/D143&lt;10, (B143-D143)/D143, "&gt;999%"))</f>
        <v>0.31707317073170732</v>
      </c>
      <c r="K143" s="38">
        <f>IF(H143=0, "-", IF((F143-H143)/H143&lt;10, (F143-H143)/H143, "&gt;999%"))</f>
        <v>-4.6189376443418013E-3</v>
      </c>
    </row>
    <row r="144" spans="1:11" x14ac:dyDescent="0.25">
      <c r="B144" s="83"/>
      <c r="D144" s="83"/>
      <c r="F144" s="83"/>
      <c r="H144" s="83"/>
    </row>
    <row r="145" spans="1:11" ht="15.6" x14ac:dyDescent="0.3">
      <c r="A145" s="164" t="s">
        <v>119</v>
      </c>
      <c r="B145" s="196" t="s">
        <v>1</v>
      </c>
      <c r="C145" s="200"/>
      <c r="D145" s="200"/>
      <c r="E145" s="197"/>
      <c r="F145" s="196" t="s">
        <v>14</v>
      </c>
      <c r="G145" s="200"/>
      <c r="H145" s="200"/>
      <c r="I145" s="197"/>
      <c r="J145" s="196" t="s">
        <v>15</v>
      </c>
      <c r="K145" s="197"/>
    </row>
    <row r="146" spans="1:11" x14ac:dyDescent="0.25">
      <c r="A146" s="22"/>
      <c r="B146" s="196">
        <f>VALUE(RIGHT($B$2, 4))</f>
        <v>2022</v>
      </c>
      <c r="C146" s="197"/>
      <c r="D146" s="196">
        <f>B146-1</f>
        <v>2021</v>
      </c>
      <c r="E146" s="204"/>
      <c r="F146" s="196">
        <f>B146</f>
        <v>2022</v>
      </c>
      <c r="G146" s="204"/>
      <c r="H146" s="196">
        <f>D146</f>
        <v>2021</v>
      </c>
      <c r="I146" s="204"/>
      <c r="J146" s="140" t="s">
        <v>4</v>
      </c>
      <c r="K146" s="141" t="s">
        <v>2</v>
      </c>
    </row>
    <row r="147" spans="1:11" x14ac:dyDescent="0.25">
      <c r="A147" s="163" t="s">
        <v>147</v>
      </c>
      <c r="B147" s="61" t="s">
        <v>12</v>
      </c>
      <c r="C147" s="62" t="s">
        <v>13</v>
      </c>
      <c r="D147" s="61" t="s">
        <v>12</v>
      </c>
      <c r="E147" s="63" t="s">
        <v>13</v>
      </c>
      <c r="F147" s="62" t="s">
        <v>12</v>
      </c>
      <c r="G147" s="62" t="s">
        <v>13</v>
      </c>
      <c r="H147" s="61" t="s">
        <v>12</v>
      </c>
      <c r="I147" s="63" t="s">
        <v>13</v>
      </c>
      <c r="J147" s="61"/>
      <c r="K147" s="63"/>
    </row>
    <row r="148" spans="1:11" x14ac:dyDescent="0.25">
      <c r="A148" s="7" t="s">
        <v>287</v>
      </c>
      <c r="B148" s="65">
        <v>0</v>
      </c>
      <c r="C148" s="34" t="str">
        <f>IF(B150=0, "-", B148/B150)</f>
        <v>-</v>
      </c>
      <c r="D148" s="65">
        <v>3</v>
      </c>
      <c r="E148" s="9">
        <f>IF(D150=0, "-", D148/D150)</f>
        <v>1</v>
      </c>
      <c r="F148" s="81">
        <v>10</v>
      </c>
      <c r="G148" s="34">
        <f>IF(F150=0, "-", F148/F150)</f>
        <v>1</v>
      </c>
      <c r="H148" s="65">
        <v>23</v>
      </c>
      <c r="I148" s="9">
        <f>IF(H150=0, "-", H148/H150)</f>
        <v>1</v>
      </c>
      <c r="J148" s="8">
        <f>IF(D148=0, "-", IF((B148-D148)/D148&lt;10, (B148-D148)/D148, "&gt;999%"))</f>
        <v>-1</v>
      </c>
      <c r="K148" s="9">
        <f>IF(H148=0, "-", IF((F148-H148)/H148&lt;10, (F148-H148)/H148, "&gt;999%"))</f>
        <v>-0.56521739130434778</v>
      </c>
    </row>
    <row r="149" spans="1:11" x14ac:dyDescent="0.25">
      <c r="A149" s="2"/>
      <c r="B149" s="68"/>
      <c r="C149" s="33"/>
      <c r="D149" s="68"/>
      <c r="E149" s="6"/>
      <c r="F149" s="82"/>
      <c r="G149" s="33"/>
      <c r="H149" s="68"/>
      <c r="I149" s="6"/>
      <c r="J149" s="5"/>
      <c r="K149" s="6"/>
    </row>
    <row r="150" spans="1:11" s="43" customFormat="1" x14ac:dyDescent="0.25">
      <c r="A150" s="162" t="s">
        <v>600</v>
      </c>
      <c r="B150" s="71">
        <f>SUM(B148:B149)</f>
        <v>0</v>
      </c>
      <c r="C150" s="40">
        <f>B150/25367</f>
        <v>0</v>
      </c>
      <c r="D150" s="71">
        <f>SUM(D148:D149)</f>
        <v>3</v>
      </c>
      <c r="E150" s="41">
        <f>D150/20495</f>
        <v>1.4637716516223469E-4</v>
      </c>
      <c r="F150" s="77">
        <f>SUM(F148:F149)</f>
        <v>10</v>
      </c>
      <c r="G150" s="42">
        <f>F150/214492</f>
        <v>4.6621785427894747E-5</v>
      </c>
      <c r="H150" s="71">
        <f>SUM(H148:H149)</f>
        <v>23</v>
      </c>
      <c r="I150" s="41">
        <f>H150/211338</f>
        <v>1.088304043759286E-4</v>
      </c>
      <c r="J150" s="37">
        <f>IF(D150=0, "-", IF((B150-D150)/D150&lt;10, (B150-D150)/D150, "&gt;999%"))</f>
        <v>-1</v>
      </c>
      <c r="K150" s="38">
        <f>IF(H150=0, "-", IF((F150-H150)/H150&lt;10, (F150-H150)/H150, "&gt;999%"))</f>
        <v>-0.56521739130434778</v>
      </c>
    </row>
    <row r="151" spans="1:11" x14ac:dyDescent="0.25">
      <c r="B151" s="83"/>
      <c r="D151" s="83"/>
      <c r="F151" s="83"/>
      <c r="H151" s="83"/>
    </row>
    <row r="152" spans="1:11" x14ac:dyDescent="0.25">
      <c r="A152" s="163" t="s">
        <v>148</v>
      </c>
      <c r="B152" s="61" t="s">
        <v>12</v>
      </c>
      <c r="C152" s="62" t="s">
        <v>13</v>
      </c>
      <c r="D152" s="61" t="s">
        <v>12</v>
      </c>
      <c r="E152" s="63" t="s">
        <v>13</v>
      </c>
      <c r="F152" s="62" t="s">
        <v>12</v>
      </c>
      <c r="G152" s="62" t="s">
        <v>13</v>
      </c>
      <c r="H152" s="61" t="s">
        <v>12</v>
      </c>
      <c r="I152" s="63" t="s">
        <v>13</v>
      </c>
      <c r="J152" s="61"/>
      <c r="K152" s="63"/>
    </row>
    <row r="153" spans="1:11" x14ac:dyDescent="0.25">
      <c r="A153" s="7" t="s">
        <v>288</v>
      </c>
      <c r="B153" s="65">
        <v>0</v>
      </c>
      <c r="C153" s="34">
        <f>IF(B166=0, "-", B153/B166)</f>
        <v>0</v>
      </c>
      <c r="D153" s="65">
        <v>0</v>
      </c>
      <c r="E153" s="9">
        <f>IF(D166=0, "-", D153/D166)</f>
        <v>0</v>
      </c>
      <c r="F153" s="81">
        <v>3</v>
      </c>
      <c r="G153" s="34">
        <f>IF(F166=0, "-", F153/F166)</f>
        <v>2.0547945205479451E-2</v>
      </c>
      <c r="H153" s="65">
        <v>4</v>
      </c>
      <c r="I153" s="9">
        <f>IF(H166=0, "-", H153/H166)</f>
        <v>2.185792349726776E-2</v>
      </c>
      <c r="J153" s="8" t="str">
        <f t="shared" ref="J153:J164" si="12">IF(D153=0, "-", IF((B153-D153)/D153&lt;10, (B153-D153)/D153, "&gt;999%"))</f>
        <v>-</v>
      </c>
      <c r="K153" s="9">
        <f t="shared" ref="K153:K164" si="13">IF(H153=0, "-", IF((F153-H153)/H153&lt;10, (F153-H153)/H153, "&gt;999%"))</f>
        <v>-0.25</v>
      </c>
    </row>
    <row r="154" spans="1:11" x14ac:dyDescent="0.25">
      <c r="A154" s="7" t="s">
        <v>289</v>
      </c>
      <c r="B154" s="65">
        <v>0</v>
      </c>
      <c r="C154" s="34">
        <f>IF(B166=0, "-", B154/B166)</f>
        <v>0</v>
      </c>
      <c r="D154" s="65">
        <v>0</v>
      </c>
      <c r="E154" s="9">
        <f>IF(D166=0, "-", D154/D166)</f>
        <v>0</v>
      </c>
      <c r="F154" s="81">
        <v>4</v>
      </c>
      <c r="G154" s="34">
        <f>IF(F166=0, "-", F154/F166)</f>
        <v>2.7397260273972601E-2</v>
      </c>
      <c r="H154" s="65">
        <v>7</v>
      </c>
      <c r="I154" s="9">
        <f>IF(H166=0, "-", H154/H166)</f>
        <v>3.825136612021858E-2</v>
      </c>
      <c r="J154" s="8" t="str">
        <f t="shared" si="12"/>
        <v>-</v>
      </c>
      <c r="K154" s="9">
        <f t="shared" si="13"/>
        <v>-0.42857142857142855</v>
      </c>
    </row>
    <row r="155" spans="1:11" x14ac:dyDescent="0.25">
      <c r="A155" s="7" t="s">
        <v>290</v>
      </c>
      <c r="B155" s="65">
        <v>0</v>
      </c>
      <c r="C155" s="34">
        <f>IF(B166=0, "-", B155/B166)</f>
        <v>0</v>
      </c>
      <c r="D155" s="65">
        <v>0</v>
      </c>
      <c r="E155" s="9">
        <f>IF(D166=0, "-", D155/D166)</f>
        <v>0</v>
      </c>
      <c r="F155" s="81">
        <v>0</v>
      </c>
      <c r="G155" s="34">
        <f>IF(F166=0, "-", F155/F166)</f>
        <v>0</v>
      </c>
      <c r="H155" s="65">
        <v>17</v>
      </c>
      <c r="I155" s="9">
        <f>IF(H166=0, "-", H155/H166)</f>
        <v>9.2896174863387984E-2</v>
      </c>
      <c r="J155" s="8" t="str">
        <f t="shared" si="12"/>
        <v>-</v>
      </c>
      <c r="K155" s="9">
        <f t="shared" si="13"/>
        <v>-1</v>
      </c>
    </row>
    <row r="156" spans="1:11" x14ac:dyDescent="0.25">
      <c r="A156" s="7" t="s">
        <v>291</v>
      </c>
      <c r="B156" s="65">
        <v>2</v>
      </c>
      <c r="C156" s="34">
        <f>IF(B166=0, "-", B156/B166)</f>
        <v>0.15384615384615385</v>
      </c>
      <c r="D156" s="65">
        <v>1</v>
      </c>
      <c r="E156" s="9">
        <f>IF(D166=0, "-", D156/D166)</f>
        <v>6.6666666666666666E-2</v>
      </c>
      <c r="F156" s="81">
        <v>17</v>
      </c>
      <c r="G156" s="34">
        <f>IF(F166=0, "-", F156/F166)</f>
        <v>0.11643835616438356</v>
      </c>
      <c r="H156" s="65">
        <v>31</v>
      </c>
      <c r="I156" s="9">
        <f>IF(H166=0, "-", H156/H166)</f>
        <v>0.16939890710382513</v>
      </c>
      <c r="J156" s="8">
        <f t="shared" si="12"/>
        <v>1</v>
      </c>
      <c r="K156" s="9">
        <f t="shared" si="13"/>
        <v>-0.45161290322580644</v>
      </c>
    </row>
    <row r="157" spans="1:11" x14ac:dyDescent="0.25">
      <c r="A157" s="7" t="s">
        <v>292</v>
      </c>
      <c r="B157" s="65">
        <v>2</v>
      </c>
      <c r="C157" s="34">
        <f>IF(B166=0, "-", B157/B166)</f>
        <v>0.15384615384615385</v>
      </c>
      <c r="D157" s="65">
        <v>1</v>
      </c>
      <c r="E157" s="9">
        <f>IF(D166=0, "-", D157/D166)</f>
        <v>6.6666666666666666E-2</v>
      </c>
      <c r="F157" s="81">
        <v>13</v>
      </c>
      <c r="G157" s="34">
        <f>IF(F166=0, "-", F157/F166)</f>
        <v>8.9041095890410954E-2</v>
      </c>
      <c r="H157" s="65">
        <v>12</v>
      </c>
      <c r="I157" s="9">
        <f>IF(H166=0, "-", H157/H166)</f>
        <v>6.5573770491803282E-2</v>
      </c>
      <c r="J157" s="8">
        <f t="shared" si="12"/>
        <v>1</v>
      </c>
      <c r="K157" s="9">
        <f t="shared" si="13"/>
        <v>8.3333333333333329E-2</v>
      </c>
    </row>
    <row r="158" spans="1:11" x14ac:dyDescent="0.25">
      <c r="A158" s="7" t="s">
        <v>293</v>
      </c>
      <c r="B158" s="65">
        <v>0</v>
      </c>
      <c r="C158" s="34">
        <f>IF(B166=0, "-", B158/B166)</f>
        <v>0</v>
      </c>
      <c r="D158" s="65">
        <v>1</v>
      </c>
      <c r="E158" s="9">
        <f>IF(D166=0, "-", D158/D166)</f>
        <v>6.6666666666666666E-2</v>
      </c>
      <c r="F158" s="81">
        <v>2</v>
      </c>
      <c r="G158" s="34">
        <f>IF(F166=0, "-", F158/F166)</f>
        <v>1.3698630136986301E-2</v>
      </c>
      <c r="H158" s="65">
        <v>13</v>
      </c>
      <c r="I158" s="9">
        <f>IF(H166=0, "-", H158/H166)</f>
        <v>7.1038251366120214E-2</v>
      </c>
      <c r="J158" s="8">
        <f t="shared" si="12"/>
        <v>-1</v>
      </c>
      <c r="K158" s="9">
        <f t="shared" si="13"/>
        <v>-0.84615384615384615</v>
      </c>
    </row>
    <row r="159" spans="1:11" x14ac:dyDescent="0.25">
      <c r="A159" s="7" t="s">
        <v>294</v>
      </c>
      <c r="B159" s="65">
        <v>0</v>
      </c>
      <c r="C159" s="34">
        <f>IF(B166=0, "-", B159/B166)</f>
        <v>0</v>
      </c>
      <c r="D159" s="65">
        <v>0</v>
      </c>
      <c r="E159" s="9">
        <f>IF(D166=0, "-", D159/D166)</f>
        <v>0</v>
      </c>
      <c r="F159" s="81">
        <v>2</v>
      </c>
      <c r="G159" s="34">
        <f>IF(F166=0, "-", F159/F166)</f>
        <v>1.3698630136986301E-2</v>
      </c>
      <c r="H159" s="65">
        <v>5</v>
      </c>
      <c r="I159" s="9">
        <f>IF(H166=0, "-", H159/H166)</f>
        <v>2.7322404371584699E-2</v>
      </c>
      <c r="J159" s="8" t="str">
        <f t="shared" si="12"/>
        <v>-</v>
      </c>
      <c r="K159" s="9">
        <f t="shared" si="13"/>
        <v>-0.6</v>
      </c>
    </row>
    <row r="160" spans="1:11" x14ac:dyDescent="0.25">
      <c r="A160" s="7" t="s">
        <v>295</v>
      </c>
      <c r="B160" s="65">
        <v>0</v>
      </c>
      <c r="C160" s="34">
        <f>IF(B166=0, "-", B160/B166)</f>
        <v>0</v>
      </c>
      <c r="D160" s="65">
        <v>2</v>
      </c>
      <c r="E160" s="9">
        <f>IF(D166=0, "-", D160/D166)</f>
        <v>0.13333333333333333</v>
      </c>
      <c r="F160" s="81">
        <v>0</v>
      </c>
      <c r="G160" s="34">
        <f>IF(F166=0, "-", F160/F166)</f>
        <v>0</v>
      </c>
      <c r="H160" s="65">
        <v>6</v>
      </c>
      <c r="I160" s="9">
        <f>IF(H166=0, "-", H160/H166)</f>
        <v>3.2786885245901641E-2</v>
      </c>
      <c r="J160" s="8">
        <f t="shared" si="12"/>
        <v>-1</v>
      </c>
      <c r="K160" s="9">
        <f t="shared" si="13"/>
        <v>-1</v>
      </c>
    </row>
    <row r="161" spans="1:11" x14ac:dyDescent="0.25">
      <c r="A161" s="7" t="s">
        <v>296</v>
      </c>
      <c r="B161" s="65">
        <v>5</v>
      </c>
      <c r="C161" s="34">
        <f>IF(B166=0, "-", B161/B166)</f>
        <v>0.38461538461538464</v>
      </c>
      <c r="D161" s="65">
        <v>0</v>
      </c>
      <c r="E161" s="9">
        <f>IF(D166=0, "-", D161/D166)</f>
        <v>0</v>
      </c>
      <c r="F161" s="81">
        <v>27</v>
      </c>
      <c r="G161" s="34">
        <f>IF(F166=0, "-", F161/F166)</f>
        <v>0.18493150684931506</v>
      </c>
      <c r="H161" s="65">
        <v>0</v>
      </c>
      <c r="I161" s="9">
        <f>IF(H166=0, "-", H161/H166)</f>
        <v>0</v>
      </c>
      <c r="J161" s="8" t="str">
        <f t="shared" si="12"/>
        <v>-</v>
      </c>
      <c r="K161" s="9" t="str">
        <f t="shared" si="13"/>
        <v>-</v>
      </c>
    </row>
    <row r="162" spans="1:11" x14ac:dyDescent="0.25">
      <c r="A162" s="7" t="s">
        <v>297</v>
      </c>
      <c r="B162" s="65">
        <v>2</v>
      </c>
      <c r="C162" s="34">
        <f>IF(B166=0, "-", B162/B166)</f>
        <v>0.15384615384615385</v>
      </c>
      <c r="D162" s="65">
        <v>5</v>
      </c>
      <c r="E162" s="9">
        <f>IF(D166=0, "-", D162/D166)</f>
        <v>0.33333333333333331</v>
      </c>
      <c r="F162" s="81">
        <v>60</v>
      </c>
      <c r="G162" s="34">
        <f>IF(F166=0, "-", F162/F166)</f>
        <v>0.41095890410958902</v>
      </c>
      <c r="H162" s="65">
        <v>66</v>
      </c>
      <c r="I162" s="9">
        <f>IF(H166=0, "-", H162/H166)</f>
        <v>0.36065573770491804</v>
      </c>
      <c r="J162" s="8">
        <f t="shared" si="12"/>
        <v>-0.6</v>
      </c>
      <c r="K162" s="9">
        <f t="shared" si="13"/>
        <v>-9.0909090909090912E-2</v>
      </c>
    </row>
    <row r="163" spans="1:11" x14ac:dyDescent="0.25">
      <c r="A163" s="7" t="s">
        <v>298</v>
      </c>
      <c r="B163" s="65">
        <v>1</v>
      </c>
      <c r="C163" s="34">
        <f>IF(B166=0, "-", B163/B166)</f>
        <v>7.6923076923076927E-2</v>
      </c>
      <c r="D163" s="65">
        <v>4</v>
      </c>
      <c r="E163" s="9">
        <f>IF(D166=0, "-", D163/D166)</f>
        <v>0.26666666666666666</v>
      </c>
      <c r="F163" s="81">
        <v>12</v>
      </c>
      <c r="G163" s="34">
        <f>IF(F166=0, "-", F163/F166)</f>
        <v>8.2191780821917804E-2</v>
      </c>
      <c r="H163" s="65">
        <v>18</v>
      </c>
      <c r="I163" s="9">
        <f>IF(H166=0, "-", H163/H166)</f>
        <v>9.8360655737704916E-2</v>
      </c>
      <c r="J163" s="8">
        <f t="shared" si="12"/>
        <v>-0.75</v>
      </c>
      <c r="K163" s="9">
        <f t="shared" si="13"/>
        <v>-0.33333333333333331</v>
      </c>
    </row>
    <row r="164" spans="1:11" x14ac:dyDescent="0.25">
      <c r="A164" s="7" t="s">
        <v>299</v>
      </c>
      <c r="B164" s="65">
        <v>1</v>
      </c>
      <c r="C164" s="34">
        <f>IF(B166=0, "-", B164/B166)</f>
        <v>7.6923076923076927E-2</v>
      </c>
      <c r="D164" s="65">
        <v>1</v>
      </c>
      <c r="E164" s="9">
        <f>IF(D166=0, "-", D164/D166)</f>
        <v>6.6666666666666666E-2</v>
      </c>
      <c r="F164" s="81">
        <v>6</v>
      </c>
      <c r="G164" s="34">
        <f>IF(F166=0, "-", F164/F166)</f>
        <v>4.1095890410958902E-2</v>
      </c>
      <c r="H164" s="65">
        <v>4</v>
      </c>
      <c r="I164" s="9">
        <f>IF(H166=0, "-", H164/H166)</f>
        <v>2.185792349726776E-2</v>
      </c>
      <c r="J164" s="8">
        <f t="shared" si="12"/>
        <v>0</v>
      </c>
      <c r="K164" s="9">
        <f t="shared" si="13"/>
        <v>0.5</v>
      </c>
    </row>
    <row r="165" spans="1:11" x14ac:dyDescent="0.25">
      <c r="A165" s="2"/>
      <c r="B165" s="68"/>
      <c r="C165" s="33"/>
      <c r="D165" s="68"/>
      <c r="E165" s="6"/>
      <c r="F165" s="82"/>
      <c r="G165" s="33"/>
      <c r="H165" s="68"/>
      <c r="I165" s="6"/>
      <c r="J165" s="5"/>
      <c r="K165" s="6"/>
    </row>
    <row r="166" spans="1:11" s="43" customFormat="1" x14ac:dyDescent="0.25">
      <c r="A166" s="162" t="s">
        <v>599</v>
      </c>
      <c r="B166" s="71">
        <f>SUM(B153:B165)</f>
        <v>13</v>
      </c>
      <c r="C166" s="40">
        <f>B166/25367</f>
        <v>5.1247683998896206E-4</v>
      </c>
      <c r="D166" s="71">
        <f>SUM(D153:D165)</f>
        <v>15</v>
      </c>
      <c r="E166" s="41">
        <f>D166/20495</f>
        <v>7.318858258111735E-4</v>
      </c>
      <c r="F166" s="77">
        <f>SUM(F153:F165)</f>
        <v>146</v>
      </c>
      <c r="G166" s="42">
        <f>F166/214492</f>
        <v>6.806780672472633E-4</v>
      </c>
      <c r="H166" s="71">
        <f>SUM(H153:H165)</f>
        <v>183</v>
      </c>
      <c r="I166" s="41">
        <f>H166/211338</f>
        <v>8.6591147829543193E-4</v>
      </c>
      <c r="J166" s="37">
        <f>IF(D166=0, "-", IF((B166-D166)/D166&lt;10, (B166-D166)/D166, "&gt;999%"))</f>
        <v>-0.13333333333333333</v>
      </c>
      <c r="K166" s="38">
        <f>IF(H166=0, "-", IF((F166-H166)/H166&lt;10, (F166-H166)/H166, "&gt;999%"))</f>
        <v>-0.20218579234972678</v>
      </c>
    </row>
    <row r="167" spans="1:11" x14ac:dyDescent="0.25">
      <c r="B167" s="83"/>
      <c r="D167" s="83"/>
      <c r="F167" s="83"/>
      <c r="H167" s="83"/>
    </row>
    <row r="168" spans="1:11" s="43" customFormat="1" x14ac:dyDescent="0.25">
      <c r="A168" s="162" t="s">
        <v>598</v>
      </c>
      <c r="B168" s="71">
        <v>13</v>
      </c>
      <c r="C168" s="40">
        <f>B168/25367</f>
        <v>5.1247683998896206E-4</v>
      </c>
      <c r="D168" s="71">
        <v>18</v>
      </c>
      <c r="E168" s="41">
        <f>D168/20495</f>
        <v>8.7826299097340814E-4</v>
      </c>
      <c r="F168" s="77">
        <v>156</v>
      </c>
      <c r="G168" s="42">
        <f>F168/214492</f>
        <v>7.2729985267515806E-4</v>
      </c>
      <c r="H168" s="71">
        <v>206</v>
      </c>
      <c r="I168" s="41">
        <f>H168/211338</f>
        <v>9.7474188267136059E-4</v>
      </c>
      <c r="J168" s="37">
        <f>IF(D168=0, "-", IF((B168-D168)/D168&lt;10, (B168-D168)/D168, "&gt;999%"))</f>
        <v>-0.27777777777777779</v>
      </c>
      <c r="K168" s="38">
        <f>IF(H168=0, "-", IF((F168-H168)/H168&lt;10, (F168-H168)/H168, "&gt;999%"))</f>
        <v>-0.24271844660194175</v>
      </c>
    </row>
    <row r="169" spans="1:11" x14ac:dyDescent="0.25">
      <c r="B169" s="83"/>
      <c r="D169" s="83"/>
      <c r="F169" s="83"/>
      <c r="H169" s="83"/>
    </row>
    <row r="170" spans="1:11" ht="15.6" x14ac:dyDescent="0.3">
      <c r="A170" s="164" t="s">
        <v>120</v>
      </c>
      <c r="B170" s="196" t="s">
        <v>1</v>
      </c>
      <c r="C170" s="200"/>
      <c r="D170" s="200"/>
      <c r="E170" s="197"/>
      <c r="F170" s="196" t="s">
        <v>14</v>
      </c>
      <c r="G170" s="200"/>
      <c r="H170" s="200"/>
      <c r="I170" s="197"/>
      <c r="J170" s="196" t="s">
        <v>15</v>
      </c>
      <c r="K170" s="197"/>
    </row>
    <row r="171" spans="1:11" x14ac:dyDescent="0.25">
      <c r="A171" s="22"/>
      <c r="B171" s="196">
        <f>VALUE(RIGHT($B$2, 4))</f>
        <v>2022</v>
      </c>
      <c r="C171" s="197"/>
      <c r="D171" s="196">
        <f>B171-1</f>
        <v>2021</v>
      </c>
      <c r="E171" s="204"/>
      <c r="F171" s="196">
        <f>B171</f>
        <v>2022</v>
      </c>
      <c r="G171" s="204"/>
      <c r="H171" s="196">
        <f>D171</f>
        <v>2021</v>
      </c>
      <c r="I171" s="204"/>
      <c r="J171" s="140" t="s">
        <v>4</v>
      </c>
      <c r="K171" s="141" t="s">
        <v>2</v>
      </c>
    </row>
    <row r="172" spans="1:11" x14ac:dyDescent="0.25">
      <c r="A172" s="163" t="s">
        <v>149</v>
      </c>
      <c r="B172" s="61" t="s">
        <v>12</v>
      </c>
      <c r="C172" s="62" t="s">
        <v>13</v>
      </c>
      <c r="D172" s="61" t="s">
        <v>12</v>
      </c>
      <c r="E172" s="63" t="s">
        <v>13</v>
      </c>
      <c r="F172" s="62" t="s">
        <v>12</v>
      </c>
      <c r="G172" s="62" t="s">
        <v>13</v>
      </c>
      <c r="H172" s="61" t="s">
        <v>12</v>
      </c>
      <c r="I172" s="63" t="s">
        <v>13</v>
      </c>
      <c r="J172" s="61"/>
      <c r="K172" s="63"/>
    </row>
    <row r="173" spans="1:11" x14ac:dyDescent="0.25">
      <c r="A173" s="7" t="s">
        <v>300</v>
      </c>
      <c r="B173" s="65">
        <v>0</v>
      </c>
      <c r="C173" s="34">
        <f>IF(B183=0, "-", B173/B183)</f>
        <v>0</v>
      </c>
      <c r="D173" s="65">
        <v>11</v>
      </c>
      <c r="E173" s="9">
        <f>IF(D183=0, "-", D173/D183)</f>
        <v>6.4705882352941183E-2</v>
      </c>
      <c r="F173" s="81">
        <v>124</v>
      </c>
      <c r="G173" s="34">
        <f>IF(F183=0, "-", F173/F183)</f>
        <v>5.3517479499352615E-2</v>
      </c>
      <c r="H173" s="65">
        <v>270</v>
      </c>
      <c r="I173" s="9">
        <f>IF(H183=0, "-", H173/H183)</f>
        <v>0.14084507042253522</v>
      </c>
      <c r="J173" s="8">
        <f t="shared" ref="J173:J181" si="14">IF(D173=0, "-", IF((B173-D173)/D173&lt;10, (B173-D173)/D173, "&gt;999%"))</f>
        <v>-1</v>
      </c>
      <c r="K173" s="9">
        <f t="shared" ref="K173:K181" si="15">IF(H173=0, "-", IF((F173-H173)/H173&lt;10, (F173-H173)/H173, "&gt;999%"))</f>
        <v>-0.54074074074074074</v>
      </c>
    </row>
    <row r="174" spans="1:11" x14ac:dyDescent="0.25">
      <c r="A174" s="7" t="s">
        <v>301</v>
      </c>
      <c r="B174" s="65">
        <v>0</v>
      </c>
      <c r="C174" s="34">
        <f>IF(B183=0, "-", B174/B183)</f>
        <v>0</v>
      </c>
      <c r="D174" s="65">
        <v>1</v>
      </c>
      <c r="E174" s="9">
        <f>IF(D183=0, "-", D174/D183)</f>
        <v>5.8823529411764705E-3</v>
      </c>
      <c r="F174" s="81">
        <v>0</v>
      </c>
      <c r="G174" s="34">
        <f>IF(F183=0, "-", F174/F183)</f>
        <v>0</v>
      </c>
      <c r="H174" s="65">
        <v>51</v>
      </c>
      <c r="I174" s="9">
        <f>IF(H183=0, "-", H174/H183)</f>
        <v>2.6604068857589983E-2</v>
      </c>
      <c r="J174" s="8">
        <f t="shared" si="14"/>
        <v>-1</v>
      </c>
      <c r="K174" s="9">
        <f t="shared" si="15"/>
        <v>-1</v>
      </c>
    </row>
    <row r="175" spans="1:11" x14ac:dyDescent="0.25">
      <c r="A175" s="7" t="s">
        <v>302</v>
      </c>
      <c r="B175" s="65">
        <v>76</v>
      </c>
      <c r="C175" s="34">
        <f>IF(B183=0, "-", B175/B183)</f>
        <v>0.30158730158730157</v>
      </c>
      <c r="D175" s="65">
        <v>13</v>
      </c>
      <c r="E175" s="9">
        <f>IF(D183=0, "-", D175/D183)</f>
        <v>7.6470588235294124E-2</v>
      </c>
      <c r="F175" s="81">
        <v>313</v>
      </c>
      <c r="G175" s="34">
        <f>IF(F183=0, "-", F175/F183)</f>
        <v>0.13508847647820457</v>
      </c>
      <c r="H175" s="65">
        <v>32</v>
      </c>
      <c r="I175" s="9">
        <f>IF(H183=0, "-", H175/H183)</f>
        <v>1.6692749087115284E-2</v>
      </c>
      <c r="J175" s="8">
        <f t="shared" si="14"/>
        <v>4.8461538461538458</v>
      </c>
      <c r="K175" s="9">
        <f t="shared" si="15"/>
        <v>8.78125</v>
      </c>
    </row>
    <row r="176" spans="1:11" x14ac:dyDescent="0.25">
      <c r="A176" s="7" t="s">
        <v>303</v>
      </c>
      <c r="B176" s="65">
        <v>156</v>
      </c>
      <c r="C176" s="34">
        <f>IF(B183=0, "-", B176/B183)</f>
        <v>0.61904761904761907</v>
      </c>
      <c r="D176" s="65">
        <v>119</v>
      </c>
      <c r="E176" s="9">
        <f>IF(D183=0, "-", D176/D183)</f>
        <v>0.7</v>
      </c>
      <c r="F176" s="81">
        <v>1732</v>
      </c>
      <c r="G176" s="34">
        <f>IF(F183=0, "-", F176/F183)</f>
        <v>0.74751834268450579</v>
      </c>
      <c r="H176" s="65">
        <v>1235</v>
      </c>
      <c r="I176" s="9">
        <f>IF(H183=0, "-", H176/H183)</f>
        <v>0.64423578508085555</v>
      </c>
      <c r="J176" s="8">
        <f t="shared" si="14"/>
        <v>0.31092436974789917</v>
      </c>
      <c r="K176" s="9">
        <f t="shared" si="15"/>
        <v>0.40242914979757083</v>
      </c>
    </row>
    <row r="177" spans="1:11" x14ac:dyDescent="0.25">
      <c r="A177" s="7" t="s">
        <v>304</v>
      </c>
      <c r="B177" s="65">
        <v>0</v>
      </c>
      <c r="C177" s="34">
        <f>IF(B183=0, "-", B177/B183)</f>
        <v>0</v>
      </c>
      <c r="D177" s="65">
        <v>10</v>
      </c>
      <c r="E177" s="9">
        <f>IF(D183=0, "-", D177/D183)</f>
        <v>5.8823529411764705E-2</v>
      </c>
      <c r="F177" s="81">
        <v>61</v>
      </c>
      <c r="G177" s="34">
        <f>IF(F183=0, "-", F177/F183)</f>
        <v>2.6327147173068624E-2</v>
      </c>
      <c r="H177" s="65">
        <v>129</v>
      </c>
      <c r="I177" s="9">
        <f>IF(H183=0, "-", H177/H183)</f>
        <v>6.729264475743349E-2</v>
      </c>
      <c r="J177" s="8">
        <f t="shared" si="14"/>
        <v>-1</v>
      </c>
      <c r="K177" s="9">
        <f t="shared" si="15"/>
        <v>-0.52713178294573648</v>
      </c>
    </row>
    <row r="178" spans="1:11" x14ac:dyDescent="0.25">
      <c r="A178" s="7" t="s">
        <v>305</v>
      </c>
      <c r="B178" s="65">
        <v>0</v>
      </c>
      <c r="C178" s="34">
        <f>IF(B183=0, "-", B178/B183)</f>
        <v>0</v>
      </c>
      <c r="D178" s="65">
        <v>0</v>
      </c>
      <c r="E178" s="9">
        <f>IF(D183=0, "-", D178/D183)</f>
        <v>0</v>
      </c>
      <c r="F178" s="81">
        <v>0</v>
      </c>
      <c r="G178" s="34">
        <f>IF(F183=0, "-", F178/F183)</f>
        <v>0</v>
      </c>
      <c r="H178" s="65">
        <v>2</v>
      </c>
      <c r="I178" s="9">
        <f>IF(H183=0, "-", H178/H183)</f>
        <v>1.0432968179447052E-3</v>
      </c>
      <c r="J178" s="8" t="str">
        <f t="shared" si="14"/>
        <v>-</v>
      </c>
      <c r="K178" s="9">
        <f t="shared" si="15"/>
        <v>-1</v>
      </c>
    </row>
    <row r="179" spans="1:11" x14ac:dyDescent="0.25">
      <c r="A179" s="7" t="s">
        <v>306</v>
      </c>
      <c r="B179" s="65">
        <v>1</v>
      </c>
      <c r="C179" s="34">
        <f>IF(B183=0, "-", B179/B183)</f>
        <v>3.968253968253968E-3</v>
      </c>
      <c r="D179" s="65">
        <v>3</v>
      </c>
      <c r="E179" s="9">
        <f>IF(D183=0, "-", D179/D183)</f>
        <v>1.7647058823529412E-2</v>
      </c>
      <c r="F179" s="81">
        <v>13</v>
      </c>
      <c r="G179" s="34">
        <f>IF(F183=0, "-", F179/F183)</f>
        <v>5.6107034958998705E-3</v>
      </c>
      <c r="H179" s="65">
        <v>34</v>
      </c>
      <c r="I179" s="9">
        <f>IF(H183=0, "-", H179/H183)</f>
        <v>1.7736045905059991E-2</v>
      </c>
      <c r="J179" s="8">
        <f t="shared" si="14"/>
        <v>-0.66666666666666663</v>
      </c>
      <c r="K179" s="9">
        <f t="shared" si="15"/>
        <v>-0.61764705882352944</v>
      </c>
    </row>
    <row r="180" spans="1:11" x14ac:dyDescent="0.25">
      <c r="A180" s="7" t="s">
        <v>307</v>
      </c>
      <c r="B180" s="65">
        <v>0</v>
      </c>
      <c r="C180" s="34">
        <f>IF(B183=0, "-", B180/B183)</f>
        <v>0</v>
      </c>
      <c r="D180" s="65">
        <v>0</v>
      </c>
      <c r="E180" s="9">
        <f>IF(D183=0, "-", D180/D183)</f>
        <v>0</v>
      </c>
      <c r="F180" s="81">
        <v>5</v>
      </c>
      <c r="G180" s="34">
        <f>IF(F183=0, "-", F180/F183)</f>
        <v>2.1579628830384117E-3</v>
      </c>
      <c r="H180" s="65">
        <v>10</v>
      </c>
      <c r="I180" s="9">
        <f>IF(H183=0, "-", H180/H183)</f>
        <v>5.2164840897235268E-3</v>
      </c>
      <c r="J180" s="8" t="str">
        <f t="shared" si="14"/>
        <v>-</v>
      </c>
      <c r="K180" s="9">
        <f t="shared" si="15"/>
        <v>-0.5</v>
      </c>
    </row>
    <row r="181" spans="1:11" x14ac:dyDescent="0.25">
      <c r="A181" s="7" t="s">
        <v>308</v>
      </c>
      <c r="B181" s="65">
        <v>19</v>
      </c>
      <c r="C181" s="34">
        <f>IF(B183=0, "-", B181/B183)</f>
        <v>7.5396825396825393E-2</v>
      </c>
      <c r="D181" s="65">
        <v>13</v>
      </c>
      <c r="E181" s="9">
        <f>IF(D183=0, "-", D181/D183)</f>
        <v>7.6470588235294124E-2</v>
      </c>
      <c r="F181" s="81">
        <v>69</v>
      </c>
      <c r="G181" s="34">
        <f>IF(F183=0, "-", F181/F183)</f>
        <v>2.9779887785930083E-2</v>
      </c>
      <c r="H181" s="65">
        <v>154</v>
      </c>
      <c r="I181" s="9">
        <f>IF(H183=0, "-", H181/H183)</f>
        <v>8.0333854981742309E-2</v>
      </c>
      <c r="J181" s="8">
        <f t="shared" si="14"/>
        <v>0.46153846153846156</v>
      </c>
      <c r="K181" s="9">
        <f t="shared" si="15"/>
        <v>-0.55194805194805197</v>
      </c>
    </row>
    <row r="182" spans="1:11" x14ac:dyDescent="0.25">
      <c r="A182" s="2"/>
      <c r="B182" s="68"/>
      <c r="C182" s="33"/>
      <c r="D182" s="68"/>
      <c r="E182" s="6"/>
      <c r="F182" s="82"/>
      <c r="G182" s="33"/>
      <c r="H182" s="68"/>
      <c r="I182" s="6"/>
      <c r="J182" s="5"/>
      <c r="K182" s="6"/>
    </row>
    <row r="183" spans="1:11" s="43" customFormat="1" x14ac:dyDescent="0.25">
      <c r="A183" s="162" t="s">
        <v>597</v>
      </c>
      <c r="B183" s="71">
        <f>SUM(B173:B182)</f>
        <v>252</v>
      </c>
      <c r="C183" s="40">
        <f>B183/25367</f>
        <v>9.9341664367091111E-3</v>
      </c>
      <c r="D183" s="71">
        <f>SUM(D173:D182)</f>
        <v>170</v>
      </c>
      <c r="E183" s="41">
        <f>D183/20495</f>
        <v>8.2947060258599659E-3</v>
      </c>
      <c r="F183" s="77">
        <f>SUM(F173:F182)</f>
        <v>2317</v>
      </c>
      <c r="G183" s="42">
        <f>F183/214492</f>
        <v>1.0802267683643212E-2</v>
      </c>
      <c r="H183" s="71">
        <f>SUM(H173:H182)</f>
        <v>1917</v>
      </c>
      <c r="I183" s="41">
        <f>H183/211338</f>
        <v>9.0707776168980504E-3</v>
      </c>
      <c r="J183" s="37">
        <f>IF(D183=0, "-", IF((B183-D183)/D183&lt;10, (B183-D183)/D183, "&gt;999%"))</f>
        <v>0.4823529411764706</v>
      </c>
      <c r="K183" s="38">
        <f>IF(H183=0, "-", IF((F183-H183)/H183&lt;10, (F183-H183)/H183, "&gt;999%"))</f>
        <v>0.20865936358894105</v>
      </c>
    </row>
    <row r="184" spans="1:11" x14ac:dyDescent="0.25">
      <c r="B184" s="83"/>
      <c r="D184" s="83"/>
      <c r="F184" s="83"/>
      <c r="H184" s="83"/>
    </row>
    <row r="185" spans="1:11" x14ac:dyDescent="0.25">
      <c r="A185" s="163" t="s">
        <v>150</v>
      </c>
      <c r="B185" s="61" t="s">
        <v>12</v>
      </c>
      <c r="C185" s="62" t="s">
        <v>13</v>
      </c>
      <c r="D185" s="61" t="s">
        <v>12</v>
      </c>
      <c r="E185" s="63" t="s">
        <v>13</v>
      </c>
      <c r="F185" s="62" t="s">
        <v>12</v>
      </c>
      <c r="G185" s="62" t="s">
        <v>13</v>
      </c>
      <c r="H185" s="61" t="s">
        <v>12</v>
      </c>
      <c r="I185" s="63" t="s">
        <v>13</v>
      </c>
      <c r="J185" s="61"/>
      <c r="K185" s="63"/>
    </row>
    <row r="186" spans="1:11" x14ac:dyDescent="0.25">
      <c r="A186" s="7" t="s">
        <v>309</v>
      </c>
      <c r="B186" s="65">
        <v>0</v>
      </c>
      <c r="C186" s="34">
        <f>IF(B194=0, "-", B186/B194)</f>
        <v>0</v>
      </c>
      <c r="D186" s="65">
        <v>0</v>
      </c>
      <c r="E186" s="9">
        <f>IF(D194=0, "-", D186/D194)</f>
        <v>0</v>
      </c>
      <c r="F186" s="81">
        <v>1</v>
      </c>
      <c r="G186" s="34">
        <f>IF(F194=0, "-", F186/F194)</f>
        <v>3.0581039755351682E-3</v>
      </c>
      <c r="H186" s="65">
        <v>0</v>
      </c>
      <c r="I186" s="9">
        <f>IF(H194=0, "-", H186/H194)</f>
        <v>0</v>
      </c>
      <c r="J186" s="8" t="str">
        <f t="shared" ref="J186:J192" si="16">IF(D186=0, "-", IF((B186-D186)/D186&lt;10, (B186-D186)/D186, "&gt;999%"))</f>
        <v>-</v>
      </c>
      <c r="K186" s="9" t="str">
        <f t="shared" ref="K186:K192" si="17">IF(H186=0, "-", IF((F186-H186)/H186&lt;10, (F186-H186)/H186, "&gt;999%"))</f>
        <v>-</v>
      </c>
    </row>
    <row r="187" spans="1:11" x14ac:dyDescent="0.25">
      <c r="A187" s="7" t="s">
        <v>310</v>
      </c>
      <c r="B187" s="65">
        <v>0</v>
      </c>
      <c r="C187" s="34">
        <f>IF(B194=0, "-", B187/B194)</f>
        <v>0</v>
      </c>
      <c r="D187" s="65">
        <v>3</v>
      </c>
      <c r="E187" s="9">
        <f>IF(D194=0, "-", D187/D194)</f>
        <v>0.14285714285714285</v>
      </c>
      <c r="F187" s="81">
        <v>14</v>
      </c>
      <c r="G187" s="34">
        <f>IF(F194=0, "-", F187/F194)</f>
        <v>4.2813455657492352E-2</v>
      </c>
      <c r="H187" s="65">
        <v>13</v>
      </c>
      <c r="I187" s="9">
        <f>IF(H194=0, "-", H187/H194)</f>
        <v>5.2419354838709679E-2</v>
      </c>
      <c r="J187" s="8">
        <f t="shared" si="16"/>
        <v>-1</v>
      </c>
      <c r="K187" s="9">
        <f t="shared" si="17"/>
        <v>7.6923076923076927E-2</v>
      </c>
    </row>
    <row r="188" spans="1:11" x14ac:dyDescent="0.25">
      <c r="A188" s="7" t="s">
        <v>311</v>
      </c>
      <c r="B188" s="65">
        <v>2</v>
      </c>
      <c r="C188" s="34">
        <f>IF(B194=0, "-", B188/B194)</f>
        <v>4.7619047619047616E-2</v>
      </c>
      <c r="D188" s="65">
        <v>0</v>
      </c>
      <c r="E188" s="9">
        <f>IF(D194=0, "-", D188/D194)</f>
        <v>0</v>
      </c>
      <c r="F188" s="81">
        <v>38</v>
      </c>
      <c r="G188" s="34">
        <f>IF(F194=0, "-", F188/F194)</f>
        <v>0.11620795107033639</v>
      </c>
      <c r="H188" s="65">
        <v>63</v>
      </c>
      <c r="I188" s="9">
        <f>IF(H194=0, "-", H188/H194)</f>
        <v>0.25403225806451613</v>
      </c>
      <c r="J188" s="8" t="str">
        <f t="shared" si="16"/>
        <v>-</v>
      </c>
      <c r="K188" s="9">
        <f t="shared" si="17"/>
        <v>-0.3968253968253968</v>
      </c>
    </row>
    <row r="189" spans="1:11" x14ac:dyDescent="0.25">
      <c r="A189" s="7" t="s">
        <v>312</v>
      </c>
      <c r="B189" s="65">
        <v>28</v>
      </c>
      <c r="C189" s="34">
        <f>IF(B194=0, "-", B189/B194)</f>
        <v>0.66666666666666663</v>
      </c>
      <c r="D189" s="65">
        <v>5</v>
      </c>
      <c r="E189" s="9">
        <f>IF(D194=0, "-", D189/D194)</f>
        <v>0.23809523809523808</v>
      </c>
      <c r="F189" s="81">
        <v>216</v>
      </c>
      <c r="G189" s="34">
        <f>IF(F194=0, "-", F189/F194)</f>
        <v>0.66055045871559637</v>
      </c>
      <c r="H189" s="65">
        <v>91</v>
      </c>
      <c r="I189" s="9">
        <f>IF(H194=0, "-", H189/H194)</f>
        <v>0.36693548387096775</v>
      </c>
      <c r="J189" s="8">
        <f t="shared" si="16"/>
        <v>4.5999999999999996</v>
      </c>
      <c r="K189" s="9">
        <f t="shared" si="17"/>
        <v>1.3736263736263736</v>
      </c>
    </row>
    <row r="190" spans="1:11" x14ac:dyDescent="0.25">
      <c r="A190" s="7" t="s">
        <v>313</v>
      </c>
      <c r="B190" s="65">
        <v>7</v>
      </c>
      <c r="C190" s="34">
        <f>IF(B194=0, "-", B190/B194)</f>
        <v>0.16666666666666666</v>
      </c>
      <c r="D190" s="65">
        <v>0</v>
      </c>
      <c r="E190" s="9">
        <f>IF(D194=0, "-", D190/D194)</f>
        <v>0</v>
      </c>
      <c r="F190" s="81">
        <v>17</v>
      </c>
      <c r="G190" s="34">
        <f>IF(F194=0, "-", F190/F194)</f>
        <v>5.1987767584097858E-2</v>
      </c>
      <c r="H190" s="65">
        <v>0</v>
      </c>
      <c r="I190" s="9">
        <f>IF(H194=0, "-", H190/H194)</f>
        <v>0</v>
      </c>
      <c r="J190" s="8" t="str">
        <f t="shared" si="16"/>
        <v>-</v>
      </c>
      <c r="K190" s="9" t="str">
        <f t="shared" si="17"/>
        <v>-</v>
      </c>
    </row>
    <row r="191" spans="1:11" x14ac:dyDescent="0.25">
      <c r="A191" s="7" t="s">
        <v>314</v>
      </c>
      <c r="B191" s="65">
        <v>2</v>
      </c>
      <c r="C191" s="34">
        <f>IF(B194=0, "-", B191/B194)</f>
        <v>4.7619047619047616E-2</v>
      </c>
      <c r="D191" s="65">
        <v>8</v>
      </c>
      <c r="E191" s="9">
        <f>IF(D194=0, "-", D191/D194)</f>
        <v>0.38095238095238093</v>
      </c>
      <c r="F191" s="81">
        <v>23</v>
      </c>
      <c r="G191" s="34">
        <f>IF(F194=0, "-", F191/F194)</f>
        <v>7.0336391437308868E-2</v>
      </c>
      <c r="H191" s="65">
        <v>48</v>
      </c>
      <c r="I191" s="9">
        <f>IF(H194=0, "-", H191/H194)</f>
        <v>0.19354838709677419</v>
      </c>
      <c r="J191" s="8">
        <f t="shared" si="16"/>
        <v>-0.75</v>
      </c>
      <c r="K191" s="9">
        <f t="shared" si="17"/>
        <v>-0.52083333333333337</v>
      </c>
    </row>
    <row r="192" spans="1:11" x14ac:dyDescent="0.25">
      <c r="A192" s="7" t="s">
        <v>315</v>
      </c>
      <c r="B192" s="65">
        <v>3</v>
      </c>
      <c r="C192" s="34">
        <f>IF(B194=0, "-", B192/B194)</f>
        <v>7.1428571428571425E-2</v>
      </c>
      <c r="D192" s="65">
        <v>5</v>
      </c>
      <c r="E192" s="9">
        <f>IF(D194=0, "-", D192/D194)</f>
        <v>0.23809523809523808</v>
      </c>
      <c r="F192" s="81">
        <v>18</v>
      </c>
      <c r="G192" s="34">
        <f>IF(F194=0, "-", F192/F194)</f>
        <v>5.5045871559633031E-2</v>
      </c>
      <c r="H192" s="65">
        <v>33</v>
      </c>
      <c r="I192" s="9">
        <f>IF(H194=0, "-", H192/H194)</f>
        <v>0.13306451612903225</v>
      </c>
      <c r="J192" s="8">
        <f t="shared" si="16"/>
        <v>-0.4</v>
      </c>
      <c r="K192" s="9">
        <f t="shared" si="17"/>
        <v>-0.45454545454545453</v>
      </c>
    </row>
    <row r="193" spans="1:11" x14ac:dyDescent="0.25">
      <c r="A193" s="2"/>
      <c r="B193" s="68"/>
      <c r="C193" s="33"/>
      <c r="D193" s="68"/>
      <c r="E193" s="6"/>
      <c r="F193" s="82"/>
      <c r="G193" s="33"/>
      <c r="H193" s="68"/>
      <c r="I193" s="6"/>
      <c r="J193" s="5"/>
      <c r="K193" s="6"/>
    </row>
    <row r="194" spans="1:11" s="43" customFormat="1" x14ac:dyDescent="0.25">
      <c r="A194" s="162" t="s">
        <v>596</v>
      </c>
      <c r="B194" s="71">
        <f>SUM(B186:B193)</f>
        <v>42</v>
      </c>
      <c r="C194" s="40">
        <f>B194/25367</f>
        <v>1.655694406118185E-3</v>
      </c>
      <c r="D194" s="71">
        <f>SUM(D186:D193)</f>
        <v>21</v>
      </c>
      <c r="E194" s="41">
        <f>D194/20495</f>
        <v>1.0246401561356429E-3</v>
      </c>
      <c r="F194" s="77">
        <f>SUM(F186:F193)</f>
        <v>327</v>
      </c>
      <c r="G194" s="42">
        <f>F194/214492</f>
        <v>1.5245323834921583E-3</v>
      </c>
      <c r="H194" s="71">
        <f>SUM(H186:H193)</f>
        <v>248</v>
      </c>
      <c r="I194" s="41">
        <f>H194/211338</f>
        <v>1.1734756645752301E-3</v>
      </c>
      <c r="J194" s="37">
        <f>IF(D194=0, "-", IF((B194-D194)/D194&lt;10, (B194-D194)/D194, "&gt;999%"))</f>
        <v>1</v>
      </c>
      <c r="K194" s="38">
        <f>IF(H194=0, "-", IF((F194-H194)/H194&lt;10, (F194-H194)/H194, "&gt;999%"))</f>
        <v>0.31854838709677419</v>
      </c>
    </row>
    <row r="195" spans="1:11" x14ac:dyDescent="0.25">
      <c r="B195" s="83"/>
      <c r="D195" s="83"/>
      <c r="F195" s="83"/>
      <c r="H195" s="83"/>
    </row>
    <row r="196" spans="1:11" s="43" customFormat="1" x14ac:dyDescent="0.25">
      <c r="A196" s="162" t="s">
        <v>595</v>
      </c>
      <c r="B196" s="71">
        <v>294</v>
      </c>
      <c r="C196" s="40">
        <f>B196/25367</f>
        <v>1.1589860842827295E-2</v>
      </c>
      <c r="D196" s="71">
        <v>191</v>
      </c>
      <c r="E196" s="41">
        <f>D196/20495</f>
        <v>9.3193461819956087E-3</v>
      </c>
      <c r="F196" s="77">
        <v>2644</v>
      </c>
      <c r="G196" s="42">
        <f>F196/214492</f>
        <v>1.2326800067135371E-2</v>
      </c>
      <c r="H196" s="71">
        <v>2165</v>
      </c>
      <c r="I196" s="41">
        <f>H196/211338</f>
        <v>1.024425328147328E-2</v>
      </c>
      <c r="J196" s="37">
        <f>IF(D196=0, "-", IF((B196-D196)/D196&lt;10, (B196-D196)/D196, "&gt;999%"))</f>
        <v>0.53926701570680624</v>
      </c>
      <c r="K196" s="38">
        <f>IF(H196=0, "-", IF((F196-H196)/H196&lt;10, (F196-H196)/H196, "&gt;999%"))</f>
        <v>0.22124711316397228</v>
      </c>
    </row>
    <row r="197" spans="1:11" x14ac:dyDescent="0.25">
      <c r="B197" s="83"/>
      <c r="D197" s="83"/>
      <c r="F197" s="83"/>
      <c r="H197" s="83"/>
    </row>
    <row r="198" spans="1:11" ht="15.6" x14ac:dyDescent="0.3">
      <c r="A198" s="164" t="s">
        <v>121</v>
      </c>
      <c r="B198" s="196" t="s">
        <v>1</v>
      </c>
      <c r="C198" s="200"/>
      <c r="D198" s="200"/>
      <c r="E198" s="197"/>
      <c r="F198" s="196" t="s">
        <v>14</v>
      </c>
      <c r="G198" s="200"/>
      <c r="H198" s="200"/>
      <c r="I198" s="197"/>
      <c r="J198" s="196" t="s">
        <v>15</v>
      </c>
      <c r="K198" s="197"/>
    </row>
    <row r="199" spans="1:11" x14ac:dyDescent="0.25">
      <c r="A199" s="22"/>
      <c r="B199" s="196">
        <f>VALUE(RIGHT($B$2, 4))</f>
        <v>2022</v>
      </c>
      <c r="C199" s="197"/>
      <c r="D199" s="196">
        <f>B199-1</f>
        <v>2021</v>
      </c>
      <c r="E199" s="204"/>
      <c r="F199" s="196">
        <f>B199</f>
        <v>2022</v>
      </c>
      <c r="G199" s="204"/>
      <c r="H199" s="196">
        <f>D199</f>
        <v>2021</v>
      </c>
      <c r="I199" s="204"/>
      <c r="J199" s="140" t="s">
        <v>4</v>
      </c>
      <c r="K199" s="141" t="s">
        <v>2</v>
      </c>
    </row>
    <row r="200" spans="1:11" x14ac:dyDescent="0.25">
      <c r="A200" s="163" t="s">
        <v>151</v>
      </c>
      <c r="B200" s="61" t="s">
        <v>12</v>
      </c>
      <c r="C200" s="62" t="s">
        <v>13</v>
      </c>
      <c r="D200" s="61" t="s">
        <v>12</v>
      </c>
      <c r="E200" s="63" t="s">
        <v>13</v>
      </c>
      <c r="F200" s="62" t="s">
        <v>12</v>
      </c>
      <c r="G200" s="62" t="s">
        <v>13</v>
      </c>
      <c r="H200" s="61" t="s">
        <v>12</v>
      </c>
      <c r="I200" s="63" t="s">
        <v>13</v>
      </c>
      <c r="J200" s="61"/>
      <c r="K200" s="63"/>
    </row>
    <row r="201" spans="1:11" x14ac:dyDescent="0.25">
      <c r="A201" s="7" t="s">
        <v>316</v>
      </c>
      <c r="B201" s="65">
        <v>26</v>
      </c>
      <c r="C201" s="34">
        <f>IF(B211=0, "-", B201/B211)</f>
        <v>0.15384615384615385</v>
      </c>
      <c r="D201" s="65">
        <v>9</v>
      </c>
      <c r="E201" s="9">
        <f>IF(D211=0, "-", D201/D211)</f>
        <v>6.2068965517241378E-2</v>
      </c>
      <c r="F201" s="81">
        <v>133</v>
      </c>
      <c r="G201" s="34">
        <f>IF(F211=0, "-", F201/F211)</f>
        <v>0.12975609756097561</v>
      </c>
      <c r="H201" s="65">
        <v>131</v>
      </c>
      <c r="I201" s="9">
        <f>IF(H211=0, "-", H201/H211)</f>
        <v>8.9176310415248469E-2</v>
      </c>
      <c r="J201" s="8">
        <f t="shared" ref="J201:J209" si="18">IF(D201=0, "-", IF((B201-D201)/D201&lt;10, (B201-D201)/D201, "&gt;999%"))</f>
        <v>1.8888888888888888</v>
      </c>
      <c r="K201" s="9">
        <f t="shared" ref="K201:K209" si="19">IF(H201=0, "-", IF((F201-H201)/H201&lt;10, (F201-H201)/H201, "&gt;999%"))</f>
        <v>1.5267175572519083E-2</v>
      </c>
    </row>
    <row r="202" spans="1:11" x14ac:dyDescent="0.25">
      <c r="A202" s="7" t="s">
        <v>317</v>
      </c>
      <c r="B202" s="65">
        <v>72</v>
      </c>
      <c r="C202" s="34">
        <f>IF(B211=0, "-", B202/B211)</f>
        <v>0.42603550295857989</v>
      </c>
      <c r="D202" s="65">
        <v>99</v>
      </c>
      <c r="E202" s="9">
        <f>IF(D211=0, "-", D202/D211)</f>
        <v>0.6827586206896552</v>
      </c>
      <c r="F202" s="81">
        <v>544</v>
      </c>
      <c r="G202" s="34">
        <f>IF(F211=0, "-", F202/F211)</f>
        <v>0.5307317073170732</v>
      </c>
      <c r="H202" s="65">
        <v>940</v>
      </c>
      <c r="I202" s="9">
        <f>IF(H211=0, "-", H202/H211)</f>
        <v>0.63989108236895853</v>
      </c>
      <c r="J202" s="8">
        <f t="shared" si="18"/>
        <v>-0.27272727272727271</v>
      </c>
      <c r="K202" s="9">
        <f t="shared" si="19"/>
        <v>-0.42127659574468085</v>
      </c>
    </row>
    <row r="203" spans="1:11" x14ac:dyDescent="0.25">
      <c r="A203" s="7" t="s">
        <v>318</v>
      </c>
      <c r="B203" s="65">
        <v>0</v>
      </c>
      <c r="C203" s="34">
        <f>IF(B211=0, "-", B203/B211)</f>
        <v>0</v>
      </c>
      <c r="D203" s="65">
        <v>0</v>
      </c>
      <c r="E203" s="9">
        <f>IF(D211=0, "-", D203/D211)</f>
        <v>0</v>
      </c>
      <c r="F203" s="81">
        <v>0</v>
      </c>
      <c r="G203" s="34">
        <f>IF(F211=0, "-", F203/F211)</f>
        <v>0</v>
      </c>
      <c r="H203" s="65">
        <v>53</v>
      </c>
      <c r="I203" s="9">
        <f>IF(H211=0, "-", H203/H211)</f>
        <v>3.6078965282505107E-2</v>
      </c>
      <c r="J203" s="8" t="str">
        <f t="shared" si="18"/>
        <v>-</v>
      </c>
      <c r="K203" s="9">
        <f t="shared" si="19"/>
        <v>-1</v>
      </c>
    </row>
    <row r="204" spans="1:11" x14ac:dyDescent="0.25">
      <c r="A204" s="7" t="s">
        <v>319</v>
      </c>
      <c r="B204" s="65">
        <v>12</v>
      </c>
      <c r="C204" s="34">
        <f>IF(B211=0, "-", B204/B211)</f>
        <v>7.1005917159763315E-2</v>
      </c>
      <c r="D204" s="65">
        <v>12</v>
      </c>
      <c r="E204" s="9">
        <f>IF(D211=0, "-", D204/D211)</f>
        <v>8.2758620689655171E-2</v>
      </c>
      <c r="F204" s="81">
        <v>74</v>
      </c>
      <c r="G204" s="34">
        <f>IF(F211=0, "-", F204/F211)</f>
        <v>7.2195121951219507E-2</v>
      </c>
      <c r="H204" s="65">
        <v>166</v>
      </c>
      <c r="I204" s="9">
        <f>IF(H211=0, "-", H204/H211)</f>
        <v>0.11300204220558203</v>
      </c>
      <c r="J204" s="8">
        <f t="shared" si="18"/>
        <v>0</v>
      </c>
      <c r="K204" s="9">
        <f t="shared" si="19"/>
        <v>-0.55421686746987953</v>
      </c>
    </row>
    <row r="205" spans="1:11" x14ac:dyDescent="0.25">
      <c r="A205" s="7" t="s">
        <v>320</v>
      </c>
      <c r="B205" s="65">
        <v>5</v>
      </c>
      <c r="C205" s="34">
        <f>IF(B211=0, "-", B205/B211)</f>
        <v>2.9585798816568046E-2</v>
      </c>
      <c r="D205" s="65">
        <v>6</v>
      </c>
      <c r="E205" s="9">
        <f>IF(D211=0, "-", D205/D211)</f>
        <v>4.1379310344827586E-2</v>
      </c>
      <c r="F205" s="81">
        <v>41</v>
      </c>
      <c r="G205" s="34">
        <f>IF(F211=0, "-", F205/F211)</f>
        <v>0.04</v>
      </c>
      <c r="H205" s="65">
        <v>43</v>
      </c>
      <c r="I205" s="9">
        <f>IF(H211=0, "-", H205/H211)</f>
        <v>2.9271613342409804E-2</v>
      </c>
      <c r="J205" s="8">
        <f t="shared" si="18"/>
        <v>-0.16666666666666666</v>
      </c>
      <c r="K205" s="9">
        <f t="shared" si="19"/>
        <v>-4.6511627906976744E-2</v>
      </c>
    </row>
    <row r="206" spans="1:11" x14ac:dyDescent="0.25">
      <c r="A206" s="7" t="s">
        <v>321</v>
      </c>
      <c r="B206" s="65">
        <v>0</v>
      </c>
      <c r="C206" s="34">
        <f>IF(B211=0, "-", B206/B211)</f>
        <v>0</v>
      </c>
      <c r="D206" s="65">
        <v>19</v>
      </c>
      <c r="E206" s="9">
        <f>IF(D211=0, "-", D206/D211)</f>
        <v>0.1310344827586207</v>
      </c>
      <c r="F206" s="81">
        <v>7</v>
      </c>
      <c r="G206" s="34">
        <f>IF(F211=0, "-", F206/F211)</f>
        <v>6.8292682926829268E-3</v>
      </c>
      <c r="H206" s="65">
        <v>60</v>
      </c>
      <c r="I206" s="9">
        <f>IF(H211=0, "-", H206/H211)</f>
        <v>4.084411164057182E-2</v>
      </c>
      <c r="J206" s="8">
        <f t="shared" si="18"/>
        <v>-1</v>
      </c>
      <c r="K206" s="9">
        <f t="shared" si="19"/>
        <v>-0.8833333333333333</v>
      </c>
    </row>
    <row r="207" spans="1:11" x14ac:dyDescent="0.25">
      <c r="A207" s="7" t="s">
        <v>322</v>
      </c>
      <c r="B207" s="65">
        <v>8</v>
      </c>
      <c r="C207" s="34">
        <f>IF(B211=0, "-", B207/B211)</f>
        <v>4.7337278106508875E-2</v>
      </c>
      <c r="D207" s="65">
        <v>0</v>
      </c>
      <c r="E207" s="9">
        <f>IF(D211=0, "-", D207/D211)</f>
        <v>0</v>
      </c>
      <c r="F207" s="81">
        <v>19</v>
      </c>
      <c r="G207" s="34">
        <f>IF(F211=0, "-", F207/F211)</f>
        <v>1.8536585365853658E-2</v>
      </c>
      <c r="H207" s="65">
        <v>0</v>
      </c>
      <c r="I207" s="9">
        <f>IF(H211=0, "-", H207/H211)</f>
        <v>0</v>
      </c>
      <c r="J207" s="8" t="str">
        <f t="shared" si="18"/>
        <v>-</v>
      </c>
      <c r="K207" s="9" t="str">
        <f t="shared" si="19"/>
        <v>-</v>
      </c>
    </row>
    <row r="208" spans="1:11" x14ac:dyDescent="0.25">
      <c r="A208" s="7" t="s">
        <v>323</v>
      </c>
      <c r="B208" s="65">
        <v>21</v>
      </c>
      <c r="C208" s="34">
        <f>IF(B211=0, "-", B208/B211)</f>
        <v>0.1242603550295858</v>
      </c>
      <c r="D208" s="65">
        <v>0</v>
      </c>
      <c r="E208" s="9">
        <f>IF(D211=0, "-", D208/D211)</f>
        <v>0</v>
      </c>
      <c r="F208" s="81">
        <v>182</v>
      </c>
      <c r="G208" s="34">
        <f>IF(F211=0, "-", F208/F211)</f>
        <v>0.17756097560975609</v>
      </c>
      <c r="H208" s="65">
        <v>27</v>
      </c>
      <c r="I208" s="9">
        <f>IF(H211=0, "-", H208/H211)</f>
        <v>1.8379850238257316E-2</v>
      </c>
      <c r="J208" s="8" t="str">
        <f t="shared" si="18"/>
        <v>-</v>
      </c>
      <c r="K208" s="9">
        <f t="shared" si="19"/>
        <v>5.7407407407407405</v>
      </c>
    </row>
    <row r="209" spans="1:11" x14ac:dyDescent="0.25">
      <c r="A209" s="7" t="s">
        <v>324</v>
      </c>
      <c r="B209" s="65">
        <v>25</v>
      </c>
      <c r="C209" s="34">
        <f>IF(B211=0, "-", B209/B211)</f>
        <v>0.14792899408284024</v>
      </c>
      <c r="D209" s="65">
        <v>0</v>
      </c>
      <c r="E209" s="9">
        <f>IF(D211=0, "-", D209/D211)</f>
        <v>0</v>
      </c>
      <c r="F209" s="81">
        <v>25</v>
      </c>
      <c r="G209" s="34">
        <f>IF(F211=0, "-", F209/F211)</f>
        <v>2.4390243902439025E-2</v>
      </c>
      <c r="H209" s="65">
        <v>49</v>
      </c>
      <c r="I209" s="9">
        <f>IF(H211=0, "-", H209/H211)</f>
        <v>3.3356024506466984E-2</v>
      </c>
      <c r="J209" s="8" t="str">
        <f t="shared" si="18"/>
        <v>-</v>
      </c>
      <c r="K209" s="9">
        <f t="shared" si="19"/>
        <v>-0.48979591836734693</v>
      </c>
    </row>
    <row r="210" spans="1:11" x14ac:dyDescent="0.25">
      <c r="A210" s="2"/>
      <c r="B210" s="68"/>
      <c r="C210" s="33"/>
      <c r="D210" s="68"/>
      <c r="E210" s="6"/>
      <c r="F210" s="82"/>
      <c r="G210" s="33"/>
      <c r="H210" s="68"/>
      <c r="I210" s="6"/>
      <c r="J210" s="5"/>
      <c r="K210" s="6"/>
    </row>
    <row r="211" spans="1:11" s="43" customFormat="1" x14ac:dyDescent="0.25">
      <c r="A211" s="162" t="s">
        <v>594</v>
      </c>
      <c r="B211" s="71">
        <f>SUM(B201:B210)</f>
        <v>169</v>
      </c>
      <c r="C211" s="40">
        <f>B211/25367</f>
        <v>6.6621989198565063E-3</v>
      </c>
      <c r="D211" s="71">
        <f>SUM(D201:D210)</f>
        <v>145</v>
      </c>
      <c r="E211" s="41">
        <f>D211/20495</f>
        <v>7.0748963161746765E-3</v>
      </c>
      <c r="F211" s="77">
        <f>SUM(F201:F210)</f>
        <v>1025</v>
      </c>
      <c r="G211" s="42">
        <f>F211/214492</f>
        <v>4.7787330063592112E-3</v>
      </c>
      <c r="H211" s="71">
        <f>SUM(H201:H210)</f>
        <v>1469</v>
      </c>
      <c r="I211" s="41">
        <f>H211/211338</f>
        <v>6.9509506099234399E-3</v>
      </c>
      <c r="J211" s="37">
        <f>IF(D211=0, "-", IF((B211-D211)/D211&lt;10, (B211-D211)/D211, "&gt;999%"))</f>
        <v>0.16551724137931034</v>
      </c>
      <c r="K211" s="38">
        <f>IF(H211=0, "-", IF((F211-H211)/H211&lt;10, (F211-H211)/H211, "&gt;999%"))</f>
        <v>-0.30224642614023145</v>
      </c>
    </row>
    <row r="212" spans="1:11" x14ac:dyDescent="0.25">
      <c r="B212" s="83"/>
      <c r="D212" s="83"/>
      <c r="F212" s="83"/>
      <c r="H212" s="83"/>
    </row>
    <row r="213" spans="1:11" x14ac:dyDescent="0.25">
      <c r="A213" s="163" t="s">
        <v>152</v>
      </c>
      <c r="B213" s="61" t="s">
        <v>12</v>
      </c>
      <c r="C213" s="62" t="s">
        <v>13</v>
      </c>
      <c r="D213" s="61" t="s">
        <v>12</v>
      </c>
      <c r="E213" s="63" t="s">
        <v>13</v>
      </c>
      <c r="F213" s="62" t="s">
        <v>12</v>
      </c>
      <c r="G213" s="62" t="s">
        <v>13</v>
      </c>
      <c r="H213" s="61" t="s">
        <v>12</v>
      </c>
      <c r="I213" s="63" t="s">
        <v>13</v>
      </c>
      <c r="J213" s="61"/>
      <c r="K213" s="63"/>
    </row>
    <row r="214" spans="1:11" x14ac:dyDescent="0.25">
      <c r="A214" s="7" t="s">
        <v>325</v>
      </c>
      <c r="B214" s="65">
        <v>0</v>
      </c>
      <c r="C214" s="34">
        <f>IF(B234=0, "-", B214/B234)</f>
        <v>0</v>
      </c>
      <c r="D214" s="65">
        <v>0</v>
      </c>
      <c r="E214" s="9">
        <f>IF(D234=0, "-", D214/D234)</f>
        <v>0</v>
      </c>
      <c r="F214" s="81">
        <v>1</v>
      </c>
      <c r="G214" s="34">
        <f>IF(F234=0, "-", F214/F234)</f>
        <v>1.3280212483399733E-3</v>
      </c>
      <c r="H214" s="65">
        <v>3</v>
      </c>
      <c r="I214" s="9">
        <f>IF(H234=0, "-", H214/H234)</f>
        <v>2.8846153846153848E-3</v>
      </c>
      <c r="J214" s="8" t="str">
        <f t="shared" ref="J214:J232" si="20">IF(D214=0, "-", IF((B214-D214)/D214&lt;10, (B214-D214)/D214, "&gt;999%"))</f>
        <v>-</v>
      </c>
      <c r="K214" s="9">
        <f t="shared" ref="K214:K232" si="21">IF(H214=0, "-", IF((F214-H214)/H214&lt;10, (F214-H214)/H214, "&gt;999%"))</f>
        <v>-0.66666666666666663</v>
      </c>
    </row>
    <row r="215" spans="1:11" x14ac:dyDescent="0.25">
      <c r="A215" s="7" t="s">
        <v>326</v>
      </c>
      <c r="B215" s="65">
        <v>0</v>
      </c>
      <c r="C215" s="34">
        <f>IF(B234=0, "-", B215/B234)</f>
        <v>0</v>
      </c>
      <c r="D215" s="65">
        <v>0</v>
      </c>
      <c r="E215" s="9">
        <f>IF(D234=0, "-", D215/D234)</f>
        <v>0</v>
      </c>
      <c r="F215" s="81">
        <v>2</v>
      </c>
      <c r="G215" s="34">
        <f>IF(F234=0, "-", F215/F234)</f>
        <v>2.6560424966799467E-3</v>
      </c>
      <c r="H215" s="65">
        <v>3</v>
      </c>
      <c r="I215" s="9">
        <f>IF(H234=0, "-", H215/H234)</f>
        <v>2.8846153846153848E-3</v>
      </c>
      <c r="J215" s="8" t="str">
        <f t="shared" si="20"/>
        <v>-</v>
      </c>
      <c r="K215" s="9">
        <f t="shared" si="21"/>
        <v>-0.33333333333333331</v>
      </c>
    </row>
    <row r="216" spans="1:11" x14ac:dyDescent="0.25">
      <c r="A216" s="7" t="s">
        <v>327</v>
      </c>
      <c r="B216" s="65">
        <v>1</v>
      </c>
      <c r="C216" s="34">
        <f>IF(B234=0, "-", B216/B234)</f>
        <v>1.098901098901099E-2</v>
      </c>
      <c r="D216" s="65">
        <v>4</v>
      </c>
      <c r="E216" s="9">
        <f>IF(D234=0, "-", D216/D234)</f>
        <v>3.5714285714285712E-2</v>
      </c>
      <c r="F216" s="81">
        <v>30</v>
      </c>
      <c r="G216" s="34">
        <f>IF(F234=0, "-", F216/F234)</f>
        <v>3.9840637450199202E-2</v>
      </c>
      <c r="H216" s="65">
        <v>15</v>
      </c>
      <c r="I216" s="9">
        <f>IF(H234=0, "-", H216/H234)</f>
        <v>1.4423076923076924E-2</v>
      </c>
      <c r="J216" s="8">
        <f t="shared" si="20"/>
        <v>-0.75</v>
      </c>
      <c r="K216" s="9">
        <f t="shared" si="21"/>
        <v>1</v>
      </c>
    </row>
    <row r="217" spans="1:11" x14ac:dyDescent="0.25">
      <c r="A217" s="7" t="s">
        <v>328</v>
      </c>
      <c r="B217" s="65">
        <v>1</v>
      </c>
      <c r="C217" s="34">
        <f>IF(B234=0, "-", B217/B234)</f>
        <v>1.098901098901099E-2</v>
      </c>
      <c r="D217" s="65">
        <v>0</v>
      </c>
      <c r="E217" s="9">
        <f>IF(D234=0, "-", D217/D234)</f>
        <v>0</v>
      </c>
      <c r="F217" s="81">
        <v>5</v>
      </c>
      <c r="G217" s="34">
        <f>IF(F234=0, "-", F217/F234)</f>
        <v>6.6401062416998674E-3</v>
      </c>
      <c r="H217" s="65">
        <v>4</v>
      </c>
      <c r="I217" s="9">
        <f>IF(H234=0, "-", H217/H234)</f>
        <v>3.8461538461538464E-3</v>
      </c>
      <c r="J217" s="8" t="str">
        <f t="shared" si="20"/>
        <v>-</v>
      </c>
      <c r="K217" s="9">
        <f t="shared" si="21"/>
        <v>0.25</v>
      </c>
    </row>
    <row r="218" spans="1:11" x14ac:dyDescent="0.25">
      <c r="A218" s="7" t="s">
        <v>329</v>
      </c>
      <c r="B218" s="65">
        <v>43</v>
      </c>
      <c r="C218" s="34">
        <f>IF(B234=0, "-", B218/B234)</f>
        <v>0.47252747252747251</v>
      </c>
      <c r="D218" s="65">
        <v>38</v>
      </c>
      <c r="E218" s="9">
        <f>IF(D234=0, "-", D218/D234)</f>
        <v>0.3392857142857143</v>
      </c>
      <c r="F218" s="81">
        <v>266</v>
      </c>
      <c r="G218" s="34">
        <f>IF(F234=0, "-", F218/F234)</f>
        <v>0.35325365205843295</v>
      </c>
      <c r="H218" s="65">
        <v>308</v>
      </c>
      <c r="I218" s="9">
        <f>IF(H234=0, "-", H218/H234)</f>
        <v>0.29615384615384616</v>
      </c>
      <c r="J218" s="8">
        <f t="shared" si="20"/>
        <v>0.13157894736842105</v>
      </c>
      <c r="K218" s="9">
        <f t="shared" si="21"/>
        <v>-0.13636363636363635</v>
      </c>
    </row>
    <row r="219" spans="1:11" x14ac:dyDescent="0.25">
      <c r="A219" s="7" t="s">
        <v>330</v>
      </c>
      <c r="B219" s="65">
        <v>5</v>
      </c>
      <c r="C219" s="34">
        <f>IF(B234=0, "-", B219/B234)</f>
        <v>5.4945054945054944E-2</v>
      </c>
      <c r="D219" s="65">
        <v>4</v>
      </c>
      <c r="E219" s="9">
        <f>IF(D234=0, "-", D219/D234)</f>
        <v>3.5714285714285712E-2</v>
      </c>
      <c r="F219" s="81">
        <v>35</v>
      </c>
      <c r="G219" s="34">
        <f>IF(F234=0, "-", F219/F234)</f>
        <v>4.6480743691899071E-2</v>
      </c>
      <c r="H219" s="65">
        <v>19</v>
      </c>
      <c r="I219" s="9">
        <f>IF(H234=0, "-", H219/H234)</f>
        <v>1.826923076923077E-2</v>
      </c>
      <c r="J219" s="8">
        <f t="shared" si="20"/>
        <v>0.25</v>
      </c>
      <c r="K219" s="9">
        <f t="shared" si="21"/>
        <v>0.84210526315789469</v>
      </c>
    </row>
    <row r="220" spans="1:11" x14ac:dyDescent="0.25">
      <c r="A220" s="7" t="s">
        <v>37</v>
      </c>
      <c r="B220" s="65">
        <v>0</v>
      </c>
      <c r="C220" s="34">
        <f>IF(B234=0, "-", B220/B234)</f>
        <v>0</v>
      </c>
      <c r="D220" s="65">
        <v>0</v>
      </c>
      <c r="E220" s="9">
        <f>IF(D234=0, "-", D220/D234)</f>
        <v>0</v>
      </c>
      <c r="F220" s="81">
        <v>1</v>
      </c>
      <c r="G220" s="34">
        <f>IF(F234=0, "-", F220/F234)</f>
        <v>1.3280212483399733E-3</v>
      </c>
      <c r="H220" s="65">
        <v>0</v>
      </c>
      <c r="I220" s="9">
        <f>IF(H234=0, "-", H220/H234)</f>
        <v>0</v>
      </c>
      <c r="J220" s="8" t="str">
        <f t="shared" si="20"/>
        <v>-</v>
      </c>
      <c r="K220" s="9" t="str">
        <f t="shared" si="21"/>
        <v>-</v>
      </c>
    </row>
    <row r="221" spans="1:11" x14ac:dyDescent="0.25">
      <c r="A221" s="7" t="s">
        <v>331</v>
      </c>
      <c r="B221" s="65">
        <v>1</v>
      </c>
      <c r="C221" s="34">
        <f>IF(B234=0, "-", B221/B234)</f>
        <v>1.098901098901099E-2</v>
      </c>
      <c r="D221" s="65">
        <v>0</v>
      </c>
      <c r="E221" s="9">
        <f>IF(D234=0, "-", D221/D234)</f>
        <v>0</v>
      </c>
      <c r="F221" s="81">
        <v>54</v>
      </c>
      <c r="G221" s="34">
        <f>IF(F234=0, "-", F221/F234)</f>
        <v>7.1713147410358571E-2</v>
      </c>
      <c r="H221" s="65">
        <v>0</v>
      </c>
      <c r="I221" s="9">
        <f>IF(H234=0, "-", H221/H234)</f>
        <v>0</v>
      </c>
      <c r="J221" s="8" t="str">
        <f t="shared" si="20"/>
        <v>-</v>
      </c>
      <c r="K221" s="9" t="str">
        <f t="shared" si="21"/>
        <v>-</v>
      </c>
    </row>
    <row r="222" spans="1:11" x14ac:dyDescent="0.25">
      <c r="A222" s="7" t="s">
        <v>332</v>
      </c>
      <c r="B222" s="65">
        <v>0</v>
      </c>
      <c r="C222" s="34">
        <f>IF(B234=0, "-", B222/B234)</f>
        <v>0</v>
      </c>
      <c r="D222" s="65">
        <v>0</v>
      </c>
      <c r="E222" s="9">
        <f>IF(D234=0, "-", D222/D234)</f>
        <v>0</v>
      </c>
      <c r="F222" s="81">
        <v>6</v>
      </c>
      <c r="G222" s="34">
        <f>IF(F234=0, "-", F222/F234)</f>
        <v>7.9681274900398405E-3</v>
      </c>
      <c r="H222" s="65">
        <v>6</v>
      </c>
      <c r="I222" s="9">
        <f>IF(H234=0, "-", H222/H234)</f>
        <v>5.7692307692307696E-3</v>
      </c>
      <c r="J222" s="8" t="str">
        <f t="shared" si="20"/>
        <v>-</v>
      </c>
      <c r="K222" s="9">
        <f t="shared" si="21"/>
        <v>0</v>
      </c>
    </row>
    <row r="223" spans="1:11" x14ac:dyDescent="0.25">
      <c r="A223" s="7" t="s">
        <v>333</v>
      </c>
      <c r="B223" s="65">
        <v>0</v>
      </c>
      <c r="C223" s="34">
        <f>IF(B234=0, "-", B223/B234)</f>
        <v>0</v>
      </c>
      <c r="D223" s="65">
        <v>1</v>
      </c>
      <c r="E223" s="9">
        <f>IF(D234=0, "-", D223/D234)</f>
        <v>8.9285714285714281E-3</v>
      </c>
      <c r="F223" s="81">
        <v>7</v>
      </c>
      <c r="G223" s="34">
        <f>IF(F234=0, "-", F223/F234)</f>
        <v>9.2961487383798145E-3</v>
      </c>
      <c r="H223" s="65">
        <v>7</v>
      </c>
      <c r="I223" s="9">
        <f>IF(H234=0, "-", H223/H234)</f>
        <v>6.7307692307692311E-3</v>
      </c>
      <c r="J223" s="8">
        <f t="shared" si="20"/>
        <v>-1</v>
      </c>
      <c r="K223" s="9">
        <f t="shared" si="21"/>
        <v>0</v>
      </c>
    </row>
    <row r="224" spans="1:11" x14ac:dyDescent="0.25">
      <c r="A224" s="7" t="s">
        <v>334</v>
      </c>
      <c r="B224" s="65">
        <v>0</v>
      </c>
      <c r="C224" s="34">
        <f>IF(B234=0, "-", B224/B234)</f>
        <v>0</v>
      </c>
      <c r="D224" s="65">
        <v>4</v>
      </c>
      <c r="E224" s="9">
        <f>IF(D234=0, "-", D224/D234)</f>
        <v>3.5714285714285712E-2</v>
      </c>
      <c r="F224" s="81">
        <v>0</v>
      </c>
      <c r="G224" s="34">
        <f>IF(F234=0, "-", F224/F234)</f>
        <v>0</v>
      </c>
      <c r="H224" s="65">
        <v>51</v>
      </c>
      <c r="I224" s="9">
        <f>IF(H234=0, "-", H224/H234)</f>
        <v>4.9038461538461538E-2</v>
      </c>
      <c r="J224" s="8">
        <f t="shared" si="20"/>
        <v>-1</v>
      </c>
      <c r="K224" s="9">
        <f t="shared" si="21"/>
        <v>-1</v>
      </c>
    </row>
    <row r="225" spans="1:11" x14ac:dyDescent="0.25">
      <c r="A225" s="7" t="s">
        <v>335</v>
      </c>
      <c r="B225" s="65">
        <v>0</v>
      </c>
      <c r="C225" s="34">
        <f>IF(B234=0, "-", B225/B234)</f>
        <v>0</v>
      </c>
      <c r="D225" s="65">
        <v>1</v>
      </c>
      <c r="E225" s="9">
        <f>IF(D234=0, "-", D225/D234)</f>
        <v>8.9285714285714281E-3</v>
      </c>
      <c r="F225" s="81">
        <v>5</v>
      </c>
      <c r="G225" s="34">
        <f>IF(F234=0, "-", F225/F234)</f>
        <v>6.6401062416998674E-3</v>
      </c>
      <c r="H225" s="65">
        <v>8</v>
      </c>
      <c r="I225" s="9">
        <f>IF(H234=0, "-", H225/H234)</f>
        <v>7.6923076923076927E-3</v>
      </c>
      <c r="J225" s="8">
        <f t="shared" si="20"/>
        <v>-1</v>
      </c>
      <c r="K225" s="9">
        <f t="shared" si="21"/>
        <v>-0.375</v>
      </c>
    </row>
    <row r="226" spans="1:11" x14ac:dyDescent="0.25">
      <c r="A226" s="7" t="s">
        <v>336</v>
      </c>
      <c r="B226" s="65">
        <v>0</v>
      </c>
      <c r="C226" s="34">
        <f>IF(B234=0, "-", B226/B234)</f>
        <v>0</v>
      </c>
      <c r="D226" s="65">
        <v>3</v>
      </c>
      <c r="E226" s="9">
        <f>IF(D234=0, "-", D226/D234)</f>
        <v>2.6785714285714284E-2</v>
      </c>
      <c r="F226" s="81">
        <v>16</v>
      </c>
      <c r="G226" s="34">
        <f>IF(F234=0, "-", F226/F234)</f>
        <v>2.1248339973439574E-2</v>
      </c>
      <c r="H226" s="65">
        <v>14</v>
      </c>
      <c r="I226" s="9">
        <f>IF(H234=0, "-", H226/H234)</f>
        <v>1.3461538461538462E-2</v>
      </c>
      <c r="J226" s="8">
        <f t="shared" si="20"/>
        <v>-1</v>
      </c>
      <c r="K226" s="9">
        <f t="shared" si="21"/>
        <v>0.14285714285714285</v>
      </c>
    </row>
    <row r="227" spans="1:11" x14ac:dyDescent="0.25">
      <c r="A227" s="7" t="s">
        <v>337</v>
      </c>
      <c r="B227" s="65">
        <v>19</v>
      </c>
      <c r="C227" s="34">
        <f>IF(B234=0, "-", B227/B234)</f>
        <v>0.2087912087912088</v>
      </c>
      <c r="D227" s="65">
        <v>32</v>
      </c>
      <c r="E227" s="9">
        <f>IF(D234=0, "-", D227/D234)</f>
        <v>0.2857142857142857</v>
      </c>
      <c r="F227" s="81">
        <v>155</v>
      </c>
      <c r="G227" s="34">
        <f>IF(F234=0, "-", F227/F234)</f>
        <v>0.20584329349269589</v>
      </c>
      <c r="H227" s="65">
        <v>356</v>
      </c>
      <c r="I227" s="9">
        <f>IF(H234=0, "-", H227/H234)</f>
        <v>0.34230769230769231</v>
      </c>
      <c r="J227" s="8">
        <f t="shared" si="20"/>
        <v>-0.40625</v>
      </c>
      <c r="K227" s="9">
        <f t="shared" si="21"/>
        <v>-0.5646067415730337</v>
      </c>
    </row>
    <row r="228" spans="1:11" x14ac:dyDescent="0.25">
      <c r="A228" s="7" t="s">
        <v>338</v>
      </c>
      <c r="B228" s="65">
        <v>9</v>
      </c>
      <c r="C228" s="34">
        <f>IF(B234=0, "-", B228/B234)</f>
        <v>9.8901098901098897E-2</v>
      </c>
      <c r="D228" s="65">
        <v>12</v>
      </c>
      <c r="E228" s="9">
        <f>IF(D234=0, "-", D228/D234)</f>
        <v>0.10714285714285714</v>
      </c>
      <c r="F228" s="81">
        <v>69</v>
      </c>
      <c r="G228" s="34">
        <f>IF(F234=0, "-", F228/F234)</f>
        <v>9.1633466135458169E-2</v>
      </c>
      <c r="H228" s="65">
        <v>107</v>
      </c>
      <c r="I228" s="9">
        <f>IF(H234=0, "-", H228/H234)</f>
        <v>0.10288461538461538</v>
      </c>
      <c r="J228" s="8">
        <f t="shared" si="20"/>
        <v>-0.25</v>
      </c>
      <c r="K228" s="9">
        <f t="shared" si="21"/>
        <v>-0.35514018691588783</v>
      </c>
    </row>
    <row r="229" spans="1:11" x14ac:dyDescent="0.25">
      <c r="A229" s="7" t="s">
        <v>339</v>
      </c>
      <c r="B229" s="65">
        <v>0</v>
      </c>
      <c r="C229" s="34">
        <f>IF(B234=0, "-", B229/B234)</f>
        <v>0</v>
      </c>
      <c r="D229" s="65">
        <v>0</v>
      </c>
      <c r="E229" s="9">
        <f>IF(D234=0, "-", D229/D234)</f>
        <v>0</v>
      </c>
      <c r="F229" s="81">
        <v>0</v>
      </c>
      <c r="G229" s="34">
        <f>IF(F234=0, "-", F229/F234)</f>
        <v>0</v>
      </c>
      <c r="H229" s="65">
        <v>2</v>
      </c>
      <c r="I229" s="9">
        <f>IF(H234=0, "-", H229/H234)</f>
        <v>1.9230769230769232E-3</v>
      </c>
      <c r="J229" s="8" t="str">
        <f t="shared" si="20"/>
        <v>-</v>
      </c>
      <c r="K229" s="9">
        <f t="shared" si="21"/>
        <v>-1</v>
      </c>
    </row>
    <row r="230" spans="1:11" x14ac:dyDescent="0.25">
      <c r="A230" s="7" t="s">
        <v>340</v>
      </c>
      <c r="B230" s="65">
        <v>4</v>
      </c>
      <c r="C230" s="34">
        <f>IF(B234=0, "-", B230/B234)</f>
        <v>4.3956043956043959E-2</v>
      </c>
      <c r="D230" s="65">
        <v>3</v>
      </c>
      <c r="E230" s="9">
        <f>IF(D234=0, "-", D230/D234)</f>
        <v>2.6785714285714284E-2</v>
      </c>
      <c r="F230" s="81">
        <v>26</v>
      </c>
      <c r="G230" s="34">
        <f>IF(F234=0, "-", F230/F234)</f>
        <v>3.4528552456839307E-2</v>
      </c>
      <c r="H230" s="65">
        <v>29</v>
      </c>
      <c r="I230" s="9">
        <f>IF(H234=0, "-", H230/H234)</f>
        <v>2.7884615384615386E-2</v>
      </c>
      <c r="J230" s="8">
        <f t="shared" si="20"/>
        <v>0.33333333333333331</v>
      </c>
      <c r="K230" s="9">
        <f t="shared" si="21"/>
        <v>-0.10344827586206896</v>
      </c>
    </row>
    <row r="231" spans="1:11" x14ac:dyDescent="0.25">
      <c r="A231" s="7" t="s">
        <v>341</v>
      </c>
      <c r="B231" s="65">
        <v>8</v>
      </c>
      <c r="C231" s="34">
        <f>IF(B234=0, "-", B231/B234)</f>
        <v>8.7912087912087919E-2</v>
      </c>
      <c r="D231" s="65">
        <v>9</v>
      </c>
      <c r="E231" s="9">
        <f>IF(D234=0, "-", D231/D234)</f>
        <v>8.0357142857142863E-2</v>
      </c>
      <c r="F231" s="81">
        <v>32</v>
      </c>
      <c r="G231" s="34">
        <f>IF(F234=0, "-", F231/F234)</f>
        <v>4.2496679946879147E-2</v>
      </c>
      <c r="H231" s="65">
        <v>37</v>
      </c>
      <c r="I231" s="9">
        <f>IF(H234=0, "-", H231/H234)</f>
        <v>3.5576923076923075E-2</v>
      </c>
      <c r="J231" s="8">
        <f t="shared" si="20"/>
        <v>-0.1111111111111111</v>
      </c>
      <c r="K231" s="9">
        <f t="shared" si="21"/>
        <v>-0.13513513513513514</v>
      </c>
    </row>
    <row r="232" spans="1:11" x14ac:dyDescent="0.25">
      <c r="A232" s="7" t="s">
        <v>342</v>
      </c>
      <c r="B232" s="65">
        <v>0</v>
      </c>
      <c r="C232" s="34">
        <f>IF(B234=0, "-", B232/B234)</f>
        <v>0</v>
      </c>
      <c r="D232" s="65">
        <v>1</v>
      </c>
      <c r="E232" s="9">
        <f>IF(D234=0, "-", D232/D234)</f>
        <v>8.9285714285714281E-3</v>
      </c>
      <c r="F232" s="81">
        <v>43</v>
      </c>
      <c r="G232" s="34">
        <f>IF(F234=0, "-", F232/F234)</f>
        <v>5.7104913678618856E-2</v>
      </c>
      <c r="H232" s="65">
        <v>71</v>
      </c>
      <c r="I232" s="9">
        <f>IF(H234=0, "-", H232/H234)</f>
        <v>6.8269230769230763E-2</v>
      </c>
      <c r="J232" s="8">
        <f t="shared" si="20"/>
        <v>-1</v>
      </c>
      <c r="K232" s="9">
        <f t="shared" si="21"/>
        <v>-0.39436619718309857</v>
      </c>
    </row>
    <row r="233" spans="1:11" x14ac:dyDescent="0.25">
      <c r="A233" s="2"/>
      <c r="B233" s="68"/>
      <c r="C233" s="33"/>
      <c r="D233" s="68"/>
      <c r="E233" s="6"/>
      <c r="F233" s="82"/>
      <c r="G233" s="33"/>
      <c r="H233" s="68"/>
      <c r="I233" s="6"/>
      <c r="J233" s="5"/>
      <c r="K233" s="6"/>
    </row>
    <row r="234" spans="1:11" s="43" customFormat="1" x14ac:dyDescent="0.25">
      <c r="A234" s="162" t="s">
        <v>593</v>
      </c>
      <c r="B234" s="71">
        <f>SUM(B214:B233)</f>
        <v>91</v>
      </c>
      <c r="C234" s="40">
        <f>B234/25367</f>
        <v>3.5873378799227344E-3</v>
      </c>
      <c r="D234" s="71">
        <f>SUM(D214:D233)</f>
        <v>112</v>
      </c>
      <c r="E234" s="41">
        <f>D234/20495</f>
        <v>5.4647474993900951E-3</v>
      </c>
      <c r="F234" s="77">
        <f>SUM(F214:F233)</f>
        <v>753</v>
      </c>
      <c r="G234" s="42">
        <f>F234/214492</f>
        <v>3.5106204427204743E-3</v>
      </c>
      <c r="H234" s="71">
        <f>SUM(H214:H233)</f>
        <v>1040</v>
      </c>
      <c r="I234" s="41">
        <f>H234/211338</f>
        <v>4.921026980476772E-3</v>
      </c>
      <c r="J234" s="37">
        <f>IF(D234=0, "-", IF((B234-D234)/D234&lt;10, (B234-D234)/D234, "&gt;999%"))</f>
        <v>-0.1875</v>
      </c>
      <c r="K234" s="38">
        <f>IF(H234=0, "-", IF((F234-H234)/H234&lt;10, (F234-H234)/H234, "&gt;999%"))</f>
        <v>-0.27596153846153848</v>
      </c>
    </row>
    <row r="235" spans="1:11" x14ac:dyDescent="0.25">
      <c r="B235" s="83"/>
      <c r="D235" s="83"/>
      <c r="F235" s="83"/>
      <c r="H235" s="83"/>
    </row>
    <row r="236" spans="1:11" x14ac:dyDescent="0.25">
      <c r="A236" s="163" t="s">
        <v>153</v>
      </c>
      <c r="B236" s="61" t="s">
        <v>12</v>
      </c>
      <c r="C236" s="62" t="s">
        <v>13</v>
      </c>
      <c r="D236" s="61" t="s">
        <v>12</v>
      </c>
      <c r="E236" s="63" t="s">
        <v>13</v>
      </c>
      <c r="F236" s="62" t="s">
        <v>12</v>
      </c>
      <c r="G236" s="62" t="s">
        <v>13</v>
      </c>
      <c r="H236" s="61" t="s">
        <v>12</v>
      </c>
      <c r="I236" s="63" t="s">
        <v>13</v>
      </c>
      <c r="J236" s="61"/>
      <c r="K236" s="63"/>
    </row>
    <row r="237" spans="1:11" x14ac:dyDescent="0.25">
      <c r="A237" s="7" t="s">
        <v>343</v>
      </c>
      <c r="B237" s="65">
        <v>2</v>
      </c>
      <c r="C237" s="34">
        <f>IF(B250=0, "-", B237/B250)</f>
        <v>6.6666666666666666E-2</v>
      </c>
      <c r="D237" s="65">
        <v>1</v>
      </c>
      <c r="E237" s="9">
        <f>IF(D250=0, "-", D237/D250)</f>
        <v>3.3333333333333333E-2</v>
      </c>
      <c r="F237" s="81">
        <v>16</v>
      </c>
      <c r="G237" s="34">
        <f>IF(F250=0, "-", F237/F250)</f>
        <v>5.7971014492753624E-2</v>
      </c>
      <c r="H237" s="65">
        <v>17</v>
      </c>
      <c r="I237" s="9">
        <f>IF(H250=0, "-", H237/H250)</f>
        <v>7.1729957805907171E-2</v>
      </c>
      <c r="J237" s="8">
        <f t="shared" ref="J237:J248" si="22">IF(D237=0, "-", IF((B237-D237)/D237&lt;10, (B237-D237)/D237, "&gt;999%"))</f>
        <v>1</v>
      </c>
      <c r="K237" s="9">
        <f t="shared" ref="K237:K248" si="23">IF(H237=0, "-", IF((F237-H237)/H237&lt;10, (F237-H237)/H237, "&gt;999%"))</f>
        <v>-5.8823529411764705E-2</v>
      </c>
    </row>
    <row r="238" spans="1:11" x14ac:dyDescent="0.25">
      <c r="A238" s="7" t="s">
        <v>344</v>
      </c>
      <c r="B238" s="65">
        <v>0</v>
      </c>
      <c r="C238" s="34">
        <f>IF(B250=0, "-", B238/B250)</f>
        <v>0</v>
      </c>
      <c r="D238" s="65">
        <v>0</v>
      </c>
      <c r="E238" s="9">
        <f>IF(D250=0, "-", D238/D250)</f>
        <v>0</v>
      </c>
      <c r="F238" s="81">
        <v>0</v>
      </c>
      <c r="G238" s="34">
        <f>IF(F250=0, "-", F238/F250)</f>
        <v>0</v>
      </c>
      <c r="H238" s="65">
        <v>4</v>
      </c>
      <c r="I238" s="9">
        <f>IF(H250=0, "-", H238/H250)</f>
        <v>1.6877637130801686E-2</v>
      </c>
      <c r="J238" s="8" t="str">
        <f t="shared" si="22"/>
        <v>-</v>
      </c>
      <c r="K238" s="9">
        <f t="shared" si="23"/>
        <v>-1</v>
      </c>
    </row>
    <row r="239" spans="1:11" x14ac:dyDescent="0.25">
      <c r="A239" s="7" t="s">
        <v>345</v>
      </c>
      <c r="B239" s="65">
        <v>1</v>
      </c>
      <c r="C239" s="34">
        <f>IF(B250=0, "-", B239/B250)</f>
        <v>3.3333333333333333E-2</v>
      </c>
      <c r="D239" s="65">
        <v>3</v>
      </c>
      <c r="E239" s="9">
        <f>IF(D250=0, "-", D239/D250)</f>
        <v>0.1</v>
      </c>
      <c r="F239" s="81">
        <v>15</v>
      </c>
      <c r="G239" s="34">
        <f>IF(F250=0, "-", F239/F250)</f>
        <v>5.434782608695652E-2</v>
      </c>
      <c r="H239" s="65">
        <v>22</v>
      </c>
      <c r="I239" s="9">
        <f>IF(H250=0, "-", H239/H250)</f>
        <v>9.2827004219409287E-2</v>
      </c>
      <c r="J239" s="8">
        <f t="shared" si="22"/>
        <v>-0.66666666666666663</v>
      </c>
      <c r="K239" s="9">
        <f t="shared" si="23"/>
        <v>-0.31818181818181818</v>
      </c>
    </row>
    <row r="240" spans="1:11" x14ac:dyDescent="0.25">
      <c r="A240" s="7" t="s">
        <v>346</v>
      </c>
      <c r="B240" s="65">
        <v>1</v>
      </c>
      <c r="C240" s="34">
        <f>IF(B250=0, "-", B240/B250)</f>
        <v>3.3333333333333333E-2</v>
      </c>
      <c r="D240" s="65">
        <v>2</v>
      </c>
      <c r="E240" s="9">
        <f>IF(D250=0, "-", D240/D250)</f>
        <v>6.6666666666666666E-2</v>
      </c>
      <c r="F240" s="81">
        <v>13</v>
      </c>
      <c r="G240" s="34">
        <f>IF(F250=0, "-", F240/F250)</f>
        <v>4.710144927536232E-2</v>
      </c>
      <c r="H240" s="65">
        <v>13</v>
      </c>
      <c r="I240" s="9">
        <f>IF(H250=0, "-", H240/H250)</f>
        <v>5.4852320675105488E-2</v>
      </c>
      <c r="J240" s="8">
        <f t="shared" si="22"/>
        <v>-0.5</v>
      </c>
      <c r="K240" s="9">
        <f t="shared" si="23"/>
        <v>0</v>
      </c>
    </row>
    <row r="241" spans="1:11" x14ac:dyDescent="0.25">
      <c r="A241" s="7" t="s">
        <v>347</v>
      </c>
      <c r="B241" s="65">
        <v>0</v>
      </c>
      <c r="C241" s="34">
        <f>IF(B250=0, "-", B241/B250)</f>
        <v>0</v>
      </c>
      <c r="D241" s="65">
        <v>5</v>
      </c>
      <c r="E241" s="9">
        <f>IF(D250=0, "-", D241/D250)</f>
        <v>0.16666666666666666</v>
      </c>
      <c r="F241" s="81">
        <v>35</v>
      </c>
      <c r="G241" s="34">
        <f>IF(F250=0, "-", F241/F250)</f>
        <v>0.12681159420289856</v>
      </c>
      <c r="H241" s="65">
        <v>29</v>
      </c>
      <c r="I241" s="9">
        <f>IF(H250=0, "-", H241/H250)</f>
        <v>0.12236286919831224</v>
      </c>
      <c r="J241" s="8">
        <f t="shared" si="22"/>
        <v>-1</v>
      </c>
      <c r="K241" s="9">
        <f t="shared" si="23"/>
        <v>0.20689655172413793</v>
      </c>
    </row>
    <row r="242" spans="1:11" x14ac:dyDescent="0.25">
      <c r="A242" s="7" t="s">
        <v>348</v>
      </c>
      <c r="B242" s="65">
        <v>8</v>
      </c>
      <c r="C242" s="34">
        <f>IF(B250=0, "-", B242/B250)</f>
        <v>0.26666666666666666</v>
      </c>
      <c r="D242" s="65">
        <v>3</v>
      </c>
      <c r="E242" s="9">
        <f>IF(D250=0, "-", D242/D250)</f>
        <v>0.1</v>
      </c>
      <c r="F242" s="81">
        <v>18</v>
      </c>
      <c r="G242" s="34">
        <f>IF(F250=0, "-", F242/F250)</f>
        <v>6.5217391304347824E-2</v>
      </c>
      <c r="H242" s="65">
        <v>17</v>
      </c>
      <c r="I242" s="9">
        <f>IF(H250=0, "-", H242/H250)</f>
        <v>7.1729957805907171E-2</v>
      </c>
      <c r="J242" s="8">
        <f t="shared" si="22"/>
        <v>1.6666666666666667</v>
      </c>
      <c r="K242" s="9">
        <f t="shared" si="23"/>
        <v>5.8823529411764705E-2</v>
      </c>
    </row>
    <row r="243" spans="1:11" x14ac:dyDescent="0.25">
      <c r="A243" s="7" t="s">
        <v>349</v>
      </c>
      <c r="B243" s="65">
        <v>1</v>
      </c>
      <c r="C243" s="34">
        <f>IF(B250=0, "-", B243/B250)</f>
        <v>3.3333333333333333E-2</v>
      </c>
      <c r="D243" s="65">
        <v>0</v>
      </c>
      <c r="E243" s="9">
        <f>IF(D250=0, "-", D243/D250)</f>
        <v>0</v>
      </c>
      <c r="F243" s="81">
        <v>5</v>
      </c>
      <c r="G243" s="34">
        <f>IF(F250=0, "-", F243/F250)</f>
        <v>1.8115942028985508E-2</v>
      </c>
      <c r="H243" s="65">
        <v>0</v>
      </c>
      <c r="I243" s="9">
        <f>IF(H250=0, "-", H243/H250)</f>
        <v>0</v>
      </c>
      <c r="J243" s="8" t="str">
        <f t="shared" si="22"/>
        <v>-</v>
      </c>
      <c r="K243" s="9" t="str">
        <f t="shared" si="23"/>
        <v>-</v>
      </c>
    </row>
    <row r="244" spans="1:11" x14ac:dyDescent="0.25">
      <c r="A244" s="7" t="s">
        <v>350</v>
      </c>
      <c r="B244" s="65">
        <v>0</v>
      </c>
      <c r="C244" s="34">
        <f>IF(B250=0, "-", B244/B250)</f>
        <v>0</v>
      </c>
      <c r="D244" s="65">
        <v>1</v>
      </c>
      <c r="E244" s="9">
        <f>IF(D250=0, "-", D244/D250)</f>
        <v>3.3333333333333333E-2</v>
      </c>
      <c r="F244" s="81">
        <v>13</v>
      </c>
      <c r="G244" s="34">
        <f>IF(F250=0, "-", F244/F250)</f>
        <v>4.710144927536232E-2</v>
      </c>
      <c r="H244" s="65">
        <v>13</v>
      </c>
      <c r="I244" s="9">
        <f>IF(H250=0, "-", H244/H250)</f>
        <v>5.4852320675105488E-2</v>
      </c>
      <c r="J244" s="8">
        <f t="shared" si="22"/>
        <v>-1</v>
      </c>
      <c r="K244" s="9">
        <f t="shared" si="23"/>
        <v>0</v>
      </c>
    </row>
    <row r="245" spans="1:11" x14ac:dyDescent="0.25">
      <c r="A245" s="7" t="s">
        <v>351</v>
      </c>
      <c r="B245" s="65">
        <v>0</v>
      </c>
      <c r="C245" s="34">
        <f>IF(B250=0, "-", B245/B250)</f>
        <v>0</v>
      </c>
      <c r="D245" s="65">
        <v>6</v>
      </c>
      <c r="E245" s="9">
        <f>IF(D250=0, "-", D245/D250)</f>
        <v>0.2</v>
      </c>
      <c r="F245" s="81">
        <v>0</v>
      </c>
      <c r="G245" s="34">
        <f>IF(F250=0, "-", F245/F250)</f>
        <v>0</v>
      </c>
      <c r="H245" s="65">
        <v>20</v>
      </c>
      <c r="I245" s="9">
        <f>IF(H250=0, "-", H245/H250)</f>
        <v>8.4388185654008435E-2</v>
      </c>
      <c r="J245" s="8">
        <f t="shared" si="22"/>
        <v>-1</v>
      </c>
      <c r="K245" s="9">
        <f t="shared" si="23"/>
        <v>-1</v>
      </c>
    </row>
    <row r="246" spans="1:11" x14ac:dyDescent="0.25">
      <c r="A246" s="7" t="s">
        <v>352</v>
      </c>
      <c r="B246" s="65">
        <v>0</v>
      </c>
      <c r="C246" s="34">
        <f>IF(B250=0, "-", B246/B250)</f>
        <v>0</v>
      </c>
      <c r="D246" s="65">
        <v>2</v>
      </c>
      <c r="E246" s="9">
        <f>IF(D250=0, "-", D246/D250)</f>
        <v>6.6666666666666666E-2</v>
      </c>
      <c r="F246" s="81">
        <v>6</v>
      </c>
      <c r="G246" s="34">
        <f>IF(F250=0, "-", F246/F250)</f>
        <v>2.1739130434782608E-2</v>
      </c>
      <c r="H246" s="65">
        <v>8</v>
      </c>
      <c r="I246" s="9">
        <f>IF(H250=0, "-", H246/H250)</f>
        <v>3.3755274261603373E-2</v>
      </c>
      <c r="J246" s="8">
        <f t="shared" si="22"/>
        <v>-1</v>
      </c>
      <c r="K246" s="9">
        <f t="shared" si="23"/>
        <v>-0.25</v>
      </c>
    </row>
    <row r="247" spans="1:11" x14ac:dyDescent="0.25">
      <c r="A247" s="7" t="s">
        <v>353</v>
      </c>
      <c r="B247" s="65">
        <v>17</v>
      </c>
      <c r="C247" s="34">
        <f>IF(B250=0, "-", B247/B250)</f>
        <v>0.56666666666666665</v>
      </c>
      <c r="D247" s="65">
        <v>7</v>
      </c>
      <c r="E247" s="9">
        <f>IF(D250=0, "-", D247/D250)</f>
        <v>0.23333333333333334</v>
      </c>
      <c r="F247" s="81">
        <v>153</v>
      </c>
      <c r="G247" s="34">
        <f>IF(F250=0, "-", F247/F250)</f>
        <v>0.55434782608695654</v>
      </c>
      <c r="H247" s="65">
        <v>93</v>
      </c>
      <c r="I247" s="9">
        <f>IF(H250=0, "-", H247/H250)</f>
        <v>0.39240506329113922</v>
      </c>
      <c r="J247" s="8">
        <f t="shared" si="22"/>
        <v>1.4285714285714286</v>
      </c>
      <c r="K247" s="9">
        <f t="shared" si="23"/>
        <v>0.64516129032258063</v>
      </c>
    </row>
    <row r="248" spans="1:11" x14ac:dyDescent="0.25">
      <c r="A248" s="7" t="s">
        <v>354</v>
      </c>
      <c r="B248" s="65">
        <v>0</v>
      </c>
      <c r="C248" s="34">
        <f>IF(B250=0, "-", B248/B250)</f>
        <v>0</v>
      </c>
      <c r="D248" s="65">
        <v>0</v>
      </c>
      <c r="E248" s="9">
        <f>IF(D250=0, "-", D248/D250)</f>
        <v>0</v>
      </c>
      <c r="F248" s="81">
        <v>2</v>
      </c>
      <c r="G248" s="34">
        <f>IF(F250=0, "-", F248/F250)</f>
        <v>7.246376811594203E-3</v>
      </c>
      <c r="H248" s="65">
        <v>1</v>
      </c>
      <c r="I248" s="9">
        <f>IF(H250=0, "-", H248/H250)</f>
        <v>4.2194092827004216E-3</v>
      </c>
      <c r="J248" s="8" t="str">
        <f t="shared" si="22"/>
        <v>-</v>
      </c>
      <c r="K248" s="9">
        <f t="shared" si="23"/>
        <v>1</v>
      </c>
    </row>
    <row r="249" spans="1:11" x14ac:dyDescent="0.25">
      <c r="A249" s="2"/>
      <c r="B249" s="68"/>
      <c r="C249" s="33"/>
      <c r="D249" s="68"/>
      <c r="E249" s="6"/>
      <c r="F249" s="82"/>
      <c r="G249" s="33"/>
      <c r="H249" s="68"/>
      <c r="I249" s="6"/>
      <c r="J249" s="5"/>
      <c r="K249" s="6"/>
    </row>
    <row r="250" spans="1:11" s="43" customFormat="1" x14ac:dyDescent="0.25">
      <c r="A250" s="162" t="s">
        <v>592</v>
      </c>
      <c r="B250" s="71">
        <f>SUM(B237:B249)</f>
        <v>30</v>
      </c>
      <c r="C250" s="40">
        <f>B250/25367</f>
        <v>1.1826388615129894E-3</v>
      </c>
      <c r="D250" s="71">
        <f>SUM(D237:D249)</f>
        <v>30</v>
      </c>
      <c r="E250" s="41">
        <f>D250/20495</f>
        <v>1.463771651622347E-3</v>
      </c>
      <c r="F250" s="77">
        <f>SUM(F237:F249)</f>
        <v>276</v>
      </c>
      <c r="G250" s="42">
        <f>F250/214492</f>
        <v>1.2867612778098951E-3</v>
      </c>
      <c r="H250" s="71">
        <f>SUM(H237:H249)</f>
        <v>237</v>
      </c>
      <c r="I250" s="41">
        <f>H250/211338</f>
        <v>1.1214263407432644E-3</v>
      </c>
      <c r="J250" s="37">
        <f>IF(D250=0, "-", IF((B250-D250)/D250&lt;10, (B250-D250)/D250, "&gt;999%"))</f>
        <v>0</v>
      </c>
      <c r="K250" s="38">
        <f>IF(H250=0, "-", IF((F250-H250)/H250&lt;10, (F250-H250)/H250, "&gt;999%"))</f>
        <v>0.16455696202531644</v>
      </c>
    </row>
    <row r="251" spans="1:11" x14ac:dyDescent="0.25">
      <c r="B251" s="83"/>
      <c r="D251" s="83"/>
      <c r="F251" s="83"/>
      <c r="H251" s="83"/>
    </row>
    <row r="252" spans="1:11" s="43" customFormat="1" x14ac:dyDescent="0.25">
      <c r="A252" s="162" t="s">
        <v>591</v>
      </c>
      <c r="B252" s="71">
        <v>290</v>
      </c>
      <c r="C252" s="40">
        <f>B252/25367</f>
        <v>1.143217566129223E-2</v>
      </c>
      <c r="D252" s="71">
        <v>287</v>
      </c>
      <c r="E252" s="41">
        <f>D252/20495</f>
        <v>1.4003415467187119E-2</v>
      </c>
      <c r="F252" s="77">
        <v>2054</v>
      </c>
      <c r="G252" s="42">
        <f>F252/214492</f>
        <v>9.5761147268895817E-3</v>
      </c>
      <c r="H252" s="71">
        <v>2746</v>
      </c>
      <c r="I252" s="41">
        <f>H252/211338</f>
        <v>1.2993403931143477E-2</v>
      </c>
      <c r="J252" s="37">
        <f>IF(D252=0, "-", IF((B252-D252)/D252&lt;10, (B252-D252)/D252, "&gt;999%"))</f>
        <v>1.0452961672473868E-2</v>
      </c>
      <c r="K252" s="38">
        <f>IF(H252=0, "-", IF((F252-H252)/H252&lt;10, (F252-H252)/H252, "&gt;999%"))</f>
        <v>-0.2520029133284778</v>
      </c>
    </row>
    <row r="253" spans="1:11" x14ac:dyDescent="0.25">
      <c r="B253" s="83"/>
      <c r="D253" s="83"/>
      <c r="F253" s="83"/>
      <c r="H253" s="83"/>
    </row>
    <row r="254" spans="1:11" x14ac:dyDescent="0.25">
      <c r="A254" s="27" t="s">
        <v>589</v>
      </c>
      <c r="B254" s="71">
        <f>B258-B256</f>
        <v>3312</v>
      </c>
      <c r="C254" s="40">
        <f>B254/25367</f>
        <v>0.13056333031103401</v>
      </c>
      <c r="D254" s="71">
        <f>D258-D256</f>
        <v>3632</v>
      </c>
      <c r="E254" s="41">
        <f>D254/20495</f>
        <v>0.17721395462307879</v>
      </c>
      <c r="F254" s="77">
        <f>F258-F256</f>
        <v>32171</v>
      </c>
      <c r="G254" s="42">
        <f>F254/214492</f>
        <v>0.14998694590008019</v>
      </c>
      <c r="H254" s="71">
        <f>H258-H256</f>
        <v>36969</v>
      </c>
      <c r="I254" s="41">
        <f>H254/211338</f>
        <v>0.17492831388581326</v>
      </c>
      <c r="J254" s="37">
        <f>IF(D254=0, "-", IF((B254-D254)/D254&lt;10, (B254-D254)/D254, "&gt;999%"))</f>
        <v>-8.8105726872246701E-2</v>
      </c>
      <c r="K254" s="38">
        <f>IF(H254=0, "-", IF((F254-H254)/H254&lt;10, (F254-H254)/H254, "&gt;999%"))</f>
        <v>-0.12978441396846005</v>
      </c>
    </row>
    <row r="255" spans="1:11" x14ac:dyDescent="0.25">
      <c r="A255" s="27"/>
      <c r="B255" s="71"/>
      <c r="C255" s="40"/>
      <c r="D255" s="71"/>
      <c r="E255" s="41"/>
      <c r="F255" s="77"/>
      <c r="G255" s="42"/>
      <c r="H255" s="71"/>
      <c r="I255" s="41"/>
      <c r="J255" s="37"/>
      <c r="K255" s="38"/>
    </row>
    <row r="256" spans="1:11" x14ac:dyDescent="0.25">
      <c r="A256" s="27" t="s">
        <v>590</v>
      </c>
      <c r="B256" s="71">
        <v>1577</v>
      </c>
      <c r="C256" s="40">
        <f>B256/25367</f>
        <v>6.2167382820199471E-2</v>
      </c>
      <c r="D256" s="71">
        <v>804</v>
      </c>
      <c r="E256" s="41">
        <f>D256/20495</f>
        <v>3.9229080263478898E-2</v>
      </c>
      <c r="F256" s="77">
        <v>10946</v>
      </c>
      <c r="G256" s="42">
        <f>F256/214492</f>
        <v>5.1032206329373588E-2</v>
      </c>
      <c r="H256" s="71">
        <v>9620</v>
      </c>
      <c r="I256" s="41">
        <f>H256/211338</f>
        <v>4.5519499569410142E-2</v>
      </c>
      <c r="J256" s="37">
        <f>IF(D256=0, "-", IF((B256-D256)/D256&lt;10, (B256-D256)/D256, "&gt;999%"))</f>
        <v>0.96144278606965172</v>
      </c>
      <c r="K256" s="38">
        <f>IF(H256=0, "-", IF((F256-H256)/H256&lt;10, (F256-H256)/H256, "&gt;999%"))</f>
        <v>0.13783783783783785</v>
      </c>
    </row>
    <row r="257" spans="1:11" x14ac:dyDescent="0.25">
      <c r="A257" s="27"/>
      <c r="B257" s="71"/>
      <c r="C257" s="40"/>
      <c r="D257" s="71"/>
      <c r="E257" s="41"/>
      <c r="F257" s="77"/>
      <c r="G257" s="42"/>
      <c r="H257" s="71"/>
      <c r="I257" s="41"/>
      <c r="J257" s="37"/>
      <c r="K257" s="38"/>
    </row>
    <row r="258" spans="1:11" x14ac:dyDescent="0.25">
      <c r="A258" s="27" t="s">
        <v>588</v>
      </c>
      <c r="B258" s="71">
        <v>4889</v>
      </c>
      <c r="C258" s="40">
        <f>B258/25367</f>
        <v>0.19273071313123349</v>
      </c>
      <c r="D258" s="71">
        <v>4436</v>
      </c>
      <c r="E258" s="41">
        <f>D258/20495</f>
        <v>0.21644303488655769</v>
      </c>
      <c r="F258" s="77">
        <v>43117</v>
      </c>
      <c r="G258" s="42">
        <f>F258/214492</f>
        <v>0.20101915222945377</v>
      </c>
      <c r="H258" s="71">
        <v>46589</v>
      </c>
      <c r="I258" s="41">
        <f>H258/211338</f>
        <v>0.22044781345522338</v>
      </c>
      <c r="J258" s="37">
        <f>IF(D258=0, "-", IF((B258-D258)/D258&lt;10, (B258-D258)/D258, "&gt;999%"))</f>
        <v>0.10211902614968441</v>
      </c>
      <c r="K258" s="38">
        <f>IF(H258=0, "-", IF((F258-H258)/H258&lt;10, (F258-H258)/H258, "&gt;999%"))</f>
        <v>-7.4524029277297218E-2</v>
      </c>
    </row>
  </sheetData>
  <mergeCells count="58">
    <mergeCell ref="B1:K1"/>
    <mergeCell ref="B2:K2"/>
    <mergeCell ref="B198:E198"/>
    <mergeCell ref="F198:I198"/>
    <mergeCell ref="J198:K198"/>
    <mergeCell ref="B199:C199"/>
    <mergeCell ref="D199:E199"/>
    <mergeCell ref="F199:G199"/>
    <mergeCell ref="H199:I199"/>
    <mergeCell ref="B170:E170"/>
    <mergeCell ref="F170:I170"/>
    <mergeCell ref="J170:K170"/>
    <mergeCell ref="B171:C171"/>
    <mergeCell ref="D171:E171"/>
    <mergeCell ref="F171:G171"/>
    <mergeCell ref="H171:I171"/>
    <mergeCell ref="B145:E145"/>
    <mergeCell ref="F145:I145"/>
    <mergeCell ref="J145:K145"/>
    <mergeCell ref="B146:C146"/>
    <mergeCell ref="D146:E146"/>
    <mergeCell ref="F146:G146"/>
    <mergeCell ref="H146:I146"/>
    <mergeCell ref="B121:E121"/>
    <mergeCell ref="F121:I121"/>
    <mergeCell ref="J121:K121"/>
    <mergeCell ref="B122:C122"/>
    <mergeCell ref="D122:E122"/>
    <mergeCell ref="F122:G122"/>
    <mergeCell ref="H122:I122"/>
    <mergeCell ref="B82:E82"/>
    <mergeCell ref="F82:I82"/>
    <mergeCell ref="J82:K82"/>
    <mergeCell ref="B83:C83"/>
    <mergeCell ref="D83:E83"/>
    <mergeCell ref="F83:G83"/>
    <mergeCell ref="H83:I83"/>
    <mergeCell ref="B43:E43"/>
    <mergeCell ref="F43:I43"/>
    <mergeCell ref="J43:K43"/>
    <mergeCell ref="B44:C44"/>
    <mergeCell ref="D44:E44"/>
    <mergeCell ref="F44:G44"/>
    <mergeCell ref="H44:I44"/>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64" max="16383" man="1"/>
    <brk id="120" max="16383" man="1"/>
    <brk id="169" max="16383" man="1"/>
    <brk id="234" max="16383" man="1"/>
    <brk id="25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3"/>
  <sheetViews>
    <sheetView tabSelected="1" workbookViewId="0">
      <selection activeCell="M1" sqref="M1"/>
    </sheetView>
  </sheetViews>
  <sheetFormatPr defaultRowHeight="13.2" x14ac:dyDescent="0.25"/>
  <cols>
    <col min="1" max="1" width="18.6640625" bestFit="1" customWidth="1"/>
    <col min="2" max="11" width="8.44140625" customWidth="1"/>
  </cols>
  <sheetData>
    <row r="1" spans="1:11" s="52" customFormat="1" ht="20.399999999999999" x14ac:dyDescent="0.35">
      <c r="A1" s="4" t="s">
        <v>10</v>
      </c>
      <c r="B1" s="198" t="s">
        <v>641</v>
      </c>
      <c r="C1" s="198"/>
      <c r="D1" s="198"/>
      <c r="E1" s="199"/>
      <c r="F1" s="199"/>
      <c r="G1" s="199"/>
      <c r="H1" s="199"/>
      <c r="I1" s="199"/>
      <c r="J1" s="199"/>
      <c r="K1" s="199"/>
    </row>
    <row r="2" spans="1:11" s="52" customFormat="1" ht="20.399999999999999" x14ac:dyDescent="0.35">
      <c r="A2" s="4" t="s">
        <v>112</v>
      </c>
      <c r="B2" s="202" t="s">
        <v>103</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9</v>
      </c>
      <c r="C7" s="39">
        <f>IF(B53=0, "-", B7/B53)</f>
        <v>1.8408672530169769E-3</v>
      </c>
      <c r="D7" s="65">
        <v>19</v>
      </c>
      <c r="E7" s="21">
        <f>IF(D53=0, "-", D7/D53)</f>
        <v>4.2831379621280433E-3</v>
      </c>
      <c r="F7" s="81">
        <v>83</v>
      </c>
      <c r="G7" s="39">
        <f>IF(F53=0, "-", F7/F53)</f>
        <v>1.9249947816406521E-3</v>
      </c>
      <c r="H7" s="65">
        <v>167</v>
      </c>
      <c r="I7" s="21">
        <f>IF(H53=0, "-", H7/H53)</f>
        <v>3.5845371224967268E-3</v>
      </c>
      <c r="J7" s="20">
        <f t="shared" ref="J7:J51" si="0">IF(D7=0, "-", IF((B7-D7)/D7&lt;10, (B7-D7)/D7, "&gt;999%"))</f>
        <v>-0.52631578947368418</v>
      </c>
      <c r="K7" s="21">
        <f t="shared" ref="K7:K51" si="1">IF(H7=0, "-", IF((F7-H7)/H7&lt;10, (F7-H7)/H7, "&gt;999%"))</f>
        <v>-0.50299401197604787</v>
      </c>
    </row>
    <row r="8" spans="1:11" x14ac:dyDescent="0.25">
      <c r="A8" s="7" t="s">
        <v>32</v>
      </c>
      <c r="B8" s="65">
        <v>0</v>
      </c>
      <c r="C8" s="39">
        <f>IF(B53=0, "-", B8/B53)</f>
        <v>0</v>
      </c>
      <c r="D8" s="65">
        <v>0</v>
      </c>
      <c r="E8" s="21">
        <f>IF(D53=0, "-", D8/D53)</f>
        <v>0</v>
      </c>
      <c r="F8" s="81">
        <v>2</v>
      </c>
      <c r="G8" s="39">
        <f>IF(F53=0, "-", F8/F53)</f>
        <v>4.6385416425075958E-5</v>
      </c>
      <c r="H8" s="65">
        <v>3</v>
      </c>
      <c r="I8" s="21">
        <f>IF(H53=0, "-", H8/H53)</f>
        <v>6.4392882440060954E-5</v>
      </c>
      <c r="J8" s="20" t="str">
        <f t="shared" si="0"/>
        <v>-</v>
      </c>
      <c r="K8" s="21">
        <f t="shared" si="1"/>
        <v>-0.33333333333333331</v>
      </c>
    </row>
    <row r="9" spans="1:11" x14ac:dyDescent="0.25">
      <c r="A9" s="7" t="s">
        <v>33</v>
      </c>
      <c r="B9" s="65">
        <v>2</v>
      </c>
      <c r="C9" s="39">
        <f>IF(B53=0, "-", B9/B53)</f>
        <v>4.0908161178155044E-4</v>
      </c>
      <c r="D9" s="65">
        <v>1</v>
      </c>
      <c r="E9" s="21">
        <f>IF(D53=0, "-", D9/D53)</f>
        <v>2.2542831379621279E-4</v>
      </c>
      <c r="F9" s="81">
        <v>16</v>
      </c>
      <c r="G9" s="39">
        <f>IF(F53=0, "-", F9/F53)</f>
        <v>3.7108333140060766E-4</v>
      </c>
      <c r="H9" s="65">
        <v>17</v>
      </c>
      <c r="I9" s="21">
        <f>IF(H53=0, "-", H9/H53)</f>
        <v>3.6489300049367875E-4</v>
      </c>
      <c r="J9" s="20">
        <f t="shared" si="0"/>
        <v>1</v>
      </c>
      <c r="K9" s="21">
        <f t="shared" si="1"/>
        <v>-5.8823529411764705E-2</v>
      </c>
    </row>
    <row r="10" spans="1:11" x14ac:dyDescent="0.25">
      <c r="A10" s="7" t="s">
        <v>34</v>
      </c>
      <c r="B10" s="65">
        <v>139</v>
      </c>
      <c r="C10" s="39">
        <f>IF(B53=0, "-", B10/B53)</f>
        <v>2.8431172018817754E-2</v>
      </c>
      <c r="D10" s="65">
        <v>38</v>
      </c>
      <c r="E10" s="21">
        <f>IF(D53=0, "-", D10/D53)</f>
        <v>8.5662759242560865E-3</v>
      </c>
      <c r="F10" s="81">
        <v>752</v>
      </c>
      <c r="G10" s="39">
        <f>IF(F53=0, "-", F10/F53)</f>
        <v>1.7440916575828559E-2</v>
      </c>
      <c r="H10" s="65">
        <v>449</v>
      </c>
      <c r="I10" s="21">
        <f>IF(H53=0, "-", H10/H53)</f>
        <v>9.6374680718624567E-3</v>
      </c>
      <c r="J10" s="20">
        <f t="shared" si="0"/>
        <v>2.6578947368421053</v>
      </c>
      <c r="K10" s="21">
        <f t="shared" si="1"/>
        <v>0.67483296213808464</v>
      </c>
    </row>
    <row r="11" spans="1:11" x14ac:dyDescent="0.25">
      <c r="A11" s="7" t="s">
        <v>35</v>
      </c>
      <c r="B11" s="65">
        <v>1</v>
      </c>
      <c r="C11" s="39">
        <f>IF(B53=0, "-", B11/B53)</f>
        <v>2.0454080589077522E-4</v>
      </c>
      <c r="D11" s="65">
        <v>3</v>
      </c>
      <c r="E11" s="21">
        <f>IF(D53=0, "-", D11/D53)</f>
        <v>6.7628494138863846E-4</v>
      </c>
      <c r="F11" s="81">
        <v>19</v>
      </c>
      <c r="G11" s="39">
        <f>IF(F53=0, "-", F11/F53)</f>
        <v>4.4066145603822158E-4</v>
      </c>
      <c r="H11" s="65">
        <v>29</v>
      </c>
      <c r="I11" s="21">
        <f>IF(H53=0, "-", H11/H53)</f>
        <v>6.2246453025392257E-4</v>
      </c>
      <c r="J11" s="20">
        <f t="shared" si="0"/>
        <v>-0.66666666666666663</v>
      </c>
      <c r="K11" s="21">
        <f t="shared" si="1"/>
        <v>-0.34482758620689657</v>
      </c>
    </row>
    <row r="12" spans="1:11" x14ac:dyDescent="0.25">
      <c r="A12" s="7" t="s">
        <v>36</v>
      </c>
      <c r="B12" s="65">
        <v>450</v>
      </c>
      <c r="C12" s="39">
        <f>IF(B53=0, "-", B12/B53)</f>
        <v>9.2043362650848851E-2</v>
      </c>
      <c r="D12" s="65">
        <v>248</v>
      </c>
      <c r="E12" s="21">
        <f>IF(D53=0, "-", D12/D53)</f>
        <v>5.5906221821460773E-2</v>
      </c>
      <c r="F12" s="81">
        <v>2743</v>
      </c>
      <c r="G12" s="39">
        <f>IF(F53=0, "-", F12/F53)</f>
        <v>6.3617598626991678E-2</v>
      </c>
      <c r="H12" s="65">
        <v>3204</v>
      </c>
      <c r="I12" s="21">
        <f>IF(H53=0, "-", H12/H53)</f>
        <v>6.8771598445985099E-2</v>
      </c>
      <c r="J12" s="20">
        <f t="shared" si="0"/>
        <v>0.81451612903225812</v>
      </c>
      <c r="K12" s="21">
        <f t="shared" si="1"/>
        <v>-0.14388264669163545</v>
      </c>
    </row>
    <row r="13" spans="1:11" x14ac:dyDescent="0.25">
      <c r="A13" s="7" t="s">
        <v>37</v>
      </c>
      <c r="B13" s="65">
        <v>0</v>
      </c>
      <c r="C13" s="39">
        <f>IF(B53=0, "-", B13/B53)</f>
        <v>0</v>
      </c>
      <c r="D13" s="65">
        <v>0</v>
      </c>
      <c r="E13" s="21">
        <f>IF(D53=0, "-", D13/D53)</f>
        <v>0</v>
      </c>
      <c r="F13" s="81">
        <v>1</v>
      </c>
      <c r="G13" s="39">
        <f>IF(F53=0, "-", F13/F53)</f>
        <v>2.3192708212537979E-5</v>
      </c>
      <c r="H13" s="65">
        <v>0</v>
      </c>
      <c r="I13" s="21">
        <f>IF(H53=0, "-", H13/H53)</f>
        <v>0</v>
      </c>
      <c r="J13" s="20" t="str">
        <f t="shared" si="0"/>
        <v>-</v>
      </c>
      <c r="K13" s="21" t="str">
        <f t="shared" si="1"/>
        <v>-</v>
      </c>
    </row>
    <row r="14" spans="1:11" x14ac:dyDescent="0.25">
      <c r="A14" s="7" t="s">
        <v>38</v>
      </c>
      <c r="B14" s="65">
        <v>1</v>
      </c>
      <c r="C14" s="39">
        <f>IF(B53=0, "-", B14/B53)</f>
        <v>2.0454080589077522E-4</v>
      </c>
      <c r="D14" s="65">
        <v>0</v>
      </c>
      <c r="E14" s="21">
        <f>IF(D53=0, "-", D14/D53)</f>
        <v>0</v>
      </c>
      <c r="F14" s="81">
        <v>54</v>
      </c>
      <c r="G14" s="39">
        <f>IF(F53=0, "-", F14/F53)</f>
        <v>1.2524062434770508E-3</v>
      </c>
      <c r="H14" s="65">
        <v>0</v>
      </c>
      <c r="I14" s="21">
        <f>IF(H53=0, "-", H14/H53)</f>
        <v>0</v>
      </c>
      <c r="J14" s="20" t="str">
        <f t="shared" si="0"/>
        <v>-</v>
      </c>
      <c r="K14" s="21" t="str">
        <f t="shared" si="1"/>
        <v>-</v>
      </c>
    </row>
    <row r="15" spans="1:11" x14ac:dyDescent="0.25">
      <c r="A15" s="7" t="s">
        <v>39</v>
      </c>
      <c r="B15" s="65">
        <v>0</v>
      </c>
      <c r="C15" s="39">
        <f>IF(B53=0, "-", B15/B53)</f>
        <v>0</v>
      </c>
      <c r="D15" s="65">
        <v>3</v>
      </c>
      <c r="E15" s="21">
        <f>IF(D53=0, "-", D15/D53)</f>
        <v>6.7628494138863846E-4</v>
      </c>
      <c r="F15" s="81">
        <v>10</v>
      </c>
      <c r="G15" s="39">
        <f>IF(F53=0, "-", F15/F53)</f>
        <v>2.3192708212537978E-4</v>
      </c>
      <c r="H15" s="65">
        <v>23</v>
      </c>
      <c r="I15" s="21">
        <f>IF(H53=0, "-", H15/H53)</f>
        <v>4.9367876537380069E-4</v>
      </c>
      <c r="J15" s="20">
        <f t="shared" si="0"/>
        <v>-1</v>
      </c>
      <c r="K15" s="21">
        <f t="shared" si="1"/>
        <v>-0.56521739130434778</v>
      </c>
    </row>
    <row r="16" spans="1:11" x14ac:dyDescent="0.25">
      <c r="A16" s="7" t="s">
        <v>40</v>
      </c>
      <c r="B16" s="65">
        <v>2</v>
      </c>
      <c r="C16" s="39">
        <f>IF(B53=0, "-", B16/B53)</f>
        <v>4.0908161178155044E-4</v>
      </c>
      <c r="D16" s="65">
        <v>1</v>
      </c>
      <c r="E16" s="21">
        <f>IF(D53=0, "-", D16/D53)</f>
        <v>2.2542831379621279E-4</v>
      </c>
      <c r="F16" s="81">
        <v>30</v>
      </c>
      <c r="G16" s="39">
        <f>IF(F53=0, "-", F16/F53)</f>
        <v>6.9578124637613935E-4</v>
      </c>
      <c r="H16" s="65">
        <v>16</v>
      </c>
      <c r="I16" s="21">
        <f>IF(H53=0, "-", H16/H53)</f>
        <v>3.4342870634699175E-4</v>
      </c>
      <c r="J16" s="20">
        <f t="shared" si="0"/>
        <v>1</v>
      </c>
      <c r="K16" s="21">
        <f t="shared" si="1"/>
        <v>0.875</v>
      </c>
    </row>
    <row r="17" spans="1:11" x14ac:dyDescent="0.25">
      <c r="A17" s="7" t="s">
        <v>41</v>
      </c>
      <c r="B17" s="65">
        <v>10</v>
      </c>
      <c r="C17" s="39">
        <f>IF(B53=0, "-", B17/B53)</f>
        <v>2.0454080589077522E-3</v>
      </c>
      <c r="D17" s="65">
        <v>0</v>
      </c>
      <c r="E17" s="21">
        <f>IF(D53=0, "-", D17/D53)</f>
        <v>0</v>
      </c>
      <c r="F17" s="81">
        <v>16</v>
      </c>
      <c r="G17" s="39">
        <f>IF(F53=0, "-", F17/F53)</f>
        <v>3.7108333140060766E-4</v>
      </c>
      <c r="H17" s="65">
        <v>0</v>
      </c>
      <c r="I17" s="21">
        <f>IF(H53=0, "-", H17/H53)</f>
        <v>0</v>
      </c>
      <c r="J17" s="20" t="str">
        <f t="shared" si="0"/>
        <v>-</v>
      </c>
      <c r="K17" s="21" t="str">
        <f t="shared" si="1"/>
        <v>-</v>
      </c>
    </row>
    <row r="18" spans="1:11" x14ac:dyDescent="0.25">
      <c r="A18" s="7" t="s">
        <v>44</v>
      </c>
      <c r="B18" s="65">
        <v>0</v>
      </c>
      <c r="C18" s="39">
        <f>IF(B53=0, "-", B18/B53)</f>
        <v>0</v>
      </c>
      <c r="D18" s="65">
        <v>5</v>
      </c>
      <c r="E18" s="21">
        <f>IF(D53=0, "-", D18/D53)</f>
        <v>1.127141568981064E-3</v>
      </c>
      <c r="F18" s="81">
        <v>35</v>
      </c>
      <c r="G18" s="39">
        <f>IF(F53=0, "-", F18/F53)</f>
        <v>8.1174478743882919E-4</v>
      </c>
      <c r="H18" s="65">
        <v>29</v>
      </c>
      <c r="I18" s="21">
        <f>IF(H53=0, "-", H18/H53)</f>
        <v>6.2246453025392257E-4</v>
      </c>
      <c r="J18" s="20">
        <f t="shared" si="0"/>
        <v>-1</v>
      </c>
      <c r="K18" s="21">
        <f t="shared" si="1"/>
        <v>0.20689655172413793</v>
      </c>
    </row>
    <row r="19" spans="1:11" x14ac:dyDescent="0.25">
      <c r="A19" s="7" t="s">
        <v>45</v>
      </c>
      <c r="B19" s="65">
        <v>2</v>
      </c>
      <c r="C19" s="39">
        <f>IF(B53=0, "-", B19/B53)</f>
        <v>4.0908161178155044E-4</v>
      </c>
      <c r="D19" s="65">
        <v>30</v>
      </c>
      <c r="E19" s="21">
        <f>IF(D53=0, "-", D19/D53)</f>
        <v>6.762849413886384E-3</v>
      </c>
      <c r="F19" s="81">
        <v>108</v>
      </c>
      <c r="G19" s="39">
        <f>IF(F53=0, "-", F19/F53)</f>
        <v>2.5048124869541015E-3</v>
      </c>
      <c r="H19" s="65">
        <v>147</v>
      </c>
      <c r="I19" s="21">
        <f>IF(H53=0, "-", H19/H53)</f>
        <v>3.155251239562987E-3</v>
      </c>
      <c r="J19" s="20">
        <f t="shared" si="0"/>
        <v>-0.93333333333333335</v>
      </c>
      <c r="K19" s="21">
        <f t="shared" si="1"/>
        <v>-0.26530612244897961</v>
      </c>
    </row>
    <row r="20" spans="1:11" x14ac:dyDescent="0.25">
      <c r="A20" s="7" t="s">
        <v>47</v>
      </c>
      <c r="B20" s="65">
        <v>72</v>
      </c>
      <c r="C20" s="39">
        <f>IF(B53=0, "-", B20/B53)</f>
        <v>1.4726938024135815E-2</v>
      </c>
      <c r="D20" s="65">
        <v>104</v>
      </c>
      <c r="E20" s="21">
        <f>IF(D53=0, "-", D20/D53)</f>
        <v>2.3444544634806132E-2</v>
      </c>
      <c r="F20" s="81">
        <v>612</v>
      </c>
      <c r="G20" s="39">
        <f>IF(F53=0, "-", F20/F53)</f>
        <v>1.4193937426073243E-2</v>
      </c>
      <c r="H20" s="65">
        <v>1234</v>
      </c>
      <c r="I20" s="21">
        <f>IF(H53=0, "-", H20/H53)</f>
        <v>2.648693897701174E-2</v>
      </c>
      <c r="J20" s="20">
        <f t="shared" si="0"/>
        <v>-0.30769230769230771</v>
      </c>
      <c r="K20" s="21">
        <f t="shared" si="1"/>
        <v>-0.50405186385737444</v>
      </c>
    </row>
    <row r="21" spans="1:11" x14ac:dyDescent="0.25">
      <c r="A21" s="7" t="s">
        <v>50</v>
      </c>
      <c r="B21" s="65">
        <v>5</v>
      </c>
      <c r="C21" s="39">
        <f>IF(B53=0, "-", B21/B53)</f>
        <v>1.0227040294538761E-3</v>
      </c>
      <c r="D21" s="65">
        <v>0</v>
      </c>
      <c r="E21" s="21">
        <f>IF(D53=0, "-", D21/D53)</f>
        <v>0</v>
      </c>
      <c r="F21" s="81">
        <v>20</v>
      </c>
      <c r="G21" s="39">
        <f>IF(F53=0, "-", F21/F53)</f>
        <v>4.6385416425075957E-4</v>
      </c>
      <c r="H21" s="65">
        <v>15</v>
      </c>
      <c r="I21" s="21">
        <f>IF(H53=0, "-", H21/H53)</f>
        <v>3.2196441220030481E-4</v>
      </c>
      <c r="J21" s="20" t="str">
        <f t="shared" si="0"/>
        <v>-</v>
      </c>
      <c r="K21" s="21">
        <f t="shared" si="1"/>
        <v>0.33333333333333331</v>
      </c>
    </row>
    <row r="22" spans="1:11" x14ac:dyDescent="0.25">
      <c r="A22" s="7" t="s">
        <v>53</v>
      </c>
      <c r="B22" s="65">
        <v>31</v>
      </c>
      <c r="C22" s="39">
        <f>IF(B53=0, "-", B22/B53)</f>
        <v>6.3407649826140314E-3</v>
      </c>
      <c r="D22" s="65">
        <v>60</v>
      </c>
      <c r="E22" s="21">
        <f>IF(D53=0, "-", D22/D53)</f>
        <v>1.3525698827772768E-2</v>
      </c>
      <c r="F22" s="81">
        <v>389</v>
      </c>
      <c r="G22" s="39">
        <f>IF(F53=0, "-", F22/F53)</f>
        <v>9.021963494677274E-3</v>
      </c>
      <c r="H22" s="65">
        <v>1286</v>
      </c>
      <c r="I22" s="21">
        <f>IF(H53=0, "-", H22/H53)</f>
        <v>2.7603082272639464E-2</v>
      </c>
      <c r="J22" s="20">
        <f t="shared" si="0"/>
        <v>-0.48333333333333334</v>
      </c>
      <c r="K22" s="21">
        <f t="shared" si="1"/>
        <v>-0.69751166407465004</v>
      </c>
    </row>
    <row r="23" spans="1:11" x14ac:dyDescent="0.25">
      <c r="A23" s="7" t="s">
        <v>54</v>
      </c>
      <c r="B23" s="65">
        <v>547</v>
      </c>
      <c r="C23" s="39">
        <f>IF(B53=0, "-", B23/B53)</f>
        <v>0.11188382082225404</v>
      </c>
      <c r="D23" s="65">
        <v>560</v>
      </c>
      <c r="E23" s="21">
        <f>IF(D53=0, "-", D23/D53)</f>
        <v>0.12623985572587917</v>
      </c>
      <c r="F23" s="81">
        <v>5249</v>
      </c>
      <c r="G23" s="39">
        <f>IF(F53=0, "-", F23/F53)</f>
        <v>0.12173852540761185</v>
      </c>
      <c r="H23" s="65">
        <v>5256</v>
      </c>
      <c r="I23" s="21">
        <f>IF(H53=0, "-", H23/H53)</f>
        <v>0.1128163300349868</v>
      </c>
      <c r="J23" s="20">
        <f t="shared" si="0"/>
        <v>-2.3214285714285715E-2</v>
      </c>
      <c r="K23" s="21">
        <f t="shared" si="1"/>
        <v>-1.3318112633181126E-3</v>
      </c>
    </row>
    <row r="24" spans="1:11" x14ac:dyDescent="0.25">
      <c r="A24" s="7" t="s">
        <v>61</v>
      </c>
      <c r="B24" s="65">
        <v>0</v>
      </c>
      <c r="C24" s="39">
        <f>IF(B53=0, "-", B24/B53)</f>
        <v>0</v>
      </c>
      <c r="D24" s="65">
        <v>2</v>
      </c>
      <c r="E24" s="21">
        <f>IF(D53=0, "-", D24/D53)</f>
        <v>4.5085662759242559E-4</v>
      </c>
      <c r="F24" s="81">
        <v>22</v>
      </c>
      <c r="G24" s="39">
        <f>IF(F53=0, "-", F24/F53)</f>
        <v>5.1023958067583555E-4</v>
      </c>
      <c r="H24" s="65">
        <v>48</v>
      </c>
      <c r="I24" s="21">
        <f>IF(H53=0, "-", H24/H53)</f>
        <v>1.0302861190409753E-3</v>
      </c>
      <c r="J24" s="20">
        <f t="shared" si="0"/>
        <v>-1</v>
      </c>
      <c r="K24" s="21">
        <f t="shared" si="1"/>
        <v>-0.54166666666666663</v>
      </c>
    </row>
    <row r="25" spans="1:11" x14ac:dyDescent="0.25">
      <c r="A25" s="7" t="s">
        <v>64</v>
      </c>
      <c r="B25" s="65">
        <v>854</v>
      </c>
      <c r="C25" s="39">
        <f>IF(B53=0, "-", B25/B53)</f>
        <v>0.17467784823072202</v>
      </c>
      <c r="D25" s="65">
        <v>792</v>
      </c>
      <c r="E25" s="21">
        <f>IF(D53=0, "-", D25/D53)</f>
        <v>0.17853922452660054</v>
      </c>
      <c r="F25" s="81">
        <v>7434</v>
      </c>
      <c r="G25" s="39">
        <f>IF(F53=0, "-", F25/F53)</f>
        <v>0.17241459285200733</v>
      </c>
      <c r="H25" s="65">
        <v>8608</v>
      </c>
      <c r="I25" s="21">
        <f>IF(H53=0, "-", H25/H53)</f>
        <v>0.18476464401468157</v>
      </c>
      <c r="J25" s="20">
        <f t="shared" si="0"/>
        <v>7.8282828282828287E-2</v>
      </c>
      <c r="K25" s="21">
        <f t="shared" si="1"/>
        <v>-0.13638475836431227</v>
      </c>
    </row>
    <row r="26" spans="1:11" x14ac:dyDescent="0.25">
      <c r="A26" s="7" t="s">
        <v>65</v>
      </c>
      <c r="B26" s="65">
        <v>8</v>
      </c>
      <c r="C26" s="39">
        <f>IF(B53=0, "-", B26/B53)</f>
        <v>1.6363264471262017E-3</v>
      </c>
      <c r="D26" s="65">
        <v>3</v>
      </c>
      <c r="E26" s="21">
        <f>IF(D53=0, "-", D26/D53)</f>
        <v>6.7628494138863846E-4</v>
      </c>
      <c r="F26" s="81">
        <v>18</v>
      </c>
      <c r="G26" s="39">
        <f>IF(F53=0, "-", F26/F53)</f>
        <v>4.1746874782568359E-4</v>
      </c>
      <c r="H26" s="65">
        <v>17</v>
      </c>
      <c r="I26" s="21">
        <f>IF(H53=0, "-", H26/H53)</f>
        <v>3.6489300049367875E-4</v>
      </c>
      <c r="J26" s="20">
        <f t="shared" si="0"/>
        <v>1.6666666666666667</v>
      </c>
      <c r="K26" s="21">
        <f t="shared" si="1"/>
        <v>5.8823529411764705E-2</v>
      </c>
    </row>
    <row r="27" spans="1:11" x14ac:dyDescent="0.25">
      <c r="A27" s="7" t="s">
        <v>67</v>
      </c>
      <c r="B27" s="65">
        <v>0</v>
      </c>
      <c r="C27" s="39">
        <f>IF(B53=0, "-", B27/B53)</f>
        <v>0</v>
      </c>
      <c r="D27" s="65">
        <v>10</v>
      </c>
      <c r="E27" s="21">
        <f>IF(D53=0, "-", D27/D53)</f>
        <v>2.254283137962128E-3</v>
      </c>
      <c r="F27" s="81">
        <v>61</v>
      </c>
      <c r="G27" s="39">
        <f>IF(F53=0, "-", F27/F53)</f>
        <v>1.4147552009648166E-3</v>
      </c>
      <c r="H27" s="65">
        <v>129</v>
      </c>
      <c r="I27" s="21">
        <f>IF(H53=0, "-", H27/H53)</f>
        <v>2.7688939449226212E-3</v>
      </c>
      <c r="J27" s="20">
        <f t="shared" si="0"/>
        <v>-1</v>
      </c>
      <c r="K27" s="21">
        <f t="shared" si="1"/>
        <v>-0.52713178294573648</v>
      </c>
    </row>
    <row r="28" spans="1:11" x14ac:dyDescent="0.25">
      <c r="A28" s="7" t="s">
        <v>68</v>
      </c>
      <c r="B28" s="65">
        <v>28</v>
      </c>
      <c r="C28" s="39">
        <f>IF(B53=0, "-", B28/B53)</f>
        <v>5.7271425649417056E-3</v>
      </c>
      <c r="D28" s="65">
        <v>41</v>
      </c>
      <c r="E28" s="21">
        <f>IF(D53=0, "-", D28/D53)</f>
        <v>9.2425608656447247E-3</v>
      </c>
      <c r="F28" s="81">
        <v>184</v>
      </c>
      <c r="G28" s="39">
        <f>IF(F53=0, "-", F28/F53)</f>
        <v>4.2674583111069883E-3</v>
      </c>
      <c r="H28" s="65">
        <v>547</v>
      </c>
      <c r="I28" s="21">
        <f>IF(H53=0, "-", H28/H53)</f>
        <v>1.1740968898237782E-2</v>
      </c>
      <c r="J28" s="20">
        <f t="shared" si="0"/>
        <v>-0.31707317073170732</v>
      </c>
      <c r="K28" s="21">
        <f t="shared" si="1"/>
        <v>-0.66361974405850088</v>
      </c>
    </row>
    <row r="29" spans="1:11" x14ac:dyDescent="0.25">
      <c r="A29" s="7" t="s">
        <v>69</v>
      </c>
      <c r="B29" s="65">
        <v>0</v>
      </c>
      <c r="C29" s="39">
        <f>IF(B53=0, "-", B29/B53)</f>
        <v>0</v>
      </c>
      <c r="D29" s="65">
        <v>4</v>
      </c>
      <c r="E29" s="21">
        <f>IF(D53=0, "-", D29/D53)</f>
        <v>9.0171325518485117E-4</v>
      </c>
      <c r="F29" s="81">
        <v>21</v>
      </c>
      <c r="G29" s="39">
        <f>IF(F53=0, "-", F29/F53)</f>
        <v>4.8704687246329756E-4</v>
      </c>
      <c r="H29" s="65">
        <v>22</v>
      </c>
      <c r="I29" s="21">
        <f>IF(H53=0, "-", H29/H53)</f>
        <v>4.7221447122711369E-4</v>
      </c>
      <c r="J29" s="20">
        <f t="shared" si="0"/>
        <v>-1</v>
      </c>
      <c r="K29" s="21">
        <f t="shared" si="1"/>
        <v>-4.5454545454545456E-2</v>
      </c>
    </row>
    <row r="30" spans="1:11" x14ac:dyDescent="0.25">
      <c r="A30" s="7" t="s">
        <v>72</v>
      </c>
      <c r="B30" s="65">
        <v>5</v>
      </c>
      <c r="C30" s="39">
        <f>IF(B53=0, "-", B30/B53)</f>
        <v>1.0227040294538761E-3</v>
      </c>
      <c r="D30" s="65">
        <v>5</v>
      </c>
      <c r="E30" s="21">
        <f>IF(D53=0, "-", D30/D53)</f>
        <v>1.127141568981064E-3</v>
      </c>
      <c r="F30" s="81">
        <v>31</v>
      </c>
      <c r="G30" s="39">
        <f>IF(F53=0, "-", F30/F53)</f>
        <v>7.1897395458867734E-4</v>
      </c>
      <c r="H30" s="65">
        <v>38</v>
      </c>
      <c r="I30" s="21">
        <f>IF(H53=0, "-", H30/H53)</f>
        <v>8.156431775741055E-4</v>
      </c>
      <c r="J30" s="20">
        <f t="shared" si="0"/>
        <v>0</v>
      </c>
      <c r="K30" s="21">
        <f t="shared" si="1"/>
        <v>-0.18421052631578946</v>
      </c>
    </row>
    <row r="31" spans="1:11" x14ac:dyDescent="0.25">
      <c r="A31" s="7" t="s">
        <v>73</v>
      </c>
      <c r="B31" s="65">
        <v>279</v>
      </c>
      <c r="C31" s="39">
        <f>IF(B53=0, "-", B31/B53)</f>
        <v>5.7066884843526282E-2</v>
      </c>
      <c r="D31" s="65">
        <v>319</v>
      </c>
      <c r="E31" s="21">
        <f>IF(D53=0, "-", D31/D53)</f>
        <v>7.1911632100991885E-2</v>
      </c>
      <c r="F31" s="81">
        <v>3430</v>
      </c>
      <c r="G31" s="39">
        <f>IF(F53=0, "-", F31/F53)</f>
        <v>7.9550989169005271E-2</v>
      </c>
      <c r="H31" s="65">
        <v>4293</v>
      </c>
      <c r="I31" s="21">
        <f>IF(H53=0, "-", H31/H53)</f>
        <v>9.2146214771727228E-2</v>
      </c>
      <c r="J31" s="20">
        <f t="shared" si="0"/>
        <v>-0.12539184952978055</v>
      </c>
      <c r="K31" s="21">
        <f t="shared" si="1"/>
        <v>-0.20102492429536456</v>
      </c>
    </row>
    <row r="32" spans="1:11" x14ac:dyDescent="0.25">
      <c r="A32" s="7" t="s">
        <v>74</v>
      </c>
      <c r="B32" s="65">
        <v>0</v>
      </c>
      <c r="C32" s="39">
        <f>IF(B53=0, "-", B32/B53)</f>
        <v>0</v>
      </c>
      <c r="D32" s="65">
        <v>1</v>
      </c>
      <c r="E32" s="21">
        <f>IF(D53=0, "-", D32/D53)</f>
        <v>2.2542831379621279E-4</v>
      </c>
      <c r="F32" s="81">
        <v>13</v>
      </c>
      <c r="G32" s="39">
        <f>IF(F53=0, "-", F32/F53)</f>
        <v>3.015052067629937E-4</v>
      </c>
      <c r="H32" s="65">
        <v>13</v>
      </c>
      <c r="I32" s="21">
        <f>IF(H53=0, "-", H32/H53)</f>
        <v>2.7903582390693081E-4</v>
      </c>
      <c r="J32" s="20">
        <f t="shared" si="0"/>
        <v>-1</v>
      </c>
      <c r="K32" s="21">
        <f t="shared" si="1"/>
        <v>0</v>
      </c>
    </row>
    <row r="33" spans="1:11" x14ac:dyDescent="0.25">
      <c r="A33" s="7" t="s">
        <v>75</v>
      </c>
      <c r="B33" s="65">
        <v>306</v>
      </c>
      <c r="C33" s="39">
        <f>IF(B53=0, "-", B33/B53)</f>
        <v>6.258948660257721E-2</v>
      </c>
      <c r="D33" s="65">
        <v>336</v>
      </c>
      <c r="E33" s="21">
        <f>IF(D53=0, "-", D33/D53)</f>
        <v>7.5743913435527499E-2</v>
      </c>
      <c r="F33" s="81">
        <v>3128</v>
      </c>
      <c r="G33" s="39">
        <f>IF(F53=0, "-", F33/F53)</f>
        <v>7.2546791288818802E-2</v>
      </c>
      <c r="H33" s="65">
        <v>3845</v>
      </c>
      <c r="I33" s="21">
        <f>IF(H53=0, "-", H33/H53)</f>
        <v>8.2530210994011463E-2</v>
      </c>
      <c r="J33" s="20">
        <f t="shared" si="0"/>
        <v>-8.9285714285714288E-2</v>
      </c>
      <c r="K33" s="21">
        <f t="shared" si="1"/>
        <v>-0.18647594278283486</v>
      </c>
    </row>
    <row r="34" spans="1:11" x14ac:dyDescent="0.25">
      <c r="A34" s="7" t="s">
        <v>77</v>
      </c>
      <c r="B34" s="65">
        <v>37</v>
      </c>
      <c r="C34" s="39">
        <f>IF(B53=0, "-", B34/B53)</f>
        <v>7.5680098179586831E-3</v>
      </c>
      <c r="D34" s="65">
        <v>8</v>
      </c>
      <c r="E34" s="21">
        <f>IF(D53=0, "-", D34/D53)</f>
        <v>1.8034265103697023E-3</v>
      </c>
      <c r="F34" s="81">
        <v>286</v>
      </c>
      <c r="G34" s="39">
        <f>IF(F53=0, "-", F34/F53)</f>
        <v>6.6331145487858621E-3</v>
      </c>
      <c r="H34" s="65">
        <v>167</v>
      </c>
      <c r="I34" s="21">
        <f>IF(H53=0, "-", H34/H53)</f>
        <v>3.5845371224967268E-3</v>
      </c>
      <c r="J34" s="20">
        <f t="shared" si="0"/>
        <v>3.625</v>
      </c>
      <c r="K34" s="21">
        <f t="shared" si="1"/>
        <v>0.71257485029940115</v>
      </c>
    </row>
    <row r="35" spans="1:11" x14ac:dyDescent="0.25">
      <c r="A35" s="7" t="s">
        <v>78</v>
      </c>
      <c r="B35" s="65">
        <v>366</v>
      </c>
      <c r="C35" s="39">
        <f>IF(B53=0, "-", B35/B53)</f>
        <v>7.4861934956023723E-2</v>
      </c>
      <c r="D35" s="65">
        <v>244</v>
      </c>
      <c r="E35" s="21">
        <f>IF(D53=0, "-", D35/D53)</f>
        <v>5.5004508566275923E-2</v>
      </c>
      <c r="F35" s="81">
        <v>2711</v>
      </c>
      <c r="G35" s="39">
        <f>IF(F53=0, "-", F35/F53)</f>
        <v>6.2875431964190459E-2</v>
      </c>
      <c r="H35" s="65">
        <v>2311</v>
      </c>
      <c r="I35" s="21">
        <f>IF(H53=0, "-", H35/H53)</f>
        <v>4.9603983772993625E-2</v>
      </c>
      <c r="J35" s="20">
        <f t="shared" si="0"/>
        <v>0.5</v>
      </c>
      <c r="K35" s="21">
        <f t="shared" si="1"/>
        <v>0.17308524448290782</v>
      </c>
    </row>
    <row r="36" spans="1:11" x14ac:dyDescent="0.25">
      <c r="A36" s="7" t="s">
        <v>79</v>
      </c>
      <c r="B36" s="65">
        <v>59</v>
      </c>
      <c r="C36" s="39">
        <f>IF(B53=0, "-", B36/B53)</f>
        <v>1.2067907547555738E-2</v>
      </c>
      <c r="D36" s="65">
        <v>52</v>
      </c>
      <c r="E36" s="21">
        <f>IF(D53=0, "-", D36/D53)</f>
        <v>1.1722272317403066E-2</v>
      </c>
      <c r="F36" s="81">
        <v>481</v>
      </c>
      <c r="G36" s="39">
        <f>IF(F53=0, "-", F36/F53)</f>
        <v>1.1155692650230767E-2</v>
      </c>
      <c r="H36" s="65">
        <v>531</v>
      </c>
      <c r="I36" s="21">
        <f>IF(H53=0, "-", H36/H53)</f>
        <v>1.1397540191890789E-2</v>
      </c>
      <c r="J36" s="20">
        <f t="shared" si="0"/>
        <v>0.13461538461538461</v>
      </c>
      <c r="K36" s="21">
        <f t="shared" si="1"/>
        <v>-9.4161958568738227E-2</v>
      </c>
    </row>
    <row r="37" spans="1:11" x14ac:dyDescent="0.25">
      <c r="A37" s="7" t="s">
        <v>80</v>
      </c>
      <c r="B37" s="65">
        <v>23</v>
      </c>
      <c r="C37" s="39">
        <f>IF(B53=0, "-", B37/B53)</f>
        <v>4.7044385354878294E-3</v>
      </c>
      <c r="D37" s="65">
        <v>9</v>
      </c>
      <c r="E37" s="21">
        <f>IF(D53=0, "-", D37/D53)</f>
        <v>2.0288548241659153E-3</v>
      </c>
      <c r="F37" s="81">
        <v>217</v>
      </c>
      <c r="G37" s="39">
        <f>IF(F53=0, "-", F37/F53)</f>
        <v>5.0328176821207412E-3</v>
      </c>
      <c r="H37" s="65">
        <v>131</v>
      </c>
      <c r="I37" s="21">
        <f>IF(H53=0, "-", H37/H53)</f>
        <v>2.8118225332159951E-3</v>
      </c>
      <c r="J37" s="20">
        <f t="shared" si="0"/>
        <v>1.5555555555555556</v>
      </c>
      <c r="K37" s="21">
        <f t="shared" si="1"/>
        <v>0.65648854961832059</v>
      </c>
    </row>
    <row r="38" spans="1:11" x14ac:dyDescent="0.25">
      <c r="A38" s="7" t="s">
        <v>81</v>
      </c>
      <c r="B38" s="65">
        <v>0</v>
      </c>
      <c r="C38" s="39">
        <f>IF(B53=0, "-", B38/B53)</f>
        <v>0</v>
      </c>
      <c r="D38" s="65">
        <v>0</v>
      </c>
      <c r="E38" s="21">
        <f>IF(D53=0, "-", D38/D53)</f>
        <v>0</v>
      </c>
      <c r="F38" s="81">
        <v>0</v>
      </c>
      <c r="G38" s="39">
        <f>IF(F53=0, "-", F38/F53)</f>
        <v>0</v>
      </c>
      <c r="H38" s="65">
        <v>2</v>
      </c>
      <c r="I38" s="21">
        <f>IF(H53=0, "-", H38/H53)</f>
        <v>4.2928588293373969E-5</v>
      </c>
      <c r="J38" s="20" t="str">
        <f t="shared" si="0"/>
        <v>-</v>
      </c>
      <c r="K38" s="21">
        <f t="shared" si="1"/>
        <v>-1</v>
      </c>
    </row>
    <row r="39" spans="1:11" x14ac:dyDescent="0.25">
      <c r="A39" s="7" t="s">
        <v>82</v>
      </c>
      <c r="B39" s="65">
        <v>13</v>
      </c>
      <c r="C39" s="39">
        <f>IF(B53=0, "-", B39/B53)</f>
        <v>2.6590304765800776E-3</v>
      </c>
      <c r="D39" s="65">
        <v>25</v>
      </c>
      <c r="E39" s="21">
        <f>IF(D53=0, "-", D39/D53)</f>
        <v>5.6357078449053204E-3</v>
      </c>
      <c r="F39" s="81">
        <v>114</v>
      </c>
      <c r="G39" s="39">
        <f>IF(F53=0, "-", F39/F53)</f>
        <v>2.6439687362293297E-3</v>
      </c>
      <c r="H39" s="65">
        <v>207</v>
      </c>
      <c r="I39" s="21">
        <f>IF(H53=0, "-", H39/H53)</f>
        <v>4.4431088883642063E-3</v>
      </c>
      <c r="J39" s="20">
        <f t="shared" si="0"/>
        <v>-0.48</v>
      </c>
      <c r="K39" s="21">
        <f t="shared" si="1"/>
        <v>-0.44927536231884058</v>
      </c>
    </row>
    <row r="40" spans="1:11" x14ac:dyDescent="0.25">
      <c r="A40" s="7" t="s">
        <v>83</v>
      </c>
      <c r="B40" s="65">
        <v>1</v>
      </c>
      <c r="C40" s="39">
        <f>IF(B53=0, "-", B40/B53)</f>
        <v>2.0454080589077522E-4</v>
      </c>
      <c r="D40" s="65">
        <v>2</v>
      </c>
      <c r="E40" s="21">
        <f>IF(D53=0, "-", D40/D53)</f>
        <v>4.5085662759242559E-4</v>
      </c>
      <c r="F40" s="81">
        <v>41</v>
      </c>
      <c r="G40" s="39">
        <f>IF(F53=0, "-", F40/F53)</f>
        <v>9.5090103671405712E-4</v>
      </c>
      <c r="H40" s="65">
        <v>24</v>
      </c>
      <c r="I40" s="21">
        <f>IF(H53=0, "-", H40/H53)</f>
        <v>5.1514305952048763E-4</v>
      </c>
      <c r="J40" s="20">
        <f t="shared" si="0"/>
        <v>-0.5</v>
      </c>
      <c r="K40" s="21">
        <f t="shared" si="1"/>
        <v>0.70833333333333337</v>
      </c>
    </row>
    <row r="41" spans="1:11" x14ac:dyDescent="0.25">
      <c r="A41" s="7" t="s">
        <v>84</v>
      </c>
      <c r="B41" s="65">
        <v>7</v>
      </c>
      <c r="C41" s="39">
        <f>IF(B53=0, "-", B41/B53)</f>
        <v>1.4317856412354264E-3</v>
      </c>
      <c r="D41" s="65">
        <v>0</v>
      </c>
      <c r="E41" s="21">
        <f>IF(D53=0, "-", D41/D53)</f>
        <v>0</v>
      </c>
      <c r="F41" s="81">
        <v>149</v>
      </c>
      <c r="G41" s="39">
        <f>IF(F53=0, "-", F41/F53)</f>
        <v>3.4557135236681588E-3</v>
      </c>
      <c r="H41" s="65">
        <v>0</v>
      </c>
      <c r="I41" s="21">
        <f>IF(H53=0, "-", H41/H53)</f>
        <v>0</v>
      </c>
      <c r="J41" s="20" t="str">
        <f t="shared" si="0"/>
        <v>-</v>
      </c>
      <c r="K41" s="21" t="str">
        <f t="shared" si="1"/>
        <v>-</v>
      </c>
    </row>
    <row r="42" spans="1:11" x14ac:dyDescent="0.25">
      <c r="A42" s="7" t="s">
        <v>85</v>
      </c>
      <c r="B42" s="65">
        <v>46</v>
      </c>
      <c r="C42" s="39">
        <f>IF(B53=0, "-", B42/B53)</f>
        <v>9.4088770709756589E-3</v>
      </c>
      <c r="D42" s="65">
        <v>27</v>
      </c>
      <c r="E42" s="21">
        <f>IF(D53=0, "-", D42/D53)</f>
        <v>6.0865644724977458E-3</v>
      </c>
      <c r="F42" s="81">
        <v>361</v>
      </c>
      <c r="G42" s="39">
        <f>IF(F53=0, "-", F42/F53)</f>
        <v>8.3725676647262107E-3</v>
      </c>
      <c r="H42" s="65">
        <v>313</v>
      </c>
      <c r="I42" s="21">
        <f>IF(H53=0, "-", H42/H53)</f>
        <v>6.7183240679130271E-3</v>
      </c>
      <c r="J42" s="20">
        <f t="shared" si="0"/>
        <v>0.70370370370370372</v>
      </c>
      <c r="K42" s="21">
        <f t="shared" si="1"/>
        <v>0.15335463258785942</v>
      </c>
    </row>
    <row r="43" spans="1:11" x14ac:dyDescent="0.25">
      <c r="A43" s="7" t="s">
        <v>87</v>
      </c>
      <c r="B43" s="65">
        <v>0</v>
      </c>
      <c r="C43" s="39">
        <f>IF(B53=0, "-", B43/B53)</f>
        <v>0</v>
      </c>
      <c r="D43" s="65">
        <v>0</v>
      </c>
      <c r="E43" s="21">
        <f>IF(D53=0, "-", D43/D53)</f>
        <v>0</v>
      </c>
      <c r="F43" s="81">
        <v>28</v>
      </c>
      <c r="G43" s="39">
        <f>IF(F53=0, "-", F43/F53)</f>
        <v>6.4939582995106337E-4</v>
      </c>
      <c r="H43" s="65">
        <v>20</v>
      </c>
      <c r="I43" s="21">
        <f>IF(H53=0, "-", H43/H53)</f>
        <v>4.2928588293373975E-4</v>
      </c>
      <c r="J43" s="20" t="str">
        <f t="shared" si="0"/>
        <v>-</v>
      </c>
      <c r="K43" s="21">
        <f t="shared" si="1"/>
        <v>0.4</v>
      </c>
    </row>
    <row r="44" spans="1:11" x14ac:dyDescent="0.25">
      <c r="A44" s="7" t="s">
        <v>88</v>
      </c>
      <c r="B44" s="65">
        <v>1</v>
      </c>
      <c r="C44" s="39">
        <f>IF(B53=0, "-", B44/B53)</f>
        <v>2.0454080589077522E-4</v>
      </c>
      <c r="D44" s="65">
        <v>1</v>
      </c>
      <c r="E44" s="21">
        <f>IF(D53=0, "-", D44/D53)</f>
        <v>2.2542831379621279E-4</v>
      </c>
      <c r="F44" s="81">
        <v>8</v>
      </c>
      <c r="G44" s="39">
        <f>IF(F53=0, "-", F44/F53)</f>
        <v>1.8554166570030383E-4</v>
      </c>
      <c r="H44" s="65">
        <v>5</v>
      </c>
      <c r="I44" s="21">
        <f>IF(H53=0, "-", H44/H53)</f>
        <v>1.0732147073343494E-4</v>
      </c>
      <c r="J44" s="20">
        <f t="shared" si="0"/>
        <v>0</v>
      </c>
      <c r="K44" s="21">
        <f t="shared" si="1"/>
        <v>0.6</v>
      </c>
    </row>
    <row r="45" spans="1:11" x14ac:dyDescent="0.25">
      <c r="A45" s="7" t="s">
        <v>91</v>
      </c>
      <c r="B45" s="65">
        <v>47</v>
      </c>
      <c r="C45" s="39">
        <f>IF(B53=0, "-", B45/B53)</f>
        <v>9.6134178768664345E-3</v>
      </c>
      <c r="D45" s="65">
        <v>60</v>
      </c>
      <c r="E45" s="21">
        <f>IF(D53=0, "-", D45/D53)</f>
        <v>1.3525698827772768E-2</v>
      </c>
      <c r="F45" s="81">
        <v>655</v>
      </c>
      <c r="G45" s="39">
        <f>IF(F53=0, "-", F45/F53)</f>
        <v>1.5191223879212375E-2</v>
      </c>
      <c r="H45" s="65">
        <v>926</v>
      </c>
      <c r="I45" s="21">
        <f>IF(H53=0, "-", H45/H53)</f>
        <v>1.9875936379832149E-2</v>
      </c>
      <c r="J45" s="20">
        <f t="shared" si="0"/>
        <v>-0.21666666666666667</v>
      </c>
      <c r="K45" s="21">
        <f t="shared" si="1"/>
        <v>-0.29265658747300216</v>
      </c>
    </row>
    <row r="46" spans="1:11" x14ac:dyDescent="0.25">
      <c r="A46" s="7" t="s">
        <v>93</v>
      </c>
      <c r="B46" s="65">
        <v>176</v>
      </c>
      <c r="C46" s="39">
        <f>IF(B53=0, "-", B46/B53)</f>
        <v>3.5999181836776438E-2</v>
      </c>
      <c r="D46" s="65">
        <v>64</v>
      </c>
      <c r="E46" s="21">
        <f>IF(D53=0, "-", D46/D53)</f>
        <v>1.4427412082957619E-2</v>
      </c>
      <c r="F46" s="81">
        <v>1084</v>
      </c>
      <c r="G46" s="39">
        <f>IF(F53=0, "-", F46/F53)</f>
        <v>2.5140895702391169E-2</v>
      </c>
      <c r="H46" s="65">
        <v>964</v>
      </c>
      <c r="I46" s="21">
        <f>IF(H53=0, "-", H46/H53)</f>
        <v>2.0691579557406255E-2</v>
      </c>
      <c r="J46" s="20">
        <f t="shared" si="0"/>
        <v>1.75</v>
      </c>
      <c r="K46" s="21">
        <f t="shared" si="1"/>
        <v>0.12448132780082988</v>
      </c>
    </row>
    <row r="47" spans="1:11" x14ac:dyDescent="0.25">
      <c r="A47" s="7" t="s">
        <v>94</v>
      </c>
      <c r="B47" s="65">
        <v>192</v>
      </c>
      <c r="C47" s="39">
        <f>IF(B53=0, "-", B47/B53)</f>
        <v>3.927183473102884E-2</v>
      </c>
      <c r="D47" s="65">
        <v>158</v>
      </c>
      <c r="E47" s="21">
        <f>IF(D53=0, "-", D47/D53)</f>
        <v>3.5617673579801626E-2</v>
      </c>
      <c r="F47" s="81">
        <v>2380</v>
      </c>
      <c r="G47" s="39">
        <f>IF(F53=0, "-", F47/F53)</f>
        <v>5.5198645545840384E-2</v>
      </c>
      <c r="H47" s="65">
        <v>1496</v>
      </c>
      <c r="I47" s="21">
        <f>IF(H53=0, "-", H47/H53)</f>
        <v>3.2110584043443732E-2</v>
      </c>
      <c r="J47" s="20">
        <f t="shared" si="0"/>
        <v>0.21518987341772153</v>
      </c>
      <c r="K47" s="21">
        <f t="shared" si="1"/>
        <v>0.59090909090909094</v>
      </c>
    </row>
    <row r="48" spans="1:11" x14ac:dyDescent="0.25">
      <c r="A48" s="7" t="s">
        <v>95</v>
      </c>
      <c r="B48" s="65">
        <v>444</v>
      </c>
      <c r="C48" s="39">
        <f>IF(B53=0, "-", B48/B53)</f>
        <v>9.0816117815504194E-2</v>
      </c>
      <c r="D48" s="65">
        <v>0</v>
      </c>
      <c r="E48" s="21">
        <f>IF(D53=0, "-", D48/D53)</f>
        <v>0</v>
      </c>
      <c r="F48" s="81">
        <v>2244</v>
      </c>
      <c r="G48" s="39">
        <f>IF(F53=0, "-", F48/F53)</f>
        <v>5.2044437228935224E-2</v>
      </c>
      <c r="H48" s="65">
        <v>0</v>
      </c>
      <c r="I48" s="21">
        <f>IF(H53=0, "-", H48/H53)</f>
        <v>0</v>
      </c>
      <c r="J48" s="20" t="str">
        <f t="shared" si="0"/>
        <v>-</v>
      </c>
      <c r="K48" s="21" t="str">
        <f t="shared" si="1"/>
        <v>-</v>
      </c>
    </row>
    <row r="49" spans="1:11" x14ac:dyDescent="0.25">
      <c r="A49" s="7" t="s">
        <v>96</v>
      </c>
      <c r="B49" s="65">
        <v>524</v>
      </c>
      <c r="C49" s="39">
        <f>IF(B53=0, "-", B49/B53)</f>
        <v>0.10717938228676621</v>
      </c>
      <c r="D49" s="65">
        <v>1000</v>
      </c>
      <c r="E49" s="21">
        <f>IF(D53=0, "-", D49/D53)</f>
        <v>0.22542831379621281</v>
      </c>
      <c r="F49" s="81">
        <v>6396</v>
      </c>
      <c r="G49" s="39">
        <f>IF(F53=0, "-", F49/F53)</f>
        <v>0.14834056172739291</v>
      </c>
      <c r="H49" s="65">
        <v>8295</v>
      </c>
      <c r="I49" s="21">
        <f>IF(H53=0, "-", H49/H53)</f>
        <v>0.17804631994676856</v>
      </c>
      <c r="J49" s="20">
        <f t="shared" si="0"/>
        <v>-0.47599999999999998</v>
      </c>
      <c r="K49" s="21">
        <f t="shared" si="1"/>
        <v>-0.22893309222423147</v>
      </c>
    </row>
    <row r="50" spans="1:11" x14ac:dyDescent="0.25">
      <c r="A50" s="7" t="s">
        <v>98</v>
      </c>
      <c r="B50" s="65">
        <v>182</v>
      </c>
      <c r="C50" s="39">
        <f>IF(B53=0, "-", B50/B53)</f>
        <v>3.7226426672121088E-2</v>
      </c>
      <c r="D50" s="65">
        <v>196</v>
      </c>
      <c r="E50" s="21">
        <f>IF(D53=0, "-", D50/D53)</f>
        <v>4.4183949504057712E-2</v>
      </c>
      <c r="F50" s="81">
        <v>1375</v>
      </c>
      <c r="G50" s="39">
        <f>IF(F53=0, "-", F50/F53)</f>
        <v>3.188997379223972E-2</v>
      </c>
      <c r="H50" s="65">
        <v>1719</v>
      </c>
      <c r="I50" s="21">
        <f>IF(H53=0, "-", H50/H53)</f>
        <v>3.689712163815493E-2</v>
      </c>
      <c r="J50" s="20">
        <f t="shared" si="0"/>
        <v>-7.1428571428571425E-2</v>
      </c>
      <c r="K50" s="21">
        <f t="shared" si="1"/>
        <v>-0.20011634671320536</v>
      </c>
    </row>
    <row r="51" spans="1:11" x14ac:dyDescent="0.25">
      <c r="A51" s="7" t="s">
        <v>99</v>
      </c>
      <c r="B51" s="65">
        <v>20</v>
      </c>
      <c r="C51" s="39">
        <f>IF(B53=0, "-", B51/B53)</f>
        <v>4.0908161178155045E-3</v>
      </c>
      <c r="D51" s="65">
        <v>5</v>
      </c>
      <c r="E51" s="21">
        <f>IF(D53=0, "-", D51/D53)</f>
        <v>1.127141568981064E-3</v>
      </c>
      <c r="F51" s="81">
        <v>106</v>
      </c>
      <c r="G51" s="39">
        <f>IF(F53=0, "-", F51/F53)</f>
        <v>2.4584270705290258E-3</v>
      </c>
      <c r="H51" s="65">
        <v>43</v>
      </c>
      <c r="I51" s="21">
        <f>IF(H53=0, "-", H51/H53)</f>
        <v>9.2296464830754043E-4</v>
      </c>
      <c r="J51" s="20">
        <f t="shared" si="0"/>
        <v>3</v>
      </c>
      <c r="K51" s="21">
        <f t="shared" si="1"/>
        <v>1.4651162790697674</v>
      </c>
    </row>
    <row r="52" spans="1:11" x14ac:dyDescent="0.25">
      <c r="A52" s="2"/>
      <c r="B52" s="68"/>
      <c r="C52" s="33"/>
      <c r="D52" s="68"/>
      <c r="E52" s="6"/>
      <c r="F52" s="82"/>
      <c r="G52" s="33"/>
      <c r="H52" s="68"/>
      <c r="I52" s="6"/>
      <c r="J52" s="5"/>
      <c r="K52" s="6"/>
    </row>
    <row r="53" spans="1:11" s="43" customFormat="1" x14ac:dyDescent="0.25">
      <c r="A53" s="162" t="s">
        <v>588</v>
      </c>
      <c r="B53" s="71">
        <f>SUM(B7:B52)</f>
        <v>4889</v>
      </c>
      <c r="C53" s="40">
        <v>1</v>
      </c>
      <c r="D53" s="71">
        <f>SUM(D7:D52)</f>
        <v>4436</v>
      </c>
      <c r="E53" s="41">
        <v>1</v>
      </c>
      <c r="F53" s="77">
        <f>SUM(F7:F52)</f>
        <v>43117</v>
      </c>
      <c r="G53" s="42">
        <v>1</v>
      </c>
      <c r="H53" s="71">
        <f>SUM(H7:H52)</f>
        <v>46589</v>
      </c>
      <c r="I53" s="41">
        <v>1</v>
      </c>
      <c r="J53" s="37">
        <f>IF(D53=0, "-", (B53-D53)/D53)</f>
        <v>0.10211902614968441</v>
      </c>
      <c r="K53" s="38">
        <f>IF(H53=0, "-", (F53-H53)/H53)</f>
        <v>-7.4524029277297218E-2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2022-10-04T19:51:29Z</dcterms:modified>
</cp:coreProperties>
</file>