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VFACTS\Output\2023 Reporting\September\Standard Reports\"/>
    </mc:Choice>
  </mc:AlternateContent>
  <xr:revisionPtr revIDLastSave="0" documentId="13_ncr:1_{A9E46408-FE7A-4B00-8E22-C56AA501E949}" xr6:coauthVersionLast="47" xr6:coauthVersionMax="47" xr10:uidLastSave="{00000000-0000-0000-0000-000000000000}"/>
  <bookViews>
    <workbookView xWindow="-23865" yWindow="555" windowWidth="21480" windowHeight="1488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J11" i="49"/>
  <c r="I11" i="49"/>
  <c r="H11" i="49"/>
  <c r="G11" i="49"/>
  <c r="H12" i="49"/>
  <c r="J12" i="49" s="1"/>
  <c r="G12" i="49"/>
  <c r="I12" i="49" s="1"/>
  <c r="I15" i="49"/>
  <c r="H15" i="49"/>
  <c r="J15" i="49" s="1"/>
  <c r="G15" i="49"/>
  <c r="I16" i="49"/>
  <c r="H16" i="49"/>
  <c r="J16" i="49" s="1"/>
  <c r="G16" i="49"/>
  <c r="H19" i="49"/>
  <c r="J19" i="49" s="1"/>
  <c r="G19" i="49"/>
  <c r="I19" i="49" s="1"/>
  <c r="H20" i="49"/>
  <c r="J20" i="49" s="1"/>
  <c r="G20" i="49"/>
  <c r="I20" i="49" s="1"/>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I31" i="49"/>
  <c r="H31" i="49"/>
  <c r="J31" i="49" s="1"/>
  <c r="G31" i="49"/>
  <c r="H32" i="49"/>
  <c r="J32" i="49" s="1"/>
  <c r="G32" i="49"/>
  <c r="I32" i="49" s="1"/>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0" i="49"/>
  <c r="J40" i="49" s="1"/>
  <c r="G40" i="49"/>
  <c r="I40" i="49" s="1"/>
  <c r="H43" i="49"/>
  <c r="J43" i="49" s="1"/>
  <c r="G43" i="49"/>
  <c r="I43" i="49" s="1"/>
  <c r="H44" i="49"/>
  <c r="J44" i="49" s="1"/>
  <c r="G44" i="49"/>
  <c r="I44" i="49" s="1"/>
  <c r="I45" i="49"/>
  <c r="H45" i="49"/>
  <c r="J45" i="49" s="1"/>
  <c r="G45" i="49"/>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H58" i="49"/>
  <c r="J58" i="49" s="1"/>
  <c r="G58" i="49"/>
  <c r="I58" i="49" s="1"/>
  <c r="I59" i="49"/>
  <c r="H59" i="49"/>
  <c r="J59" i="49" s="1"/>
  <c r="G59" i="49"/>
  <c r="H60" i="49"/>
  <c r="J60" i="49" s="1"/>
  <c r="G60" i="49"/>
  <c r="I60" i="49" s="1"/>
  <c r="J61" i="49"/>
  <c r="I61" i="49"/>
  <c r="H61" i="49"/>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J70" i="49"/>
  <c r="I70" i="49"/>
  <c r="H70" i="49"/>
  <c r="G70" i="49"/>
  <c r="H71" i="49"/>
  <c r="J71" i="49" s="1"/>
  <c r="G71" i="49"/>
  <c r="I71" i="49" s="1"/>
  <c r="H72" i="49"/>
  <c r="J72" i="49" s="1"/>
  <c r="G72" i="49"/>
  <c r="I72" i="49" s="1"/>
  <c r="J75" i="49"/>
  <c r="I75" i="49"/>
  <c r="H75" i="49"/>
  <c r="G75" i="49"/>
  <c r="J76" i="49"/>
  <c r="I76" i="49"/>
  <c r="H76" i="49"/>
  <c r="G76" i="49"/>
  <c r="I79" i="49"/>
  <c r="H79" i="49"/>
  <c r="J79" i="49" s="1"/>
  <c r="G79" i="49"/>
  <c r="I80" i="49"/>
  <c r="H80" i="49"/>
  <c r="J80" i="49" s="1"/>
  <c r="G80" i="49"/>
  <c r="J83" i="49"/>
  <c r="I83" i="49"/>
  <c r="H83" i="49"/>
  <c r="G83" i="49"/>
  <c r="J84" i="49"/>
  <c r="I84" i="49"/>
  <c r="H84" i="49"/>
  <c r="G84" i="49"/>
  <c r="H87" i="49"/>
  <c r="J87" i="49" s="1"/>
  <c r="G87" i="49"/>
  <c r="I87" i="49" s="1"/>
  <c r="H88" i="49"/>
  <c r="J88" i="49" s="1"/>
  <c r="G88" i="49"/>
  <c r="I88" i="49" s="1"/>
  <c r="H89" i="49"/>
  <c r="J89" i="49" s="1"/>
  <c r="G89" i="49"/>
  <c r="I89" i="49" s="1"/>
  <c r="H90" i="49"/>
  <c r="J90" i="49" s="1"/>
  <c r="G90" i="49"/>
  <c r="I90" i="49" s="1"/>
  <c r="I93" i="49"/>
  <c r="H93" i="49"/>
  <c r="J93" i="49" s="1"/>
  <c r="G93" i="49"/>
  <c r="I94" i="49"/>
  <c r="H94" i="49"/>
  <c r="J94" i="49" s="1"/>
  <c r="G94" i="49"/>
  <c r="H97" i="49"/>
  <c r="J97" i="49" s="1"/>
  <c r="G97" i="49"/>
  <c r="I97" i="49" s="1"/>
  <c r="I98" i="49"/>
  <c r="H98" i="49"/>
  <c r="J98" i="49" s="1"/>
  <c r="G98" i="49"/>
  <c r="I99" i="49"/>
  <c r="H99" i="49"/>
  <c r="J99" i="49" s="1"/>
  <c r="G99" i="49"/>
  <c r="J100" i="49"/>
  <c r="I100" i="49"/>
  <c r="H100" i="49"/>
  <c r="G100" i="49"/>
  <c r="H101" i="49"/>
  <c r="J101" i="49" s="1"/>
  <c r="G101" i="49"/>
  <c r="I101" i="49" s="1"/>
  <c r="H104" i="49"/>
  <c r="J104" i="49" s="1"/>
  <c r="G104" i="49"/>
  <c r="I104" i="49" s="1"/>
  <c r="J105" i="49"/>
  <c r="I105" i="49"/>
  <c r="H105" i="49"/>
  <c r="G105" i="49"/>
  <c r="H106" i="49"/>
  <c r="J106" i="49" s="1"/>
  <c r="G106" i="49"/>
  <c r="I106" i="49" s="1"/>
  <c r="H107" i="49"/>
  <c r="J107" i="49" s="1"/>
  <c r="G107" i="49"/>
  <c r="I107" i="49" s="1"/>
  <c r="H108" i="49"/>
  <c r="J108" i="49" s="1"/>
  <c r="G108" i="49"/>
  <c r="I108" i="49" s="1"/>
  <c r="H111" i="49"/>
  <c r="J111" i="49" s="1"/>
  <c r="G111" i="49"/>
  <c r="I111" i="49" s="1"/>
  <c r="H112" i="49"/>
  <c r="J112" i="49" s="1"/>
  <c r="G112" i="49"/>
  <c r="I112" i="49" s="1"/>
  <c r="H113" i="49"/>
  <c r="J113" i="49" s="1"/>
  <c r="G113" i="49"/>
  <c r="I113" i="49" s="1"/>
  <c r="H116" i="49"/>
  <c r="J116" i="49" s="1"/>
  <c r="G116" i="49"/>
  <c r="I116" i="49" s="1"/>
  <c r="H117" i="49"/>
  <c r="J117" i="49" s="1"/>
  <c r="G117" i="49"/>
  <c r="I117" i="49" s="1"/>
  <c r="I120" i="49"/>
  <c r="H120" i="49"/>
  <c r="J120" i="49" s="1"/>
  <c r="G120" i="49"/>
  <c r="I121" i="49"/>
  <c r="H121" i="49"/>
  <c r="J121" i="49" s="1"/>
  <c r="G121" i="49"/>
  <c r="H124" i="49"/>
  <c r="J124" i="49" s="1"/>
  <c r="G124" i="49"/>
  <c r="I124" i="49" s="1"/>
  <c r="H125" i="49"/>
  <c r="J125" i="49" s="1"/>
  <c r="G125" i="49"/>
  <c r="I125" i="49" s="1"/>
  <c r="H128" i="49"/>
  <c r="J128" i="49" s="1"/>
  <c r="G128" i="49"/>
  <c r="I128" i="49" s="1"/>
  <c r="H129" i="49"/>
  <c r="J129" i="49" s="1"/>
  <c r="G129" i="49"/>
  <c r="I129" i="49" s="1"/>
  <c r="H132" i="49"/>
  <c r="J132" i="49" s="1"/>
  <c r="G132" i="49"/>
  <c r="I132" i="49" s="1"/>
  <c r="H133" i="49"/>
  <c r="J133" i="49" s="1"/>
  <c r="G133" i="49"/>
  <c r="I133" i="49" s="1"/>
  <c r="I134" i="49"/>
  <c r="H134" i="49"/>
  <c r="J134" i="49" s="1"/>
  <c r="G134" i="49"/>
  <c r="I135" i="49"/>
  <c r="H135" i="49"/>
  <c r="J135" i="49" s="1"/>
  <c r="G135" i="49"/>
  <c r="H136" i="49"/>
  <c r="J136" i="49" s="1"/>
  <c r="G136" i="49"/>
  <c r="I136" i="49" s="1"/>
  <c r="H137" i="49"/>
  <c r="J137" i="49" s="1"/>
  <c r="G137" i="49"/>
  <c r="I137" i="49" s="1"/>
  <c r="H138" i="49"/>
  <c r="J138" i="49" s="1"/>
  <c r="G138" i="49"/>
  <c r="I138" i="49" s="1"/>
  <c r="H139" i="49"/>
  <c r="J139" i="49" s="1"/>
  <c r="G139" i="49"/>
  <c r="I139" i="49" s="1"/>
  <c r="I140" i="49"/>
  <c r="H140" i="49"/>
  <c r="J140" i="49" s="1"/>
  <c r="G140" i="49"/>
  <c r="H141" i="49"/>
  <c r="J141" i="49" s="1"/>
  <c r="G141" i="49"/>
  <c r="I141" i="49" s="1"/>
  <c r="H142" i="49"/>
  <c r="J142" i="49" s="1"/>
  <c r="G142" i="49"/>
  <c r="I142" i="49" s="1"/>
  <c r="H143" i="49"/>
  <c r="J143" i="49" s="1"/>
  <c r="G143" i="49"/>
  <c r="I143" i="49" s="1"/>
  <c r="J146" i="49"/>
  <c r="I146" i="49"/>
  <c r="H146" i="49"/>
  <c r="G146" i="49"/>
  <c r="J147" i="49"/>
  <c r="I147" i="49"/>
  <c r="H147" i="49"/>
  <c r="G147" i="49"/>
  <c r="H150" i="49"/>
  <c r="J150" i="49" s="1"/>
  <c r="G150" i="49"/>
  <c r="I150" i="49" s="1"/>
  <c r="H151" i="49"/>
  <c r="J151" i="49" s="1"/>
  <c r="G151" i="49"/>
  <c r="I151" i="49" s="1"/>
  <c r="H154" i="49"/>
  <c r="J154" i="49" s="1"/>
  <c r="G154" i="49"/>
  <c r="I154" i="49" s="1"/>
  <c r="H155" i="49"/>
  <c r="J155" i="49" s="1"/>
  <c r="G155" i="49"/>
  <c r="I155" i="49" s="1"/>
  <c r="H156" i="49"/>
  <c r="J156" i="49" s="1"/>
  <c r="G156" i="49"/>
  <c r="I156" i="49" s="1"/>
  <c r="H157" i="49"/>
  <c r="J157" i="49" s="1"/>
  <c r="G157" i="49"/>
  <c r="I157"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H168" i="49"/>
  <c r="J168" i="49" s="1"/>
  <c r="G168" i="49"/>
  <c r="I168" i="49" s="1"/>
  <c r="H169" i="49"/>
  <c r="J169" i="49" s="1"/>
  <c r="G169" i="49"/>
  <c r="I169" i="49" s="1"/>
  <c r="I170" i="49"/>
  <c r="H170" i="49"/>
  <c r="J170" i="49" s="1"/>
  <c r="G170" i="49"/>
  <c r="H171" i="49"/>
  <c r="J171" i="49" s="1"/>
  <c r="G171" i="49"/>
  <c r="I171" i="49" s="1"/>
  <c r="J172" i="49"/>
  <c r="I172" i="49"/>
  <c r="H172" i="49"/>
  <c r="G172" i="49"/>
  <c r="I173" i="49"/>
  <c r="H173" i="49"/>
  <c r="J173" i="49" s="1"/>
  <c r="G173" i="49"/>
  <c r="I174" i="49"/>
  <c r="H174" i="49"/>
  <c r="J174" i="49" s="1"/>
  <c r="G174" i="49"/>
  <c r="J175" i="49"/>
  <c r="I175" i="49"/>
  <c r="H175" i="49"/>
  <c r="G175" i="49"/>
  <c r="H176" i="49"/>
  <c r="J176" i="49" s="1"/>
  <c r="G176" i="49"/>
  <c r="I176" i="49" s="1"/>
  <c r="H177" i="49"/>
  <c r="J177" i="49" s="1"/>
  <c r="G177" i="49"/>
  <c r="I177" i="49" s="1"/>
  <c r="H178" i="49"/>
  <c r="J178" i="49" s="1"/>
  <c r="G178" i="49"/>
  <c r="I178" i="49" s="1"/>
  <c r="H181" i="49"/>
  <c r="J181" i="49" s="1"/>
  <c r="G181" i="49"/>
  <c r="I181" i="49" s="1"/>
  <c r="H182" i="49"/>
  <c r="J182" i="49" s="1"/>
  <c r="G182" i="49"/>
  <c r="I182" i="49" s="1"/>
  <c r="H183" i="49"/>
  <c r="J183" i="49" s="1"/>
  <c r="G183" i="49"/>
  <c r="I183" i="49" s="1"/>
  <c r="H184" i="49"/>
  <c r="J184" i="49" s="1"/>
  <c r="G184" i="49"/>
  <c r="I184" i="49" s="1"/>
  <c r="H187" i="49"/>
  <c r="J187" i="49" s="1"/>
  <c r="G187" i="49"/>
  <c r="I187" i="49" s="1"/>
  <c r="H188" i="49"/>
  <c r="J188" i="49" s="1"/>
  <c r="G188" i="49"/>
  <c r="I188" i="49" s="1"/>
  <c r="H189" i="49"/>
  <c r="J189" i="49" s="1"/>
  <c r="G189" i="49"/>
  <c r="I189" i="49" s="1"/>
  <c r="H190" i="49"/>
  <c r="J190" i="49" s="1"/>
  <c r="G190" i="49"/>
  <c r="I190" i="49" s="1"/>
  <c r="I191" i="49"/>
  <c r="H191" i="49"/>
  <c r="J191" i="49" s="1"/>
  <c r="G191" i="49"/>
  <c r="J192" i="49"/>
  <c r="I192" i="49"/>
  <c r="H192" i="49"/>
  <c r="G192" i="49"/>
  <c r="H193" i="49"/>
  <c r="J193" i="49" s="1"/>
  <c r="G193" i="49"/>
  <c r="I193" i="49" s="1"/>
  <c r="H196" i="49"/>
  <c r="J196" i="49" s="1"/>
  <c r="G196" i="49"/>
  <c r="I196" i="49" s="1"/>
  <c r="H197" i="49"/>
  <c r="J197" i="49" s="1"/>
  <c r="G197" i="49"/>
  <c r="I197" i="49" s="1"/>
  <c r="H198" i="49"/>
  <c r="J198" i="49" s="1"/>
  <c r="G198" i="49"/>
  <c r="I198" i="49" s="1"/>
  <c r="H199" i="49"/>
  <c r="J199" i="49" s="1"/>
  <c r="G199" i="49"/>
  <c r="I199" i="49" s="1"/>
  <c r="J200" i="49"/>
  <c r="I200" i="49"/>
  <c r="H200" i="49"/>
  <c r="G200" i="49"/>
  <c r="H201" i="49"/>
  <c r="J201" i="49" s="1"/>
  <c r="G201" i="49"/>
  <c r="I201" i="49" s="1"/>
  <c r="H202" i="49"/>
  <c r="J202" i="49" s="1"/>
  <c r="G202" i="49"/>
  <c r="I202" i="49" s="1"/>
  <c r="H203" i="49"/>
  <c r="J203" i="49" s="1"/>
  <c r="G203" i="49"/>
  <c r="I203" i="49" s="1"/>
  <c r="H204" i="49"/>
  <c r="J204" i="49" s="1"/>
  <c r="G204" i="49"/>
  <c r="I204" i="49" s="1"/>
  <c r="H205" i="49"/>
  <c r="J205" i="49" s="1"/>
  <c r="G205" i="49"/>
  <c r="I205" i="49" s="1"/>
  <c r="H206" i="49"/>
  <c r="J206" i="49" s="1"/>
  <c r="G206" i="49"/>
  <c r="I206" i="49" s="1"/>
  <c r="H207" i="49"/>
  <c r="J207" i="49" s="1"/>
  <c r="G207" i="49"/>
  <c r="I207" i="49" s="1"/>
  <c r="H208" i="49"/>
  <c r="J208" i="49" s="1"/>
  <c r="G208" i="49"/>
  <c r="I208" i="49" s="1"/>
  <c r="H209" i="49"/>
  <c r="J209" i="49" s="1"/>
  <c r="G209" i="49"/>
  <c r="I209" i="49" s="1"/>
  <c r="J212" i="49"/>
  <c r="I212" i="49"/>
  <c r="H212" i="49"/>
  <c r="G212" i="49"/>
  <c r="I213" i="49"/>
  <c r="H213" i="49"/>
  <c r="J213" i="49" s="1"/>
  <c r="G213" i="49"/>
  <c r="I214" i="49"/>
  <c r="H214" i="49"/>
  <c r="J214" i="49" s="1"/>
  <c r="G214" i="49"/>
  <c r="I215" i="49"/>
  <c r="H215" i="49"/>
  <c r="J215" i="49" s="1"/>
  <c r="G215" i="49"/>
  <c r="J216" i="49"/>
  <c r="I216" i="49"/>
  <c r="H216" i="49"/>
  <c r="G216" i="49"/>
  <c r="I217" i="49"/>
  <c r="H217" i="49"/>
  <c r="J217" i="49" s="1"/>
  <c r="G217" i="49"/>
  <c r="I218" i="49"/>
  <c r="H218" i="49"/>
  <c r="J218" i="49" s="1"/>
  <c r="G218" i="49"/>
  <c r="H221" i="49"/>
  <c r="J221" i="49" s="1"/>
  <c r="G221" i="49"/>
  <c r="I221" i="49" s="1"/>
  <c r="H222" i="49"/>
  <c r="J222" i="49" s="1"/>
  <c r="G222" i="49"/>
  <c r="I222" i="49" s="1"/>
  <c r="H223" i="49"/>
  <c r="J223" i="49" s="1"/>
  <c r="G223" i="49"/>
  <c r="I223" i="49" s="1"/>
  <c r="H224" i="49"/>
  <c r="J224" i="49" s="1"/>
  <c r="G224" i="49"/>
  <c r="I224" i="49" s="1"/>
  <c r="H227" i="49"/>
  <c r="J227" i="49" s="1"/>
  <c r="G227" i="49"/>
  <c r="I227" i="49" s="1"/>
  <c r="H228" i="49"/>
  <c r="J228" i="49" s="1"/>
  <c r="G228" i="49"/>
  <c r="I228" i="49" s="1"/>
  <c r="H229" i="49"/>
  <c r="J229" i="49" s="1"/>
  <c r="G229" i="49"/>
  <c r="I229" i="49" s="1"/>
  <c r="H230" i="49"/>
  <c r="J230" i="49" s="1"/>
  <c r="G230" i="49"/>
  <c r="I230" i="49" s="1"/>
  <c r="I233" i="49"/>
  <c r="H233" i="49"/>
  <c r="J233" i="49" s="1"/>
  <c r="G233" i="49"/>
  <c r="I234" i="49"/>
  <c r="H234" i="49"/>
  <c r="J234" i="49" s="1"/>
  <c r="G234" i="49"/>
  <c r="I235" i="49"/>
  <c r="H235" i="49"/>
  <c r="J235" i="49" s="1"/>
  <c r="G235" i="49"/>
  <c r="H238" i="49"/>
  <c r="J238" i="49" s="1"/>
  <c r="G238" i="49"/>
  <c r="I238" i="49" s="1"/>
  <c r="H239" i="49"/>
  <c r="J239" i="49" s="1"/>
  <c r="G239" i="49"/>
  <c r="I239" i="49" s="1"/>
  <c r="H240" i="49"/>
  <c r="J240" i="49" s="1"/>
  <c r="G240" i="49"/>
  <c r="I240" i="49" s="1"/>
  <c r="H241" i="49"/>
  <c r="J241" i="49" s="1"/>
  <c r="G241" i="49"/>
  <c r="I241" i="49" s="1"/>
  <c r="H242" i="49"/>
  <c r="J242" i="49" s="1"/>
  <c r="G242" i="49"/>
  <c r="I242" i="49" s="1"/>
  <c r="H245" i="49"/>
  <c r="J245" i="49" s="1"/>
  <c r="G245" i="49"/>
  <c r="I245" i="49" s="1"/>
  <c r="H246" i="49"/>
  <c r="J246" i="49" s="1"/>
  <c r="G246" i="49"/>
  <c r="I246" i="49" s="1"/>
  <c r="I247" i="49"/>
  <c r="H247" i="49"/>
  <c r="J247" i="49" s="1"/>
  <c r="G247" i="49"/>
  <c r="I248" i="49"/>
  <c r="H248" i="49"/>
  <c r="J248" i="49" s="1"/>
  <c r="G248" i="49"/>
  <c r="I249" i="49"/>
  <c r="H249" i="49"/>
  <c r="J249" i="49" s="1"/>
  <c r="G249" i="49"/>
  <c r="I250" i="49"/>
  <c r="H250" i="49"/>
  <c r="J250" i="49" s="1"/>
  <c r="G250" i="49"/>
  <c r="H251" i="49"/>
  <c r="J251" i="49" s="1"/>
  <c r="G251" i="49"/>
  <c r="I251"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J259" i="49"/>
  <c r="H259" i="49"/>
  <c r="G259" i="49"/>
  <c r="I259" i="49" s="1"/>
  <c r="H262" i="49"/>
  <c r="J262" i="49" s="1"/>
  <c r="G262" i="49"/>
  <c r="I262" i="49" s="1"/>
  <c r="H263" i="49"/>
  <c r="J263" i="49" s="1"/>
  <c r="G263" i="49"/>
  <c r="I263"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H277" i="49"/>
  <c r="J277" i="49" s="1"/>
  <c r="G277" i="49"/>
  <c r="I277" i="49" s="1"/>
  <c r="H280" i="49"/>
  <c r="J280" i="49" s="1"/>
  <c r="G280" i="49"/>
  <c r="I280" i="49" s="1"/>
  <c r="H281" i="49"/>
  <c r="J281" i="49" s="1"/>
  <c r="G281" i="49"/>
  <c r="I281" i="49" s="1"/>
  <c r="H282" i="49"/>
  <c r="J282" i="49" s="1"/>
  <c r="G282" i="49"/>
  <c r="I282"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H295" i="49"/>
  <c r="J295" i="49" s="1"/>
  <c r="G295" i="49"/>
  <c r="I295" i="49" s="1"/>
  <c r="H296" i="49"/>
  <c r="J296" i="49" s="1"/>
  <c r="G296" i="49"/>
  <c r="I296" i="49" s="1"/>
  <c r="H297" i="49"/>
  <c r="J297" i="49" s="1"/>
  <c r="G297" i="49"/>
  <c r="I297" i="49" s="1"/>
  <c r="I298" i="49"/>
  <c r="H298" i="49"/>
  <c r="J298" i="49" s="1"/>
  <c r="G298" i="49"/>
  <c r="H299" i="49"/>
  <c r="J299" i="49" s="1"/>
  <c r="G299" i="49"/>
  <c r="I299" i="49" s="1"/>
  <c r="J300" i="49"/>
  <c r="I300" i="49"/>
  <c r="H300" i="49"/>
  <c r="G300" i="49"/>
  <c r="J301" i="49"/>
  <c r="I301" i="49"/>
  <c r="H301" i="49"/>
  <c r="G301" i="49"/>
  <c r="H302" i="49"/>
  <c r="J302" i="49" s="1"/>
  <c r="G302" i="49"/>
  <c r="I302" i="49" s="1"/>
  <c r="H303" i="49"/>
  <c r="J303" i="49" s="1"/>
  <c r="G303" i="49"/>
  <c r="I303" i="49" s="1"/>
  <c r="H304" i="49"/>
  <c r="J304" i="49" s="1"/>
  <c r="G304" i="49"/>
  <c r="I304" i="49" s="1"/>
  <c r="H307" i="49"/>
  <c r="J307" i="49" s="1"/>
  <c r="G307" i="49"/>
  <c r="I307" i="49" s="1"/>
  <c r="I308" i="49"/>
  <c r="H308" i="49"/>
  <c r="J308" i="49" s="1"/>
  <c r="G308" i="49"/>
  <c r="I309" i="49"/>
  <c r="H309" i="49"/>
  <c r="J309" i="49" s="1"/>
  <c r="G309" i="49"/>
  <c r="J310" i="49"/>
  <c r="I310" i="49"/>
  <c r="H310" i="49"/>
  <c r="G310" i="49"/>
  <c r="I311" i="49"/>
  <c r="H311" i="49"/>
  <c r="J311" i="49" s="1"/>
  <c r="G311" i="49"/>
  <c r="H312" i="49"/>
  <c r="J312" i="49" s="1"/>
  <c r="G312" i="49"/>
  <c r="I312" i="49" s="1"/>
  <c r="H313" i="49"/>
  <c r="J313" i="49" s="1"/>
  <c r="G313" i="49"/>
  <c r="I313" i="49" s="1"/>
  <c r="H314" i="49"/>
  <c r="J314" i="49" s="1"/>
  <c r="G314" i="49"/>
  <c r="I314" i="49" s="1"/>
  <c r="J315" i="49"/>
  <c r="I315" i="49"/>
  <c r="H315" i="49"/>
  <c r="G315" i="49"/>
  <c r="H316" i="49"/>
  <c r="J316" i="49" s="1"/>
  <c r="G316" i="49"/>
  <c r="I316" i="49" s="1"/>
  <c r="H317" i="49"/>
  <c r="J317" i="49" s="1"/>
  <c r="G317" i="49"/>
  <c r="I317" i="49" s="1"/>
  <c r="I320" i="49"/>
  <c r="H320" i="49"/>
  <c r="J320" i="49" s="1"/>
  <c r="G320" i="49"/>
  <c r="J321" i="49"/>
  <c r="I321" i="49"/>
  <c r="H321" i="49"/>
  <c r="G321" i="49"/>
  <c r="I322" i="49"/>
  <c r="H322" i="49"/>
  <c r="J322" i="49" s="1"/>
  <c r="G322" i="49"/>
  <c r="I323" i="49"/>
  <c r="H323" i="49"/>
  <c r="J323" i="49" s="1"/>
  <c r="G323" i="49"/>
  <c r="H326" i="49"/>
  <c r="J326" i="49" s="1"/>
  <c r="G326" i="49"/>
  <c r="I326" i="49" s="1"/>
  <c r="H327" i="49"/>
  <c r="J327" i="49" s="1"/>
  <c r="G327" i="49"/>
  <c r="I327" i="49" s="1"/>
  <c r="I330" i="49"/>
  <c r="H330" i="49"/>
  <c r="J330" i="49" s="1"/>
  <c r="G330" i="49"/>
  <c r="H331" i="49"/>
  <c r="J331" i="49" s="1"/>
  <c r="G331" i="49"/>
  <c r="I331" i="49" s="1"/>
  <c r="H332" i="49"/>
  <c r="J332" i="49" s="1"/>
  <c r="G332" i="49"/>
  <c r="I332" i="49" s="1"/>
  <c r="H335" i="49"/>
  <c r="J335" i="49" s="1"/>
  <c r="G335" i="49"/>
  <c r="I335" i="49" s="1"/>
  <c r="H336" i="49"/>
  <c r="J336" i="49" s="1"/>
  <c r="G336" i="49"/>
  <c r="I336" i="49" s="1"/>
  <c r="J337" i="49"/>
  <c r="I337" i="49"/>
  <c r="H337" i="49"/>
  <c r="G337" i="49"/>
  <c r="H338" i="49"/>
  <c r="J338" i="49" s="1"/>
  <c r="G338" i="49"/>
  <c r="I338" i="49" s="1"/>
  <c r="I339" i="49"/>
  <c r="H339" i="49"/>
  <c r="J339" i="49" s="1"/>
  <c r="G339" i="49"/>
  <c r="H340" i="49"/>
  <c r="J340" i="49" s="1"/>
  <c r="G340" i="49"/>
  <c r="I340"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J348" i="49"/>
  <c r="I348" i="49"/>
  <c r="H348" i="49"/>
  <c r="G348" i="49"/>
  <c r="H349" i="49"/>
  <c r="J349" i="49" s="1"/>
  <c r="G349" i="49"/>
  <c r="I349" i="49" s="1"/>
  <c r="H350" i="49"/>
  <c r="J350" i="49" s="1"/>
  <c r="G350" i="49"/>
  <c r="I350" i="49" s="1"/>
  <c r="J351" i="49"/>
  <c r="I351" i="49"/>
  <c r="H351" i="49"/>
  <c r="G351" i="49"/>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I360" i="49"/>
  <c r="H360" i="49"/>
  <c r="J360" i="49" s="1"/>
  <c r="G360" i="49"/>
  <c r="I361" i="49"/>
  <c r="H361" i="49"/>
  <c r="J361" i="49" s="1"/>
  <c r="G361" i="49"/>
  <c r="J364" i="49"/>
  <c r="I364" i="49"/>
  <c r="H364" i="49"/>
  <c r="G364" i="49"/>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J373" i="49"/>
  <c r="H373" i="49"/>
  <c r="G373" i="49"/>
  <c r="I373" i="49" s="1"/>
  <c r="H374" i="49"/>
  <c r="J374" i="49" s="1"/>
  <c r="G374" i="49"/>
  <c r="I374" i="49" s="1"/>
  <c r="H375" i="49"/>
  <c r="J375" i="49" s="1"/>
  <c r="G375" i="49"/>
  <c r="I375" i="49" s="1"/>
  <c r="J376" i="49"/>
  <c r="I376" i="49"/>
  <c r="H376" i="49"/>
  <c r="G376" i="49"/>
  <c r="J377" i="49"/>
  <c r="I377" i="49"/>
  <c r="H377" i="49"/>
  <c r="G377" i="49"/>
  <c r="H378" i="49"/>
  <c r="J378" i="49" s="1"/>
  <c r="G378" i="49"/>
  <c r="I378" i="49" s="1"/>
  <c r="J379" i="49"/>
  <c r="I379" i="49"/>
  <c r="H379" i="49"/>
  <c r="G379" i="49"/>
  <c r="H380" i="49"/>
  <c r="J380" i="49" s="1"/>
  <c r="G380" i="49"/>
  <c r="I380"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H386" i="49"/>
  <c r="J386" i="49" s="1"/>
  <c r="G386" i="49"/>
  <c r="I386" i="49" s="1"/>
  <c r="H387" i="49"/>
  <c r="J387" i="49" s="1"/>
  <c r="G387" i="49"/>
  <c r="I387" i="49" s="1"/>
  <c r="H388" i="49"/>
  <c r="J388" i="49" s="1"/>
  <c r="G388" i="49"/>
  <c r="I388" i="49" s="1"/>
  <c r="J389" i="49"/>
  <c r="I389" i="49"/>
  <c r="H389" i="49"/>
  <c r="G389" i="49"/>
  <c r="H390" i="49"/>
  <c r="J390" i="49" s="1"/>
  <c r="G390" i="49"/>
  <c r="I390" i="49" s="1"/>
  <c r="H393" i="49"/>
  <c r="J393" i="49" s="1"/>
  <c r="G393" i="49"/>
  <c r="I393" i="49" s="1"/>
  <c r="I394" i="49"/>
  <c r="H394" i="49"/>
  <c r="J394" i="49" s="1"/>
  <c r="G394" i="49"/>
  <c r="H395" i="49"/>
  <c r="J395" i="49" s="1"/>
  <c r="G395" i="49"/>
  <c r="I395" i="49" s="1"/>
  <c r="I398" i="49"/>
  <c r="H398" i="49"/>
  <c r="J398" i="49" s="1"/>
  <c r="G398" i="49"/>
  <c r="I399" i="49"/>
  <c r="H399" i="49"/>
  <c r="J399" i="49" s="1"/>
  <c r="G399" i="49"/>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H409" i="49"/>
  <c r="J409" i="49" s="1"/>
  <c r="G409" i="49"/>
  <c r="I409" i="49" s="1"/>
  <c r="H410" i="49"/>
  <c r="J410" i="49" s="1"/>
  <c r="G410" i="49"/>
  <c r="I410" i="49" s="1"/>
  <c r="J411" i="49"/>
  <c r="I411" i="49"/>
  <c r="H411" i="49"/>
  <c r="G411" i="49"/>
  <c r="J412" i="49"/>
  <c r="I412" i="49"/>
  <c r="H412" i="49"/>
  <c r="G412" i="49"/>
  <c r="H413" i="49"/>
  <c r="J413" i="49" s="1"/>
  <c r="G413" i="49"/>
  <c r="I413" i="49" s="1"/>
  <c r="H414" i="49"/>
  <c r="J414" i="49" s="1"/>
  <c r="G414" i="49"/>
  <c r="I414" i="49" s="1"/>
  <c r="H417" i="49"/>
  <c r="J417" i="49" s="1"/>
  <c r="G417" i="49"/>
  <c r="I417" i="49" s="1"/>
  <c r="H418" i="49"/>
  <c r="J418" i="49" s="1"/>
  <c r="G418" i="49"/>
  <c r="I418" i="49" s="1"/>
  <c r="H419" i="49"/>
  <c r="J419" i="49" s="1"/>
  <c r="G419" i="49"/>
  <c r="I419" i="49" s="1"/>
  <c r="H420" i="49"/>
  <c r="J420" i="49" s="1"/>
  <c r="G420" i="49"/>
  <c r="I420" i="49" s="1"/>
  <c r="H421" i="49"/>
  <c r="J421" i="49" s="1"/>
  <c r="G421" i="49"/>
  <c r="I421"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I429" i="49"/>
  <c r="H429" i="49"/>
  <c r="J429" i="49" s="1"/>
  <c r="G429" i="49"/>
  <c r="H430" i="49"/>
  <c r="J430" i="49" s="1"/>
  <c r="G430" i="49"/>
  <c r="I430" i="49" s="1"/>
  <c r="H431" i="49"/>
  <c r="J431" i="49" s="1"/>
  <c r="G431" i="49"/>
  <c r="I431" i="49" s="1"/>
  <c r="H432" i="49"/>
  <c r="J432" i="49" s="1"/>
  <c r="G432" i="49"/>
  <c r="I432" i="49" s="1"/>
  <c r="H433" i="49"/>
  <c r="J433" i="49" s="1"/>
  <c r="G433" i="49"/>
  <c r="I433" i="49" s="1"/>
  <c r="I436" i="49"/>
  <c r="H436" i="49"/>
  <c r="J436" i="49" s="1"/>
  <c r="G436" i="49"/>
  <c r="I437" i="49"/>
  <c r="H437" i="49"/>
  <c r="J437" i="49" s="1"/>
  <c r="G437" i="49"/>
  <c r="H438" i="49"/>
  <c r="J438" i="49" s="1"/>
  <c r="G438" i="49"/>
  <c r="I438" i="49" s="1"/>
  <c r="H439" i="49"/>
  <c r="J439" i="49" s="1"/>
  <c r="G439" i="49"/>
  <c r="I439" i="49" s="1"/>
  <c r="H440" i="49"/>
  <c r="J440" i="49" s="1"/>
  <c r="G440" i="49"/>
  <c r="I440" i="49" s="1"/>
  <c r="H441" i="49"/>
  <c r="J441" i="49" s="1"/>
  <c r="G441" i="49"/>
  <c r="I441" i="49" s="1"/>
  <c r="J442" i="49"/>
  <c r="I442" i="49"/>
  <c r="H442" i="49"/>
  <c r="G442" i="49"/>
  <c r="H443" i="49"/>
  <c r="J443" i="49" s="1"/>
  <c r="G443" i="49"/>
  <c r="I443" i="49" s="1"/>
  <c r="I444" i="49"/>
  <c r="H444" i="49"/>
  <c r="J444" i="49" s="1"/>
  <c r="G444" i="49"/>
  <c r="H445" i="49"/>
  <c r="J445" i="49" s="1"/>
  <c r="G445" i="49"/>
  <c r="I445" i="49" s="1"/>
  <c r="H446" i="49"/>
  <c r="J446" i="49" s="1"/>
  <c r="G446" i="49"/>
  <c r="I446" i="49" s="1"/>
  <c r="H447" i="49"/>
  <c r="J447" i="49" s="1"/>
  <c r="G447" i="49"/>
  <c r="I447" i="49" s="1"/>
  <c r="H450" i="49"/>
  <c r="J450" i="49" s="1"/>
  <c r="G450" i="49"/>
  <c r="I450" i="49" s="1"/>
  <c r="H451" i="49"/>
  <c r="J451" i="49" s="1"/>
  <c r="G451" i="49"/>
  <c r="I451" i="49" s="1"/>
  <c r="J452" i="49"/>
  <c r="I452" i="49"/>
  <c r="H452" i="49"/>
  <c r="G452" i="49"/>
  <c r="H453" i="49"/>
  <c r="J453" i="49" s="1"/>
  <c r="G453" i="49"/>
  <c r="I453" i="49" s="1"/>
  <c r="H454" i="49"/>
  <c r="J454" i="49" s="1"/>
  <c r="G454" i="49"/>
  <c r="I454" i="49" s="1"/>
  <c r="H455" i="49"/>
  <c r="J455" i="49" s="1"/>
  <c r="G455" i="49"/>
  <c r="I455" i="49" s="1"/>
  <c r="H456" i="49"/>
  <c r="J456" i="49" s="1"/>
  <c r="G456" i="49"/>
  <c r="I456" i="49" s="1"/>
  <c r="I457" i="49"/>
  <c r="H457" i="49"/>
  <c r="J457" i="49" s="1"/>
  <c r="G457" i="49"/>
  <c r="H458" i="49"/>
  <c r="J458" i="49" s="1"/>
  <c r="G458" i="49"/>
  <c r="I458" i="49" s="1"/>
  <c r="H461" i="49"/>
  <c r="J461" i="49" s="1"/>
  <c r="G461" i="49"/>
  <c r="I461" i="49" s="1"/>
  <c r="H462" i="49"/>
  <c r="J462" i="49" s="1"/>
  <c r="G462" i="49"/>
  <c r="I462" i="49" s="1"/>
  <c r="H465" i="49"/>
  <c r="J465" i="49" s="1"/>
  <c r="G465" i="49"/>
  <c r="I465"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3" i="49"/>
  <c r="J473" i="49" s="1"/>
  <c r="G473" i="49"/>
  <c r="I473" i="49" s="1"/>
  <c r="H476" i="49"/>
  <c r="J476" i="49" s="1"/>
  <c r="G476" i="49"/>
  <c r="I476" i="49" s="1"/>
  <c r="H477" i="49"/>
  <c r="J477" i="49" s="1"/>
  <c r="G477" i="49"/>
  <c r="I477" i="49" s="1"/>
  <c r="H478" i="49"/>
  <c r="J478" i="49" s="1"/>
  <c r="G478" i="49"/>
  <c r="I478" i="49" s="1"/>
  <c r="H479" i="49"/>
  <c r="J479" i="49" s="1"/>
  <c r="G479" i="49"/>
  <c r="I479" i="49" s="1"/>
  <c r="H482" i="49"/>
  <c r="J482" i="49" s="1"/>
  <c r="G482" i="49"/>
  <c r="I482" i="49" s="1"/>
  <c r="H483" i="49"/>
  <c r="J483" i="49" s="1"/>
  <c r="G483" i="49"/>
  <c r="I483" i="49" s="1"/>
  <c r="H484" i="49"/>
  <c r="J484" i="49" s="1"/>
  <c r="G484" i="49"/>
  <c r="I484" i="49" s="1"/>
  <c r="H485" i="49"/>
  <c r="J485" i="49" s="1"/>
  <c r="G485" i="49"/>
  <c r="I485" i="49" s="1"/>
  <c r="H486" i="49"/>
  <c r="J486" i="49" s="1"/>
  <c r="G486" i="49"/>
  <c r="I486" i="49" s="1"/>
  <c r="H487" i="49"/>
  <c r="J487" i="49" s="1"/>
  <c r="G487" i="49"/>
  <c r="I487" i="49" s="1"/>
  <c r="I488" i="49"/>
  <c r="H488" i="49"/>
  <c r="J488" i="49" s="1"/>
  <c r="G488" i="49"/>
  <c r="J489" i="49"/>
  <c r="I489" i="49"/>
  <c r="H489" i="49"/>
  <c r="G489" i="49"/>
  <c r="H490" i="49"/>
  <c r="J490" i="49" s="1"/>
  <c r="G490" i="49"/>
  <c r="I490" i="49" s="1"/>
  <c r="H491" i="49"/>
  <c r="J491" i="49" s="1"/>
  <c r="G491" i="49"/>
  <c r="I491" i="49" s="1"/>
  <c r="I494" i="49"/>
  <c r="H494" i="49"/>
  <c r="J494" i="49" s="1"/>
  <c r="G494" i="49"/>
  <c r="H495" i="49"/>
  <c r="J495" i="49" s="1"/>
  <c r="G495" i="49"/>
  <c r="I495" i="49" s="1"/>
  <c r="H496" i="49"/>
  <c r="J496" i="49" s="1"/>
  <c r="G496" i="49"/>
  <c r="I496" i="49" s="1"/>
  <c r="H497" i="49"/>
  <c r="J497" i="49" s="1"/>
  <c r="G497" i="49"/>
  <c r="I497" i="49" s="1"/>
  <c r="H500" i="49"/>
  <c r="J500" i="49" s="1"/>
  <c r="G500" i="49"/>
  <c r="I500" i="49" s="1"/>
  <c r="H501" i="49"/>
  <c r="J501" i="49" s="1"/>
  <c r="G501" i="49"/>
  <c r="I501" i="49" s="1"/>
  <c r="I504" i="49"/>
  <c r="H504" i="49"/>
  <c r="J504" i="49" s="1"/>
  <c r="G504" i="49"/>
  <c r="I505" i="49"/>
  <c r="H505" i="49"/>
  <c r="J505" i="49" s="1"/>
  <c r="G505" i="49"/>
  <c r="H508" i="49"/>
  <c r="J508" i="49" s="1"/>
  <c r="G508" i="49"/>
  <c r="I508" i="49" s="1"/>
  <c r="H509" i="49"/>
  <c r="J509" i="49" s="1"/>
  <c r="G509" i="49"/>
  <c r="I509" i="49" s="1"/>
  <c r="H510" i="49"/>
  <c r="J510" i="49" s="1"/>
  <c r="G510" i="49"/>
  <c r="I510" i="49" s="1"/>
  <c r="H511" i="49"/>
  <c r="J511" i="49" s="1"/>
  <c r="G511" i="49"/>
  <c r="I511" i="49" s="1"/>
  <c r="I512" i="49"/>
  <c r="H512" i="49"/>
  <c r="J512" i="49" s="1"/>
  <c r="G512" i="49"/>
  <c r="H513" i="49"/>
  <c r="J513" i="49" s="1"/>
  <c r="G513" i="49"/>
  <c r="I513" i="49" s="1"/>
  <c r="H514" i="49"/>
  <c r="J514" i="49" s="1"/>
  <c r="G514" i="49"/>
  <c r="I514" i="49" s="1"/>
  <c r="H515" i="49"/>
  <c r="J515" i="49" s="1"/>
  <c r="G515" i="49"/>
  <c r="I515" i="49" s="1"/>
  <c r="H518" i="49"/>
  <c r="J518" i="49" s="1"/>
  <c r="G518" i="49"/>
  <c r="I518" i="49" s="1"/>
  <c r="H519" i="49"/>
  <c r="J519" i="49" s="1"/>
  <c r="G519" i="49"/>
  <c r="I519" i="49" s="1"/>
  <c r="H520" i="49"/>
  <c r="J520" i="49" s="1"/>
  <c r="G520" i="49"/>
  <c r="I520" i="49" s="1"/>
  <c r="H521" i="49"/>
  <c r="J521" i="49" s="1"/>
  <c r="G521" i="49"/>
  <c r="I521" i="49" s="1"/>
  <c r="H524" i="49"/>
  <c r="J524" i="49" s="1"/>
  <c r="G524" i="49"/>
  <c r="I524" i="49" s="1"/>
  <c r="J525" i="49"/>
  <c r="I525" i="49"/>
  <c r="H525" i="49"/>
  <c r="G525" i="49"/>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4" i="49"/>
  <c r="J534" i="49" s="1"/>
  <c r="G534" i="49"/>
  <c r="I534" i="49" s="1"/>
  <c r="H535" i="49"/>
  <c r="J535" i="49" s="1"/>
  <c r="G535" i="49"/>
  <c r="I535" i="49" s="1"/>
  <c r="H536" i="49"/>
  <c r="J536" i="49" s="1"/>
  <c r="G536" i="49"/>
  <c r="I536" i="49" s="1"/>
  <c r="J537" i="49"/>
  <c r="H537" i="49"/>
  <c r="G537" i="49"/>
  <c r="I537" i="49" s="1"/>
  <c r="H538" i="49"/>
  <c r="J538" i="49" s="1"/>
  <c r="G538" i="49"/>
  <c r="I538" i="49" s="1"/>
  <c r="H539" i="49"/>
  <c r="J539" i="49" s="1"/>
  <c r="G539" i="49"/>
  <c r="I539" i="49" s="1"/>
  <c r="H540" i="49"/>
  <c r="J540" i="49" s="1"/>
  <c r="G540" i="49"/>
  <c r="I540" i="49" s="1"/>
  <c r="H543" i="49"/>
  <c r="J543" i="49" s="1"/>
  <c r="G543" i="49"/>
  <c r="I543" i="49" s="1"/>
  <c r="H544" i="49"/>
  <c r="J544" i="49" s="1"/>
  <c r="G544" i="49"/>
  <c r="I544" i="49" s="1"/>
  <c r="J545" i="49"/>
  <c r="H545" i="49"/>
  <c r="G545" i="49"/>
  <c r="I545" i="49" s="1"/>
  <c r="H548" i="49"/>
  <c r="J548" i="49" s="1"/>
  <c r="G548" i="49"/>
  <c r="I548" i="49" s="1"/>
  <c r="H549" i="49"/>
  <c r="J549" i="49" s="1"/>
  <c r="G549" i="49"/>
  <c r="I549" i="49" s="1"/>
  <c r="H550" i="49"/>
  <c r="J550" i="49" s="1"/>
  <c r="G550" i="49"/>
  <c r="I550" i="49" s="1"/>
  <c r="H551" i="49"/>
  <c r="J551" i="49" s="1"/>
  <c r="G551" i="49"/>
  <c r="I551" i="49" s="1"/>
  <c r="J552" i="49"/>
  <c r="I552" i="49"/>
  <c r="H552" i="49"/>
  <c r="G552" i="49"/>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I560" i="49"/>
  <c r="H560" i="49"/>
  <c r="J560" i="49" s="1"/>
  <c r="G560" i="49"/>
  <c r="H561" i="49"/>
  <c r="J561" i="49" s="1"/>
  <c r="G561" i="49"/>
  <c r="I561" i="49" s="1"/>
  <c r="H562" i="49"/>
  <c r="J562" i="49" s="1"/>
  <c r="G562" i="49"/>
  <c r="I562" i="49" s="1"/>
  <c r="I563" i="49"/>
  <c r="H563" i="49"/>
  <c r="J563" i="49" s="1"/>
  <c r="G563" i="49"/>
  <c r="H564" i="49"/>
  <c r="J564" i="49" s="1"/>
  <c r="G564" i="49"/>
  <c r="I564" i="49" s="1"/>
  <c r="I565" i="49"/>
  <c r="H565" i="49"/>
  <c r="J565" i="49" s="1"/>
  <c r="G565" i="49"/>
  <c r="I566" i="49"/>
  <c r="H566" i="49"/>
  <c r="J566" i="49" s="1"/>
  <c r="G566" i="49"/>
  <c r="H567" i="49"/>
  <c r="J567" i="49" s="1"/>
  <c r="G567" i="49"/>
  <c r="I567" i="49" s="1"/>
  <c r="I568" i="49"/>
  <c r="H568" i="49"/>
  <c r="J568" i="49" s="1"/>
  <c r="G568" i="49"/>
  <c r="H569" i="49"/>
  <c r="J569" i="49" s="1"/>
  <c r="G569" i="49"/>
  <c r="I569" i="49" s="1"/>
  <c r="H570" i="49"/>
  <c r="J570" i="49" s="1"/>
  <c r="G570" i="49"/>
  <c r="I570" i="49" s="1"/>
  <c r="H571" i="49"/>
  <c r="J571" i="49" s="1"/>
  <c r="G571" i="49"/>
  <c r="I571" i="49" s="1"/>
  <c r="H574" i="49"/>
  <c r="J574" i="49" s="1"/>
  <c r="G574" i="49"/>
  <c r="I574" i="49" s="1"/>
  <c r="H575" i="49"/>
  <c r="J575" i="49" s="1"/>
  <c r="G575" i="49"/>
  <c r="I575" i="49" s="1"/>
  <c r="H576" i="49"/>
  <c r="J576" i="49" s="1"/>
  <c r="G576" i="49"/>
  <c r="I576" i="49" s="1"/>
  <c r="H579" i="49"/>
  <c r="J579" i="49" s="1"/>
  <c r="G579" i="49"/>
  <c r="I579" i="49" s="1"/>
  <c r="H580" i="49"/>
  <c r="J580" i="49" s="1"/>
  <c r="G580" i="49"/>
  <c r="I580" i="49" s="1"/>
  <c r="H581" i="49"/>
  <c r="J581" i="49" s="1"/>
  <c r="G581" i="49"/>
  <c r="I581" i="49" s="1"/>
  <c r="H582" i="49"/>
  <c r="J582" i="49" s="1"/>
  <c r="G582" i="49"/>
  <c r="I582" i="49" s="1"/>
  <c r="H583" i="49"/>
  <c r="J583" i="49" s="1"/>
  <c r="G583" i="49"/>
  <c r="I583" i="49" s="1"/>
  <c r="I584" i="49"/>
  <c r="H584" i="49"/>
  <c r="J584" i="49" s="1"/>
  <c r="G584" i="49"/>
  <c r="H585" i="49"/>
  <c r="J585" i="49" s="1"/>
  <c r="G585" i="49"/>
  <c r="I585" i="49" s="1"/>
  <c r="H586" i="49"/>
  <c r="J586" i="49" s="1"/>
  <c r="G586" i="49"/>
  <c r="I586" i="49" s="1"/>
  <c r="H587" i="49"/>
  <c r="J587" i="49" s="1"/>
  <c r="G587" i="49"/>
  <c r="I587" i="49" s="1"/>
  <c r="H588" i="49"/>
  <c r="J588" i="49" s="1"/>
  <c r="G588" i="49"/>
  <c r="I588" i="49" s="1"/>
  <c r="H589" i="49"/>
  <c r="J589" i="49" s="1"/>
  <c r="G589" i="49"/>
  <c r="I589" i="49" s="1"/>
  <c r="H590" i="49"/>
  <c r="J590" i="49" s="1"/>
  <c r="G590" i="49"/>
  <c r="I590" i="49" s="1"/>
  <c r="H591" i="49"/>
  <c r="J591" i="49" s="1"/>
  <c r="G591" i="49"/>
  <c r="I591" i="49" s="1"/>
  <c r="H592" i="49"/>
  <c r="J592" i="49" s="1"/>
  <c r="G592" i="49"/>
  <c r="I592" i="49" s="1"/>
  <c r="I593" i="49"/>
  <c r="H593" i="49"/>
  <c r="J593" i="49" s="1"/>
  <c r="G593" i="49"/>
  <c r="H594" i="49"/>
  <c r="J594" i="49" s="1"/>
  <c r="G594" i="49"/>
  <c r="I594" i="49" s="1"/>
  <c r="H595" i="49"/>
  <c r="J595" i="49" s="1"/>
  <c r="G595" i="49"/>
  <c r="I595" i="49" s="1"/>
  <c r="H596" i="49"/>
  <c r="J596" i="49" s="1"/>
  <c r="G596" i="49"/>
  <c r="I596" i="49" s="1"/>
  <c r="H597" i="49"/>
  <c r="J597" i="49" s="1"/>
  <c r="G597" i="49"/>
  <c r="I597" i="49" s="1"/>
  <c r="H598" i="49"/>
  <c r="J598" i="49" s="1"/>
  <c r="G598" i="49"/>
  <c r="I598" i="49" s="1"/>
  <c r="J601" i="49"/>
  <c r="I601" i="49"/>
  <c r="H601" i="49"/>
  <c r="G601" i="49"/>
  <c r="H602" i="49"/>
  <c r="J602" i="49" s="1"/>
  <c r="G602" i="49"/>
  <c r="I602" i="49" s="1"/>
  <c r="H603" i="49"/>
  <c r="J603" i="49" s="1"/>
  <c r="G603" i="49"/>
  <c r="I603" i="49" s="1"/>
  <c r="H604" i="49"/>
  <c r="J604" i="49" s="1"/>
  <c r="G604" i="49"/>
  <c r="I604" i="49" s="1"/>
  <c r="H605" i="49"/>
  <c r="J605" i="49" s="1"/>
  <c r="G605" i="49"/>
  <c r="I605" i="49" s="1"/>
  <c r="H606" i="49"/>
  <c r="J606" i="49" s="1"/>
  <c r="G606" i="49"/>
  <c r="I606" i="49" s="1"/>
  <c r="H607" i="49"/>
  <c r="J607" i="49" s="1"/>
  <c r="G607" i="49"/>
  <c r="I607" i="49" s="1"/>
  <c r="H610" i="49"/>
  <c r="J610" i="49" s="1"/>
  <c r="G610" i="49"/>
  <c r="I610" i="49" s="1"/>
  <c r="I611" i="49"/>
  <c r="H611" i="49"/>
  <c r="J611" i="49" s="1"/>
  <c r="G611" i="49"/>
  <c r="H612" i="49"/>
  <c r="J612" i="49" s="1"/>
  <c r="G612" i="49"/>
  <c r="I612" i="49" s="1"/>
  <c r="H615" i="49"/>
  <c r="J615" i="49" s="1"/>
  <c r="G615" i="49"/>
  <c r="I615" i="49" s="1"/>
  <c r="H616" i="49"/>
  <c r="J616" i="49" s="1"/>
  <c r="G616" i="49"/>
  <c r="I61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K47" i="58"/>
  <c r="J47" i="58"/>
  <c r="H49" i="58"/>
  <c r="I46" i="58" s="1"/>
  <c r="F49" i="58"/>
  <c r="G47" i="58" s="1"/>
  <c r="D49" i="58"/>
  <c r="E46" i="58" s="1"/>
  <c r="B49" i="58"/>
  <c r="C47"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K51" i="50"/>
  <c r="J51" i="50"/>
  <c r="H53" i="50"/>
  <c r="I50" i="50" s="1"/>
  <c r="F53" i="50"/>
  <c r="G51" i="50" s="1"/>
  <c r="D53" i="50"/>
  <c r="E49" i="50" s="1"/>
  <c r="B53" i="50"/>
  <c r="C51"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0" i="53" s="1"/>
  <c r="F23" i="53"/>
  <c r="G21" i="53" s="1"/>
  <c r="D23" i="53"/>
  <c r="E20" i="53" s="1"/>
  <c r="B23" i="53"/>
  <c r="C21" i="53" s="1"/>
  <c r="K7" i="53"/>
  <c r="J7" i="53"/>
  <c r="K27" i="53"/>
  <c r="J27" i="53"/>
  <c r="K28" i="53"/>
  <c r="J28" i="53"/>
  <c r="K29" i="53"/>
  <c r="J29" i="53"/>
  <c r="K30" i="53"/>
  <c r="J30" i="53"/>
  <c r="K31" i="53"/>
  <c r="J31" i="53"/>
  <c r="K32" i="53"/>
  <c r="J32" i="53"/>
  <c r="K33" i="53"/>
  <c r="J33" i="53"/>
  <c r="K34" i="53"/>
  <c r="J34" i="53"/>
  <c r="K35" i="53"/>
  <c r="J35" i="53"/>
  <c r="K36" i="53"/>
  <c r="J36" i="53"/>
  <c r="K37" i="53"/>
  <c r="J37" i="53"/>
  <c r="K38" i="53"/>
  <c r="J38" i="53"/>
  <c r="H40" i="53"/>
  <c r="I37" i="53" s="1"/>
  <c r="F40" i="53"/>
  <c r="G38" i="53" s="1"/>
  <c r="D40" i="53"/>
  <c r="E36" i="53" s="1"/>
  <c r="B40" i="53"/>
  <c r="C38" i="53" s="1"/>
  <c r="K26" i="53"/>
  <c r="J26"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H60" i="53"/>
  <c r="I57" i="53" s="1"/>
  <c r="F60" i="53"/>
  <c r="G58" i="53" s="1"/>
  <c r="D60" i="53"/>
  <c r="E57" i="53" s="1"/>
  <c r="B60" i="53"/>
  <c r="C58" i="53" s="1"/>
  <c r="K43" i="53"/>
  <c r="J43" i="53"/>
  <c r="I62" i="53"/>
  <c r="G62" i="53"/>
  <c r="E62" i="53"/>
  <c r="C62" i="53"/>
  <c r="B5" i="54"/>
  <c r="D5" i="54" s="1"/>
  <c r="H5" i="54" s="1"/>
  <c r="K8" i="54"/>
  <c r="J8" i="54"/>
  <c r="K9" i="54"/>
  <c r="J9" i="54"/>
  <c r="K10" i="54"/>
  <c r="J10" i="54"/>
  <c r="K11" i="54"/>
  <c r="J11" i="54"/>
  <c r="K12" i="54"/>
  <c r="J12" i="54"/>
  <c r="K13" i="54"/>
  <c r="J13" i="54"/>
  <c r="H15" i="54"/>
  <c r="I12" i="54" s="1"/>
  <c r="F15" i="54"/>
  <c r="G13" i="54" s="1"/>
  <c r="D15" i="54"/>
  <c r="E12" i="54" s="1"/>
  <c r="B15" i="54"/>
  <c r="C13" i="54" s="1"/>
  <c r="K7" i="54"/>
  <c r="J7" i="54"/>
  <c r="K19" i="54"/>
  <c r="J19" i="54"/>
  <c r="H21" i="54"/>
  <c r="I21" i="54" s="1"/>
  <c r="F21" i="54"/>
  <c r="G19" i="54" s="1"/>
  <c r="D21" i="54"/>
  <c r="B21" i="54"/>
  <c r="C19" i="54" s="1"/>
  <c r="K18" i="54"/>
  <c r="J18" i="54"/>
  <c r="K25" i="54"/>
  <c r="J25" i="54"/>
  <c r="K26" i="54"/>
  <c r="J26" i="54"/>
  <c r="H28" i="54"/>
  <c r="I25" i="54" s="1"/>
  <c r="F28" i="54"/>
  <c r="G26" i="54" s="1"/>
  <c r="D28" i="54"/>
  <c r="E25" i="54" s="1"/>
  <c r="B28" i="54"/>
  <c r="C26" i="54" s="1"/>
  <c r="K24" i="54"/>
  <c r="J24"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1" i="54"/>
  <c r="J31" i="54"/>
  <c r="K46" i="54"/>
  <c r="J46" i="54"/>
  <c r="K47" i="54"/>
  <c r="J47" i="54"/>
  <c r="K48" i="54"/>
  <c r="J48" i="54"/>
  <c r="K49" i="54"/>
  <c r="J49" i="54"/>
  <c r="K50" i="54"/>
  <c r="J50" i="54"/>
  <c r="K51" i="54"/>
  <c r="J51" i="54"/>
  <c r="K52" i="54"/>
  <c r="J52" i="54"/>
  <c r="K53" i="54"/>
  <c r="J53" i="54"/>
  <c r="H55" i="54"/>
  <c r="I52" i="54" s="1"/>
  <c r="F55" i="54"/>
  <c r="G53" i="54" s="1"/>
  <c r="D55" i="54"/>
  <c r="E52" i="54" s="1"/>
  <c r="B55" i="54"/>
  <c r="C53" i="54" s="1"/>
  <c r="K45" i="54"/>
  <c r="J45" i="54"/>
  <c r="K59" i="54"/>
  <c r="J59" i="54"/>
  <c r="K60" i="54"/>
  <c r="J60" i="54"/>
  <c r="K61" i="54"/>
  <c r="J61" i="54"/>
  <c r="K62" i="54"/>
  <c r="J62" i="54"/>
  <c r="K63" i="54"/>
  <c r="J63" i="54"/>
  <c r="K64" i="54"/>
  <c r="J64" i="54"/>
  <c r="K65" i="54"/>
  <c r="J65" i="54"/>
  <c r="K66" i="54"/>
  <c r="J66" i="54"/>
  <c r="K67" i="54"/>
  <c r="J67" i="54"/>
  <c r="K68" i="54"/>
  <c r="J68" i="54"/>
  <c r="K69" i="54"/>
  <c r="J69" i="54"/>
  <c r="K70" i="54"/>
  <c r="J70" i="54"/>
  <c r="H72" i="54"/>
  <c r="I69" i="54" s="1"/>
  <c r="F72" i="54"/>
  <c r="G70" i="54" s="1"/>
  <c r="D72" i="54"/>
  <c r="E69" i="54" s="1"/>
  <c r="B72" i="54"/>
  <c r="C70" i="54" s="1"/>
  <c r="K58" i="54"/>
  <c r="J58" i="54"/>
  <c r="K76" i="54"/>
  <c r="J76" i="54"/>
  <c r="K77" i="54"/>
  <c r="J77" i="54"/>
  <c r="K78" i="54"/>
  <c r="J78" i="54"/>
  <c r="K79" i="54"/>
  <c r="J79" i="54"/>
  <c r="H81" i="54"/>
  <c r="I78" i="54" s="1"/>
  <c r="F81" i="54"/>
  <c r="G79" i="54" s="1"/>
  <c r="D81" i="54"/>
  <c r="E78" i="54" s="1"/>
  <c r="B81" i="54"/>
  <c r="C79" i="54" s="1"/>
  <c r="K75" i="54"/>
  <c r="J75" i="54"/>
  <c r="I83" i="54"/>
  <c r="G83" i="54"/>
  <c r="E83" i="54"/>
  <c r="C83"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5" i="55"/>
  <c r="J25" i="55"/>
  <c r="K53" i="55"/>
  <c r="J53" i="55"/>
  <c r="K54" i="55"/>
  <c r="J54" i="55"/>
  <c r="K55" i="55"/>
  <c r="J55" i="55"/>
  <c r="K56" i="55"/>
  <c r="J56" i="55"/>
  <c r="K57" i="55"/>
  <c r="J57" i="55"/>
  <c r="K58" i="55"/>
  <c r="J58" i="55"/>
  <c r="K59" i="55"/>
  <c r="J59" i="55"/>
  <c r="K60" i="55"/>
  <c r="J60" i="55"/>
  <c r="K61" i="55"/>
  <c r="J61" i="55"/>
  <c r="K62" i="55"/>
  <c r="J62" i="55"/>
  <c r="K63" i="55"/>
  <c r="J63" i="55"/>
  <c r="K64" i="55"/>
  <c r="J64" i="55"/>
  <c r="K65" i="55"/>
  <c r="J65" i="55"/>
  <c r="K66" i="55"/>
  <c r="J66" i="55"/>
  <c r="H68" i="55"/>
  <c r="I65" i="55" s="1"/>
  <c r="F68" i="55"/>
  <c r="G66" i="55" s="1"/>
  <c r="D68" i="55"/>
  <c r="E65" i="55" s="1"/>
  <c r="B68" i="55"/>
  <c r="C66" i="55" s="1"/>
  <c r="K52" i="55"/>
  <c r="J52" i="55"/>
  <c r="I70" i="55"/>
  <c r="G70" i="55"/>
  <c r="E70" i="55"/>
  <c r="C70" i="55"/>
  <c r="J70" i="55"/>
  <c r="K70" i="55"/>
  <c r="B73" i="55"/>
  <c r="D73" i="55" s="1"/>
  <c r="H73" i="55" s="1"/>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K97" i="55"/>
  <c r="J97" i="55"/>
  <c r="H99" i="55"/>
  <c r="I96" i="55" s="1"/>
  <c r="F99" i="55"/>
  <c r="G97" i="55" s="1"/>
  <c r="D99" i="55"/>
  <c r="E96" i="55" s="1"/>
  <c r="B99" i="55"/>
  <c r="C97" i="55" s="1"/>
  <c r="K75" i="55"/>
  <c r="J75"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K122" i="55"/>
  <c r="J122" i="55"/>
  <c r="H124" i="55"/>
  <c r="I122" i="55" s="1"/>
  <c r="F124" i="55"/>
  <c r="G122" i="55" s="1"/>
  <c r="D124" i="55"/>
  <c r="E122" i="55" s="1"/>
  <c r="B124" i="55"/>
  <c r="C122" i="55" s="1"/>
  <c r="K102" i="55"/>
  <c r="J102" i="55"/>
  <c r="I126" i="55"/>
  <c r="G126" i="55"/>
  <c r="E126" i="55"/>
  <c r="C126" i="55"/>
  <c r="J126" i="55"/>
  <c r="K126" i="55"/>
  <c r="B129" i="55"/>
  <c r="D129" i="55" s="1"/>
  <c r="H129" i="55" s="1"/>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H154" i="55"/>
  <c r="I150" i="55" s="1"/>
  <c r="F154" i="55"/>
  <c r="G152" i="55" s="1"/>
  <c r="D154" i="55"/>
  <c r="E151" i="55" s="1"/>
  <c r="B154" i="55"/>
  <c r="C152" i="55" s="1"/>
  <c r="K131" i="55"/>
  <c r="J131"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K177" i="55"/>
  <c r="J177" i="55"/>
  <c r="K178" i="55"/>
  <c r="J178" i="55"/>
  <c r="K179" i="55"/>
  <c r="J179" i="55"/>
  <c r="K180" i="55"/>
  <c r="J180" i="55"/>
  <c r="H182" i="55"/>
  <c r="I179" i="55" s="1"/>
  <c r="F182" i="55"/>
  <c r="G180" i="55" s="1"/>
  <c r="D182" i="55"/>
  <c r="E179" i="55" s="1"/>
  <c r="B182" i="55"/>
  <c r="C180" i="55" s="1"/>
  <c r="K157" i="55"/>
  <c r="J157" i="55"/>
  <c r="I184" i="55"/>
  <c r="G184" i="55"/>
  <c r="E184" i="55"/>
  <c r="C184" i="55"/>
  <c r="J184" i="55"/>
  <c r="K184" i="55"/>
  <c r="D187" i="55"/>
  <c r="H187" i="55" s="1"/>
  <c r="B187" i="55"/>
  <c r="F187" i="55" s="1"/>
  <c r="K190" i="55"/>
  <c r="J190" i="55"/>
  <c r="K191" i="55"/>
  <c r="J191" i="55"/>
  <c r="H193" i="55"/>
  <c r="I190" i="55" s="1"/>
  <c r="F193" i="55"/>
  <c r="G191" i="55" s="1"/>
  <c r="D193" i="55"/>
  <c r="E190" i="55" s="1"/>
  <c r="B193" i="55"/>
  <c r="C191" i="55" s="1"/>
  <c r="K189" i="55"/>
  <c r="J189" i="55"/>
  <c r="K197" i="55"/>
  <c r="J197" i="55"/>
  <c r="K198" i="55"/>
  <c r="J198" i="55"/>
  <c r="K199" i="55"/>
  <c r="J199" i="55"/>
  <c r="K200" i="55"/>
  <c r="J200" i="55"/>
  <c r="K201" i="55"/>
  <c r="J201" i="55"/>
  <c r="K202" i="55"/>
  <c r="J202" i="55"/>
  <c r="K203" i="55"/>
  <c r="J203" i="55"/>
  <c r="K204" i="55"/>
  <c r="J204" i="55"/>
  <c r="K205" i="55"/>
  <c r="J205" i="55"/>
  <c r="K206" i="55"/>
  <c r="J206" i="55"/>
  <c r="H208" i="55"/>
  <c r="I205" i="55" s="1"/>
  <c r="F208" i="55"/>
  <c r="G206" i="55" s="1"/>
  <c r="D208" i="55"/>
  <c r="E205" i="55" s="1"/>
  <c r="B208" i="55"/>
  <c r="C206" i="55" s="1"/>
  <c r="K196" i="55"/>
  <c r="J196" i="55"/>
  <c r="I210" i="55"/>
  <c r="G210" i="55"/>
  <c r="E210" i="55"/>
  <c r="C210" i="55"/>
  <c r="K210" i="55"/>
  <c r="J210" i="55"/>
  <c r="I214" i="55"/>
  <c r="G214" i="55"/>
  <c r="E214" i="55"/>
  <c r="C214" i="55"/>
  <c r="H212" i="55"/>
  <c r="I212" i="55" s="1"/>
  <c r="F212" i="55"/>
  <c r="G212" i="55" s="1"/>
  <c r="D212" i="55"/>
  <c r="E212" i="55" s="1"/>
  <c r="B212" i="55"/>
  <c r="C212" i="55" s="1"/>
  <c r="K214" i="55"/>
  <c r="J214" i="55"/>
  <c r="K216" i="55"/>
  <c r="J216" i="55"/>
  <c r="I216" i="55"/>
  <c r="G216" i="55"/>
  <c r="E216" i="55"/>
  <c r="C216"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E33" i="48" s="1"/>
  <c r="B36" i="48"/>
  <c r="C34" i="48" s="1"/>
  <c r="K31" i="48"/>
  <c r="J31" i="48"/>
  <c r="I38" i="48"/>
  <c r="G38" i="48"/>
  <c r="E38" i="48"/>
  <c r="C38" i="48"/>
  <c r="J38" i="48"/>
  <c r="K38" i="48"/>
  <c r="B41" i="48"/>
  <c r="D41" i="48" s="1"/>
  <c r="H41" i="48" s="1"/>
  <c r="K44" i="48"/>
  <c r="J44" i="48"/>
  <c r="K45" i="48"/>
  <c r="J45" i="48"/>
  <c r="K46" i="48"/>
  <c r="J46" i="48"/>
  <c r="K47" i="48"/>
  <c r="J47" i="48"/>
  <c r="K48" i="48"/>
  <c r="J48" i="48"/>
  <c r="K49" i="48"/>
  <c r="J49" i="48"/>
  <c r="K50" i="48"/>
  <c r="J50" i="48"/>
  <c r="K51" i="48"/>
  <c r="J51" i="48"/>
  <c r="K52" i="48"/>
  <c r="J52" i="48"/>
  <c r="H54" i="48"/>
  <c r="I51" i="48" s="1"/>
  <c r="F54" i="48"/>
  <c r="G52" i="48" s="1"/>
  <c r="D54" i="48"/>
  <c r="E49" i="48" s="1"/>
  <c r="B54" i="48"/>
  <c r="C52" i="48" s="1"/>
  <c r="K43" i="48"/>
  <c r="J43"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K73" i="48"/>
  <c r="J73" i="48"/>
  <c r="K74" i="48"/>
  <c r="J74" i="48"/>
  <c r="H76" i="48"/>
  <c r="I73" i="48" s="1"/>
  <c r="F76" i="48"/>
  <c r="G74" i="48" s="1"/>
  <c r="D76" i="48"/>
  <c r="E74" i="48" s="1"/>
  <c r="B76" i="48"/>
  <c r="C74" i="48" s="1"/>
  <c r="K57" i="48"/>
  <c r="J57" i="48"/>
  <c r="I78" i="48"/>
  <c r="G78" i="48"/>
  <c r="E78" i="48"/>
  <c r="C78" i="48"/>
  <c r="K78" i="48"/>
  <c r="J78" i="48"/>
  <c r="B81" i="48"/>
  <c r="D81" i="48" s="1"/>
  <c r="H81" i="48" s="1"/>
  <c r="K84" i="48"/>
  <c r="J84" i="48"/>
  <c r="K85" i="48"/>
  <c r="J85" i="48"/>
  <c r="K86" i="48"/>
  <c r="J86" i="48"/>
  <c r="K87" i="48"/>
  <c r="J87" i="48"/>
  <c r="K88" i="48"/>
  <c r="J88" i="48"/>
  <c r="H90" i="48"/>
  <c r="I87" i="48" s="1"/>
  <c r="F90" i="48"/>
  <c r="G88" i="48" s="1"/>
  <c r="D90" i="48"/>
  <c r="E87" i="48" s="1"/>
  <c r="B90" i="48"/>
  <c r="C88" i="48" s="1"/>
  <c r="K83" i="48"/>
  <c r="J8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H113" i="48"/>
  <c r="I110" i="48" s="1"/>
  <c r="F113" i="48"/>
  <c r="G111" i="48" s="1"/>
  <c r="D113" i="48"/>
  <c r="E110" i="48" s="1"/>
  <c r="B113" i="48"/>
  <c r="C111" i="48" s="1"/>
  <c r="K93" i="48"/>
  <c r="J93" i="48"/>
  <c r="I115" i="48"/>
  <c r="G115" i="48"/>
  <c r="E115" i="48"/>
  <c r="C115" i="48"/>
  <c r="K115" i="48"/>
  <c r="J115" i="48"/>
  <c r="B118" i="48"/>
  <c r="D118" i="48" s="1"/>
  <c r="H118" i="48" s="1"/>
  <c r="K121" i="48"/>
  <c r="J121" i="48"/>
  <c r="K122" i="48"/>
  <c r="J122" i="48"/>
  <c r="H124" i="48"/>
  <c r="I121" i="48" s="1"/>
  <c r="F124" i="48"/>
  <c r="G122" i="48" s="1"/>
  <c r="D124" i="48"/>
  <c r="E122" i="48" s="1"/>
  <c r="B124" i="48"/>
  <c r="C122" i="48" s="1"/>
  <c r="K120" i="48"/>
  <c r="J120" i="48"/>
  <c r="K128" i="48"/>
  <c r="J128" i="48"/>
  <c r="K129" i="48"/>
  <c r="J129" i="48"/>
  <c r="K130" i="48"/>
  <c r="J130" i="48"/>
  <c r="K131" i="48"/>
  <c r="J131" i="48"/>
  <c r="K132" i="48"/>
  <c r="J132" i="48"/>
  <c r="K133" i="48"/>
  <c r="J133" i="48"/>
  <c r="K134" i="48"/>
  <c r="J134" i="48"/>
  <c r="K135" i="48"/>
  <c r="J135" i="48"/>
  <c r="K136" i="48"/>
  <c r="J136" i="48"/>
  <c r="K137" i="48"/>
  <c r="J137" i="48"/>
  <c r="K138" i="48"/>
  <c r="J138" i="48"/>
  <c r="H140" i="48"/>
  <c r="I137" i="48" s="1"/>
  <c r="F140" i="48"/>
  <c r="G138" i="48" s="1"/>
  <c r="D140" i="48"/>
  <c r="E136" i="48" s="1"/>
  <c r="B140" i="48"/>
  <c r="C138" i="48" s="1"/>
  <c r="K127" i="48"/>
  <c r="J127" i="48"/>
  <c r="I142" i="48"/>
  <c r="G142" i="48"/>
  <c r="E142" i="48"/>
  <c r="C142" i="48"/>
  <c r="K142" i="48"/>
  <c r="J142" i="48"/>
  <c r="B145" i="48"/>
  <c r="D145" i="48" s="1"/>
  <c r="H145" i="48" s="1"/>
  <c r="H149" i="48"/>
  <c r="F149" i="48"/>
  <c r="G149" i="48" s="1"/>
  <c r="D149" i="48"/>
  <c r="J149" i="48" s="1"/>
  <c r="B149" i="48"/>
  <c r="C149" i="48" s="1"/>
  <c r="K147" i="48"/>
  <c r="J147" i="48"/>
  <c r="K153" i="48"/>
  <c r="J153" i="48"/>
  <c r="K154" i="48"/>
  <c r="J154" i="48"/>
  <c r="K155" i="48"/>
  <c r="J155" i="48"/>
  <c r="K156" i="48"/>
  <c r="J156" i="48"/>
  <c r="K157" i="48"/>
  <c r="J157" i="48"/>
  <c r="K158" i="48"/>
  <c r="J158" i="48"/>
  <c r="K159" i="48"/>
  <c r="J159" i="48"/>
  <c r="K160" i="48"/>
  <c r="J160" i="48"/>
  <c r="K161" i="48"/>
  <c r="J161" i="48"/>
  <c r="K162" i="48"/>
  <c r="J162" i="48"/>
  <c r="K163" i="48"/>
  <c r="J163" i="48"/>
  <c r="H165" i="48"/>
  <c r="I162" i="48" s="1"/>
  <c r="F165" i="48"/>
  <c r="G163" i="48" s="1"/>
  <c r="D165" i="48"/>
  <c r="E162" i="48" s="1"/>
  <c r="B165" i="48"/>
  <c r="C163" i="48" s="1"/>
  <c r="K152" i="48"/>
  <c r="J152" i="48"/>
  <c r="I167" i="48"/>
  <c r="G167" i="48"/>
  <c r="E167" i="48"/>
  <c r="C167" i="48"/>
  <c r="J167" i="48"/>
  <c r="K167" i="48"/>
  <c r="B170" i="48"/>
  <c r="D170" i="48" s="1"/>
  <c r="H170" i="48" s="1"/>
  <c r="K173" i="48"/>
  <c r="J173" i="48"/>
  <c r="K174" i="48"/>
  <c r="J174" i="48"/>
  <c r="K175" i="48"/>
  <c r="J175" i="48"/>
  <c r="K176" i="48"/>
  <c r="J176" i="48"/>
  <c r="K177" i="48"/>
  <c r="J177" i="48"/>
  <c r="K178" i="48"/>
  <c r="J178" i="48"/>
  <c r="K179" i="48"/>
  <c r="J179" i="48"/>
  <c r="H181" i="48"/>
  <c r="I178" i="48" s="1"/>
  <c r="F181" i="48"/>
  <c r="G179" i="48" s="1"/>
  <c r="D181" i="48"/>
  <c r="E178" i="48" s="1"/>
  <c r="B181" i="48"/>
  <c r="C179" i="48" s="1"/>
  <c r="K172" i="48"/>
  <c r="J172" i="48"/>
  <c r="K185" i="48"/>
  <c r="J185" i="48"/>
  <c r="K186" i="48"/>
  <c r="J186" i="48"/>
  <c r="K187" i="48"/>
  <c r="J187" i="48"/>
  <c r="K188" i="48"/>
  <c r="J188" i="48"/>
  <c r="K189" i="48"/>
  <c r="J189" i="48"/>
  <c r="K190" i="48"/>
  <c r="J190" i="48"/>
  <c r="H192" i="48"/>
  <c r="F192" i="48"/>
  <c r="G190" i="48" s="1"/>
  <c r="D192" i="48"/>
  <c r="B192" i="48"/>
  <c r="C190" i="48" s="1"/>
  <c r="K184" i="48"/>
  <c r="J184" i="48"/>
  <c r="I194" i="48"/>
  <c r="G194" i="48"/>
  <c r="E194" i="48"/>
  <c r="C194" i="48"/>
  <c r="K194" i="48"/>
  <c r="J194" i="48"/>
  <c r="B197" i="48"/>
  <c r="D197" i="48" s="1"/>
  <c r="H197" i="48" s="1"/>
  <c r="K200" i="48"/>
  <c r="J200" i="48"/>
  <c r="K201" i="48"/>
  <c r="J201" i="48"/>
  <c r="K202" i="48"/>
  <c r="J202" i="48"/>
  <c r="K203" i="48"/>
  <c r="J203" i="48"/>
  <c r="K204" i="48"/>
  <c r="J204" i="48"/>
  <c r="K205" i="48"/>
  <c r="J205" i="48"/>
  <c r="K206" i="48"/>
  <c r="J206" i="48"/>
  <c r="H208" i="48"/>
  <c r="I205" i="48" s="1"/>
  <c r="F208" i="48"/>
  <c r="G206" i="48" s="1"/>
  <c r="D208" i="48"/>
  <c r="E205" i="48" s="1"/>
  <c r="B208" i="48"/>
  <c r="C206" i="48" s="1"/>
  <c r="K199" i="48"/>
  <c r="J199"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H230" i="48"/>
  <c r="I227" i="48" s="1"/>
  <c r="F230" i="48"/>
  <c r="G228" i="48" s="1"/>
  <c r="D230" i="48"/>
  <c r="E226" i="48" s="1"/>
  <c r="B230" i="48"/>
  <c r="C228" i="48" s="1"/>
  <c r="K211" i="48"/>
  <c r="J211" i="48"/>
  <c r="K234" i="48"/>
  <c r="J234" i="48"/>
  <c r="K235" i="48"/>
  <c r="J235" i="48"/>
  <c r="K236" i="48"/>
  <c r="J236" i="48"/>
  <c r="K237" i="48"/>
  <c r="J237" i="48"/>
  <c r="K238" i="48"/>
  <c r="J238" i="48"/>
  <c r="K239" i="48"/>
  <c r="J239" i="48"/>
  <c r="K240" i="48"/>
  <c r="J240" i="48"/>
  <c r="K241" i="48"/>
  <c r="J241" i="48"/>
  <c r="K242" i="48"/>
  <c r="J242" i="48"/>
  <c r="K243" i="48"/>
  <c r="J243" i="48"/>
  <c r="K244" i="48"/>
  <c r="J244" i="48"/>
  <c r="H246" i="48"/>
  <c r="I243" i="48" s="1"/>
  <c r="F246" i="48"/>
  <c r="G244" i="48" s="1"/>
  <c r="D246" i="48"/>
  <c r="E242" i="48" s="1"/>
  <c r="B246" i="48"/>
  <c r="C244" i="48" s="1"/>
  <c r="K233" i="48"/>
  <c r="J233" i="48"/>
  <c r="I248" i="48"/>
  <c r="G248" i="48"/>
  <c r="E248" i="48"/>
  <c r="C248" i="48"/>
  <c r="J248" i="48"/>
  <c r="K248" i="48"/>
  <c r="I252" i="48"/>
  <c r="G252" i="48"/>
  <c r="E252" i="48"/>
  <c r="C252" i="48"/>
  <c r="H250" i="48"/>
  <c r="I250" i="48" s="1"/>
  <c r="F250" i="48"/>
  <c r="G250" i="48" s="1"/>
  <c r="D250" i="48"/>
  <c r="E250" i="48" s="1"/>
  <c r="B250" i="48"/>
  <c r="C250" i="48" s="1"/>
  <c r="K252" i="48"/>
  <c r="J252" i="48"/>
  <c r="K254" i="48"/>
  <c r="J254" i="48"/>
  <c r="I254" i="48"/>
  <c r="G254" i="48"/>
  <c r="E254" i="48"/>
  <c r="C254" i="48"/>
  <c r="K212" i="55"/>
  <c r="K83" i="54"/>
  <c r="J83" i="54"/>
  <c r="K62" i="53"/>
  <c r="J62"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I11" i="47"/>
  <c r="H11" i="47"/>
  <c r="J11" i="47" s="1"/>
  <c r="G11" i="47"/>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H24" i="47"/>
  <c r="J24" i="47" s="1"/>
  <c r="G24" i="47"/>
  <c r="I24" i="47" s="1"/>
  <c r="H25" i="47"/>
  <c r="J25" i="47" s="1"/>
  <c r="G25" i="47"/>
  <c r="I25" i="47" s="1"/>
  <c r="H33" i="47"/>
  <c r="J33" i="47" s="1"/>
  <c r="G33" i="47"/>
  <c r="I33" i="47" s="1"/>
  <c r="H34" i="47"/>
  <c r="J34" i="47" s="1"/>
  <c r="G34" i="47"/>
  <c r="I34" i="47" s="1"/>
  <c r="I35" i="47"/>
  <c r="H35" i="47"/>
  <c r="J35" i="47" s="1"/>
  <c r="G35" i="47"/>
  <c r="H36" i="47"/>
  <c r="J36" i="47" s="1"/>
  <c r="G36" i="47"/>
  <c r="I36" i="47" s="1"/>
  <c r="H37" i="47"/>
  <c r="J37" i="47" s="1"/>
  <c r="G37" i="47"/>
  <c r="I37" i="47" s="1"/>
  <c r="E25" i="46"/>
  <c r="D25" i="46"/>
  <c r="H25" i="46" s="1"/>
  <c r="J25" i="46" s="1"/>
  <c r="C25" i="46"/>
  <c r="B25" i="46"/>
  <c r="G25" i="46" s="1"/>
  <c r="I25" i="46" s="1"/>
  <c r="E19" i="46"/>
  <c r="D19" i="46"/>
  <c r="H19" i="46" s="1"/>
  <c r="J19" i="46" s="1"/>
  <c r="C19" i="46"/>
  <c r="B19" i="46"/>
  <c r="G19" i="46" s="1"/>
  <c r="I19" i="46" s="1"/>
  <c r="E13" i="46"/>
  <c r="D13" i="46"/>
  <c r="H13" i="46" s="1"/>
  <c r="J13" i="46" s="1"/>
  <c r="C13" i="46"/>
  <c r="B13" i="46"/>
  <c r="G13" i="46" s="1"/>
  <c r="I13" i="46" s="1"/>
  <c r="E7" i="46"/>
  <c r="D7" i="46"/>
  <c r="H7" i="46" s="1"/>
  <c r="J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H77" i="33"/>
  <c r="G77"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I13" i="26"/>
  <c r="H13" i="26"/>
  <c r="J13" i="26" s="1"/>
  <c r="G13" i="26"/>
  <c r="J14" i="26"/>
  <c r="I14" i="26"/>
  <c r="H14" i="26"/>
  <c r="G14" i="26"/>
  <c r="H15" i="26"/>
  <c r="J15" i="26" s="1"/>
  <c r="G15" i="26"/>
  <c r="I15" i="26" s="1"/>
  <c r="I16" i="26"/>
  <c r="H16" i="26"/>
  <c r="J16" i="26" s="1"/>
  <c r="G16" i="26"/>
  <c r="H17" i="26"/>
  <c r="J17" i="26" s="1"/>
  <c r="G17" i="26"/>
  <c r="I17" i="26" s="1"/>
  <c r="H18" i="26"/>
  <c r="J18" i="26" s="1"/>
  <c r="G18" i="26"/>
  <c r="I18" i="26" s="1"/>
  <c r="I19" i="26"/>
  <c r="H19" i="26"/>
  <c r="J19" i="26" s="1"/>
  <c r="G19" i="26"/>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I28" i="26"/>
  <c r="H28" i="26"/>
  <c r="J28" i="26" s="1"/>
  <c r="G28" i="26"/>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I36" i="26"/>
  <c r="H36" i="26"/>
  <c r="J36" i="26" s="1"/>
  <c r="G36" i="26"/>
  <c r="H37" i="26"/>
  <c r="J37" i="26" s="1"/>
  <c r="G37" i="26"/>
  <c r="I37" i="26" s="1"/>
  <c r="H38" i="26"/>
  <c r="J38" i="26" s="1"/>
  <c r="G38" i="26"/>
  <c r="I38" i="26" s="1"/>
  <c r="I39" i="26"/>
  <c r="H39" i="26"/>
  <c r="J39" i="26" s="1"/>
  <c r="G39" i="26"/>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J60" i="26"/>
  <c r="H60" i="26"/>
  <c r="G60" i="26"/>
  <c r="I60" i="26" s="1"/>
  <c r="H61" i="26"/>
  <c r="J61" i="26" s="1"/>
  <c r="G61" i="26"/>
  <c r="I61" i="26" s="1"/>
  <c r="J62" i="26"/>
  <c r="I62" i="26"/>
  <c r="H62" i="26"/>
  <c r="G62" i="26"/>
  <c r="H63" i="26"/>
  <c r="J63" i="26" s="1"/>
  <c r="G63" i="26"/>
  <c r="I63" i="26" s="1"/>
  <c r="H64" i="26"/>
  <c r="J64" i="26" s="1"/>
  <c r="G64" i="26"/>
  <c r="I64" i="26" s="1"/>
  <c r="H65" i="26"/>
  <c r="J65" i="26" s="1"/>
  <c r="G65" i="26"/>
  <c r="I65" i="26" s="1"/>
  <c r="I66" i="26"/>
  <c r="H66" i="26"/>
  <c r="J66" i="26" s="1"/>
  <c r="G66" i="26"/>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I74" i="26"/>
  <c r="H74" i="26"/>
  <c r="J74" i="26" s="1"/>
  <c r="G74" i="26"/>
  <c r="H75" i="26"/>
  <c r="J75" i="26" s="1"/>
  <c r="G75" i="26"/>
  <c r="I75" i="26" s="1"/>
  <c r="H76" i="26"/>
  <c r="J76" i="26" s="1"/>
  <c r="G76" i="26"/>
  <c r="I76" i="26" s="1"/>
  <c r="H77" i="26"/>
  <c r="J77" i="26" s="1"/>
  <c r="G77" i="26"/>
  <c r="I77"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C7" i="56" l="1"/>
  <c r="G7" i="56"/>
  <c r="D5" i="56"/>
  <c r="H5" i="56" s="1"/>
  <c r="E7" i="56"/>
  <c r="I7" i="56"/>
  <c r="C8" i="56"/>
  <c r="G8" i="56"/>
  <c r="E8" i="56"/>
  <c r="I8" i="56"/>
  <c r="C9" i="56"/>
  <c r="G9" i="56"/>
  <c r="E9" i="56"/>
  <c r="I9" i="56"/>
  <c r="C10" i="56"/>
  <c r="G10" i="56"/>
  <c r="E10" i="56"/>
  <c r="I10" i="56"/>
  <c r="E11" i="56"/>
  <c r="I11" i="56"/>
  <c r="C11" i="56"/>
  <c r="G11" i="56"/>
  <c r="C12" i="56"/>
  <c r="G12" i="56"/>
  <c r="E12" i="56"/>
  <c r="I12" i="56"/>
  <c r="C13" i="56"/>
  <c r="G13" i="56"/>
  <c r="E13" i="56"/>
  <c r="I13" i="56"/>
  <c r="C14" i="56"/>
  <c r="G14" i="56"/>
  <c r="E14" i="56"/>
  <c r="I14" i="56"/>
  <c r="C15" i="56"/>
  <c r="G15" i="56"/>
  <c r="E15" i="56"/>
  <c r="I15" i="56"/>
  <c r="E16" i="56"/>
  <c r="I16" i="56"/>
  <c r="C16" i="56"/>
  <c r="G16" i="56"/>
  <c r="C17" i="56"/>
  <c r="G17" i="56"/>
  <c r="E17" i="56"/>
  <c r="I17" i="56"/>
  <c r="E18" i="56"/>
  <c r="I18" i="56"/>
  <c r="C18" i="56"/>
  <c r="G18" i="56"/>
  <c r="C19" i="56"/>
  <c r="G19" i="56"/>
  <c r="E19" i="56"/>
  <c r="I19" i="56"/>
  <c r="C20" i="56"/>
  <c r="G20" i="56"/>
  <c r="E20" i="56"/>
  <c r="I20" i="56"/>
  <c r="C21" i="56"/>
  <c r="G21" i="56"/>
  <c r="E21" i="56"/>
  <c r="I21" i="56"/>
  <c r="E22" i="56"/>
  <c r="I22" i="56"/>
  <c r="C22" i="56"/>
  <c r="G22" i="56"/>
  <c r="C23" i="56"/>
  <c r="G23" i="56"/>
  <c r="E23" i="56"/>
  <c r="I23" i="56"/>
  <c r="C24" i="56"/>
  <c r="G24" i="56"/>
  <c r="E24" i="56"/>
  <c r="I24" i="56"/>
  <c r="C25" i="56"/>
  <c r="G25" i="56"/>
  <c r="E25" i="56"/>
  <c r="I25" i="56"/>
  <c r="E26" i="56"/>
  <c r="I26" i="56"/>
  <c r="C26" i="56"/>
  <c r="G26" i="56"/>
  <c r="C27" i="56"/>
  <c r="G27" i="56"/>
  <c r="E27" i="56"/>
  <c r="I27" i="56"/>
  <c r="E28" i="56"/>
  <c r="I28" i="56"/>
  <c r="C28" i="56"/>
  <c r="G28" i="56"/>
  <c r="C29" i="56"/>
  <c r="G29" i="56"/>
  <c r="E29" i="56"/>
  <c r="I29" i="56"/>
  <c r="C30" i="56"/>
  <c r="G30" i="56"/>
  <c r="J33" i="56"/>
  <c r="K33" i="56"/>
  <c r="E31" i="56"/>
  <c r="I31" i="56"/>
  <c r="C7" i="57"/>
  <c r="G7" i="57"/>
  <c r="D5" i="57"/>
  <c r="H5" i="57" s="1"/>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E16" i="57"/>
  <c r="I16" i="57"/>
  <c r="C16" i="57"/>
  <c r="G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J26" i="57"/>
  <c r="K26" i="57"/>
  <c r="E24" i="57"/>
  <c r="I24" i="57"/>
  <c r="C7" i="58"/>
  <c r="G7" i="58"/>
  <c r="E7" i="58"/>
  <c r="I7" i="58"/>
  <c r="E8" i="58"/>
  <c r="I8" i="58"/>
  <c r="C8" i="58"/>
  <c r="G8" i="58"/>
  <c r="C9" i="58"/>
  <c r="G9" i="58"/>
  <c r="E9" i="58"/>
  <c r="I9" i="58"/>
  <c r="E10" i="58"/>
  <c r="I10" i="58"/>
  <c r="C10" i="58"/>
  <c r="G10" i="58"/>
  <c r="C11" i="58"/>
  <c r="G11" i="58"/>
  <c r="E11" i="58"/>
  <c r="I11" i="58"/>
  <c r="E12" i="58"/>
  <c r="I12" i="58"/>
  <c r="C12" i="58"/>
  <c r="G12" i="58"/>
  <c r="C13" i="58"/>
  <c r="G13" i="58"/>
  <c r="E13" i="58"/>
  <c r="I13" i="58"/>
  <c r="C14" i="58"/>
  <c r="G14" i="58"/>
  <c r="E14" i="58"/>
  <c r="I14" i="58"/>
  <c r="E15" i="58"/>
  <c r="I15" i="58"/>
  <c r="C15" i="58"/>
  <c r="G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E23" i="58"/>
  <c r="I23" i="58"/>
  <c r="C23" i="58"/>
  <c r="G23" i="58"/>
  <c r="C24" i="58"/>
  <c r="G24" i="58"/>
  <c r="E24" i="58"/>
  <c r="I24" i="58"/>
  <c r="C25" i="58"/>
  <c r="G25" i="58"/>
  <c r="E25" i="58"/>
  <c r="I25" i="58"/>
  <c r="C26" i="58"/>
  <c r="G26" i="58"/>
  <c r="E26" i="58"/>
  <c r="I26" i="58"/>
  <c r="C27" i="58"/>
  <c r="G27" i="58"/>
  <c r="E27" i="58"/>
  <c r="I27" i="58"/>
  <c r="C28" i="58"/>
  <c r="G28" i="58"/>
  <c r="E28" i="58"/>
  <c r="I28" i="58"/>
  <c r="C29" i="58"/>
  <c r="G29" i="58"/>
  <c r="E29" i="58"/>
  <c r="I29" i="58"/>
  <c r="E30" i="58"/>
  <c r="I30" i="58"/>
  <c r="C30" i="58"/>
  <c r="G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E38" i="58"/>
  <c r="I38" i="58"/>
  <c r="C38" i="58"/>
  <c r="G38" i="58"/>
  <c r="C39" i="58"/>
  <c r="G39" i="58"/>
  <c r="E39" i="58"/>
  <c r="I39" i="58"/>
  <c r="C40" i="58"/>
  <c r="G40" i="58"/>
  <c r="E40" i="58"/>
  <c r="I40" i="58"/>
  <c r="C41" i="58"/>
  <c r="G41" i="58"/>
  <c r="E41" i="58"/>
  <c r="I41" i="58"/>
  <c r="C42" i="58"/>
  <c r="G42" i="58"/>
  <c r="E42" i="58"/>
  <c r="I42" i="58"/>
  <c r="C43" i="58"/>
  <c r="G43" i="58"/>
  <c r="E43" i="58"/>
  <c r="I43" i="58"/>
  <c r="C44" i="58"/>
  <c r="G44" i="58"/>
  <c r="E44" i="58"/>
  <c r="I44" i="58"/>
  <c r="E45" i="58"/>
  <c r="I45" i="58"/>
  <c r="C45" i="58"/>
  <c r="G45" i="58"/>
  <c r="C46" i="58"/>
  <c r="G46" i="58"/>
  <c r="J49" i="58"/>
  <c r="K49" i="58"/>
  <c r="E47" i="58"/>
  <c r="I47" i="58"/>
  <c r="F5" i="58"/>
  <c r="C7" i="50"/>
  <c r="G7" i="50"/>
  <c r="D5" i="50"/>
  <c r="H5" i="50" s="1"/>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E21" i="50"/>
  <c r="I21" i="50"/>
  <c r="C21" i="50"/>
  <c r="G21" i="50"/>
  <c r="C22" i="50"/>
  <c r="G22" i="50"/>
  <c r="E22" i="50"/>
  <c r="I22" i="50"/>
  <c r="C23" i="50"/>
  <c r="G23" i="50"/>
  <c r="E23" i="50"/>
  <c r="I23" i="50"/>
  <c r="C24" i="50"/>
  <c r="G24" i="50"/>
  <c r="E24" i="50"/>
  <c r="I24" i="50"/>
  <c r="C25" i="50"/>
  <c r="G25" i="50"/>
  <c r="E25" i="50"/>
  <c r="I25" i="50"/>
  <c r="C26" i="50"/>
  <c r="G26" i="50"/>
  <c r="E26" i="50"/>
  <c r="I26" i="50"/>
  <c r="E27" i="50"/>
  <c r="I27" i="50"/>
  <c r="C27" i="50"/>
  <c r="G27" i="50"/>
  <c r="E28" i="50"/>
  <c r="I28" i="50"/>
  <c r="C28" i="50"/>
  <c r="G28" i="50"/>
  <c r="C29" i="50"/>
  <c r="G29" i="50"/>
  <c r="E29" i="50"/>
  <c r="I29" i="50"/>
  <c r="E30" i="50"/>
  <c r="I30" i="50"/>
  <c r="C30" i="50"/>
  <c r="G30" i="50"/>
  <c r="C31" i="50"/>
  <c r="G31" i="50"/>
  <c r="E31" i="50"/>
  <c r="I31" i="50"/>
  <c r="C32" i="50"/>
  <c r="G32" i="50"/>
  <c r="E32" i="50"/>
  <c r="I32" i="50"/>
  <c r="C33" i="50"/>
  <c r="G33" i="50"/>
  <c r="E33" i="50"/>
  <c r="I33" i="50"/>
  <c r="C34" i="50"/>
  <c r="G34" i="50"/>
  <c r="E34" i="50"/>
  <c r="I34" i="50"/>
  <c r="C35" i="50"/>
  <c r="G35" i="50"/>
  <c r="E35" i="50"/>
  <c r="I35" i="50"/>
  <c r="E36" i="50"/>
  <c r="I36" i="50"/>
  <c r="C36" i="50"/>
  <c r="G36" i="50"/>
  <c r="C37" i="50"/>
  <c r="G37" i="50"/>
  <c r="E37" i="50"/>
  <c r="I37" i="50"/>
  <c r="C38" i="50"/>
  <c r="G38" i="50"/>
  <c r="E38" i="50"/>
  <c r="I38" i="50"/>
  <c r="C39" i="50"/>
  <c r="G39" i="50"/>
  <c r="E39" i="50"/>
  <c r="I39" i="50"/>
  <c r="E40" i="50"/>
  <c r="I40" i="50"/>
  <c r="C40" i="50"/>
  <c r="G40" i="50"/>
  <c r="C41" i="50"/>
  <c r="G41" i="50"/>
  <c r="E41" i="50"/>
  <c r="I41" i="50"/>
  <c r="C42" i="50"/>
  <c r="G42" i="50"/>
  <c r="E42" i="50"/>
  <c r="I42" i="50"/>
  <c r="C43" i="50"/>
  <c r="G43" i="50"/>
  <c r="E43" i="50"/>
  <c r="I43" i="50"/>
  <c r="C44" i="50"/>
  <c r="G44" i="50"/>
  <c r="E44" i="50"/>
  <c r="I44" i="50"/>
  <c r="E45" i="50"/>
  <c r="I45" i="50"/>
  <c r="C45" i="50"/>
  <c r="G45" i="50"/>
  <c r="C46" i="50"/>
  <c r="G46" i="50"/>
  <c r="E46" i="50"/>
  <c r="I46" i="50"/>
  <c r="E47" i="50"/>
  <c r="I47" i="50"/>
  <c r="C47" i="50"/>
  <c r="G47" i="50"/>
  <c r="C48" i="50"/>
  <c r="G48" i="50"/>
  <c r="E48" i="50"/>
  <c r="I48" i="50"/>
  <c r="C49" i="50"/>
  <c r="G49" i="50"/>
  <c r="I49" i="50"/>
  <c r="C50" i="50"/>
  <c r="G50" i="50"/>
  <c r="J53" i="50"/>
  <c r="E50" i="50"/>
  <c r="K53" i="50"/>
  <c r="E51" i="50"/>
  <c r="I51" i="50"/>
  <c r="E43" i="53"/>
  <c r="I43" i="53"/>
  <c r="E60" i="53"/>
  <c r="I60" i="53"/>
  <c r="E26" i="53"/>
  <c r="I26" i="53"/>
  <c r="E40" i="53"/>
  <c r="I40" i="53"/>
  <c r="E7" i="53"/>
  <c r="I7" i="53"/>
  <c r="E23" i="53"/>
  <c r="I23" i="53"/>
  <c r="C43" i="53"/>
  <c r="G43" i="53"/>
  <c r="C60" i="53"/>
  <c r="G60" i="53"/>
  <c r="C26" i="53"/>
  <c r="G26" i="53"/>
  <c r="C40" i="53"/>
  <c r="G40" i="53"/>
  <c r="C7" i="53"/>
  <c r="G7" i="53"/>
  <c r="C23" i="53"/>
  <c r="G23" i="53"/>
  <c r="F5" i="53"/>
  <c r="C8" i="53"/>
  <c r="G8" i="53"/>
  <c r="E8" i="53"/>
  <c r="I8" i="53"/>
  <c r="E9" i="53"/>
  <c r="I9" i="53"/>
  <c r="C9" i="53"/>
  <c r="G9" i="53"/>
  <c r="C10" i="53"/>
  <c r="G10" i="53"/>
  <c r="E10" i="53"/>
  <c r="I10" i="53"/>
  <c r="E11" i="53"/>
  <c r="I11" i="53"/>
  <c r="C11" i="53"/>
  <c r="G11" i="53"/>
  <c r="E12" i="53"/>
  <c r="I12" i="53"/>
  <c r="C12" i="53"/>
  <c r="G12" i="53"/>
  <c r="G13" i="53"/>
  <c r="C13" i="53"/>
  <c r="E13" i="53"/>
  <c r="I13" i="53"/>
  <c r="C14" i="53"/>
  <c r="G14" i="53"/>
  <c r="E14" i="53"/>
  <c r="I14" i="53"/>
  <c r="E15" i="53"/>
  <c r="I15" i="53"/>
  <c r="C15" i="53"/>
  <c r="G15" i="53"/>
  <c r="E16" i="53"/>
  <c r="I16" i="53"/>
  <c r="C16" i="53"/>
  <c r="G16" i="53"/>
  <c r="C17" i="53"/>
  <c r="G17" i="53"/>
  <c r="E17" i="53"/>
  <c r="I17" i="53"/>
  <c r="C18" i="53"/>
  <c r="G18" i="53"/>
  <c r="E18" i="53"/>
  <c r="I18" i="53"/>
  <c r="C19" i="53"/>
  <c r="G19" i="53"/>
  <c r="E19" i="53"/>
  <c r="I19" i="53"/>
  <c r="C20" i="53"/>
  <c r="G20" i="53"/>
  <c r="J23" i="53"/>
  <c r="K23" i="53"/>
  <c r="E21" i="53"/>
  <c r="I21" i="53"/>
  <c r="C27" i="53"/>
  <c r="G27" i="53"/>
  <c r="E27" i="53"/>
  <c r="I27" i="53"/>
  <c r="C28" i="53"/>
  <c r="G28" i="53"/>
  <c r="E28" i="53"/>
  <c r="I28" i="53"/>
  <c r="E29" i="53"/>
  <c r="I29" i="53"/>
  <c r="C29" i="53"/>
  <c r="G29" i="53"/>
  <c r="C30" i="53"/>
  <c r="G30" i="53"/>
  <c r="E30" i="53"/>
  <c r="I30" i="53"/>
  <c r="C31" i="53"/>
  <c r="G31" i="53"/>
  <c r="E31" i="53"/>
  <c r="I31" i="53"/>
  <c r="C32" i="53"/>
  <c r="G32" i="53"/>
  <c r="E32" i="53"/>
  <c r="I32" i="53"/>
  <c r="E33" i="53"/>
  <c r="I33" i="53"/>
  <c r="C33" i="53"/>
  <c r="G33" i="53"/>
  <c r="C34" i="53"/>
  <c r="G34" i="53"/>
  <c r="E34" i="53"/>
  <c r="I34" i="53"/>
  <c r="E35" i="53"/>
  <c r="I35" i="53"/>
  <c r="C35" i="53"/>
  <c r="G35" i="53"/>
  <c r="I36" i="53"/>
  <c r="C36" i="53"/>
  <c r="G36" i="53"/>
  <c r="J40" i="53"/>
  <c r="E37" i="53"/>
  <c r="C37" i="53"/>
  <c r="G37" i="53"/>
  <c r="K40" i="53"/>
  <c r="E38" i="53"/>
  <c r="I38" i="53"/>
  <c r="C44" i="53"/>
  <c r="G44" i="53"/>
  <c r="E44" i="53"/>
  <c r="I44" i="53"/>
  <c r="E45" i="53"/>
  <c r="I45" i="53"/>
  <c r="C45" i="53"/>
  <c r="G45" i="53"/>
  <c r="C46" i="53"/>
  <c r="G46" i="53"/>
  <c r="E46" i="53"/>
  <c r="I46" i="53"/>
  <c r="C47" i="53"/>
  <c r="G47" i="53"/>
  <c r="E47" i="53"/>
  <c r="I47" i="53"/>
  <c r="E48" i="53"/>
  <c r="I48" i="53"/>
  <c r="C48" i="53"/>
  <c r="G48" i="53"/>
  <c r="C49" i="53"/>
  <c r="G49" i="53"/>
  <c r="E49" i="53"/>
  <c r="I49" i="53"/>
  <c r="E50" i="53"/>
  <c r="I50" i="53"/>
  <c r="C50" i="53"/>
  <c r="G50" i="53"/>
  <c r="C51" i="53"/>
  <c r="G51" i="53"/>
  <c r="E51" i="53"/>
  <c r="I51" i="53"/>
  <c r="C52" i="53"/>
  <c r="G52" i="53"/>
  <c r="E52" i="53"/>
  <c r="I52" i="53"/>
  <c r="C53" i="53"/>
  <c r="G53" i="53"/>
  <c r="E53" i="53"/>
  <c r="I53" i="53"/>
  <c r="C54" i="53"/>
  <c r="G54" i="53"/>
  <c r="E54" i="53"/>
  <c r="I54" i="53"/>
  <c r="C55" i="53"/>
  <c r="G55" i="53"/>
  <c r="E55" i="53"/>
  <c r="I55" i="53"/>
  <c r="C56" i="53"/>
  <c r="G56" i="53"/>
  <c r="E56" i="53"/>
  <c r="I56" i="53"/>
  <c r="C57" i="53"/>
  <c r="G57" i="53"/>
  <c r="J60" i="53"/>
  <c r="K60" i="53"/>
  <c r="E58" i="53"/>
  <c r="I58" i="53"/>
  <c r="E75" i="54"/>
  <c r="I75" i="54"/>
  <c r="E81" i="54"/>
  <c r="I81" i="54"/>
  <c r="E58" i="54"/>
  <c r="I58" i="54"/>
  <c r="E72" i="54"/>
  <c r="I72" i="54"/>
  <c r="E45" i="54"/>
  <c r="I45" i="54"/>
  <c r="E55" i="54"/>
  <c r="I55" i="54"/>
  <c r="E31" i="54"/>
  <c r="I31" i="54"/>
  <c r="E42" i="54"/>
  <c r="I42" i="54"/>
  <c r="E24" i="54"/>
  <c r="I24" i="54"/>
  <c r="E28" i="54"/>
  <c r="I28" i="54"/>
  <c r="J21" i="54"/>
  <c r="E18" i="54"/>
  <c r="I18" i="54"/>
  <c r="E21" i="54"/>
  <c r="E7" i="54"/>
  <c r="I7" i="54"/>
  <c r="E15" i="54"/>
  <c r="I15" i="54"/>
  <c r="C75" i="54"/>
  <c r="G75" i="54"/>
  <c r="C81" i="54"/>
  <c r="G81" i="54"/>
  <c r="C58" i="54"/>
  <c r="G58" i="54"/>
  <c r="C72" i="54"/>
  <c r="G72" i="54"/>
  <c r="C45" i="54"/>
  <c r="G45" i="54"/>
  <c r="C55" i="54"/>
  <c r="G55" i="54"/>
  <c r="C31" i="54"/>
  <c r="G31" i="54"/>
  <c r="C42" i="54"/>
  <c r="G42" i="54"/>
  <c r="C24" i="54"/>
  <c r="G24" i="54"/>
  <c r="C28" i="54"/>
  <c r="G28" i="54"/>
  <c r="C18" i="54"/>
  <c r="G18" i="54"/>
  <c r="C21" i="54"/>
  <c r="G21" i="54"/>
  <c r="C7" i="54"/>
  <c r="G7" i="54"/>
  <c r="C15" i="54"/>
  <c r="G15" i="54"/>
  <c r="F5" i="54"/>
  <c r="C8" i="54"/>
  <c r="G8" i="54"/>
  <c r="E8" i="54"/>
  <c r="I8" i="54"/>
  <c r="C9" i="54"/>
  <c r="G9" i="54"/>
  <c r="E9" i="54"/>
  <c r="I9" i="54"/>
  <c r="C10" i="54"/>
  <c r="G10" i="54"/>
  <c r="E10" i="54"/>
  <c r="I10" i="54"/>
  <c r="C11" i="54"/>
  <c r="G11" i="54"/>
  <c r="E11" i="54"/>
  <c r="I11" i="54"/>
  <c r="C12" i="54"/>
  <c r="G12" i="54"/>
  <c r="K15" i="54"/>
  <c r="J15" i="54"/>
  <c r="E13" i="54"/>
  <c r="I13" i="54"/>
  <c r="K21" i="54"/>
  <c r="E19" i="54"/>
  <c r="I19" i="54"/>
  <c r="C25" i="54"/>
  <c r="G25" i="54"/>
  <c r="J28" i="54"/>
  <c r="K28" i="54"/>
  <c r="E26" i="54"/>
  <c r="I26" i="54"/>
  <c r="C32" i="54"/>
  <c r="G32" i="54"/>
  <c r="E32" i="54"/>
  <c r="I32" i="54"/>
  <c r="C33" i="54"/>
  <c r="G33" i="54"/>
  <c r="E33" i="54"/>
  <c r="I33" i="54"/>
  <c r="C34" i="54"/>
  <c r="G34" i="54"/>
  <c r="E34" i="54"/>
  <c r="I34" i="54"/>
  <c r="C35" i="54"/>
  <c r="G35" i="54"/>
  <c r="E35" i="54"/>
  <c r="I35" i="54"/>
  <c r="C36" i="54"/>
  <c r="G36" i="54"/>
  <c r="E36" i="54"/>
  <c r="I36" i="54"/>
  <c r="C37" i="54"/>
  <c r="G37" i="54"/>
  <c r="E37" i="54"/>
  <c r="I37" i="54"/>
  <c r="C38" i="54"/>
  <c r="G38" i="54"/>
  <c r="E38" i="54"/>
  <c r="I38" i="54"/>
  <c r="C39" i="54"/>
  <c r="G39" i="54"/>
  <c r="K42" i="54"/>
  <c r="J42" i="54"/>
  <c r="E40" i="54"/>
  <c r="I40" i="54"/>
  <c r="C46" i="54"/>
  <c r="G46" i="54"/>
  <c r="E46" i="54"/>
  <c r="I46" i="54"/>
  <c r="C47" i="54"/>
  <c r="G47" i="54"/>
  <c r="E47" i="54"/>
  <c r="I47" i="54"/>
  <c r="C48" i="54"/>
  <c r="G48" i="54"/>
  <c r="E48" i="54"/>
  <c r="I48" i="54"/>
  <c r="C49" i="54"/>
  <c r="G49" i="54"/>
  <c r="E49" i="54"/>
  <c r="I49" i="54"/>
  <c r="C50" i="54"/>
  <c r="G50" i="54"/>
  <c r="E50" i="54"/>
  <c r="I50" i="54"/>
  <c r="E51" i="54"/>
  <c r="I51" i="54"/>
  <c r="C51" i="54"/>
  <c r="G51" i="54"/>
  <c r="C52" i="54"/>
  <c r="G52" i="54"/>
  <c r="J55" i="54"/>
  <c r="K55" i="54"/>
  <c r="E53" i="54"/>
  <c r="I53" i="54"/>
  <c r="C59" i="54"/>
  <c r="G59" i="54"/>
  <c r="E59" i="54"/>
  <c r="I59" i="54"/>
  <c r="C60" i="54"/>
  <c r="G60" i="54"/>
  <c r="E60" i="54"/>
  <c r="I60" i="54"/>
  <c r="C61" i="54"/>
  <c r="G61" i="54"/>
  <c r="E61" i="54"/>
  <c r="I61" i="54"/>
  <c r="C62" i="54"/>
  <c r="G62" i="54"/>
  <c r="E62" i="54"/>
  <c r="I62" i="54"/>
  <c r="E63" i="54"/>
  <c r="I63" i="54"/>
  <c r="C63" i="54"/>
  <c r="G63" i="54"/>
  <c r="C64" i="54"/>
  <c r="G64" i="54"/>
  <c r="E64" i="54"/>
  <c r="I64" i="54"/>
  <c r="C65" i="54"/>
  <c r="G65" i="54"/>
  <c r="E65" i="54"/>
  <c r="I65" i="54"/>
  <c r="G66" i="54"/>
  <c r="C66" i="54"/>
  <c r="E66" i="54"/>
  <c r="I66" i="54"/>
  <c r="C67" i="54"/>
  <c r="G67" i="54"/>
  <c r="E67" i="54"/>
  <c r="I67" i="54"/>
  <c r="C68" i="54"/>
  <c r="G68" i="54"/>
  <c r="E68" i="54"/>
  <c r="I68" i="54"/>
  <c r="C69" i="54"/>
  <c r="G69" i="54"/>
  <c r="J72" i="54"/>
  <c r="K72" i="54"/>
  <c r="E70" i="54"/>
  <c r="I70" i="54"/>
  <c r="C76" i="54"/>
  <c r="G76" i="54"/>
  <c r="E76" i="54"/>
  <c r="I76" i="54"/>
  <c r="C77" i="54"/>
  <c r="G77" i="54"/>
  <c r="E77" i="54"/>
  <c r="I77" i="54"/>
  <c r="C78" i="54"/>
  <c r="G78" i="54"/>
  <c r="J81" i="54"/>
  <c r="K81" i="54"/>
  <c r="E79" i="54"/>
  <c r="I79" i="54"/>
  <c r="I208" i="55"/>
  <c r="E193" i="55"/>
  <c r="I154" i="55"/>
  <c r="E196" i="55"/>
  <c r="I196" i="55"/>
  <c r="E208" i="55"/>
  <c r="E189" i="55"/>
  <c r="I189" i="55"/>
  <c r="I193" i="55"/>
  <c r="E157" i="55"/>
  <c r="I157" i="55"/>
  <c r="E182" i="55"/>
  <c r="I182" i="55"/>
  <c r="E131" i="55"/>
  <c r="I131" i="55"/>
  <c r="E154" i="55"/>
  <c r="C102" i="55"/>
  <c r="G102" i="55"/>
  <c r="C124" i="55"/>
  <c r="G124" i="55"/>
  <c r="C75" i="55"/>
  <c r="G75" i="55"/>
  <c r="C99" i="55"/>
  <c r="G99" i="55"/>
  <c r="E52" i="55"/>
  <c r="I52" i="55"/>
  <c r="E68" i="55"/>
  <c r="I68" i="55"/>
  <c r="E25" i="55"/>
  <c r="I25" i="55"/>
  <c r="E49" i="55"/>
  <c r="I49" i="55"/>
  <c r="C7" i="55"/>
  <c r="G7" i="55"/>
  <c r="C18" i="55"/>
  <c r="G18" i="55"/>
  <c r="J212" i="55"/>
  <c r="C196" i="55"/>
  <c r="G196" i="55"/>
  <c r="C208" i="55"/>
  <c r="G208" i="55"/>
  <c r="C189" i="55"/>
  <c r="G189" i="55"/>
  <c r="C193" i="55"/>
  <c r="G193" i="55"/>
  <c r="C157" i="55"/>
  <c r="G157" i="55"/>
  <c r="C182" i="55"/>
  <c r="G182" i="55"/>
  <c r="C131" i="55"/>
  <c r="G131" i="55"/>
  <c r="C154" i="55"/>
  <c r="G154" i="55"/>
  <c r="E102" i="55"/>
  <c r="I102" i="55"/>
  <c r="E124" i="55"/>
  <c r="I124" i="55"/>
  <c r="E75" i="55"/>
  <c r="I75" i="55"/>
  <c r="E99" i="55"/>
  <c r="I99" i="55"/>
  <c r="C52" i="55"/>
  <c r="G52" i="55"/>
  <c r="C68" i="55"/>
  <c r="G68" i="55"/>
  <c r="C25" i="55"/>
  <c r="G25" i="55"/>
  <c r="C49" i="55"/>
  <c r="G49" i="55"/>
  <c r="E7" i="55"/>
  <c r="I7" i="55"/>
  <c r="E18" i="55"/>
  <c r="I18" i="55"/>
  <c r="D5" i="55"/>
  <c r="H5" i="55" s="1"/>
  <c r="C8" i="55"/>
  <c r="G8" i="55"/>
  <c r="E8" i="55"/>
  <c r="I8" i="55"/>
  <c r="C9" i="55"/>
  <c r="G9" i="55"/>
  <c r="E9" i="55"/>
  <c r="I9" i="55"/>
  <c r="E10" i="55"/>
  <c r="I10" i="55"/>
  <c r="C10" i="55"/>
  <c r="G10" i="55"/>
  <c r="C11" i="55"/>
  <c r="G11" i="55"/>
  <c r="E11" i="55"/>
  <c r="I11" i="55"/>
  <c r="E12" i="55"/>
  <c r="I12" i="55"/>
  <c r="C12" i="55"/>
  <c r="G12" i="55"/>
  <c r="C13" i="55"/>
  <c r="G13" i="55"/>
  <c r="E13" i="55"/>
  <c r="I13" i="55"/>
  <c r="C14" i="55"/>
  <c r="G14" i="55"/>
  <c r="E14" i="55"/>
  <c r="I14" i="55"/>
  <c r="C15" i="55"/>
  <c r="G15" i="55"/>
  <c r="J18" i="55"/>
  <c r="K18" i="55"/>
  <c r="E16" i="55"/>
  <c r="I16" i="55"/>
  <c r="F23" i="55"/>
  <c r="C26" i="55"/>
  <c r="G26" i="55"/>
  <c r="E26" i="55"/>
  <c r="I26" i="55"/>
  <c r="C27" i="55"/>
  <c r="G27" i="55"/>
  <c r="E27" i="55"/>
  <c r="I27" i="55"/>
  <c r="C28" i="55"/>
  <c r="G28" i="55"/>
  <c r="E28" i="55"/>
  <c r="I28" i="55"/>
  <c r="C29" i="55"/>
  <c r="G29" i="55"/>
  <c r="E29" i="55"/>
  <c r="I29" i="55"/>
  <c r="C30" i="55"/>
  <c r="G30" i="55"/>
  <c r="E30" i="55"/>
  <c r="I30" i="55"/>
  <c r="C31" i="55"/>
  <c r="G31" i="55"/>
  <c r="E31" i="55"/>
  <c r="I31" i="55"/>
  <c r="C32" i="55"/>
  <c r="G32" i="55"/>
  <c r="E32" i="55"/>
  <c r="I32" i="55"/>
  <c r="E33" i="55"/>
  <c r="I33" i="55"/>
  <c r="C33" i="55"/>
  <c r="G33" i="55"/>
  <c r="C34" i="55"/>
  <c r="G34" i="55"/>
  <c r="E34" i="55"/>
  <c r="I34" i="55"/>
  <c r="C35" i="55"/>
  <c r="G35" i="55"/>
  <c r="E35" i="55"/>
  <c r="I35" i="55"/>
  <c r="C36" i="55"/>
  <c r="G36" i="55"/>
  <c r="E36" i="55"/>
  <c r="I36" i="55"/>
  <c r="C37" i="55"/>
  <c r="G37" i="55"/>
  <c r="E37" i="55"/>
  <c r="I37" i="55"/>
  <c r="C38" i="55"/>
  <c r="G38" i="55"/>
  <c r="E38" i="55"/>
  <c r="I38" i="55"/>
  <c r="C39" i="55"/>
  <c r="G39" i="55"/>
  <c r="E39" i="55"/>
  <c r="I39" i="55"/>
  <c r="E40" i="55"/>
  <c r="I40" i="55"/>
  <c r="C40" i="55"/>
  <c r="G40" i="55"/>
  <c r="C41" i="55"/>
  <c r="G41" i="55"/>
  <c r="E41" i="55"/>
  <c r="I41" i="55"/>
  <c r="E42" i="55"/>
  <c r="I42" i="55"/>
  <c r="C42" i="55"/>
  <c r="G42" i="55"/>
  <c r="E43" i="55"/>
  <c r="I43" i="55"/>
  <c r="C43" i="55"/>
  <c r="G43" i="55"/>
  <c r="C44" i="55"/>
  <c r="G44" i="55"/>
  <c r="E44" i="55"/>
  <c r="I44" i="55"/>
  <c r="E45" i="55"/>
  <c r="I45" i="55"/>
  <c r="C45" i="55"/>
  <c r="G45" i="55"/>
  <c r="C46" i="55"/>
  <c r="G46" i="55"/>
  <c r="J49" i="55"/>
  <c r="K49" i="55"/>
  <c r="E47" i="55"/>
  <c r="I47" i="55"/>
  <c r="C53" i="55"/>
  <c r="G53" i="55"/>
  <c r="E53" i="55"/>
  <c r="I53" i="55"/>
  <c r="E54" i="55"/>
  <c r="I54" i="55"/>
  <c r="C54" i="55"/>
  <c r="G54" i="55"/>
  <c r="E55" i="55"/>
  <c r="I55" i="55"/>
  <c r="C55" i="55"/>
  <c r="G55" i="55"/>
  <c r="E56" i="55"/>
  <c r="I56" i="55"/>
  <c r="C56" i="55"/>
  <c r="G56" i="55"/>
  <c r="E57" i="55"/>
  <c r="I57" i="55"/>
  <c r="C57" i="55"/>
  <c r="G57" i="55"/>
  <c r="C58" i="55"/>
  <c r="G58" i="55"/>
  <c r="E58" i="55"/>
  <c r="I58" i="55"/>
  <c r="E59" i="55"/>
  <c r="I59" i="55"/>
  <c r="C59" i="55"/>
  <c r="G59" i="55"/>
  <c r="E60" i="55"/>
  <c r="I60" i="55"/>
  <c r="C60" i="55"/>
  <c r="G60" i="55"/>
  <c r="C61" i="55"/>
  <c r="G61" i="55"/>
  <c r="E61" i="55"/>
  <c r="I61" i="55"/>
  <c r="C62" i="55"/>
  <c r="G62" i="55"/>
  <c r="E62" i="55"/>
  <c r="I62" i="55"/>
  <c r="C63" i="55"/>
  <c r="G63" i="55"/>
  <c r="E63" i="55"/>
  <c r="I63" i="55"/>
  <c r="C64" i="55"/>
  <c r="G64" i="55"/>
  <c r="E64" i="55"/>
  <c r="I64" i="55"/>
  <c r="C65" i="55"/>
  <c r="G65" i="55"/>
  <c r="J68" i="55"/>
  <c r="K68" i="55"/>
  <c r="E66" i="55"/>
  <c r="I66" i="55"/>
  <c r="F73" i="55"/>
  <c r="E76" i="55"/>
  <c r="I76" i="55"/>
  <c r="C76" i="55"/>
  <c r="G76" i="55"/>
  <c r="C77" i="55"/>
  <c r="G77" i="55"/>
  <c r="E77" i="55"/>
  <c r="I77" i="55"/>
  <c r="E78" i="55"/>
  <c r="I78" i="55"/>
  <c r="C78" i="55"/>
  <c r="G78" i="55"/>
  <c r="E79" i="55"/>
  <c r="I79" i="55"/>
  <c r="C79" i="55"/>
  <c r="G79" i="55"/>
  <c r="C80" i="55"/>
  <c r="G80" i="55"/>
  <c r="E80" i="55"/>
  <c r="I80" i="55"/>
  <c r="C81" i="55"/>
  <c r="G81" i="55"/>
  <c r="E81" i="55"/>
  <c r="I81" i="55"/>
  <c r="C82" i="55"/>
  <c r="G82" i="55"/>
  <c r="E82" i="55"/>
  <c r="I82" i="55"/>
  <c r="C83" i="55"/>
  <c r="G83" i="55"/>
  <c r="E83" i="55"/>
  <c r="I83" i="55"/>
  <c r="C84" i="55"/>
  <c r="G84" i="55"/>
  <c r="E84" i="55"/>
  <c r="I84" i="55"/>
  <c r="E85" i="55"/>
  <c r="I85" i="55"/>
  <c r="C85" i="55"/>
  <c r="G85" i="55"/>
  <c r="E86" i="55"/>
  <c r="I86" i="55"/>
  <c r="C86" i="55"/>
  <c r="G86" i="55"/>
  <c r="E87" i="55"/>
  <c r="I87" i="55"/>
  <c r="C87" i="55"/>
  <c r="G87" i="55"/>
  <c r="E88" i="55"/>
  <c r="I88" i="55"/>
  <c r="C88" i="55"/>
  <c r="G88" i="55"/>
  <c r="C89" i="55"/>
  <c r="G89" i="55"/>
  <c r="E89" i="55"/>
  <c r="I89" i="55"/>
  <c r="C90" i="55"/>
  <c r="G90" i="55"/>
  <c r="E90" i="55"/>
  <c r="I90" i="55"/>
  <c r="E91" i="55"/>
  <c r="I91" i="55"/>
  <c r="C91" i="55"/>
  <c r="G91" i="55"/>
  <c r="E92" i="55"/>
  <c r="I92" i="55"/>
  <c r="C92" i="55"/>
  <c r="G92" i="55"/>
  <c r="E93" i="55"/>
  <c r="I93" i="55"/>
  <c r="C93" i="55"/>
  <c r="G93" i="55"/>
  <c r="C94" i="55"/>
  <c r="G94" i="55"/>
  <c r="E94" i="55"/>
  <c r="I94" i="55"/>
  <c r="C95" i="55"/>
  <c r="G95" i="55"/>
  <c r="E95" i="55"/>
  <c r="I95" i="55"/>
  <c r="C96" i="55"/>
  <c r="G96" i="55"/>
  <c r="J99" i="55"/>
  <c r="K99" i="55"/>
  <c r="E97" i="55"/>
  <c r="I97" i="55"/>
  <c r="E103" i="55"/>
  <c r="I103" i="55"/>
  <c r="C103" i="55"/>
  <c r="G103" i="55"/>
  <c r="C104" i="55"/>
  <c r="G104" i="55"/>
  <c r="E104" i="55"/>
  <c r="I104" i="55"/>
  <c r="C105" i="55"/>
  <c r="G105" i="55"/>
  <c r="E105" i="55"/>
  <c r="I105" i="55"/>
  <c r="E106" i="55"/>
  <c r="I106" i="55"/>
  <c r="C106" i="55"/>
  <c r="G106" i="55"/>
  <c r="C107" i="55"/>
  <c r="G107" i="55"/>
  <c r="E107" i="55"/>
  <c r="I107" i="55"/>
  <c r="C108" i="55"/>
  <c r="G108" i="55"/>
  <c r="E108" i="55"/>
  <c r="I108" i="55"/>
  <c r="E109" i="55"/>
  <c r="I109" i="55"/>
  <c r="C109" i="55"/>
  <c r="G109" i="55"/>
  <c r="E110" i="55"/>
  <c r="I110" i="55"/>
  <c r="C110" i="55"/>
  <c r="G110" i="55"/>
  <c r="C111" i="55"/>
  <c r="G111" i="55"/>
  <c r="E111" i="55"/>
  <c r="I111" i="55"/>
  <c r="C112" i="55"/>
  <c r="G112" i="55"/>
  <c r="E112" i="55"/>
  <c r="I112" i="55"/>
  <c r="E113" i="55"/>
  <c r="I113" i="55"/>
  <c r="C113" i="55"/>
  <c r="G113" i="55"/>
  <c r="E114" i="55"/>
  <c r="I114" i="55"/>
  <c r="C114" i="55"/>
  <c r="G114" i="55"/>
  <c r="C115" i="55"/>
  <c r="G115" i="55"/>
  <c r="E115" i="55"/>
  <c r="I115" i="55"/>
  <c r="E116" i="55"/>
  <c r="I116" i="55"/>
  <c r="C116" i="55"/>
  <c r="G116" i="55"/>
  <c r="C117" i="55"/>
  <c r="G117" i="55"/>
  <c r="E117" i="55"/>
  <c r="I117" i="55"/>
  <c r="C118" i="55"/>
  <c r="G118" i="55"/>
  <c r="E118" i="55"/>
  <c r="I118" i="55"/>
  <c r="E119" i="55"/>
  <c r="I119" i="55"/>
  <c r="C119" i="55"/>
  <c r="G119" i="55"/>
  <c r="C120" i="55"/>
  <c r="G120" i="55"/>
  <c r="E120" i="55"/>
  <c r="I120" i="55"/>
  <c r="E121" i="55"/>
  <c r="I121" i="55"/>
  <c r="C121" i="55"/>
  <c r="G121" i="55"/>
  <c r="J124" i="55"/>
  <c r="K124" i="55"/>
  <c r="F129" i="55"/>
  <c r="E132" i="55"/>
  <c r="I132" i="55"/>
  <c r="C132" i="55"/>
  <c r="G132" i="55"/>
  <c r="E133" i="55"/>
  <c r="I133" i="55"/>
  <c r="C133" i="55"/>
  <c r="G133" i="55"/>
  <c r="C134" i="55"/>
  <c r="G134" i="55"/>
  <c r="E134" i="55"/>
  <c r="I134" i="55"/>
  <c r="C135" i="55"/>
  <c r="G135" i="55"/>
  <c r="E135" i="55"/>
  <c r="I135" i="55"/>
  <c r="C136" i="55"/>
  <c r="G136" i="55"/>
  <c r="E136" i="55"/>
  <c r="I136" i="55"/>
  <c r="C137" i="55"/>
  <c r="G137" i="55"/>
  <c r="E137" i="55"/>
  <c r="I137" i="55"/>
  <c r="C138" i="55"/>
  <c r="G138" i="55"/>
  <c r="E138" i="55"/>
  <c r="I138" i="55"/>
  <c r="E139" i="55"/>
  <c r="I139" i="55"/>
  <c r="C139" i="55"/>
  <c r="G139" i="55"/>
  <c r="C140" i="55"/>
  <c r="G140" i="55"/>
  <c r="E140" i="55"/>
  <c r="I140" i="55"/>
  <c r="E141" i="55"/>
  <c r="I141" i="55"/>
  <c r="C141" i="55"/>
  <c r="G141" i="55"/>
  <c r="C142" i="55"/>
  <c r="G142" i="55"/>
  <c r="E142" i="55"/>
  <c r="I142" i="55"/>
  <c r="C143" i="55"/>
  <c r="G143" i="55"/>
  <c r="E143" i="55"/>
  <c r="I143" i="55"/>
  <c r="E144" i="55"/>
  <c r="I144" i="55"/>
  <c r="C144" i="55"/>
  <c r="G144" i="55"/>
  <c r="C145" i="55"/>
  <c r="G145" i="55"/>
  <c r="E145" i="55"/>
  <c r="I145" i="55"/>
  <c r="E146" i="55"/>
  <c r="I146" i="55"/>
  <c r="C146" i="55"/>
  <c r="G146" i="55"/>
  <c r="C147" i="55"/>
  <c r="G147" i="55"/>
  <c r="E147" i="55"/>
  <c r="I147" i="55"/>
  <c r="E148" i="55"/>
  <c r="I148" i="55"/>
  <c r="C148" i="55"/>
  <c r="G148" i="55"/>
  <c r="C149" i="55"/>
  <c r="G149" i="55"/>
  <c r="E149" i="55"/>
  <c r="I149" i="55"/>
  <c r="E150" i="55"/>
  <c r="C150" i="55"/>
  <c r="G150" i="55"/>
  <c r="K154" i="55"/>
  <c r="I151" i="55"/>
  <c r="C151" i="55"/>
  <c r="G151" i="55"/>
  <c r="J154" i="55"/>
  <c r="E152" i="55"/>
  <c r="I152" i="55"/>
  <c r="C158" i="55"/>
  <c r="G158" i="55"/>
  <c r="E158" i="55"/>
  <c r="I158" i="55"/>
  <c r="C159" i="55"/>
  <c r="G159" i="55"/>
  <c r="E159" i="55"/>
  <c r="I159" i="55"/>
  <c r="C160" i="55"/>
  <c r="G160" i="55"/>
  <c r="E160" i="55"/>
  <c r="I160" i="55"/>
  <c r="E161" i="55"/>
  <c r="I161" i="55"/>
  <c r="C161" i="55"/>
  <c r="G161" i="55"/>
  <c r="C162" i="55"/>
  <c r="G162" i="55"/>
  <c r="E162" i="55"/>
  <c r="I162" i="55"/>
  <c r="C163" i="55"/>
  <c r="G163" i="55"/>
  <c r="E163" i="55"/>
  <c r="I163" i="55"/>
  <c r="C164" i="55"/>
  <c r="G164" i="55"/>
  <c r="E164" i="55"/>
  <c r="I164" i="55"/>
  <c r="C165" i="55"/>
  <c r="G165" i="55"/>
  <c r="E165" i="55"/>
  <c r="I165" i="55"/>
  <c r="E166" i="55"/>
  <c r="I166" i="55"/>
  <c r="C166" i="55"/>
  <c r="G166" i="55"/>
  <c r="E167" i="55"/>
  <c r="I167" i="55"/>
  <c r="C167" i="55"/>
  <c r="G167" i="55"/>
  <c r="C168" i="55"/>
  <c r="G168" i="55"/>
  <c r="E168" i="55"/>
  <c r="I168" i="55"/>
  <c r="E169" i="55"/>
  <c r="I169" i="55"/>
  <c r="C169" i="55"/>
  <c r="G169" i="55"/>
  <c r="C170" i="55"/>
  <c r="G170" i="55"/>
  <c r="E170" i="55"/>
  <c r="I170" i="55"/>
  <c r="C171" i="55"/>
  <c r="G171" i="55"/>
  <c r="E171" i="55"/>
  <c r="I171" i="55"/>
  <c r="E172" i="55"/>
  <c r="I172" i="55"/>
  <c r="C172" i="55"/>
  <c r="G172" i="55"/>
  <c r="C173" i="55"/>
  <c r="G173" i="55"/>
  <c r="E173" i="55"/>
  <c r="I173" i="55"/>
  <c r="C174" i="55"/>
  <c r="G174" i="55"/>
  <c r="E174" i="55"/>
  <c r="I174" i="55"/>
  <c r="C175" i="55"/>
  <c r="G175" i="55"/>
  <c r="E175" i="55"/>
  <c r="I175" i="55"/>
  <c r="C176" i="55"/>
  <c r="G176" i="55"/>
  <c r="E176" i="55"/>
  <c r="I176" i="55"/>
  <c r="C177" i="55"/>
  <c r="G177" i="55"/>
  <c r="E177" i="55"/>
  <c r="I177" i="55"/>
  <c r="C178" i="55"/>
  <c r="G178" i="55"/>
  <c r="E178" i="55"/>
  <c r="I178" i="55"/>
  <c r="C179" i="55"/>
  <c r="G179" i="55"/>
  <c r="K182" i="55"/>
  <c r="J182" i="55"/>
  <c r="E180" i="55"/>
  <c r="I180" i="55"/>
  <c r="C190" i="55"/>
  <c r="G190" i="55"/>
  <c r="K193" i="55"/>
  <c r="J193" i="55"/>
  <c r="E191" i="55"/>
  <c r="I191" i="55"/>
  <c r="C197" i="55"/>
  <c r="G197" i="55"/>
  <c r="E197" i="55"/>
  <c r="I197" i="55"/>
  <c r="E198" i="55"/>
  <c r="I198" i="55"/>
  <c r="C198" i="55"/>
  <c r="G198" i="55"/>
  <c r="E199" i="55"/>
  <c r="I199" i="55"/>
  <c r="C199" i="55"/>
  <c r="G199" i="55"/>
  <c r="C200" i="55"/>
  <c r="G200" i="55"/>
  <c r="E200" i="55"/>
  <c r="I200" i="55"/>
  <c r="C201" i="55"/>
  <c r="G201" i="55"/>
  <c r="E201" i="55"/>
  <c r="I201" i="55"/>
  <c r="C202" i="55"/>
  <c r="G202" i="55"/>
  <c r="E202" i="55"/>
  <c r="I202" i="55"/>
  <c r="E203" i="55"/>
  <c r="I203" i="55"/>
  <c r="C203" i="55"/>
  <c r="G203" i="55"/>
  <c r="E204" i="55"/>
  <c r="I204" i="55"/>
  <c r="C204" i="55"/>
  <c r="G204" i="55"/>
  <c r="C205" i="55"/>
  <c r="G205" i="55"/>
  <c r="K208" i="55"/>
  <c r="J208" i="55"/>
  <c r="E206" i="55"/>
  <c r="I206" i="55"/>
  <c r="C233" i="48"/>
  <c r="C246" i="48"/>
  <c r="C211" i="48"/>
  <c r="C230" i="48"/>
  <c r="C199" i="48"/>
  <c r="C208" i="48"/>
  <c r="E189" i="48"/>
  <c r="E192" i="48"/>
  <c r="E184" i="48"/>
  <c r="I189" i="48"/>
  <c r="I192" i="48"/>
  <c r="I184" i="48"/>
  <c r="G233" i="48"/>
  <c r="G246" i="48"/>
  <c r="G211" i="48"/>
  <c r="G230" i="48"/>
  <c r="G199" i="48"/>
  <c r="G208" i="48"/>
  <c r="E120" i="48"/>
  <c r="I120" i="48"/>
  <c r="E124" i="48"/>
  <c r="I124" i="48"/>
  <c r="C93" i="48"/>
  <c r="G93" i="48"/>
  <c r="C113" i="48"/>
  <c r="G113" i="48"/>
  <c r="C83" i="48"/>
  <c r="G83" i="48"/>
  <c r="C90" i="48"/>
  <c r="G90" i="48"/>
  <c r="E57" i="48"/>
  <c r="I57" i="48"/>
  <c r="E76" i="48"/>
  <c r="I76" i="48"/>
  <c r="E43" i="48"/>
  <c r="I43" i="48"/>
  <c r="E54" i="48"/>
  <c r="I54" i="48"/>
  <c r="C31" i="48"/>
  <c r="G31" i="48"/>
  <c r="C36" i="48"/>
  <c r="G36" i="48"/>
  <c r="C18" i="48"/>
  <c r="G18" i="48"/>
  <c r="C28" i="48"/>
  <c r="G28" i="48"/>
  <c r="E7" i="48"/>
  <c r="I7" i="48"/>
  <c r="E11" i="48"/>
  <c r="I11" i="48"/>
  <c r="E172" i="48"/>
  <c r="I172" i="48"/>
  <c r="E181" i="48"/>
  <c r="I181" i="48"/>
  <c r="C152" i="48"/>
  <c r="G152" i="48"/>
  <c r="C165" i="48"/>
  <c r="G165" i="48"/>
  <c r="C147" i="48"/>
  <c r="G147" i="48"/>
  <c r="E127" i="48"/>
  <c r="I127" i="48"/>
  <c r="E140" i="48"/>
  <c r="I140" i="48"/>
  <c r="E233" i="48"/>
  <c r="I233" i="48"/>
  <c r="E246" i="48"/>
  <c r="I246" i="48"/>
  <c r="E211" i="48"/>
  <c r="I211" i="48"/>
  <c r="E230" i="48"/>
  <c r="I230" i="48"/>
  <c r="E199" i="48"/>
  <c r="I199" i="48"/>
  <c r="E208" i="48"/>
  <c r="I208" i="48"/>
  <c r="C184" i="48"/>
  <c r="G184" i="48"/>
  <c r="C192" i="48"/>
  <c r="G192" i="48"/>
  <c r="C172" i="48"/>
  <c r="G172" i="48"/>
  <c r="C181" i="48"/>
  <c r="G181" i="48"/>
  <c r="E152" i="48"/>
  <c r="I152" i="48"/>
  <c r="E165" i="48"/>
  <c r="I165" i="48"/>
  <c r="K149" i="48"/>
  <c r="E147" i="48"/>
  <c r="I147" i="48"/>
  <c r="E149" i="48"/>
  <c r="I149" i="48"/>
  <c r="C127" i="48"/>
  <c r="G127" i="48"/>
  <c r="C140" i="48"/>
  <c r="G140" i="48"/>
  <c r="C120" i="48"/>
  <c r="G120" i="48"/>
  <c r="C124" i="48"/>
  <c r="G124" i="48"/>
  <c r="E93" i="48"/>
  <c r="I93" i="48"/>
  <c r="E113" i="48"/>
  <c r="I113" i="48"/>
  <c r="E83" i="48"/>
  <c r="I83" i="48"/>
  <c r="E90" i="48"/>
  <c r="I90" i="48"/>
  <c r="C57" i="48"/>
  <c r="G57" i="48"/>
  <c r="C76" i="48"/>
  <c r="G76" i="48"/>
  <c r="C43" i="48"/>
  <c r="G43" i="48"/>
  <c r="C54" i="48"/>
  <c r="G54" i="48"/>
  <c r="E31" i="48"/>
  <c r="I31" i="48"/>
  <c r="E36" i="48"/>
  <c r="I36" i="48"/>
  <c r="E18" i="48"/>
  <c r="I18" i="48"/>
  <c r="E28" i="48"/>
  <c r="I28" i="48"/>
  <c r="C7" i="48"/>
  <c r="G7" i="48"/>
  <c r="C11" i="48"/>
  <c r="G11" i="48"/>
  <c r="F5" i="48"/>
  <c r="C8" i="48"/>
  <c r="G8" i="48"/>
  <c r="J11" i="48"/>
  <c r="K11" i="48"/>
  <c r="E9" i="48"/>
  <c r="I9" i="48"/>
  <c r="F16" i="48"/>
  <c r="C19" i="48"/>
  <c r="G19" i="48"/>
  <c r="E19" i="48"/>
  <c r="I19" i="48"/>
  <c r="C20" i="48"/>
  <c r="G20" i="48"/>
  <c r="E20" i="48"/>
  <c r="I20" i="48"/>
  <c r="E21" i="48"/>
  <c r="I21" i="48"/>
  <c r="C21" i="48"/>
  <c r="G21" i="48"/>
  <c r="C22" i="48"/>
  <c r="G22" i="48"/>
  <c r="E22" i="48"/>
  <c r="I22" i="48"/>
  <c r="C23" i="48"/>
  <c r="G23" i="48"/>
  <c r="E23" i="48"/>
  <c r="I23" i="48"/>
  <c r="C24" i="48"/>
  <c r="G24" i="48"/>
  <c r="E24" i="48"/>
  <c r="I24" i="48"/>
  <c r="C25" i="48"/>
  <c r="G25" i="48"/>
  <c r="J28" i="48"/>
  <c r="K28" i="48"/>
  <c r="E26" i="48"/>
  <c r="I26" i="48"/>
  <c r="C32" i="48"/>
  <c r="G32" i="48"/>
  <c r="E32" i="48"/>
  <c r="I32" i="48"/>
  <c r="C33" i="48"/>
  <c r="G33" i="48"/>
  <c r="J36" i="48"/>
  <c r="K36" i="48"/>
  <c r="E34" i="48"/>
  <c r="I34" i="48"/>
  <c r="F41" i="48"/>
  <c r="C44" i="48"/>
  <c r="G44" i="48"/>
  <c r="E44" i="48"/>
  <c r="I44" i="48"/>
  <c r="C45" i="48"/>
  <c r="G45" i="48"/>
  <c r="E45" i="48"/>
  <c r="I45" i="48"/>
  <c r="C46" i="48"/>
  <c r="G46" i="48"/>
  <c r="E46" i="48"/>
  <c r="I46" i="48"/>
  <c r="C47" i="48"/>
  <c r="G47" i="48"/>
  <c r="E47" i="48"/>
  <c r="I47" i="48"/>
  <c r="C48" i="48"/>
  <c r="G48" i="48"/>
  <c r="E48" i="48"/>
  <c r="I48" i="48"/>
  <c r="C49" i="48"/>
  <c r="G49" i="48"/>
  <c r="I49" i="48"/>
  <c r="C50" i="48"/>
  <c r="G50" i="48"/>
  <c r="J54" i="48"/>
  <c r="E50" i="48"/>
  <c r="I50" i="48"/>
  <c r="C51" i="48"/>
  <c r="G51" i="48"/>
  <c r="E51" i="48"/>
  <c r="K54" i="48"/>
  <c r="E52" i="48"/>
  <c r="I52" i="48"/>
  <c r="C58" i="48"/>
  <c r="G58" i="48"/>
  <c r="E58" i="48"/>
  <c r="I58" i="48"/>
  <c r="E59" i="48"/>
  <c r="I59" i="48"/>
  <c r="C59" i="48"/>
  <c r="G59" i="48"/>
  <c r="C60" i="48"/>
  <c r="G60" i="48"/>
  <c r="E60" i="48"/>
  <c r="I60" i="48"/>
  <c r="C61" i="48"/>
  <c r="G61" i="48"/>
  <c r="E61" i="48"/>
  <c r="I61" i="48"/>
  <c r="E62" i="48"/>
  <c r="I62" i="48"/>
  <c r="C62" i="48"/>
  <c r="G62" i="48"/>
  <c r="C63" i="48"/>
  <c r="G63" i="48"/>
  <c r="E63" i="48"/>
  <c r="I63" i="48"/>
  <c r="C64" i="48"/>
  <c r="G64" i="48"/>
  <c r="E64" i="48"/>
  <c r="I64" i="48"/>
  <c r="C65" i="48"/>
  <c r="G65" i="48"/>
  <c r="E65" i="48"/>
  <c r="I65" i="48"/>
  <c r="C66" i="48"/>
  <c r="G66" i="48"/>
  <c r="E66" i="48"/>
  <c r="I66" i="48"/>
  <c r="C67" i="48"/>
  <c r="G67" i="48"/>
  <c r="E67" i="48"/>
  <c r="I67" i="48"/>
  <c r="C68" i="48"/>
  <c r="G68" i="48"/>
  <c r="E68" i="48"/>
  <c r="I68" i="48"/>
  <c r="C69" i="48"/>
  <c r="G69" i="48"/>
  <c r="E69" i="48"/>
  <c r="I69" i="48"/>
  <c r="C70" i="48"/>
  <c r="G70" i="48"/>
  <c r="E70" i="48"/>
  <c r="I70" i="48"/>
  <c r="C71" i="48"/>
  <c r="G71" i="48"/>
  <c r="E71" i="48"/>
  <c r="I71" i="48"/>
  <c r="C72" i="48"/>
  <c r="G72" i="48"/>
  <c r="E72" i="48"/>
  <c r="I72" i="48"/>
  <c r="E73" i="48"/>
  <c r="C73" i="48"/>
  <c r="G73" i="48"/>
  <c r="K76" i="48"/>
  <c r="J76" i="48"/>
  <c r="I74" i="48"/>
  <c r="F81" i="48"/>
  <c r="C84" i="48"/>
  <c r="G84" i="48"/>
  <c r="E84" i="48"/>
  <c r="I84" i="48"/>
  <c r="E85" i="48"/>
  <c r="C85" i="48"/>
  <c r="G85" i="48"/>
  <c r="I85" i="48"/>
  <c r="C86" i="48"/>
  <c r="G86" i="48"/>
  <c r="E86" i="48"/>
  <c r="I86" i="48"/>
  <c r="C87" i="48"/>
  <c r="G87" i="48"/>
  <c r="J90" i="48"/>
  <c r="K90" i="48"/>
  <c r="E88" i="48"/>
  <c r="I88" i="48"/>
  <c r="C94" i="48"/>
  <c r="G94" i="48"/>
  <c r="E94" i="48"/>
  <c r="I94" i="48"/>
  <c r="C95" i="48"/>
  <c r="G95" i="48"/>
  <c r="E95" i="48"/>
  <c r="I95" i="48"/>
  <c r="C96" i="48"/>
  <c r="G96" i="48"/>
  <c r="E96" i="48"/>
  <c r="I96" i="48"/>
  <c r="E97" i="48"/>
  <c r="I97" i="48"/>
  <c r="C97" i="48"/>
  <c r="G97" i="48"/>
  <c r="C98" i="48"/>
  <c r="G98" i="48"/>
  <c r="E98" i="48"/>
  <c r="I98" i="48"/>
  <c r="C99" i="48"/>
  <c r="G99" i="48"/>
  <c r="E99" i="48"/>
  <c r="I99" i="48"/>
  <c r="C100" i="48"/>
  <c r="G100" i="48"/>
  <c r="E100" i="48"/>
  <c r="I100" i="48"/>
  <c r="C101" i="48"/>
  <c r="G101" i="48"/>
  <c r="E101" i="48"/>
  <c r="I101" i="48"/>
  <c r="C102" i="48"/>
  <c r="G102" i="48"/>
  <c r="E102" i="48"/>
  <c r="I102" i="48"/>
  <c r="C103" i="48"/>
  <c r="G103" i="48"/>
  <c r="E103" i="48"/>
  <c r="I103" i="48"/>
  <c r="C104" i="48"/>
  <c r="G104" i="48"/>
  <c r="E104" i="48"/>
  <c r="I104" i="48"/>
  <c r="C105" i="48"/>
  <c r="G105" i="48"/>
  <c r="E105" i="48"/>
  <c r="I105" i="48"/>
  <c r="C106" i="48"/>
  <c r="G106" i="48"/>
  <c r="E106" i="48"/>
  <c r="I106" i="48"/>
  <c r="C107" i="48"/>
  <c r="G107" i="48"/>
  <c r="E107" i="48"/>
  <c r="I107" i="48"/>
  <c r="C108" i="48"/>
  <c r="G108" i="48"/>
  <c r="E108" i="48"/>
  <c r="I108" i="48"/>
  <c r="E109" i="48"/>
  <c r="I109" i="48"/>
  <c r="C109" i="48"/>
  <c r="G109" i="48"/>
  <c r="C110" i="48"/>
  <c r="G110" i="48"/>
  <c r="K113" i="48"/>
  <c r="J113" i="48"/>
  <c r="E111" i="48"/>
  <c r="I111" i="48"/>
  <c r="F118" i="48"/>
  <c r="E121" i="48"/>
  <c r="C121" i="48"/>
  <c r="G121" i="48"/>
  <c r="K124" i="48"/>
  <c r="J124" i="48"/>
  <c r="I122" i="48"/>
  <c r="E128" i="48"/>
  <c r="I128" i="48"/>
  <c r="C128" i="48"/>
  <c r="G128" i="48"/>
  <c r="C129" i="48"/>
  <c r="G129" i="48"/>
  <c r="E129" i="48"/>
  <c r="I129" i="48"/>
  <c r="C130" i="48"/>
  <c r="G130" i="48"/>
  <c r="E130" i="48"/>
  <c r="I130" i="48"/>
  <c r="C131" i="48"/>
  <c r="G131" i="48"/>
  <c r="E131" i="48"/>
  <c r="I131" i="48"/>
  <c r="C132" i="48"/>
  <c r="G132" i="48"/>
  <c r="E132" i="48"/>
  <c r="I132" i="48"/>
  <c r="C133" i="48"/>
  <c r="G133" i="48"/>
  <c r="E133" i="48"/>
  <c r="I133" i="48"/>
  <c r="E134" i="48"/>
  <c r="I134" i="48"/>
  <c r="C134" i="48"/>
  <c r="G134" i="48"/>
  <c r="E135" i="48"/>
  <c r="I135" i="48"/>
  <c r="C135" i="48"/>
  <c r="G135" i="48"/>
  <c r="C136" i="48"/>
  <c r="G136" i="48"/>
  <c r="I136" i="48"/>
  <c r="C137" i="48"/>
  <c r="G137" i="48"/>
  <c r="J140" i="48"/>
  <c r="E137" i="48"/>
  <c r="K140" i="48"/>
  <c r="E138" i="48"/>
  <c r="I138" i="48"/>
  <c r="F145" i="48"/>
  <c r="C153" i="48"/>
  <c r="G153" i="48"/>
  <c r="E153" i="48"/>
  <c r="I153" i="48"/>
  <c r="C154" i="48"/>
  <c r="G154" i="48"/>
  <c r="E154" i="48"/>
  <c r="I154" i="48"/>
  <c r="C155" i="48"/>
  <c r="G155" i="48"/>
  <c r="E155" i="48"/>
  <c r="I155" i="48"/>
  <c r="E156" i="48"/>
  <c r="I156" i="48"/>
  <c r="C156" i="48"/>
  <c r="G156" i="48"/>
  <c r="C157" i="48"/>
  <c r="G157" i="48"/>
  <c r="E157" i="48"/>
  <c r="I157" i="48"/>
  <c r="C158" i="48"/>
  <c r="G158" i="48"/>
  <c r="E158" i="48"/>
  <c r="I158" i="48"/>
  <c r="C159" i="48"/>
  <c r="G159" i="48"/>
  <c r="E159" i="48"/>
  <c r="I159" i="48"/>
  <c r="E160" i="48"/>
  <c r="I160" i="48"/>
  <c r="C160" i="48"/>
  <c r="G160" i="48"/>
  <c r="C161" i="48"/>
  <c r="G161" i="48"/>
  <c r="E161" i="48"/>
  <c r="I161" i="48"/>
  <c r="C162" i="48"/>
  <c r="G162" i="48"/>
  <c r="K165" i="48"/>
  <c r="J165" i="48"/>
  <c r="E163" i="48"/>
  <c r="I163" i="48"/>
  <c r="F170" i="48"/>
  <c r="C173" i="48"/>
  <c r="G173" i="48"/>
  <c r="E173" i="48"/>
  <c r="I173" i="48"/>
  <c r="E174" i="48"/>
  <c r="I174" i="48"/>
  <c r="C174" i="48"/>
  <c r="G174" i="48"/>
  <c r="E175" i="48"/>
  <c r="I175" i="48"/>
  <c r="C175" i="48"/>
  <c r="G175" i="48"/>
  <c r="C176" i="48"/>
  <c r="G176" i="48"/>
  <c r="E176" i="48"/>
  <c r="I176" i="48"/>
  <c r="C177" i="48"/>
  <c r="G177" i="48"/>
  <c r="E177" i="48"/>
  <c r="I177" i="48"/>
  <c r="C178" i="48"/>
  <c r="G178" i="48"/>
  <c r="J181" i="48"/>
  <c r="K181" i="48"/>
  <c r="E179" i="48"/>
  <c r="I179" i="48"/>
  <c r="C185" i="48"/>
  <c r="G185" i="48"/>
  <c r="E185" i="48"/>
  <c r="I185" i="48"/>
  <c r="E186" i="48"/>
  <c r="I186" i="48"/>
  <c r="C186" i="48"/>
  <c r="G186" i="48"/>
  <c r="C187" i="48"/>
  <c r="G187" i="48"/>
  <c r="E187" i="48"/>
  <c r="I187" i="48"/>
  <c r="C188" i="48"/>
  <c r="G188" i="48"/>
  <c r="E188" i="48"/>
  <c r="I188" i="48"/>
  <c r="C189" i="48"/>
  <c r="G189" i="48"/>
  <c r="J192" i="48"/>
  <c r="K192" i="48"/>
  <c r="E190" i="48"/>
  <c r="I190" i="48"/>
  <c r="F197" i="48"/>
  <c r="C200" i="48"/>
  <c r="G200" i="48"/>
  <c r="E200" i="48"/>
  <c r="I200" i="48"/>
  <c r="C201" i="48"/>
  <c r="G201" i="48"/>
  <c r="E201" i="48"/>
  <c r="I201" i="48"/>
  <c r="C202" i="48"/>
  <c r="G202" i="48"/>
  <c r="E202" i="48"/>
  <c r="I202" i="48"/>
  <c r="C203" i="48"/>
  <c r="G203" i="48"/>
  <c r="E203" i="48"/>
  <c r="I203" i="48"/>
  <c r="C204" i="48"/>
  <c r="G204" i="48"/>
  <c r="E204" i="48"/>
  <c r="I204" i="48"/>
  <c r="C205" i="48"/>
  <c r="G205" i="48"/>
  <c r="K208" i="48"/>
  <c r="J208" i="48"/>
  <c r="E206" i="48"/>
  <c r="I206" i="48"/>
  <c r="C212" i="48"/>
  <c r="G212" i="48"/>
  <c r="E212" i="48"/>
  <c r="I212" i="48"/>
  <c r="C213" i="48"/>
  <c r="G213" i="48"/>
  <c r="E213" i="48"/>
  <c r="I213" i="48"/>
  <c r="E214" i="48"/>
  <c r="I214" i="48"/>
  <c r="C214" i="48"/>
  <c r="G214" i="48"/>
  <c r="E215" i="48"/>
  <c r="I215" i="48"/>
  <c r="C215" i="48"/>
  <c r="G215" i="48"/>
  <c r="E216" i="48"/>
  <c r="I216" i="48"/>
  <c r="C216" i="48"/>
  <c r="G216" i="48"/>
  <c r="E217" i="48"/>
  <c r="I217" i="48"/>
  <c r="C217" i="48"/>
  <c r="G217" i="48"/>
  <c r="C218" i="48"/>
  <c r="G218" i="48"/>
  <c r="E218" i="48"/>
  <c r="I218" i="48"/>
  <c r="C219" i="48"/>
  <c r="G219" i="48"/>
  <c r="E219" i="48"/>
  <c r="I219" i="48"/>
  <c r="C220" i="48"/>
  <c r="G220" i="48"/>
  <c r="E220" i="48"/>
  <c r="I220" i="48"/>
  <c r="E221" i="48"/>
  <c r="I221" i="48"/>
  <c r="C221" i="48"/>
  <c r="G221" i="48"/>
  <c r="C222" i="48"/>
  <c r="G222" i="48"/>
  <c r="E222" i="48"/>
  <c r="I222" i="48"/>
  <c r="E223" i="48"/>
  <c r="I223" i="48"/>
  <c r="C223" i="48"/>
  <c r="G223" i="48"/>
  <c r="C224" i="48"/>
  <c r="G224" i="48"/>
  <c r="E224" i="48"/>
  <c r="I224" i="48"/>
  <c r="C225" i="48"/>
  <c r="G225" i="48"/>
  <c r="E225" i="48"/>
  <c r="I225" i="48"/>
  <c r="C226" i="48"/>
  <c r="G226" i="48"/>
  <c r="I226" i="48"/>
  <c r="J230" i="48"/>
  <c r="C227" i="48"/>
  <c r="G227" i="48"/>
  <c r="E227" i="48"/>
  <c r="K230" i="48"/>
  <c r="E228" i="48"/>
  <c r="I228" i="48"/>
  <c r="C234" i="48"/>
  <c r="G234" i="48"/>
  <c r="E234" i="48"/>
  <c r="I234" i="48"/>
  <c r="C235" i="48"/>
  <c r="G235" i="48"/>
  <c r="E235" i="48"/>
  <c r="I235" i="48"/>
  <c r="C236" i="48"/>
  <c r="G236" i="48"/>
  <c r="E236" i="48"/>
  <c r="I236" i="48"/>
  <c r="C237" i="48"/>
  <c r="G237" i="48"/>
  <c r="E237" i="48"/>
  <c r="I237" i="48"/>
  <c r="C238" i="48"/>
  <c r="G238" i="48"/>
  <c r="E238" i="48"/>
  <c r="I238" i="48"/>
  <c r="C239" i="48"/>
  <c r="G239" i="48"/>
  <c r="E239" i="48"/>
  <c r="I239" i="48"/>
  <c r="E240" i="48"/>
  <c r="I240" i="48"/>
  <c r="C240" i="48"/>
  <c r="G240" i="48"/>
  <c r="C241" i="48"/>
  <c r="G241" i="48"/>
  <c r="E241" i="48"/>
  <c r="I241" i="48"/>
  <c r="C242" i="48"/>
  <c r="G242" i="48"/>
  <c r="I242" i="48"/>
  <c r="C243" i="48"/>
  <c r="G243" i="48"/>
  <c r="J246" i="48"/>
  <c r="E243" i="48"/>
  <c r="K246" i="48"/>
  <c r="E244" i="48"/>
  <c r="I244" i="48"/>
  <c r="E41" i="47"/>
  <c r="D41" i="47"/>
  <c r="C41" i="47"/>
  <c r="B41" i="47"/>
  <c r="H39" i="47"/>
  <c r="J39" i="47" s="1"/>
  <c r="G39" i="47"/>
  <c r="I39" i="47" s="1"/>
  <c r="H32" i="47"/>
  <c r="J32" i="47" s="1"/>
  <c r="G32" i="47"/>
  <c r="I32" i="47" s="1"/>
  <c r="E29" i="47"/>
  <c r="D29" i="47"/>
  <c r="C29" i="47"/>
  <c r="B29" i="47"/>
  <c r="H27" i="47"/>
  <c r="J27" i="47" s="1"/>
  <c r="G27" i="47"/>
  <c r="I27" i="47" s="1"/>
  <c r="C13" i="51"/>
  <c r="E13" i="51" s="1"/>
  <c r="F24" i="51"/>
  <c r="D24" i="51"/>
  <c r="I15" i="51"/>
  <c r="I24" i="51" s="1"/>
  <c r="H15" i="51"/>
  <c r="H24" i="51" s="1"/>
  <c r="E24" i="51"/>
  <c r="C24" i="51"/>
  <c r="B33" i="46"/>
  <c r="E33" i="46"/>
  <c r="D33" i="46"/>
  <c r="C33" i="46"/>
  <c r="K250" i="48"/>
  <c r="J250" i="48"/>
  <c r="C11" i="44"/>
  <c r="C44" i="44"/>
  <c r="D11" i="44"/>
  <c r="D44" i="44"/>
  <c r="E11" i="44"/>
  <c r="J11" i="44" s="1"/>
  <c r="E44" i="44"/>
  <c r="H44" i="44" s="1"/>
  <c r="B11" i="44"/>
  <c r="B44" i="44"/>
  <c r="E11" i="45"/>
  <c r="D11" i="45"/>
  <c r="C11" i="45"/>
  <c r="B11" i="45"/>
  <c r="E618" i="49"/>
  <c r="D618" i="49"/>
  <c r="C618" i="49"/>
  <c r="B618" i="49"/>
  <c r="B5" i="49"/>
  <c r="C5" i="49" s="1"/>
  <c r="E5" i="49" s="1"/>
  <c r="B5" i="47"/>
  <c r="C5" i="47" s="1"/>
  <c r="E5" i="47" s="1"/>
  <c r="E79" i="26"/>
  <c r="C79" i="26"/>
  <c r="H6" i="26"/>
  <c r="H79" i="26" s="1"/>
  <c r="G6" i="26"/>
  <c r="G79" i="26" s="1"/>
  <c r="D79" i="26"/>
  <c r="B79" i="26"/>
  <c r="B5" i="26"/>
  <c r="C5" i="26" s="1"/>
  <c r="E5" i="26" s="1"/>
  <c r="H26" i="46"/>
  <c r="J26" i="46" s="1"/>
  <c r="G26" i="46"/>
  <c r="I26" i="46"/>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9" i="44"/>
  <c r="I9" i="44"/>
  <c r="H15" i="44"/>
  <c r="J15" i="44" s="1"/>
  <c r="G15" i="44"/>
  <c r="I15" i="44" s="1"/>
  <c r="G9" i="44"/>
  <c r="H9" i="44"/>
  <c r="H6" i="33"/>
  <c r="H79" i="33" s="1"/>
  <c r="G6" i="33"/>
  <c r="G79" i="33" s="1"/>
  <c r="E79" i="33"/>
  <c r="D79" i="33"/>
  <c r="C79" i="33"/>
  <c r="B79" i="33"/>
  <c r="D45" i="44"/>
  <c r="H618" i="49" l="1"/>
  <c r="G618" i="49"/>
  <c r="I618" i="49" s="1"/>
  <c r="D5" i="49"/>
  <c r="H11" i="44"/>
  <c r="G44" i="44"/>
  <c r="I44" i="44" s="1"/>
  <c r="B45" i="44"/>
  <c r="E45" i="44"/>
  <c r="H45" i="44" s="1"/>
  <c r="J45" i="44" s="1"/>
  <c r="C45" i="44"/>
  <c r="C5" i="44"/>
  <c r="E5" i="44" s="1"/>
  <c r="H29" i="47"/>
  <c r="J29" i="47" s="1"/>
  <c r="G29" i="47"/>
  <c r="I29" i="47" s="1"/>
  <c r="H41" i="47"/>
  <c r="J41" i="47" s="1"/>
  <c r="G41" i="47"/>
  <c r="I41" i="47" s="1"/>
  <c r="D5" i="47"/>
  <c r="G33" i="46"/>
  <c r="I33" i="46" s="1"/>
  <c r="H33" i="46"/>
  <c r="J33" i="46" s="1"/>
  <c r="D5" i="46"/>
  <c r="D5" i="33"/>
  <c r="I6" i="26"/>
  <c r="I79" i="26"/>
  <c r="J6" i="26"/>
  <c r="J79" i="26"/>
  <c r="D5" i="26"/>
  <c r="E52" i="45"/>
  <c r="E53" i="45"/>
  <c r="E54" i="45"/>
  <c r="E55" i="45"/>
  <c r="E56" i="45"/>
  <c r="E57" i="45"/>
  <c r="E58" i="45"/>
  <c r="E59" i="45"/>
  <c r="E60" i="45"/>
  <c r="E61" i="45"/>
  <c r="E62" i="45"/>
  <c r="E63" i="45"/>
  <c r="E64" i="45"/>
  <c r="E65" i="45"/>
  <c r="E66" i="45"/>
  <c r="E67" i="45"/>
  <c r="E47" i="45"/>
  <c r="E48" i="45"/>
  <c r="E49" i="45"/>
  <c r="E50" i="45"/>
  <c r="E51" i="45"/>
  <c r="B47" i="45"/>
  <c r="B48" i="45"/>
  <c r="B49" i="45"/>
  <c r="B50" i="45"/>
  <c r="B51" i="45"/>
  <c r="B52" i="45"/>
  <c r="B53" i="45"/>
  <c r="B54" i="45"/>
  <c r="B55" i="45"/>
  <c r="B56" i="45"/>
  <c r="B57" i="45"/>
  <c r="B58" i="45"/>
  <c r="B59" i="45"/>
  <c r="B60" i="45"/>
  <c r="B61" i="45"/>
  <c r="B62" i="45"/>
  <c r="B63" i="45"/>
  <c r="B64" i="45"/>
  <c r="B65" i="45"/>
  <c r="B66" i="45"/>
  <c r="B67" i="45"/>
  <c r="C52" i="45"/>
  <c r="C53" i="45"/>
  <c r="C54" i="45"/>
  <c r="C55" i="45"/>
  <c r="C56" i="45"/>
  <c r="C57" i="45"/>
  <c r="C58" i="45"/>
  <c r="C59" i="45"/>
  <c r="C60" i="45"/>
  <c r="C61" i="45"/>
  <c r="C62" i="45"/>
  <c r="C63" i="45"/>
  <c r="C64" i="45"/>
  <c r="C65" i="45"/>
  <c r="C66" i="45"/>
  <c r="C67" i="45"/>
  <c r="C47" i="45"/>
  <c r="C48" i="45"/>
  <c r="C49" i="45"/>
  <c r="C50" i="45"/>
  <c r="C51" i="45"/>
  <c r="B40" i="45"/>
  <c r="B41" i="45"/>
  <c r="B42" i="45"/>
  <c r="B43" i="45"/>
  <c r="D40" i="45"/>
  <c r="D41" i="45"/>
  <c r="D42" i="45"/>
  <c r="D43" i="45"/>
  <c r="D47" i="45"/>
  <c r="D48" i="45"/>
  <c r="H48" i="45" s="1"/>
  <c r="D49" i="45"/>
  <c r="D50" i="45"/>
  <c r="D51" i="45"/>
  <c r="D52" i="45"/>
  <c r="D53" i="45"/>
  <c r="D54" i="45"/>
  <c r="D55" i="45"/>
  <c r="H55" i="45" s="1"/>
  <c r="D56" i="45"/>
  <c r="D57" i="45"/>
  <c r="D58" i="45"/>
  <c r="D59" i="45"/>
  <c r="D60" i="45"/>
  <c r="D61" i="45"/>
  <c r="D62" i="45"/>
  <c r="D63" i="45"/>
  <c r="H63" i="45" s="1"/>
  <c r="D64" i="45"/>
  <c r="D65" i="45"/>
  <c r="D66" i="45"/>
  <c r="D67" i="45"/>
  <c r="C40" i="45"/>
  <c r="C41" i="45"/>
  <c r="C42" i="45"/>
  <c r="C43" i="45"/>
  <c r="E40" i="45"/>
  <c r="E41" i="45"/>
  <c r="E42" i="45"/>
  <c r="E43" i="45"/>
  <c r="G35" i="45"/>
  <c r="I35" i="45" s="1"/>
  <c r="H35" i="45"/>
  <c r="J35" i="45" s="1"/>
  <c r="H11" i="45"/>
  <c r="J11" i="45" s="1"/>
  <c r="G11" i="45"/>
  <c r="J15" i="51"/>
  <c r="K15" i="51"/>
  <c r="J24" i="51"/>
  <c r="K24" i="51"/>
  <c r="D13" i="51"/>
  <c r="F13" i="51" s="1"/>
  <c r="G11" i="44"/>
  <c r="C6" i="45"/>
  <c r="J44" i="44"/>
  <c r="B39" i="45"/>
  <c r="J618" i="49"/>
  <c r="I11" i="44"/>
  <c r="I11" i="45"/>
  <c r="H60" i="45" l="1"/>
  <c r="H52" i="45"/>
  <c r="H67" i="45"/>
  <c r="H58" i="45"/>
  <c r="H65" i="45"/>
  <c r="H57" i="45"/>
  <c r="G45" i="44"/>
  <c r="I45" i="44" s="1"/>
  <c r="H43" i="45"/>
  <c r="H49" i="45"/>
  <c r="H42" i="45"/>
  <c r="G42" i="45"/>
  <c r="D68" i="45"/>
  <c r="H47" i="45"/>
  <c r="B44" i="45"/>
  <c r="G40" i="45"/>
  <c r="G67" i="45"/>
  <c r="G65" i="45"/>
  <c r="G63" i="45"/>
  <c r="G61" i="45"/>
  <c r="G59" i="45"/>
  <c r="G57" i="45"/>
  <c r="G55" i="45"/>
  <c r="G53" i="45"/>
  <c r="G51" i="45"/>
  <c r="G49" i="45"/>
  <c r="G47" i="45"/>
  <c r="B68" i="45"/>
  <c r="H50" i="45"/>
  <c r="H61" i="45"/>
  <c r="H59" i="45"/>
  <c r="H53" i="45"/>
  <c r="D44" i="45"/>
  <c r="H40" i="45"/>
  <c r="E44" i="45"/>
  <c r="C44" i="45"/>
  <c r="H41" i="45"/>
  <c r="G43" i="45"/>
  <c r="G41" i="45"/>
  <c r="C68" i="45"/>
  <c r="G66" i="45"/>
  <c r="G64" i="45"/>
  <c r="G62" i="45"/>
  <c r="G60" i="45"/>
  <c r="G58" i="45"/>
  <c r="G56" i="45"/>
  <c r="G54" i="45"/>
  <c r="G52" i="45"/>
  <c r="G50" i="45"/>
  <c r="G48" i="45"/>
  <c r="H51" i="45"/>
  <c r="E68" i="45"/>
  <c r="H66" i="45"/>
  <c r="H64" i="45"/>
  <c r="H62" i="45"/>
  <c r="H56" i="45"/>
  <c r="H54" i="45"/>
  <c r="C39" i="45"/>
  <c r="E6" i="45"/>
  <c r="E39" i="45" s="1"/>
  <c r="G44" i="45" l="1"/>
  <c r="H68" i="45"/>
  <c r="H44" i="45"/>
  <c r="G68" i="45"/>
</calcChain>
</file>

<file path=xl/sharedStrings.xml><?xml version="1.0" encoding="utf-8"?>
<sst xmlns="http://schemas.openxmlformats.org/spreadsheetml/2006/main" count="2010" uniqueCount="727">
  <si>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</si>
  <si>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</si>
  <si>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</si>
  <si>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</si>
  <si>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</si>
  <si>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</si>
  <si>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</si>
  <si>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</si>
  <si>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</si>
  <si>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</si>
  <si>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</si>
  <si>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</si>
  <si>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</si>
  <si>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</si>
  <si>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</si>
  <si>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</si>
  <si>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</si>
  <si>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</si>
  <si>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</si>
  <si>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</si>
  <si>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</si>
  <si>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</si>
  <si>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</si>
  <si>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</si>
  <si>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</si>
  <si>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</si>
  <si>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</si>
  <si>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</si>
  <si>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</si>
  <si>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</si>
  <si>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</si>
  <si>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</si>
  <si>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</si>
  <si>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</si>
  <si>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</si>
  <si>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</si>
  <si>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</si>
  <si>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</si>
  <si>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Caterham</t>
  </si>
  <si>
    <t>Chery</t>
  </si>
  <si>
    <t>Chevrolet</t>
  </si>
  <si>
    <t>Chrysler</t>
  </si>
  <si>
    <t>Citroen</t>
  </si>
  <si>
    <t>CUPRA</t>
  </si>
  <si>
    <t>Daf</t>
  </si>
  <si>
    <t>Dennis Eagle</t>
  </si>
  <si>
    <t>Ferrari</t>
  </si>
  <si>
    <t>Fiat</t>
  </si>
  <si>
    <t>Fiat Professional</t>
  </si>
  <si>
    <t>Ford</t>
  </si>
  <si>
    <t>Foton Mobility</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</si>
  <si>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</si>
  <si>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</si>
  <si>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</si>
  <si>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</si>
  <si>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</si>
  <si>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</si>
  <si>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</si>
  <si>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</si>
  <si>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</si>
  <si>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</si>
  <si>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</si>
  <si>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</si>
  <si>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</si>
  <si>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</si>
  <si>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</si>
  <si>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</si>
  <si>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</si>
  <si>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</si>
  <si>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</si>
  <si>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</si>
  <si>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</si>
  <si>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</si>
  <si>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</si>
  <si>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</si>
  <si>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</si>
  <si>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</si>
  <si>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</si>
  <si>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</si>
  <si>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</si>
  <si>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</si>
  <si>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</si>
  <si>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</si>
  <si>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</si>
  <si>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</si>
  <si>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</si>
  <si>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</si>
  <si>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</si>
  <si>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</si>
  <si>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</si>
  <si>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</si>
  <si>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</si>
  <si>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</si>
  <si>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</si>
  <si>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</si>
  <si>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</si>
  <si>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</si>
  <si>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</si>
  <si>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</si>
  <si>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</si>
  <si>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</si>
  <si>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</si>
  <si>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</si>
  <si>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VIC REPORT</t>
  </si>
  <si>
    <t>SEPTEMBER 2023</t>
  </si>
  <si>
    <t>AUSTRALIAN CAPITAL TERRITORY</t>
  </si>
  <si>
    <t>NEW SOUTH WALES</t>
  </si>
  <si>
    <t>NORTHERN TERRITORY</t>
  </si>
  <si>
    <t>QUEENSLAND</t>
  </si>
  <si>
    <t>SOUTH AUSTRALIA</t>
  </si>
  <si>
    <t>TASMANIA</t>
  </si>
  <si>
    <t>VICTORIA</t>
  </si>
  <si>
    <t>WESTERN AUSTRALIA</t>
  </si>
  <si>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</si>
  <si>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</si>
  <si>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</si>
  <si>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</si>
  <si>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</si>
  <si>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</si>
  <si>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</si>
  <si>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</si>
  <si>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</si>
  <si>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</si>
  <si>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</si>
  <si>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</si>
  <si>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</si>
  <si>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</si>
  <si>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</si>
  <si>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</si>
  <si>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</si>
  <si>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</si>
  <si>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</si>
  <si>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</si>
  <si>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</si>
  <si>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</si>
  <si>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</si>
  <si>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</si>
  <si>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</si>
  <si>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</si>
  <si>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</si>
  <si>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</si>
  <si>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</si>
  <si>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</si>
  <si>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</si>
  <si>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</si>
  <si>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</si>
  <si>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</si>
  <si>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</si>
  <si>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</si>
  <si>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</si>
  <si>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</si>
  <si>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</si>
  <si>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</si>
  <si>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</si>
  <si>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</si>
  <si>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</si>
  <si>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</si>
  <si>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</si>
  <si>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</si>
  <si>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</si>
  <si>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</si>
  <si>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</si>
  <si>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</si>
  <si>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</si>
  <si>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</si>
  <si>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</si>
  <si>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</si>
  <si>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</si>
  <si>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</si>
  <si>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</si>
  <si>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</si>
  <si>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</si>
  <si>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</si>
  <si>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</si>
  <si>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</si>
  <si>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</si>
  <si>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</si>
  <si>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</si>
  <si>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</si>
  <si>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</si>
  <si>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</si>
  <si>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</si>
  <si>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</si>
  <si>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</si>
  <si>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</si>
  <si>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</si>
  <si>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</si>
  <si>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</si>
  <si>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</si>
  <si>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</si>
  <si>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</si>
  <si>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</si>
  <si>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</si>
  <si>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</si>
  <si>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</si>
  <si>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</si>
  <si>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</si>
  <si>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</si>
  <si>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</si>
  <si>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</si>
  <si>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</si>
  <si>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</si>
  <si>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</si>
  <si>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</si>
  <si>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</si>
  <si>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</si>
  <si>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</si>
  <si>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</si>
  <si>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</si>
  <si>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</si>
  <si>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</si>
  <si>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</si>
  <si>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</si>
  <si>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</si>
  <si>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</si>
  <si>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</si>
  <si>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</si>
  <si>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</si>
  <si>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</si>
  <si>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</si>
  <si>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</si>
  <si>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</si>
  <si>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</si>
  <si>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MG MG5</t>
  </si>
  <si>
    <t>Skoda Scala</t>
  </si>
  <si>
    <t>Subaru Impreza</t>
  </si>
  <si>
    <t>Toyota Corolla</t>
  </si>
  <si>
    <t>Toyota Prius</t>
  </si>
  <si>
    <t>Toyota Prius V</t>
  </si>
  <si>
    <t>Audi A3</t>
  </si>
  <si>
    <t>BMW 1 Series</t>
  </si>
  <si>
    <t>BMW 2 Series Gran Coupe</t>
  </si>
  <si>
    <t>BMW i3</t>
  </si>
  <si>
    <t>CUPRA Born</t>
  </si>
  <si>
    <t>CUPRA Leon</t>
  </si>
  <si>
    <t>Ford Focus</t>
  </si>
  <si>
    <t>GWM Ora</t>
  </si>
  <si>
    <t>Honda Civic</t>
  </si>
  <si>
    <t>Mercedes-Benz A-Class</t>
  </si>
  <si>
    <t>Mercedes-Benz B-Class</t>
  </si>
  <si>
    <t>MG MG4</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</si>
  <si>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</si>
  <si>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</si>
  <si>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</si>
  <si>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</si>
  <si>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</si>
  <si>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</si>
  <si>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</si>
  <si>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</si>
  <si>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</si>
  <si>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</si>
  <si>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</si>
  <si>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</si>
  <si>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</si>
  <si>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</si>
  <si>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</si>
  <si>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</si>
  <si>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</si>
  <si>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</si>
  <si>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</si>
  <si>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</si>
  <si>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</si>
  <si>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</si>
  <si>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Lexus IS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</si>
  <si>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</si>
  <si>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</si>
  <si>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</si>
  <si>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</si>
  <si>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</si>
  <si>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</si>
  <si>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</si>
  <si>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</si>
  <si>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</si>
  <si>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</si>
  <si>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</si>
  <si>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</si>
  <si>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</si>
  <si>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</si>
  <si>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</si>
  <si>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</si>
  <si>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</si>
  <si>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</si>
  <si>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</si>
  <si>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</si>
  <si>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</si>
  <si>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</si>
  <si>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Toyota Mirai</t>
  </si>
  <si>
    <t>Chrysler 300</t>
  </si>
  <si>
    <t>Audi A8</t>
  </si>
  <si>
    <t>Bentley Sedan</t>
  </si>
  <si>
    <t>BMW 7 Series</t>
  </si>
  <si>
    <t>BMW 8 Series Gran Coupe</t>
  </si>
  <si>
    <t>BMW i7</t>
  </si>
  <si>
    <t>Lexus LS</t>
  </si>
  <si>
    <t>Maserati Quattroporte</t>
  </si>
  <si>
    <t>Mercedes-AMG GT 4D</t>
  </si>
  <si>
    <t>Mercedes-Benz EQS</t>
  </si>
  <si>
    <t>Mercedes-Benz S-Class</t>
  </si>
  <si>
    <t>Porsche Panamera</t>
  </si>
  <si>
    <t>Rolls-Royce Sedan</t>
  </si>
  <si>
    <t>Honda Odyssey</t>
  </si>
  <si>
    <t>Hyundai Staria</t>
  </si>
  <si>
    <t>Kia Carnival</t>
  </si>
  <si>
    <t>LDV G10 Wagon</t>
  </si>
  <si>
    <t>LDV Mifa</t>
  </si>
  <si>
    <t>Volkswagen Caddy</t>
  </si>
  <si>
    <t>Volkswagen Caravelle</t>
  </si>
  <si>
    <t>Volkswagen Multivan</t>
  </si>
  <si>
    <t>Mercedes-Benz EQV</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</si>
  <si>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</si>
  <si>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</si>
  <si>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</si>
  <si>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</si>
  <si>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</si>
  <si>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</si>
  <si>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</si>
  <si>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</si>
  <si>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</si>
  <si>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</si>
  <si>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</si>
  <si>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</si>
  <si>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</si>
  <si>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</si>
  <si>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Alfa Romeo 4C</t>
  </si>
  <si>
    <t>Alpine A110</t>
  </si>
  <si>
    <t>Audi A5</t>
  </si>
  <si>
    <t>Audi TT</t>
  </si>
  <si>
    <t>BMW 4 Series Coupe/Conv</t>
  </si>
  <si>
    <t>BMW Z4</t>
  </si>
  <si>
    <t>Chevrolet Corvette Stingray</t>
  </si>
  <si>
    <t>Jaguar F-Type</t>
  </si>
  <si>
    <t>Lexus LC</t>
  </si>
  <si>
    <t>Lotus Elise</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</si>
  <si>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</si>
  <si>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</si>
  <si>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</si>
  <si>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</si>
  <si>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</si>
  <si>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</si>
  <si>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</si>
  <si>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</si>
  <si>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</si>
  <si>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</si>
  <si>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</si>
  <si>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</si>
  <si>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Lexus LFA</t>
  </si>
  <si>
    <t>Maserati Coupe/Conv</t>
  </si>
  <si>
    <t>McLaren Coupe/Conv</t>
  </si>
  <si>
    <t>Mercedes-Benz SL-Class</t>
  </si>
  <si>
    <t>Nissan GT-R</t>
  </si>
  <si>
    <t>Porsche 911</t>
  </si>
  <si>
    <t>Rolls-Royce Coupe/Conv</t>
  </si>
  <si>
    <t>Ford Puma</t>
  </si>
  <si>
    <t>Hyundai Venue</t>
  </si>
  <si>
    <t>Kia Stonic</t>
  </si>
  <si>
    <t>Mazda CX-3</t>
  </si>
  <si>
    <t>Nissan Juke</t>
  </si>
  <si>
    <t>Renault Captur</t>
  </si>
  <si>
    <t>Suzuki Ignis</t>
  </si>
  <si>
    <t>Suzuki Jimny</t>
  </si>
  <si>
    <t>Toyota Yaris Cross</t>
  </si>
  <si>
    <t>Volkswagen T-Cross</t>
  </si>
  <si>
    <t>Chery Omoda 5</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</si>
  <si>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</si>
  <si>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</si>
  <si>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</si>
  <si>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</si>
  <si>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</si>
  <si>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</si>
  <si>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</si>
  <si>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</si>
  <si>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</si>
  <si>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</si>
  <si>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</si>
  <si>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</si>
  <si>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</si>
  <si>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</si>
  <si>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</si>
  <si>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</si>
  <si>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</si>
  <si>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</si>
  <si>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</si>
  <si>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</si>
  <si>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</si>
  <si>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</si>
  <si>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</si>
  <si>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</si>
  <si>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</si>
  <si>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</si>
  <si>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</si>
  <si>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</si>
  <si>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</si>
  <si>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</si>
  <si>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</si>
  <si>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</si>
  <si>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</si>
  <si>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</si>
  <si>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Renault Megane E-Tech</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</si>
  <si>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</si>
  <si>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</si>
  <si>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</si>
  <si>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</si>
  <si>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</si>
  <si>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</si>
  <si>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</si>
  <si>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</si>
  <si>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</si>
  <si>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</si>
  <si>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</si>
  <si>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</si>
  <si>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</si>
  <si>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</si>
  <si>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</si>
  <si>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</si>
  <si>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</si>
  <si>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</si>
  <si>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</si>
  <si>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</si>
  <si>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</si>
  <si>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</si>
  <si>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</si>
  <si>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</si>
  <si>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</si>
  <si>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</si>
  <si>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</si>
  <si>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</si>
  <si>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</si>
  <si>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</si>
  <si>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</si>
  <si>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</si>
  <si>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</si>
  <si>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</si>
  <si>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</si>
  <si>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</si>
  <si>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</si>
  <si>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Mazda CX-60</t>
  </si>
  <si>
    <t>Mercedes-Benz EQB</t>
  </si>
  <si>
    <t>Mercedes-Benz EQC</t>
  </si>
  <si>
    <t>Mercedes-Benz GLB-Class</t>
  </si>
  <si>
    <t>Mercedes-Benz GLC-Class Coupe</t>
  </si>
  <si>
    <t>Mercedes-Benz GLC-Class Wagon</t>
  </si>
  <si>
    <t>Porsche Macan</t>
  </si>
  <si>
    <t>Tesla Model Y</t>
  </si>
  <si>
    <t>Volvo XC60</t>
  </si>
  <si>
    <t>Ford Everest</t>
  </si>
  <si>
    <t>GWM Haval H9</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</si>
  <si>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</si>
  <si>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</si>
  <si>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</si>
  <si>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</si>
  <si>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</si>
  <si>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</si>
  <si>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</si>
  <si>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</si>
  <si>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</si>
  <si>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</si>
  <si>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</si>
  <si>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</si>
  <si>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</si>
  <si>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</si>
  <si>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</si>
  <si>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</si>
  <si>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</si>
  <si>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</si>
  <si>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</si>
  <si>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</si>
  <si>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</si>
  <si>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</si>
  <si>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</si>
  <si>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</si>
  <si>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</si>
  <si>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</si>
  <si>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</si>
  <si>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</si>
  <si>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</si>
  <si>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</si>
  <si>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</si>
  <si>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</si>
  <si>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</si>
  <si>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</si>
  <si>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</si>
  <si>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</si>
  <si>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Mazda CX-90</t>
  </si>
  <si>
    <t>Mercedes-Benz EQE SUV</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</si>
  <si>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</si>
  <si>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</si>
  <si>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</si>
  <si>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</si>
  <si>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</si>
  <si>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</si>
  <si>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</si>
  <si>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</si>
  <si>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</si>
  <si>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</si>
  <si>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</si>
  <si>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</si>
  <si>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BMW XM</t>
  </si>
  <si>
    <t>Lamborghini Urus</t>
  </si>
  <si>
    <t>Land Rover Range Rover</t>
  </si>
  <si>
    <t>Lexus LX</t>
  </si>
  <si>
    <t>Mercedes-Benz EQS SUV</t>
  </si>
  <si>
    <t>Mercedes-Benz G-Class</t>
  </si>
  <si>
    <t>Mercedes-Benz GLS-Class</t>
  </si>
  <si>
    <t>Rolls-Royce Cullinan</t>
  </si>
  <si>
    <t>Ford Transit Bus</t>
  </si>
  <si>
    <t>Iveco Minibus &lt; 20 Seats</t>
  </si>
  <si>
    <t>LDV Deliver 9 Bus</t>
  </si>
  <si>
    <t>Mercedes-Benz Sprinter Bus</t>
  </si>
  <si>
    <t>Renault Master Bus</t>
  </si>
  <si>
    <t>Toyota Hiace Commuter</t>
  </si>
  <si>
    <t>Volkswagen Crafter Bus</t>
  </si>
  <si>
    <t>Iveco Minibus =&gt; 20Seats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</si>
  <si>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</si>
  <si>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</si>
  <si>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</si>
  <si>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</si>
  <si>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</si>
  <si>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</si>
  <si>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</si>
  <si>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</si>
  <si>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</si>
  <si>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</si>
  <si>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</si>
  <si>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</si>
  <si>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</si>
  <si>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</si>
  <si>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</si>
  <si>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</si>
  <si>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</si>
  <si>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</si>
  <si>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T60/T60 EV 4X2</t>
  </si>
  <si>
    <t>Mazda BT-50 4X2</t>
  </si>
  <si>
    <t>Mitsubishi Triton 4X2</t>
  </si>
  <si>
    <t>Nissan Navara 4X2</t>
  </si>
  <si>
    <t>Toyota Hilux 4X2</t>
  </si>
  <si>
    <t>Ford Ranger 4X4</t>
  </si>
  <si>
    <t>GWM Steed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</si>
  <si>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</si>
  <si>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</si>
  <si>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</si>
  <si>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</si>
  <si>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</si>
  <si>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</si>
  <si>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</si>
  <si>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</si>
  <si>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</si>
  <si>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</si>
  <si>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</si>
  <si>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</si>
  <si>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</si>
  <si>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</si>
  <si>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</si>
  <si>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</si>
  <si>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</si>
  <si>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</si>
  <si>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Foton Mobility T5</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</si>
  <si>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</si>
  <si>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</si>
  <si>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</si>
  <si>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</si>
  <si>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</si>
  <si>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</si>
  <si>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</si>
  <si>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</si>
  <si>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</si>
  <si>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</si>
  <si>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</si>
  <si>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</si>
  <si>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</si>
  <si>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</si>
  <si>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</si>
  <si>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</si>
  <si>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</si>
  <si>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</si>
  <si>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</si>
  <si>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</si>
  <si>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</si>
  <si>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</si>
  <si>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</si>
  <si>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</si>
  <si>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</si>
  <si>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</si>
  <si>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</si>
  <si>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</si>
  <si>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</si>
  <si>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</si>
  <si>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</si>
  <si>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</si>
  <si>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</si>
  <si>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</si>
  <si>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</si>
  <si>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</si>
  <si>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</si>
  <si>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</si>
  <si>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</si>
  <si>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</si>
  <si>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</si>
  <si>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</si>
  <si>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</si>
  <si>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</si>
  <si>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</si>
  <si>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</si>
  <si>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</si>
  <si>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</si>
  <si>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</si>
  <si>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</si>
  <si>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</si>
  <si>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</si>
  <si>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</si>
  <si>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</si>
  <si>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</si>
  <si>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</si>
  <si>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</si>
  <si>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</si>
  <si>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</si>
  <si>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</si>
  <si>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</si>
  <si>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</si>
  <si>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</si>
  <si>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</si>
  <si>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</si>
  <si>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</si>
  <si>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</si>
  <si>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</si>
  <si>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</si>
  <si>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</si>
  <si>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</si>
  <si>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</si>
  <si>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</si>
  <si>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</si>
  <si>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</si>
  <si>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</si>
  <si>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</si>
  <si>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</si>
  <si>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</si>
  <si>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</si>
  <si>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</si>
  <si>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</si>
  <si>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</si>
  <si>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</si>
  <si>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</si>
  <si>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</si>
  <si>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</si>
  <si>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</si>
  <si>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</si>
  <si>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</si>
  <si>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</si>
  <si>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</si>
  <si>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</si>
  <si>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</si>
  <si>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</si>
  <si>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</si>
  <si>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</si>
  <si>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</si>
  <si>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</si>
  <si>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</si>
  <si>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</si>
  <si>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</si>
  <si>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</si>
  <si>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</si>
  <si>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</si>
  <si>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Caterham Total</t>
  </si>
  <si>
    <t>Chery Total</t>
  </si>
  <si>
    <t>Chevrolet Total</t>
  </si>
  <si>
    <t>Chrysler Total</t>
  </si>
  <si>
    <t>Citroen Total</t>
  </si>
  <si>
    <t>CUPRA Total</t>
  </si>
  <si>
    <t>Daf Total</t>
  </si>
  <si>
    <t>Dennis Eagle Total</t>
  </si>
  <si>
    <t>Ferrari Total</t>
  </si>
  <si>
    <t>Fiat Total</t>
  </si>
  <si>
    <t>Fiat Professional Total</t>
  </si>
  <si>
    <t>Ford Total</t>
  </si>
  <si>
    <t>Foton Mobility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</si>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</sst>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103</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104</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105</v>
      </c>
      <c r="C15" s="109">
        <v>1806</v>
      </c>
      <c r="D15" s="110">
        <v>1498</v>
      </c>
      <c r="E15" s="109">
        <v>14011</v>
      </c>
      <c r="F15" s="110">
        <v>12228</v>
      </c>
      <c r="G15" s="111"/>
      <c r="H15" s="109">
        <f t="shared" ref="H15:H22" si="0">C15-D15</f>
        <v>308</v>
      </c>
      <c r="I15" s="110">
        <f t="shared" ref="I15:I22" si="1">E15-F15</f>
        <v>1783</v>
      </c>
      <c r="J15" s="112">
        <f t="shared" ref="J15:J22" si="2">IF(D15=0, "-", IF(H15/D15&lt;10, H15/D15, "&gt;999%"))</f>
        <v>0.20560747663551401</v>
      </c>
      <c r="K15" s="113">
        <f t="shared" ref="K15:K22" si="3">IF(F15=0, "-", IF(I15/F15&lt;10, I15/F15, "&gt;999%"))</f>
        <v>0.14581288845273144</v>
      </c>
      <c r="L15" s="99"/>
    </row>
    <row r="16" spans="1:12" ht="15.5" x14ac:dyDescent="0.35">
      <c r="A16" s="99"/>
      <c r="B16" s="108" t="s">
        <v>106</v>
      </c>
      <c r="C16" s="109">
        <v>35968</v>
      </c>
      <c r="D16" s="110">
        <v>28945</v>
      </c>
      <c r="E16" s="109">
        <v>278028</v>
      </c>
      <c r="F16" s="110">
        <v>255800</v>
      </c>
      <c r="G16" s="111"/>
      <c r="H16" s="109">
        <f t="shared" si="0"/>
        <v>7023</v>
      </c>
      <c r="I16" s="110">
        <f t="shared" si="1"/>
        <v>22228</v>
      </c>
      <c r="J16" s="112">
        <f t="shared" si="2"/>
        <v>0.2426325790291933</v>
      </c>
      <c r="K16" s="113">
        <f t="shared" si="3"/>
        <v>8.689601250977326E-2</v>
      </c>
      <c r="L16" s="99"/>
    </row>
    <row r="17" spans="1:12" ht="15.5" x14ac:dyDescent="0.35">
      <c r="A17" s="99"/>
      <c r="B17" s="108" t="s">
        <v>107</v>
      </c>
      <c r="C17" s="109">
        <v>862</v>
      </c>
      <c r="D17" s="110">
        <v>832</v>
      </c>
      <c r="E17" s="109">
        <v>7863</v>
      </c>
      <c r="F17" s="110">
        <v>7601</v>
      </c>
      <c r="G17" s="111"/>
      <c r="H17" s="109">
        <f t="shared" si="0"/>
        <v>30</v>
      </c>
      <c r="I17" s="110">
        <f t="shared" si="1"/>
        <v>262</v>
      </c>
      <c r="J17" s="112">
        <f t="shared" si="2"/>
        <v>3.6057692307692304E-2</v>
      </c>
      <c r="K17" s="113">
        <f t="shared" si="3"/>
        <v>3.4469148796211026E-2</v>
      </c>
      <c r="L17" s="99"/>
    </row>
    <row r="18" spans="1:12" ht="15.5" x14ac:dyDescent="0.35">
      <c r="A18" s="99"/>
      <c r="B18" s="108" t="s">
        <v>108</v>
      </c>
      <c r="C18" s="109">
        <v>23415</v>
      </c>
      <c r="D18" s="110">
        <v>20634</v>
      </c>
      <c r="E18" s="109">
        <v>194143</v>
      </c>
      <c r="F18" s="110">
        <v>175916</v>
      </c>
      <c r="G18" s="111"/>
      <c r="H18" s="109">
        <f t="shared" si="0"/>
        <v>2781</v>
      </c>
      <c r="I18" s="110">
        <f t="shared" si="1"/>
        <v>18227</v>
      </c>
      <c r="J18" s="112">
        <f t="shared" si="2"/>
        <v>0.13477755161384122</v>
      </c>
      <c r="K18" s="113">
        <f t="shared" si="3"/>
        <v>0.10361195115850746</v>
      </c>
      <c r="L18" s="99"/>
    </row>
    <row r="19" spans="1:12" ht="15.5" x14ac:dyDescent="0.35">
      <c r="A19" s="99"/>
      <c r="B19" s="108" t="s">
        <v>109</v>
      </c>
      <c r="C19" s="109">
        <v>6676</v>
      </c>
      <c r="D19" s="110">
        <v>6005</v>
      </c>
      <c r="E19" s="109">
        <v>57916</v>
      </c>
      <c r="F19" s="110">
        <v>52487</v>
      </c>
      <c r="G19" s="111"/>
      <c r="H19" s="109">
        <f t="shared" si="0"/>
        <v>671</v>
      </c>
      <c r="I19" s="110">
        <f t="shared" si="1"/>
        <v>5429</v>
      </c>
      <c r="J19" s="112">
        <f t="shared" si="2"/>
        <v>0.11174021648626145</v>
      </c>
      <c r="K19" s="113">
        <f t="shared" si="3"/>
        <v>0.10343513631946959</v>
      </c>
      <c r="L19" s="99"/>
    </row>
    <row r="20" spans="1:12" ht="15.5" x14ac:dyDescent="0.35">
      <c r="A20" s="99"/>
      <c r="B20" s="108" t="s">
        <v>110</v>
      </c>
      <c r="C20" s="109">
        <v>1972</v>
      </c>
      <c r="D20" s="110">
        <v>1630</v>
      </c>
      <c r="E20" s="109">
        <v>15027</v>
      </c>
      <c r="F20" s="110">
        <v>14054</v>
      </c>
      <c r="G20" s="111"/>
      <c r="H20" s="109">
        <f t="shared" si="0"/>
        <v>342</v>
      </c>
      <c r="I20" s="110">
        <f t="shared" si="1"/>
        <v>973</v>
      </c>
      <c r="J20" s="112">
        <f t="shared" si="2"/>
        <v>0.20981595092024541</v>
      </c>
      <c r="K20" s="113">
        <f t="shared" si="3"/>
        <v>6.9232958588302265E-2</v>
      </c>
      <c r="L20" s="99"/>
    </row>
    <row r="21" spans="1:12" ht="15.5" x14ac:dyDescent="0.35">
      <c r="A21" s="99"/>
      <c r="B21" s="108" t="s">
        <v>111</v>
      </c>
      <c r="C21" s="109">
        <v>29426</v>
      </c>
      <c r="D21" s="110">
        <v>25367</v>
      </c>
      <c r="E21" s="109">
        <v>239363</v>
      </c>
      <c r="F21" s="110">
        <v>214492</v>
      </c>
      <c r="G21" s="111"/>
      <c r="H21" s="109">
        <f t="shared" si="0"/>
        <v>4059</v>
      </c>
      <c r="I21" s="110">
        <f t="shared" si="1"/>
        <v>24871</v>
      </c>
      <c r="J21" s="112">
        <f t="shared" si="2"/>
        <v>0.16001103796270746</v>
      </c>
      <c r="K21" s="113">
        <f t="shared" si="3"/>
        <v>0.11595304253771703</v>
      </c>
      <c r="L21" s="99"/>
    </row>
    <row r="22" spans="1:12" ht="15.5" x14ac:dyDescent="0.35">
      <c r="A22" s="99"/>
      <c r="B22" s="108" t="s">
        <v>112</v>
      </c>
      <c r="C22" s="109">
        <v>10577</v>
      </c>
      <c r="D22" s="110">
        <v>8644</v>
      </c>
      <c r="E22" s="109">
        <v>92935</v>
      </c>
      <c r="F22" s="110">
        <v>78552</v>
      </c>
      <c r="G22" s="111"/>
      <c r="H22" s="109">
        <f t="shared" si="0"/>
        <v>1933</v>
      </c>
      <c r="I22" s="110">
        <f t="shared" si="1"/>
        <v>14383</v>
      </c>
      <c r="J22" s="112">
        <f t="shared" si="2"/>
        <v>0.22362332253586303</v>
      </c>
      <c r="K22" s="113">
        <f t="shared" si="3"/>
        <v>0.18310163967817497</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110702</v>
      </c>
      <c r="D24" s="121">
        <f>SUM(D15:D23)</f>
        <v>93555</v>
      </c>
      <c r="E24" s="120">
        <f>SUM(E15:E23)</f>
        <v>899286</v>
      </c>
      <c r="F24" s="121">
        <f>SUM(F15:F23)</f>
        <v>811130</v>
      </c>
      <c r="G24" s="122"/>
      <c r="H24" s="120">
        <f>SUM(H15:H23)</f>
        <v>17147</v>
      </c>
      <c r="I24" s="121">
        <f>SUM(I15:I23)</f>
        <v>88156</v>
      </c>
      <c r="J24" s="123">
        <f>IF(D24=0, 0, H24/D24)</f>
        <v>0.18328256106033883</v>
      </c>
      <c r="K24" s="124">
        <f>IF(F24=0, 0, I24/F24)</f>
        <v>0.10868294847928199</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726</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6"/>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164" t="s">
        <v>124</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124</v>
      </c>
      <c r="B6" s="61" t="s">
        <v>12</v>
      </c>
      <c r="C6" s="62" t="s">
        <v>13</v>
      </c>
      <c r="D6" s="61" t="s">
        <v>12</v>
      </c>
      <c r="E6" s="63" t="s">
        <v>13</v>
      </c>
      <c r="F6" s="62" t="s">
        <v>12</v>
      </c>
      <c r="G6" s="62" t="s">
        <v>13</v>
      </c>
      <c r="H6" s="61" t="s">
        <v>12</v>
      </c>
      <c r="I6" s="63" t="s">
        <v>13</v>
      </c>
      <c r="J6" s="61"/>
      <c r="K6" s="63"/>
    </row>
    <row r="7" spans="1:11" x14ac:dyDescent="0.25">
      <c r="A7" s="7" t="s">
        <v>352</v>
      </c>
      <c r="B7" s="65">
        <v>96</v>
      </c>
      <c r="C7" s="34">
        <f>IF(B18=0, "-", B7/B18)</f>
        <v>7.2507552870090641E-2</v>
      </c>
      <c r="D7" s="65">
        <v>25</v>
      </c>
      <c r="E7" s="9">
        <f>IF(D18=0, "-", D7/D18)</f>
        <v>2.5354969574036511E-2</v>
      </c>
      <c r="F7" s="81">
        <v>540</v>
      </c>
      <c r="G7" s="34">
        <f>IF(F18=0, "-", F7/F18)</f>
        <v>5.1117001135933357E-2</v>
      </c>
      <c r="H7" s="65">
        <v>716</v>
      </c>
      <c r="I7" s="9">
        <f>IF(H18=0, "-", H7/H18)</f>
        <v>6.7419962335216577E-2</v>
      </c>
      <c r="J7" s="8">
        <f t="shared" ref="J7:J16" si="0">IF(D7=0, "-", IF((B7-D7)/D7&lt;10, (B7-D7)/D7, "&gt;999%"))</f>
        <v>2.84</v>
      </c>
      <c r="K7" s="9">
        <f t="shared" ref="K7:K16" si="1">IF(H7=0, "-", IF((F7-H7)/H7&lt;10, (F7-H7)/H7, "&gt;999%"))</f>
        <v>-0.24581005586592178</v>
      </c>
    </row>
    <row r="8" spans="1:11" x14ac:dyDescent="0.25">
      <c r="A8" s="7" t="s">
        <v>353</v>
      </c>
      <c r="B8" s="65">
        <v>120</v>
      </c>
      <c r="C8" s="34">
        <f>IF(B18=0, "-", B8/B18)</f>
        <v>9.0634441087613288E-2</v>
      </c>
      <c r="D8" s="65">
        <v>192</v>
      </c>
      <c r="E8" s="9">
        <f>IF(D18=0, "-", D8/D18)</f>
        <v>0.1947261663286004</v>
      </c>
      <c r="F8" s="81">
        <v>1180</v>
      </c>
      <c r="G8" s="34">
        <f>IF(F18=0, "-", F8/F18)</f>
        <v>0.11170011359333586</v>
      </c>
      <c r="H8" s="65">
        <v>1578</v>
      </c>
      <c r="I8" s="9">
        <f>IF(H18=0, "-", H8/H18)</f>
        <v>0.14858757062146893</v>
      </c>
      <c r="J8" s="8">
        <f t="shared" si="0"/>
        <v>-0.375</v>
      </c>
      <c r="K8" s="9">
        <f t="shared" si="1"/>
        <v>-0.25221799746514573</v>
      </c>
    </row>
    <row r="9" spans="1:11" x14ac:dyDescent="0.25">
      <c r="A9" s="7" t="s">
        <v>354</v>
      </c>
      <c r="B9" s="65">
        <v>76</v>
      </c>
      <c r="C9" s="34">
        <f>IF(B18=0, "-", B9/B18)</f>
        <v>5.7401812688821753E-2</v>
      </c>
      <c r="D9" s="65">
        <v>227</v>
      </c>
      <c r="E9" s="9">
        <f>IF(D18=0, "-", D9/D18)</f>
        <v>0.23022312373225151</v>
      </c>
      <c r="F9" s="81">
        <v>1371</v>
      </c>
      <c r="G9" s="34">
        <f>IF(F18=0, "-", F9/F18)</f>
        <v>0.12978038621734192</v>
      </c>
      <c r="H9" s="65">
        <v>2041</v>
      </c>
      <c r="I9" s="9">
        <f>IF(H18=0, "-", H9/H18)</f>
        <v>0.19218455743879473</v>
      </c>
      <c r="J9" s="8">
        <f t="shared" si="0"/>
        <v>-0.66519823788546251</v>
      </c>
      <c r="K9" s="9">
        <f t="shared" si="1"/>
        <v>-0.32827045565899071</v>
      </c>
    </row>
    <row r="10" spans="1:11" x14ac:dyDescent="0.25">
      <c r="A10" s="7" t="s">
        <v>355</v>
      </c>
      <c r="B10" s="65">
        <v>577</v>
      </c>
      <c r="C10" s="34">
        <f>IF(B18=0, "-", B10/B18)</f>
        <v>0.43580060422960726</v>
      </c>
      <c r="D10" s="65">
        <v>188</v>
      </c>
      <c r="E10" s="9">
        <f>IF(D18=0, "-", D10/D18)</f>
        <v>0.19066937119675456</v>
      </c>
      <c r="F10" s="81">
        <v>3370</v>
      </c>
      <c r="G10" s="34">
        <f>IF(F18=0, "-", F10/F18)</f>
        <v>0.31900795153351003</v>
      </c>
      <c r="H10" s="65">
        <v>1859</v>
      </c>
      <c r="I10" s="9">
        <f>IF(H18=0, "-", H10/H18)</f>
        <v>0.17504708097928437</v>
      </c>
      <c r="J10" s="8">
        <f t="shared" si="0"/>
        <v>2.0691489361702127</v>
      </c>
      <c r="K10" s="9">
        <f t="shared" si="1"/>
        <v>0.81280258203335132</v>
      </c>
    </row>
    <row r="11" spans="1:11" x14ac:dyDescent="0.25">
      <c r="A11" s="7" t="s">
        <v>356</v>
      </c>
      <c r="B11" s="65">
        <v>9</v>
      </c>
      <c r="C11" s="34">
        <f>IF(B18=0, "-", B11/B18)</f>
        <v>6.7975830815709968E-3</v>
      </c>
      <c r="D11" s="65">
        <v>13</v>
      </c>
      <c r="E11" s="9">
        <f>IF(D18=0, "-", D11/D18)</f>
        <v>1.3184584178498986E-2</v>
      </c>
      <c r="F11" s="81">
        <v>282</v>
      </c>
      <c r="G11" s="34">
        <f>IF(F18=0, "-", F11/F18)</f>
        <v>2.6694433926542978E-2</v>
      </c>
      <c r="H11" s="65">
        <v>356</v>
      </c>
      <c r="I11" s="9">
        <f>IF(H18=0, "-", H11/H18)</f>
        <v>3.3521657250470807E-2</v>
      </c>
      <c r="J11" s="8">
        <f t="shared" si="0"/>
        <v>-0.30769230769230771</v>
      </c>
      <c r="K11" s="9">
        <f t="shared" si="1"/>
        <v>-0.20786516853932585</v>
      </c>
    </row>
    <row r="12" spans="1:11" x14ac:dyDescent="0.25">
      <c r="A12" s="7" t="s">
        <v>357</v>
      </c>
      <c r="B12" s="65">
        <v>27</v>
      </c>
      <c r="C12" s="34">
        <f>IF(B18=0, "-", B12/B18)</f>
        <v>2.0392749244712991E-2</v>
      </c>
      <c r="D12" s="65">
        <v>24</v>
      </c>
      <c r="E12" s="9">
        <f>IF(D18=0, "-", D12/D18)</f>
        <v>2.434077079107505E-2</v>
      </c>
      <c r="F12" s="81">
        <v>187</v>
      </c>
      <c r="G12" s="34">
        <f>IF(F18=0, "-", F12/F18)</f>
        <v>1.7701628171147291E-2</v>
      </c>
      <c r="H12" s="65">
        <v>310</v>
      </c>
      <c r="I12" s="9">
        <f>IF(H18=0, "-", H12/H18)</f>
        <v>2.9190207156308851E-2</v>
      </c>
      <c r="J12" s="8">
        <f t="shared" si="0"/>
        <v>0.125</v>
      </c>
      <c r="K12" s="9">
        <f t="shared" si="1"/>
        <v>-0.39677419354838711</v>
      </c>
    </row>
    <row r="13" spans="1:11" x14ac:dyDescent="0.25">
      <c r="A13" s="7" t="s">
        <v>358</v>
      </c>
      <c r="B13" s="65">
        <v>31</v>
      </c>
      <c r="C13" s="34">
        <f>IF(B18=0, "-", B13/B18)</f>
        <v>2.3413897280966767E-2</v>
      </c>
      <c r="D13" s="65">
        <v>8</v>
      </c>
      <c r="E13" s="9">
        <f>IF(D18=0, "-", D13/D18)</f>
        <v>8.1135902636916835E-3</v>
      </c>
      <c r="F13" s="81">
        <v>363</v>
      </c>
      <c r="G13" s="34">
        <f>IF(F18=0, "-", F13/F18)</f>
        <v>3.4361984096932981E-2</v>
      </c>
      <c r="H13" s="65">
        <v>306</v>
      </c>
      <c r="I13" s="9">
        <f>IF(H18=0, "-", H13/H18)</f>
        <v>2.8813559322033899E-2</v>
      </c>
      <c r="J13" s="8">
        <f t="shared" si="0"/>
        <v>2.875</v>
      </c>
      <c r="K13" s="9">
        <f t="shared" si="1"/>
        <v>0.18627450980392157</v>
      </c>
    </row>
    <row r="14" spans="1:11" x14ac:dyDescent="0.25">
      <c r="A14" s="7" t="s">
        <v>359</v>
      </c>
      <c r="B14" s="65">
        <v>113</v>
      </c>
      <c r="C14" s="34">
        <f>IF(B18=0, "-", B14/B18)</f>
        <v>8.5347432024169181E-2</v>
      </c>
      <c r="D14" s="65">
        <v>99</v>
      </c>
      <c r="E14" s="9">
        <f>IF(D18=0, "-", D14/D18)</f>
        <v>0.10040567951318459</v>
      </c>
      <c r="F14" s="81">
        <v>858</v>
      </c>
      <c r="G14" s="34">
        <f>IF(F18=0, "-", F14/F18)</f>
        <v>8.1219235138205226E-2</v>
      </c>
      <c r="H14" s="65">
        <v>780</v>
      </c>
      <c r="I14" s="9">
        <f>IF(H18=0, "-", H14/H18)</f>
        <v>7.3446327683615822E-2</v>
      </c>
      <c r="J14" s="8">
        <f t="shared" si="0"/>
        <v>0.14141414141414141</v>
      </c>
      <c r="K14" s="9">
        <f t="shared" si="1"/>
        <v>0.1</v>
      </c>
    </row>
    <row r="15" spans="1:11" x14ac:dyDescent="0.25">
      <c r="A15" s="7" t="s">
        <v>360</v>
      </c>
      <c r="B15" s="65">
        <v>177</v>
      </c>
      <c r="C15" s="34">
        <f>IF(B18=0, "-", B15/B18)</f>
        <v>0.1336858006042296</v>
      </c>
      <c r="D15" s="65">
        <v>46</v>
      </c>
      <c r="E15" s="9">
        <f>IF(D18=0, "-", D15/D18)</f>
        <v>4.665314401622718E-2</v>
      </c>
      <c r="F15" s="81">
        <v>943</v>
      </c>
      <c r="G15" s="34">
        <f>IF(F18=0, "-", F15/F18)</f>
        <v>8.926542976145399E-2</v>
      </c>
      <c r="H15" s="65">
        <v>1434</v>
      </c>
      <c r="I15" s="9">
        <f>IF(H18=0, "-", H15/H18)</f>
        <v>0.13502824858757062</v>
      </c>
      <c r="J15" s="8">
        <f t="shared" si="0"/>
        <v>2.847826086956522</v>
      </c>
      <c r="K15" s="9">
        <f t="shared" si="1"/>
        <v>-0.3423988842398884</v>
      </c>
    </row>
    <row r="16" spans="1:11" x14ac:dyDescent="0.25">
      <c r="A16" s="7" t="s">
        <v>361</v>
      </c>
      <c r="B16" s="65">
        <v>98</v>
      </c>
      <c r="C16" s="34">
        <f>IF(B18=0, "-", B16/B18)</f>
        <v>7.4018126888217517E-2</v>
      </c>
      <c r="D16" s="65">
        <v>164</v>
      </c>
      <c r="E16" s="9">
        <f>IF(D18=0, "-", D16/D18)</f>
        <v>0.16632860040567951</v>
      </c>
      <c r="F16" s="81">
        <v>1470</v>
      </c>
      <c r="G16" s="34">
        <f>IF(F18=0, "-", F16/F18)</f>
        <v>0.13915183642559636</v>
      </c>
      <c r="H16" s="65">
        <v>1240</v>
      </c>
      <c r="I16" s="9">
        <f>IF(H18=0, "-", H16/H18)</f>
        <v>0.1167608286252354</v>
      </c>
      <c r="J16" s="8">
        <f t="shared" si="0"/>
        <v>-0.40243902439024393</v>
      </c>
      <c r="K16" s="9">
        <f t="shared" si="1"/>
        <v>0.18548387096774194</v>
      </c>
    </row>
    <row r="17" spans="1:11" x14ac:dyDescent="0.25">
      <c r="A17" s="2"/>
      <c r="B17" s="68"/>
      <c r="C17" s="33"/>
      <c r="D17" s="68"/>
      <c r="E17" s="6"/>
      <c r="F17" s="82"/>
      <c r="G17" s="33"/>
      <c r="H17" s="68"/>
      <c r="I17" s="6"/>
      <c r="J17" s="5"/>
      <c r="K17" s="6"/>
    </row>
    <row r="18" spans="1:11" s="43" customFormat="1" ht="13" x14ac:dyDescent="0.3">
      <c r="A18" s="162" t="s">
        <v>637</v>
      </c>
      <c r="B18" s="71">
        <f>SUM(B7:B17)</f>
        <v>1324</v>
      </c>
      <c r="C18" s="40">
        <f>B18/29426</f>
        <v>4.4994222796166654E-2</v>
      </c>
      <c r="D18" s="71">
        <f>SUM(D7:D17)</f>
        <v>986</v>
      </c>
      <c r="E18" s="41">
        <f>D18/25367</f>
        <v>3.8869397248393583E-2</v>
      </c>
      <c r="F18" s="77">
        <f>SUM(F7:F17)</f>
        <v>10564</v>
      </c>
      <c r="G18" s="42">
        <f>F18/239363</f>
        <v>4.4133805141145455E-2</v>
      </c>
      <c r="H18" s="71">
        <f>SUM(H7:H17)</f>
        <v>10620</v>
      </c>
      <c r="I18" s="41">
        <f>H18/214492</f>
        <v>4.9512336124424218E-2</v>
      </c>
      <c r="J18" s="37">
        <f>IF(D18=0, "-", IF((B18-D18)/D18&lt;10, (B18-D18)/D18, "&gt;999%"))</f>
        <v>0.34279918864097364</v>
      </c>
      <c r="K18" s="38">
        <f>IF(H18=0, "-", IF((F18-H18)/H18&lt;10, (F18-H18)/H18, "&gt;999%"))</f>
        <v>-5.2730696798493409E-3</v>
      </c>
    </row>
    <row r="19" spans="1:11" x14ac:dyDescent="0.25">
      <c r="B19" s="83"/>
      <c r="D19" s="83"/>
      <c r="F19" s="83"/>
      <c r="H19" s="83"/>
    </row>
    <row r="20" spans="1:11" s="43" customFormat="1" ht="13" x14ac:dyDescent="0.3">
      <c r="A20" s="162" t="s">
        <v>637</v>
      </c>
      <c r="B20" s="71">
        <v>1324</v>
      </c>
      <c r="C20" s="40">
        <f>B20/29426</f>
        <v>4.4994222796166654E-2</v>
      </c>
      <c r="D20" s="71">
        <v>986</v>
      </c>
      <c r="E20" s="41">
        <f>D20/25367</f>
        <v>3.8869397248393583E-2</v>
      </c>
      <c r="F20" s="77">
        <v>10564</v>
      </c>
      <c r="G20" s="42">
        <f>F20/239363</f>
        <v>4.4133805141145455E-2</v>
      </c>
      <c r="H20" s="71">
        <v>10620</v>
      </c>
      <c r="I20" s="41">
        <f>H20/214492</f>
        <v>4.9512336124424218E-2</v>
      </c>
      <c r="J20" s="37">
        <f>IF(D20=0, "-", IF((B20-D20)/D20&lt;10, (B20-D20)/D20, "&gt;999%"))</f>
        <v>0.34279918864097364</v>
      </c>
      <c r="K20" s="38">
        <f>IF(H20=0, "-", IF((F20-H20)/H20&lt;10, (F20-H20)/H20, "&gt;999%"))</f>
        <v>-5.2730696798493409E-3</v>
      </c>
    </row>
    <row r="21" spans="1:11" x14ac:dyDescent="0.25">
      <c r="B21" s="83"/>
      <c r="D21" s="83"/>
      <c r="F21" s="83"/>
      <c r="H21" s="83"/>
    </row>
    <row r="22" spans="1:11" ht="15.5" x14ac:dyDescent="0.35">
      <c r="A22" s="164" t="s">
        <v>125</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156</v>
      </c>
      <c r="B24" s="61" t="s">
        <v>12</v>
      </c>
      <c r="C24" s="62" t="s">
        <v>13</v>
      </c>
      <c r="D24" s="61" t="s">
        <v>12</v>
      </c>
      <c r="E24" s="63" t="s">
        <v>13</v>
      </c>
      <c r="F24" s="62" t="s">
        <v>12</v>
      </c>
      <c r="G24" s="62" t="s">
        <v>13</v>
      </c>
      <c r="H24" s="61" t="s">
        <v>12</v>
      </c>
      <c r="I24" s="63" t="s">
        <v>13</v>
      </c>
      <c r="J24" s="61"/>
      <c r="K24" s="63"/>
    </row>
    <row r="25" spans="1:11" x14ac:dyDescent="0.25">
      <c r="A25" s="7" t="s">
        <v>362</v>
      </c>
      <c r="B25" s="65">
        <v>224</v>
      </c>
      <c r="C25" s="34">
        <f>IF(B49=0, "-", B25/B49)</f>
        <v>5.9447983014861996E-2</v>
      </c>
      <c r="D25" s="65">
        <v>0</v>
      </c>
      <c r="E25" s="9">
        <f>IF(D49=0, "-", D25/D49)</f>
        <v>0</v>
      </c>
      <c r="F25" s="81">
        <v>1507</v>
      </c>
      <c r="G25" s="34">
        <f>IF(F49=0, "-", F25/F49)</f>
        <v>5.1288159820304255E-2</v>
      </c>
      <c r="H25" s="65">
        <v>0</v>
      </c>
      <c r="I25" s="9">
        <f>IF(H49=0, "-", H25/H49)</f>
        <v>0</v>
      </c>
      <c r="J25" s="8" t="str">
        <f t="shared" ref="J25:J47" si="2">IF(D25=0, "-", IF((B25-D25)/D25&lt;10, (B25-D25)/D25, "&gt;999%"))</f>
        <v>-</v>
      </c>
      <c r="K25" s="9" t="str">
        <f t="shared" ref="K25:K47" si="3">IF(H25=0, "-", IF((F25-H25)/H25&lt;10, (F25-H25)/H25, "&gt;999%"))</f>
        <v>-</v>
      </c>
    </row>
    <row r="26" spans="1:11" x14ac:dyDescent="0.25">
      <c r="A26" s="7" t="s">
        <v>363</v>
      </c>
      <c r="B26" s="65">
        <v>0</v>
      </c>
      <c r="C26" s="34">
        <f>IF(B49=0, "-", B26/B49)</f>
        <v>0</v>
      </c>
      <c r="D26" s="65">
        <v>0</v>
      </c>
      <c r="E26" s="9">
        <f>IF(D49=0, "-", D26/D49)</f>
        <v>0</v>
      </c>
      <c r="F26" s="81">
        <v>19</v>
      </c>
      <c r="G26" s="34">
        <f>IF(F49=0, "-", F26/F49)</f>
        <v>6.4663240649355069E-4</v>
      </c>
      <c r="H26" s="65">
        <v>25</v>
      </c>
      <c r="I26" s="9">
        <f>IF(H49=0, "-", H26/H49)</f>
        <v>1.116968992940756E-3</v>
      </c>
      <c r="J26" s="8" t="str">
        <f t="shared" si="2"/>
        <v>-</v>
      </c>
      <c r="K26" s="9">
        <f t="shared" si="3"/>
        <v>-0.24</v>
      </c>
    </row>
    <row r="27" spans="1:11" x14ac:dyDescent="0.25">
      <c r="A27" s="7" t="s">
        <v>364</v>
      </c>
      <c r="B27" s="65">
        <v>290</v>
      </c>
      <c r="C27" s="34">
        <f>IF(B49=0, "-", B27/B49)</f>
        <v>7.6963906581740973E-2</v>
      </c>
      <c r="D27" s="65">
        <v>176</v>
      </c>
      <c r="E27" s="9">
        <f>IF(D49=0, "-", D27/D49)</f>
        <v>6.7848882035466462E-2</v>
      </c>
      <c r="F27" s="81">
        <v>2542</v>
      </c>
      <c r="G27" s="34">
        <f>IF(F49=0, "-", F27/F49)</f>
        <v>8.6512609331926629E-2</v>
      </c>
      <c r="H27" s="65">
        <v>1350</v>
      </c>
      <c r="I27" s="9">
        <f>IF(H49=0, "-", H27/H49)</f>
        <v>6.031632561880082E-2</v>
      </c>
      <c r="J27" s="8">
        <f t="shared" si="2"/>
        <v>0.64772727272727271</v>
      </c>
      <c r="K27" s="9">
        <f t="shared" si="3"/>
        <v>0.88296296296296295</v>
      </c>
    </row>
    <row r="28" spans="1:11" x14ac:dyDescent="0.25">
      <c r="A28" s="7" t="s">
        <v>365</v>
      </c>
      <c r="B28" s="65">
        <v>87</v>
      </c>
      <c r="C28" s="34">
        <f>IF(B49=0, "-", B28/B49)</f>
        <v>2.3089171974522291E-2</v>
      </c>
      <c r="D28" s="65">
        <v>176</v>
      </c>
      <c r="E28" s="9">
        <f>IF(D49=0, "-", D28/D49)</f>
        <v>6.7848882035466462E-2</v>
      </c>
      <c r="F28" s="81">
        <v>591</v>
      </c>
      <c r="G28" s="34">
        <f>IF(F49=0, "-", F28/F49)</f>
        <v>2.0113671170404655E-2</v>
      </c>
      <c r="H28" s="65">
        <v>1403</v>
      </c>
      <c r="I28" s="9">
        <f>IF(H49=0, "-", H28/H49)</f>
        <v>6.2684299883835226E-2</v>
      </c>
      <c r="J28" s="8">
        <f t="shared" si="2"/>
        <v>-0.50568181818181823</v>
      </c>
      <c r="K28" s="9">
        <f t="shared" si="3"/>
        <v>-0.57875980042765507</v>
      </c>
    </row>
    <row r="29" spans="1:11" x14ac:dyDescent="0.25">
      <c r="A29" s="7" t="s">
        <v>366</v>
      </c>
      <c r="B29" s="65">
        <v>184</v>
      </c>
      <c r="C29" s="34">
        <f>IF(B49=0, "-", B29/B49)</f>
        <v>4.8832271762208071E-2</v>
      </c>
      <c r="D29" s="65">
        <v>326</v>
      </c>
      <c r="E29" s="9">
        <f>IF(D49=0, "-", D29/D49)</f>
        <v>0.12567463377023902</v>
      </c>
      <c r="F29" s="81">
        <v>1857</v>
      </c>
      <c r="G29" s="34">
        <f>IF(F49=0, "-", F29/F49)</f>
        <v>6.3199809413606506E-2</v>
      </c>
      <c r="H29" s="65">
        <v>2648</v>
      </c>
      <c r="I29" s="9">
        <f>IF(H49=0, "-", H29/H49)</f>
        <v>0.11830935573228488</v>
      </c>
      <c r="J29" s="8">
        <f t="shared" si="2"/>
        <v>-0.43558282208588955</v>
      </c>
      <c r="K29" s="9">
        <f t="shared" si="3"/>
        <v>-0.29871601208459214</v>
      </c>
    </row>
    <row r="30" spans="1:11" x14ac:dyDescent="0.25">
      <c r="A30" s="7" t="s">
        <v>367</v>
      </c>
      <c r="B30" s="65">
        <v>33</v>
      </c>
      <c r="C30" s="34">
        <f>IF(B49=0, "-", B30/B49)</f>
        <v>8.7579617834394902E-3</v>
      </c>
      <c r="D30" s="65">
        <v>51</v>
      </c>
      <c r="E30" s="9">
        <f>IF(D49=0, "-", D30/D49)</f>
        <v>1.9660755589822668E-2</v>
      </c>
      <c r="F30" s="81">
        <v>418</v>
      </c>
      <c r="G30" s="34">
        <f>IF(F49=0, "-", F30/F49)</f>
        <v>1.4225912942858115E-2</v>
      </c>
      <c r="H30" s="65">
        <v>457</v>
      </c>
      <c r="I30" s="9">
        <f>IF(H49=0, "-", H30/H49)</f>
        <v>2.0418193190957019E-2</v>
      </c>
      <c r="J30" s="8">
        <f t="shared" si="2"/>
        <v>-0.35294117647058826</v>
      </c>
      <c r="K30" s="9">
        <f t="shared" si="3"/>
        <v>-8.5339168490153175E-2</v>
      </c>
    </row>
    <row r="31" spans="1:11" x14ac:dyDescent="0.25">
      <c r="A31" s="7" t="s">
        <v>368</v>
      </c>
      <c r="B31" s="65">
        <v>268</v>
      </c>
      <c r="C31" s="34">
        <f>IF(B49=0, "-", B31/B49)</f>
        <v>7.1125265392781314E-2</v>
      </c>
      <c r="D31" s="65">
        <v>184</v>
      </c>
      <c r="E31" s="9">
        <f>IF(D49=0, "-", D31/D49)</f>
        <v>7.0932922127987658E-2</v>
      </c>
      <c r="F31" s="81">
        <v>1604</v>
      </c>
      <c r="G31" s="34">
        <f>IF(F49=0, "-", F31/F49)</f>
        <v>5.4589388421876599E-2</v>
      </c>
      <c r="H31" s="65">
        <v>1651</v>
      </c>
      <c r="I31" s="9">
        <f>IF(H49=0, "-", H31/H49)</f>
        <v>7.3764632293807531E-2</v>
      </c>
      <c r="J31" s="8">
        <f t="shared" si="2"/>
        <v>0.45652173913043476</v>
      </c>
      <c r="K31" s="9">
        <f t="shared" si="3"/>
        <v>-2.8467595396729255E-2</v>
      </c>
    </row>
    <row r="32" spans="1:11" x14ac:dyDescent="0.25">
      <c r="A32" s="7" t="s">
        <v>369</v>
      </c>
      <c r="B32" s="65">
        <v>246</v>
      </c>
      <c r="C32" s="34">
        <f>IF(B49=0, "-", B32/B49)</f>
        <v>6.5286624203821655E-2</v>
      </c>
      <c r="D32" s="65">
        <v>242</v>
      </c>
      <c r="E32" s="9">
        <f>IF(D49=0, "-", D32/D49)</f>
        <v>9.3292212798766386E-2</v>
      </c>
      <c r="F32" s="81">
        <v>2631</v>
      </c>
      <c r="G32" s="34">
        <f>IF(F49=0, "-", F32/F49)</f>
        <v>8.9541571657080626E-2</v>
      </c>
      <c r="H32" s="65">
        <v>3209</v>
      </c>
      <c r="I32" s="9">
        <f>IF(H49=0, "-", H32/H49)</f>
        <v>0.14337413993387543</v>
      </c>
      <c r="J32" s="8">
        <f t="shared" si="2"/>
        <v>1.6528925619834711E-2</v>
      </c>
      <c r="K32" s="9">
        <f t="shared" si="3"/>
        <v>-0.18011841695232159</v>
      </c>
    </row>
    <row r="33" spans="1:11" x14ac:dyDescent="0.25">
      <c r="A33" s="7" t="s">
        <v>370</v>
      </c>
      <c r="B33" s="65">
        <v>10</v>
      </c>
      <c r="C33" s="34">
        <f>IF(B49=0, "-", B33/B49)</f>
        <v>2.6539278131634818E-3</v>
      </c>
      <c r="D33" s="65">
        <v>5</v>
      </c>
      <c r="E33" s="9">
        <f>IF(D49=0, "-", D33/D49)</f>
        <v>1.9275250578257518E-3</v>
      </c>
      <c r="F33" s="81">
        <v>140</v>
      </c>
      <c r="G33" s="34">
        <f>IF(F49=0, "-", F33/F49)</f>
        <v>4.7646598373209002E-3</v>
      </c>
      <c r="H33" s="65">
        <v>126</v>
      </c>
      <c r="I33" s="9">
        <f>IF(H49=0, "-", H33/H49)</f>
        <v>5.62952372442141E-3</v>
      </c>
      <c r="J33" s="8">
        <f t="shared" si="2"/>
        <v>1</v>
      </c>
      <c r="K33" s="9">
        <f t="shared" si="3"/>
        <v>0.1111111111111111</v>
      </c>
    </row>
    <row r="34" spans="1:11" x14ac:dyDescent="0.25">
      <c r="A34" s="7" t="s">
        <v>371</v>
      </c>
      <c r="B34" s="65">
        <v>684</v>
      </c>
      <c r="C34" s="34">
        <f>IF(B49=0, "-", B34/B49)</f>
        <v>0.18152866242038215</v>
      </c>
      <c r="D34" s="65">
        <v>351</v>
      </c>
      <c r="E34" s="9">
        <f>IF(D49=0, "-", D34/D49)</f>
        <v>0.13531225905936778</v>
      </c>
      <c r="F34" s="81">
        <v>6102</v>
      </c>
      <c r="G34" s="34">
        <f>IF(F49=0, "-", F34/F49)</f>
        <v>0.20767110233808664</v>
      </c>
      <c r="H34" s="65">
        <v>3305</v>
      </c>
      <c r="I34" s="9">
        <f>IF(H49=0, "-", H34/H49)</f>
        <v>0.14766330086676793</v>
      </c>
      <c r="J34" s="8">
        <f t="shared" si="2"/>
        <v>0.94871794871794868</v>
      </c>
      <c r="K34" s="9">
        <f t="shared" si="3"/>
        <v>0.84629349470499249</v>
      </c>
    </row>
    <row r="35" spans="1:11" x14ac:dyDescent="0.25">
      <c r="A35" s="7" t="s">
        <v>372</v>
      </c>
      <c r="B35" s="65">
        <v>257</v>
      </c>
      <c r="C35" s="34">
        <f>IF(B49=0, "-", B35/B49)</f>
        <v>6.8205944798301485E-2</v>
      </c>
      <c r="D35" s="65">
        <v>299</v>
      </c>
      <c r="E35" s="9">
        <f>IF(D49=0, "-", D35/D49)</f>
        <v>0.11526599845797995</v>
      </c>
      <c r="F35" s="81">
        <v>1648</v>
      </c>
      <c r="G35" s="34">
        <f>IF(F49=0, "-", F35/F49)</f>
        <v>5.6086852942177447E-2</v>
      </c>
      <c r="H35" s="65">
        <v>2044</v>
      </c>
      <c r="I35" s="9">
        <f>IF(H49=0, "-", H35/H49)</f>
        <v>9.1323384862836213E-2</v>
      </c>
      <c r="J35" s="8">
        <f t="shared" si="2"/>
        <v>-0.14046822742474915</v>
      </c>
      <c r="K35" s="9">
        <f t="shared" si="3"/>
        <v>-0.19373776908023482</v>
      </c>
    </row>
    <row r="36" spans="1:11" x14ac:dyDescent="0.25">
      <c r="A36" s="7" t="s">
        <v>373</v>
      </c>
      <c r="B36" s="65">
        <v>226</v>
      </c>
      <c r="C36" s="34">
        <f>IF(B49=0, "-", B36/B49)</f>
        <v>5.9978768577494693E-2</v>
      </c>
      <c r="D36" s="65">
        <v>107</v>
      </c>
      <c r="E36" s="9">
        <f>IF(D49=0, "-", D36/D49)</f>
        <v>4.1249036237471087E-2</v>
      </c>
      <c r="F36" s="81">
        <v>1290</v>
      </c>
      <c r="G36" s="34">
        <f>IF(F49=0, "-", F36/F49)</f>
        <v>4.3902937072456863E-2</v>
      </c>
      <c r="H36" s="65">
        <v>1223</v>
      </c>
      <c r="I36" s="9">
        <f>IF(H49=0, "-", H36/H49)</f>
        <v>5.4642123134661783E-2</v>
      </c>
      <c r="J36" s="8">
        <f t="shared" si="2"/>
        <v>1.1121495327102804</v>
      </c>
      <c r="K36" s="9">
        <f t="shared" si="3"/>
        <v>5.4783319705641861E-2</v>
      </c>
    </row>
    <row r="37" spans="1:11" x14ac:dyDescent="0.25">
      <c r="A37" s="7" t="s">
        <v>374</v>
      </c>
      <c r="B37" s="65">
        <v>280</v>
      </c>
      <c r="C37" s="34">
        <f>IF(B49=0, "-", B37/B49)</f>
        <v>7.4309978768577492E-2</v>
      </c>
      <c r="D37" s="65">
        <v>0</v>
      </c>
      <c r="E37" s="9">
        <f>IF(D49=0, "-", D37/D49)</f>
        <v>0</v>
      </c>
      <c r="F37" s="81">
        <v>1781</v>
      </c>
      <c r="G37" s="34">
        <f>IF(F49=0, "-", F37/F49)</f>
        <v>6.0613279787632306E-2</v>
      </c>
      <c r="H37" s="65">
        <v>2</v>
      </c>
      <c r="I37" s="9">
        <f>IF(H49=0, "-", H37/H49)</f>
        <v>8.9357519435260475E-5</v>
      </c>
      <c r="J37" s="8" t="str">
        <f t="shared" si="2"/>
        <v>-</v>
      </c>
      <c r="K37" s="9" t="str">
        <f t="shared" si="3"/>
        <v>&gt;999%</v>
      </c>
    </row>
    <row r="38" spans="1:11" x14ac:dyDescent="0.25">
      <c r="A38" s="7" t="s">
        <v>375</v>
      </c>
      <c r="B38" s="65">
        <v>11</v>
      </c>
      <c r="C38" s="34">
        <f>IF(B49=0, "-", B38/B49)</f>
        <v>2.9193205944798299E-3</v>
      </c>
      <c r="D38" s="65">
        <v>9</v>
      </c>
      <c r="E38" s="9">
        <f>IF(D49=0, "-", D38/D49)</f>
        <v>3.4695451040863529E-3</v>
      </c>
      <c r="F38" s="81">
        <v>76</v>
      </c>
      <c r="G38" s="34">
        <f>IF(F49=0, "-", F38/F49)</f>
        <v>2.5865296259742028E-3</v>
      </c>
      <c r="H38" s="65">
        <v>90</v>
      </c>
      <c r="I38" s="9">
        <f>IF(H49=0, "-", H38/H49)</f>
        <v>4.0210883745867218E-3</v>
      </c>
      <c r="J38" s="8">
        <f t="shared" si="2"/>
        <v>0.22222222222222221</v>
      </c>
      <c r="K38" s="9">
        <f t="shared" si="3"/>
        <v>-0.15555555555555556</v>
      </c>
    </row>
    <row r="39" spans="1:11" x14ac:dyDescent="0.25">
      <c r="A39" s="7" t="s">
        <v>376</v>
      </c>
      <c r="B39" s="65">
        <v>56</v>
      </c>
      <c r="C39" s="34">
        <f>IF(B49=0, "-", B39/B49)</f>
        <v>1.4861995753715499E-2</v>
      </c>
      <c r="D39" s="65">
        <v>38</v>
      </c>
      <c r="E39" s="9">
        <f>IF(D49=0, "-", D39/D49)</f>
        <v>1.4649190439475714E-2</v>
      </c>
      <c r="F39" s="81">
        <v>378</v>
      </c>
      <c r="G39" s="34">
        <f>IF(F49=0, "-", F39/F49)</f>
        <v>1.286458156076643E-2</v>
      </c>
      <c r="H39" s="65">
        <v>358</v>
      </c>
      <c r="I39" s="9">
        <f>IF(H49=0, "-", H39/H49)</f>
        <v>1.5994995978911627E-2</v>
      </c>
      <c r="J39" s="8">
        <f t="shared" si="2"/>
        <v>0.47368421052631576</v>
      </c>
      <c r="K39" s="9">
        <f t="shared" si="3"/>
        <v>5.5865921787709494E-2</v>
      </c>
    </row>
    <row r="40" spans="1:11" x14ac:dyDescent="0.25">
      <c r="A40" s="7" t="s">
        <v>377</v>
      </c>
      <c r="B40" s="65">
        <v>80</v>
      </c>
      <c r="C40" s="34">
        <f>IF(B49=0, "-", B40/B49)</f>
        <v>2.1231422505307854E-2</v>
      </c>
      <c r="D40" s="65">
        <v>47</v>
      </c>
      <c r="E40" s="9">
        <f>IF(D49=0, "-", D40/D49)</f>
        <v>1.8118735543562067E-2</v>
      </c>
      <c r="F40" s="81">
        <v>594</v>
      </c>
      <c r="G40" s="34">
        <f>IF(F49=0, "-", F40/F49)</f>
        <v>2.0215771024061531E-2</v>
      </c>
      <c r="H40" s="65">
        <v>373</v>
      </c>
      <c r="I40" s="9">
        <f>IF(H49=0, "-", H40/H49)</f>
        <v>1.6665177374676078E-2</v>
      </c>
      <c r="J40" s="8">
        <f t="shared" si="2"/>
        <v>0.7021276595744681</v>
      </c>
      <c r="K40" s="9">
        <f t="shared" si="3"/>
        <v>0.59249329758713132</v>
      </c>
    </row>
    <row r="41" spans="1:11" x14ac:dyDescent="0.25">
      <c r="A41" s="7" t="s">
        <v>378</v>
      </c>
      <c r="B41" s="65">
        <v>245</v>
      </c>
      <c r="C41" s="34">
        <f>IF(B49=0, "-", B41/B49)</f>
        <v>6.5021231422505307E-2</v>
      </c>
      <c r="D41" s="65">
        <v>0</v>
      </c>
      <c r="E41" s="9">
        <f>IF(D49=0, "-", D41/D49)</f>
        <v>0</v>
      </c>
      <c r="F41" s="81">
        <v>1408</v>
      </c>
      <c r="G41" s="34">
        <f>IF(F49=0, "-", F41/F49)</f>
        <v>4.7918864649627337E-2</v>
      </c>
      <c r="H41" s="65">
        <v>0</v>
      </c>
      <c r="I41" s="9">
        <f>IF(H49=0, "-", H41/H49)</f>
        <v>0</v>
      </c>
      <c r="J41" s="8" t="str">
        <f t="shared" si="2"/>
        <v>-</v>
      </c>
      <c r="K41" s="9" t="str">
        <f t="shared" si="3"/>
        <v>-</v>
      </c>
    </row>
    <row r="42" spans="1:11" x14ac:dyDescent="0.25">
      <c r="A42" s="7" t="s">
        <v>379</v>
      </c>
      <c r="B42" s="65">
        <v>0</v>
      </c>
      <c r="C42" s="34">
        <f>IF(B49=0, "-", B42/B49)</f>
        <v>0</v>
      </c>
      <c r="D42" s="65">
        <v>238</v>
      </c>
      <c r="E42" s="9">
        <f>IF(D49=0, "-", D42/D49)</f>
        <v>9.1750192752505788E-2</v>
      </c>
      <c r="F42" s="81">
        <v>349</v>
      </c>
      <c r="G42" s="34">
        <f>IF(F49=0, "-", F42/F49)</f>
        <v>1.1877616308749957E-2</v>
      </c>
      <c r="H42" s="65">
        <v>1525</v>
      </c>
      <c r="I42" s="9">
        <f>IF(H49=0, "-", H42/H49)</f>
        <v>6.8135108569386107E-2</v>
      </c>
      <c r="J42" s="8">
        <f t="shared" si="2"/>
        <v>-1</v>
      </c>
      <c r="K42" s="9">
        <f t="shared" si="3"/>
        <v>-0.77114754098360661</v>
      </c>
    </row>
    <row r="43" spans="1:11" x14ac:dyDescent="0.25">
      <c r="A43" s="7" t="s">
        <v>380</v>
      </c>
      <c r="B43" s="65">
        <v>17</v>
      </c>
      <c r="C43" s="34">
        <f>IF(B49=0, "-", B43/B49)</f>
        <v>4.5116772823779192E-3</v>
      </c>
      <c r="D43" s="65">
        <v>3</v>
      </c>
      <c r="E43" s="9">
        <f>IF(D49=0, "-", D43/D49)</f>
        <v>1.156515034695451E-3</v>
      </c>
      <c r="F43" s="81">
        <v>156</v>
      </c>
      <c r="G43" s="34">
        <f>IF(F49=0, "-", F43/F49)</f>
        <v>5.3091923901575737E-3</v>
      </c>
      <c r="H43" s="65">
        <v>92</v>
      </c>
      <c r="I43" s="9">
        <f>IF(H49=0, "-", H43/H49)</f>
        <v>4.1104458940219822E-3</v>
      </c>
      <c r="J43" s="8">
        <f t="shared" si="2"/>
        <v>4.666666666666667</v>
      </c>
      <c r="K43" s="9">
        <f t="shared" si="3"/>
        <v>0.69565217391304346</v>
      </c>
    </row>
    <row r="44" spans="1:11" x14ac:dyDescent="0.25">
      <c r="A44" s="7" t="s">
        <v>381</v>
      </c>
      <c r="B44" s="65">
        <v>53</v>
      </c>
      <c r="C44" s="34">
        <f>IF(B49=0, "-", B44/B49)</f>
        <v>1.4065817409766455E-2</v>
      </c>
      <c r="D44" s="65">
        <v>80</v>
      </c>
      <c r="E44" s="9">
        <f>IF(D49=0, "-", D44/D49)</f>
        <v>3.0840400925212029E-2</v>
      </c>
      <c r="F44" s="81">
        <v>290</v>
      </c>
      <c r="G44" s="34">
        <f>IF(F49=0, "-", F44/F49)</f>
        <v>9.8696525201647217E-3</v>
      </c>
      <c r="H44" s="65">
        <v>460</v>
      </c>
      <c r="I44" s="9">
        <f>IF(H49=0, "-", H44/H49)</f>
        <v>2.0552229470109911E-2</v>
      </c>
      <c r="J44" s="8">
        <f t="shared" si="2"/>
        <v>-0.33750000000000002</v>
      </c>
      <c r="K44" s="9">
        <f t="shared" si="3"/>
        <v>-0.36956521739130432</v>
      </c>
    </row>
    <row r="45" spans="1:11" x14ac:dyDescent="0.25">
      <c r="A45" s="7" t="s">
        <v>382</v>
      </c>
      <c r="B45" s="65">
        <v>106</v>
      </c>
      <c r="C45" s="34">
        <f>IF(B49=0, "-", B45/B49)</f>
        <v>2.8131634819532909E-2</v>
      </c>
      <c r="D45" s="65">
        <v>118</v>
      </c>
      <c r="E45" s="9">
        <f>IF(D49=0, "-", D45/D49)</f>
        <v>4.5489591364687741E-2</v>
      </c>
      <c r="F45" s="81">
        <v>941</v>
      </c>
      <c r="G45" s="34">
        <f>IF(F49=0, "-", F45/F49)</f>
        <v>3.2025320763706906E-2</v>
      </c>
      <c r="H45" s="65">
        <v>1436</v>
      </c>
      <c r="I45" s="9">
        <f>IF(H49=0, "-", H45/H49)</f>
        <v>6.4158698954517021E-2</v>
      </c>
      <c r="J45" s="8">
        <f t="shared" si="2"/>
        <v>-0.10169491525423729</v>
      </c>
      <c r="K45" s="9">
        <f t="shared" si="3"/>
        <v>-0.34470752089136492</v>
      </c>
    </row>
    <row r="46" spans="1:11" x14ac:dyDescent="0.25">
      <c r="A46" s="7" t="s">
        <v>383</v>
      </c>
      <c r="B46" s="65">
        <v>156</v>
      </c>
      <c r="C46" s="34">
        <f>IF(B49=0, "-", B46/B49)</f>
        <v>4.1401273885350316E-2</v>
      </c>
      <c r="D46" s="65">
        <v>0</v>
      </c>
      <c r="E46" s="9">
        <f>IF(D49=0, "-", D46/D49)</f>
        <v>0</v>
      </c>
      <c r="F46" s="81">
        <v>1273</v>
      </c>
      <c r="G46" s="34">
        <f>IF(F49=0, "-", F46/F49)</f>
        <v>4.3324371235067896E-2</v>
      </c>
      <c r="H46" s="65">
        <v>0</v>
      </c>
      <c r="I46" s="9">
        <f>IF(H49=0, "-", H46/H49)</f>
        <v>0</v>
      </c>
      <c r="J46" s="8" t="str">
        <f t="shared" si="2"/>
        <v>-</v>
      </c>
      <c r="K46" s="9" t="str">
        <f t="shared" si="3"/>
        <v>-</v>
      </c>
    </row>
    <row r="47" spans="1:11" x14ac:dyDescent="0.25">
      <c r="A47" s="7" t="s">
        <v>384</v>
      </c>
      <c r="B47" s="65">
        <v>255</v>
      </c>
      <c r="C47" s="34">
        <f>IF(B49=0, "-", B47/B49)</f>
        <v>6.7675159235668789E-2</v>
      </c>
      <c r="D47" s="65">
        <v>144</v>
      </c>
      <c r="E47" s="9">
        <f>IF(D49=0, "-", D47/D49)</f>
        <v>5.5512721665381647E-2</v>
      </c>
      <c r="F47" s="81">
        <v>1788</v>
      </c>
      <c r="G47" s="34">
        <f>IF(F49=0, "-", F47/F49)</f>
        <v>6.0851512779498351E-2</v>
      </c>
      <c r="H47" s="65">
        <v>605</v>
      </c>
      <c r="I47" s="9">
        <f>IF(H49=0, "-", H47/H49)</f>
        <v>2.7030649629166296E-2</v>
      </c>
      <c r="J47" s="8">
        <f t="shared" si="2"/>
        <v>0.77083333333333337</v>
      </c>
      <c r="K47" s="9">
        <f t="shared" si="3"/>
        <v>1.9553719008264463</v>
      </c>
    </row>
    <row r="48" spans="1:11" x14ac:dyDescent="0.25">
      <c r="A48" s="2"/>
      <c r="B48" s="68"/>
      <c r="C48" s="33"/>
      <c r="D48" s="68"/>
      <c r="E48" s="6"/>
      <c r="F48" s="82"/>
      <c r="G48" s="33"/>
      <c r="H48" s="68"/>
      <c r="I48" s="6"/>
      <c r="J48" s="5"/>
      <c r="K48" s="6"/>
    </row>
    <row r="49" spans="1:11" s="43" customFormat="1" ht="13" x14ac:dyDescent="0.3">
      <c r="A49" s="162" t="s">
        <v>636</v>
      </c>
      <c r="B49" s="71">
        <f>SUM(B25:B48)</f>
        <v>3768</v>
      </c>
      <c r="C49" s="40">
        <f>B49/29426</f>
        <v>0.12805002378848637</v>
      </c>
      <c r="D49" s="71">
        <f>SUM(D25:D48)</f>
        <v>2594</v>
      </c>
      <c r="E49" s="41">
        <f>D49/25367</f>
        <v>0.10225884022548981</v>
      </c>
      <c r="F49" s="77">
        <f>SUM(F25:F48)</f>
        <v>29383</v>
      </c>
      <c r="G49" s="42">
        <f>F49/239363</f>
        <v>0.12275497883967029</v>
      </c>
      <c r="H49" s="71">
        <f>SUM(H25:H48)</f>
        <v>22382</v>
      </c>
      <c r="I49" s="41">
        <f>H49/214492</f>
        <v>0.10434888014471402</v>
      </c>
      <c r="J49" s="37">
        <f>IF(D49=0, "-", IF((B49-D49)/D49&lt;10, (B49-D49)/D49, "&gt;999%"))</f>
        <v>0.45258288357748649</v>
      </c>
      <c r="K49" s="38">
        <f>IF(H49=0, "-", IF((F49-H49)/H49&lt;10, (F49-H49)/H49, "&gt;999%"))</f>
        <v>0.3127959967831293</v>
      </c>
    </row>
    <row r="50" spans="1:11" x14ac:dyDescent="0.25">
      <c r="B50" s="83"/>
      <c r="D50" s="83"/>
      <c r="F50" s="83"/>
      <c r="H50" s="83"/>
    </row>
    <row r="51" spans="1:11" ht="13" x14ac:dyDescent="0.3">
      <c r="A51" s="163" t="s">
        <v>157</v>
      </c>
      <c r="B51" s="61" t="s">
        <v>12</v>
      </c>
      <c r="C51" s="62" t="s">
        <v>13</v>
      </c>
      <c r="D51" s="61" t="s">
        <v>12</v>
      </c>
      <c r="E51" s="63" t="s">
        <v>13</v>
      </c>
      <c r="F51" s="62" t="s">
        <v>12</v>
      </c>
      <c r="G51" s="62" t="s">
        <v>13</v>
      </c>
      <c r="H51" s="61" t="s">
        <v>12</v>
      </c>
      <c r="I51" s="63" t="s">
        <v>13</v>
      </c>
      <c r="J51" s="61"/>
      <c r="K51" s="63"/>
    </row>
    <row r="52" spans="1:11" x14ac:dyDescent="0.25">
      <c r="A52" s="7" t="s">
        <v>385</v>
      </c>
      <c r="B52" s="65">
        <v>13</v>
      </c>
      <c r="C52" s="34">
        <f>IF(B68=0, "-", B52/B68)</f>
        <v>1.9117647058823531E-2</v>
      </c>
      <c r="D52" s="65">
        <v>0</v>
      </c>
      <c r="E52" s="9">
        <f>IF(D68=0, "-", D52/D68)</f>
        <v>0</v>
      </c>
      <c r="F52" s="81">
        <v>99</v>
      </c>
      <c r="G52" s="34">
        <f>IF(F68=0, "-", F52/F68)</f>
        <v>1.6825288919102652E-2</v>
      </c>
      <c r="H52" s="65">
        <v>0</v>
      </c>
      <c r="I52" s="9">
        <f>IF(H68=0, "-", H52/H68)</f>
        <v>0</v>
      </c>
      <c r="J52" s="8" t="str">
        <f t="shared" ref="J52:J66" si="4">IF(D52=0, "-", IF((B52-D52)/D52&lt;10, (B52-D52)/D52, "&gt;999%"))</f>
        <v>-</v>
      </c>
      <c r="K52" s="9" t="str">
        <f t="shared" ref="K52:K66" si="5">IF(H52=0, "-", IF((F52-H52)/H52&lt;10, (F52-H52)/H52, "&gt;999%"))</f>
        <v>-</v>
      </c>
    </row>
    <row r="53" spans="1:11" x14ac:dyDescent="0.25">
      <c r="A53" s="7" t="s">
        <v>386</v>
      </c>
      <c r="B53" s="65">
        <v>40</v>
      </c>
      <c r="C53" s="34">
        <f>IF(B68=0, "-", B53/B68)</f>
        <v>5.8823529411764705E-2</v>
      </c>
      <c r="D53" s="65">
        <v>18</v>
      </c>
      <c r="E53" s="9">
        <f>IF(D68=0, "-", D53/D68)</f>
        <v>3.614457831325301E-2</v>
      </c>
      <c r="F53" s="81">
        <v>209</v>
      </c>
      <c r="G53" s="34">
        <f>IF(F68=0, "-", F53/F68)</f>
        <v>3.5520054384772265E-2</v>
      </c>
      <c r="H53" s="65">
        <v>137</v>
      </c>
      <c r="I53" s="9">
        <f>IF(H68=0, "-", H53/H68)</f>
        <v>2.8559516364394414E-2</v>
      </c>
      <c r="J53" s="8">
        <f t="shared" si="4"/>
        <v>1.2222222222222223</v>
      </c>
      <c r="K53" s="9">
        <f t="shared" si="5"/>
        <v>0.52554744525547448</v>
      </c>
    </row>
    <row r="54" spans="1:11" x14ac:dyDescent="0.25">
      <c r="A54" s="7" t="s">
        <v>387</v>
      </c>
      <c r="B54" s="65">
        <v>122</v>
      </c>
      <c r="C54" s="34">
        <f>IF(B68=0, "-", B54/B68)</f>
        <v>0.17941176470588235</v>
      </c>
      <c r="D54" s="65">
        <v>39</v>
      </c>
      <c r="E54" s="9">
        <f>IF(D68=0, "-", D54/D68)</f>
        <v>7.8313253012048195E-2</v>
      </c>
      <c r="F54" s="81">
        <v>900</v>
      </c>
      <c r="G54" s="34">
        <f>IF(F68=0, "-", F54/F68)</f>
        <v>0.15295717199184228</v>
      </c>
      <c r="H54" s="65">
        <v>633</v>
      </c>
      <c r="I54" s="9">
        <f>IF(H68=0, "-", H54/H68)</f>
        <v>0.13195747342088807</v>
      </c>
      <c r="J54" s="8">
        <f t="shared" si="4"/>
        <v>2.1282051282051282</v>
      </c>
      <c r="K54" s="9">
        <f t="shared" si="5"/>
        <v>0.4218009478672986</v>
      </c>
    </row>
    <row r="55" spans="1:11" x14ac:dyDescent="0.25">
      <c r="A55" s="7" t="s">
        <v>388</v>
      </c>
      <c r="B55" s="65">
        <v>141</v>
      </c>
      <c r="C55" s="34">
        <f>IF(B68=0, "-", B55/B68)</f>
        <v>0.2073529411764706</v>
      </c>
      <c r="D55" s="65">
        <v>39</v>
      </c>
      <c r="E55" s="9">
        <f>IF(D68=0, "-", D55/D68)</f>
        <v>7.8313253012048195E-2</v>
      </c>
      <c r="F55" s="81">
        <v>1011</v>
      </c>
      <c r="G55" s="34">
        <f>IF(F68=0, "-", F55/F68)</f>
        <v>0.17182188987083616</v>
      </c>
      <c r="H55" s="65">
        <v>746</v>
      </c>
      <c r="I55" s="9">
        <f>IF(H68=0, "-", H55/H68)</f>
        <v>0.15551386283093599</v>
      </c>
      <c r="J55" s="8">
        <f t="shared" si="4"/>
        <v>2.6153846153846154</v>
      </c>
      <c r="K55" s="9">
        <f t="shared" si="5"/>
        <v>0.35522788203753353</v>
      </c>
    </row>
    <row r="56" spans="1:11" x14ac:dyDescent="0.25">
      <c r="A56" s="7" t="s">
        <v>389</v>
      </c>
      <c r="B56" s="65">
        <v>3</v>
      </c>
      <c r="C56" s="34">
        <f>IF(B68=0, "-", B56/B68)</f>
        <v>4.4117647058823529E-3</v>
      </c>
      <c r="D56" s="65">
        <v>19</v>
      </c>
      <c r="E56" s="9">
        <f>IF(D68=0, "-", D56/D68)</f>
        <v>3.8152610441767071E-2</v>
      </c>
      <c r="F56" s="81">
        <v>109</v>
      </c>
      <c r="G56" s="34">
        <f>IF(F68=0, "-", F56/F68)</f>
        <v>1.8524813052345344E-2</v>
      </c>
      <c r="H56" s="65">
        <v>162</v>
      </c>
      <c r="I56" s="9">
        <f>IF(H68=0, "-", H56/H68)</f>
        <v>3.3771106941838651E-2</v>
      </c>
      <c r="J56" s="8">
        <f t="shared" si="4"/>
        <v>-0.84210526315789469</v>
      </c>
      <c r="K56" s="9">
        <f t="shared" si="5"/>
        <v>-0.3271604938271605</v>
      </c>
    </row>
    <row r="57" spans="1:11" x14ac:dyDescent="0.25">
      <c r="A57" s="7" t="s">
        <v>390</v>
      </c>
      <c r="B57" s="65">
        <v>1</v>
      </c>
      <c r="C57" s="34">
        <f>IF(B68=0, "-", B57/B68)</f>
        <v>1.4705882352941176E-3</v>
      </c>
      <c r="D57" s="65">
        <v>8</v>
      </c>
      <c r="E57" s="9">
        <f>IF(D68=0, "-", D57/D68)</f>
        <v>1.6064257028112448E-2</v>
      </c>
      <c r="F57" s="81">
        <v>30</v>
      </c>
      <c r="G57" s="34">
        <f>IF(F68=0, "-", F57/F68)</f>
        <v>5.0985723997280762E-3</v>
      </c>
      <c r="H57" s="65">
        <v>9</v>
      </c>
      <c r="I57" s="9">
        <f>IF(H68=0, "-", H57/H68)</f>
        <v>1.876172607879925E-3</v>
      </c>
      <c r="J57" s="8">
        <f t="shared" si="4"/>
        <v>-0.875</v>
      </c>
      <c r="K57" s="9">
        <f t="shared" si="5"/>
        <v>2.3333333333333335</v>
      </c>
    </row>
    <row r="58" spans="1:11" x14ac:dyDescent="0.25">
      <c r="A58" s="7" t="s">
        <v>391</v>
      </c>
      <c r="B58" s="65">
        <v>0</v>
      </c>
      <c r="C58" s="34">
        <f>IF(B68=0, "-", B58/B68)</f>
        <v>0</v>
      </c>
      <c r="D58" s="65">
        <v>3</v>
      </c>
      <c r="E58" s="9">
        <f>IF(D68=0, "-", D58/D68)</f>
        <v>6.024096385542169E-3</v>
      </c>
      <c r="F58" s="81">
        <v>5</v>
      </c>
      <c r="G58" s="34">
        <f>IF(F68=0, "-", F58/F68)</f>
        <v>8.4976206662134603E-4</v>
      </c>
      <c r="H58" s="65">
        <v>44</v>
      </c>
      <c r="I58" s="9">
        <f>IF(H68=0, "-", H58/H68)</f>
        <v>9.1723994163018553E-3</v>
      </c>
      <c r="J58" s="8">
        <f t="shared" si="4"/>
        <v>-1</v>
      </c>
      <c r="K58" s="9">
        <f t="shared" si="5"/>
        <v>-0.88636363636363635</v>
      </c>
    </row>
    <row r="59" spans="1:11" x14ac:dyDescent="0.25">
      <c r="A59" s="7" t="s">
        <v>392</v>
      </c>
      <c r="B59" s="65">
        <v>35</v>
      </c>
      <c r="C59" s="34">
        <f>IF(B68=0, "-", B59/B68)</f>
        <v>5.1470588235294115E-2</v>
      </c>
      <c r="D59" s="65">
        <v>32</v>
      </c>
      <c r="E59" s="9">
        <f>IF(D68=0, "-", D59/D68)</f>
        <v>6.4257028112449793E-2</v>
      </c>
      <c r="F59" s="81">
        <v>333</v>
      </c>
      <c r="G59" s="34">
        <f>IF(F68=0, "-", F59/F68)</f>
        <v>5.6594153636981642E-2</v>
      </c>
      <c r="H59" s="65">
        <v>220</v>
      </c>
      <c r="I59" s="9">
        <f>IF(H68=0, "-", H59/H68)</f>
        <v>4.586199708150928E-2</v>
      </c>
      <c r="J59" s="8">
        <f t="shared" si="4"/>
        <v>9.375E-2</v>
      </c>
      <c r="K59" s="9">
        <f t="shared" si="5"/>
        <v>0.51363636363636367</v>
      </c>
    </row>
    <row r="60" spans="1:11" x14ac:dyDescent="0.25">
      <c r="A60" s="7" t="s">
        <v>393</v>
      </c>
      <c r="B60" s="65">
        <v>47</v>
      </c>
      <c r="C60" s="34">
        <f>IF(B68=0, "-", B60/B68)</f>
        <v>6.9117647058823534E-2</v>
      </c>
      <c r="D60" s="65">
        <v>30</v>
      </c>
      <c r="E60" s="9">
        <f>IF(D68=0, "-", D60/D68)</f>
        <v>6.0240963855421686E-2</v>
      </c>
      <c r="F60" s="81">
        <v>448</v>
      </c>
      <c r="G60" s="34">
        <f>IF(F68=0, "-", F60/F68)</f>
        <v>7.613868116927261E-2</v>
      </c>
      <c r="H60" s="65">
        <v>222</v>
      </c>
      <c r="I60" s="9">
        <f>IF(H68=0, "-", H60/H68)</f>
        <v>4.6278924327704814E-2</v>
      </c>
      <c r="J60" s="8">
        <f t="shared" si="4"/>
        <v>0.56666666666666665</v>
      </c>
      <c r="K60" s="9">
        <f t="shared" si="5"/>
        <v>1.0180180180180181</v>
      </c>
    </row>
    <row r="61" spans="1:11" x14ac:dyDescent="0.25">
      <c r="A61" s="7" t="s">
        <v>394</v>
      </c>
      <c r="B61" s="65">
        <v>25</v>
      </c>
      <c r="C61" s="34">
        <f>IF(B68=0, "-", B61/B68)</f>
        <v>3.6764705882352942E-2</v>
      </c>
      <c r="D61" s="65">
        <v>23</v>
      </c>
      <c r="E61" s="9">
        <f>IF(D68=0, "-", D61/D68)</f>
        <v>4.6184738955823292E-2</v>
      </c>
      <c r="F61" s="81">
        <v>233</v>
      </c>
      <c r="G61" s="34">
        <f>IF(F68=0, "-", F61/F68)</f>
        <v>3.9598912304554722E-2</v>
      </c>
      <c r="H61" s="65">
        <v>173</v>
      </c>
      <c r="I61" s="9">
        <f>IF(H68=0, "-", H61/H68)</f>
        <v>3.6064206795914114E-2</v>
      </c>
      <c r="J61" s="8">
        <f t="shared" si="4"/>
        <v>8.6956521739130432E-2</v>
      </c>
      <c r="K61" s="9">
        <f t="shared" si="5"/>
        <v>0.34682080924855491</v>
      </c>
    </row>
    <row r="62" spans="1:11" x14ac:dyDescent="0.25">
      <c r="A62" s="7" t="s">
        <v>395</v>
      </c>
      <c r="B62" s="65">
        <v>39</v>
      </c>
      <c r="C62" s="34">
        <f>IF(B68=0, "-", B62/B68)</f>
        <v>5.7352941176470586E-2</v>
      </c>
      <c r="D62" s="65">
        <v>90</v>
      </c>
      <c r="E62" s="9">
        <f>IF(D68=0, "-", D62/D68)</f>
        <v>0.18072289156626506</v>
      </c>
      <c r="F62" s="81">
        <v>566</v>
      </c>
      <c r="G62" s="34">
        <f>IF(F68=0, "-", F62/F68)</f>
        <v>9.6193065941536371E-2</v>
      </c>
      <c r="H62" s="65">
        <v>1051</v>
      </c>
      <c r="I62" s="9">
        <f>IF(H68=0, "-", H62/H68)</f>
        <v>0.21909526787575567</v>
      </c>
      <c r="J62" s="8">
        <f t="shared" si="4"/>
        <v>-0.56666666666666665</v>
      </c>
      <c r="K62" s="9">
        <f t="shared" si="5"/>
        <v>-0.461465271170314</v>
      </c>
    </row>
    <row r="63" spans="1:11" x14ac:dyDescent="0.25">
      <c r="A63" s="7" t="s">
        <v>396</v>
      </c>
      <c r="B63" s="65">
        <v>39</v>
      </c>
      <c r="C63" s="34">
        <f>IF(B68=0, "-", B63/B68)</f>
        <v>5.7352941176470586E-2</v>
      </c>
      <c r="D63" s="65">
        <v>40</v>
      </c>
      <c r="E63" s="9">
        <f>IF(D68=0, "-", D63/D68)</f>
        <v>8.0321285140562249E-2</v>
      </c>
      <c r="F63" s="81">
        <v>339</v>
      </c>
      <c r="G63" s="34">
        <f>IF(F68=0, "-", F63/F68)</f>
        <v>5.7613868116927258E-2</v>
      </c>
      <c r="H63" s="65">
        <v>215</v>
      </c>
      <c r="I63" s="9">
        <f>IF(H68=0, "-", H63/H68)</f>
        <v>4.4819678966020432E-2</v>
      </c>
      <c r="J63" s="8">
        <f t="shared" si="4"/>
        <v>-2.5000000000000001E-2</v>
      </c>
      <c r="K63" s="9">
        <f t="shared" si="5"/>
        <v>0.57674418604651168</v>
      </c>
    </row>
    <row r="64" spans="1:11" x14ac:dyDescent="0.25">
      <c r="A64" s="7" t="s">
        <v>397</v>
      </c>
      <c r="B64" s="65">
        <v>0</v>
      </c>
      <c r="C64" s="34">
        <f>IF(B68=0, "-", B64/B68)</f>
        <v>0</v>
      </c>
      <c r="D64" s="65">
        <v>0</v>
      </c>
      <c r="E64" s="9">
        <f>IF(D68=0, "-", D64/D68)</f>
        <v>0</v>
      </c>
      <c r="F64" s="81">
        <v>1</v>
      </c>
      <c r="G64" s="34">
        <f>IF(F68=0, "-", F64/F68)</f>
        <v>1.6995241332426919E-4</v>
      </c>
      <c r="H64" s="65">
        <v>0</v>
      </c>
      <c r="I64" s="9">
        <f>IF(H68=0, "-", H64/H68)</f>
        <v>0</v>
      </c>
      <c r="J64" s="8" t="str">
        <f t="shared" si="4"/>
        <v>-</v>
      </c>
      <c r="K64" s="9" t="str">
        <f t="shared" si="5"/>
        <v>-</v>
      </c>
    </row>
    <row r="65" spans="1:11" x14ac:dyDescent="0.25">
      <c r="A65" s="7" t="s">
        <v>398</v>
      </c>
      <c r="B65" s="65">
        <v>24</v>
      </c>
      <c r="C65" s="34">
        <f>IF(B68=0, "-", B65/B68)</f>
        <v>3.5294117647058823E-2</v>
      </c>
      <c r="D65" s="65">
        <v>0</v>
      </c>
      <c r="E65" s="9">
        <f>IF(D68=0, "-", D65/D68)</f>
        <v>0</v>
      </c>
      <c r="F65" s="81">
        <v>276</v>
      </c>
      <c r="G65" s="34">
        <f>IF(F68=0, "-", F65/F68)</f>
        <v>4.6906866077498298E-2</v>
      </c>
      <c r="H65" s="65">
        <v>0</v>
      </c>
      <c r="I65" s="9">
        <f>IF(H68=0, "-", H65/H68)</f>
        <v>0</v>
      </c>
      <c r="J65" s="8" t="str">
        <f t="shared" si="4"/>
        <v>-</v>
      </c>
      <c r="K65" s="9" t="str">
        <f t="shared" si="5"/>
        <v>-</v>
      </c>
    </row>
    <row r="66" spans="1:11" x14ac:dyDescent="0.25">
      <c r="A66" s="7" t="s">
        <v>399</v>
      </c>
      <c r="B66" s="65">
        <v>151</v>
      </c>
      <c r="C66" s="34">
        <f>IF(B68=0, "-", B66/B68)</f>
        <v>0.22205882352941175</v>
      </c>
      <c r="D66" s="65">
        <v>157</v>
      </c>
      <c r="E66" s="9">
        <f>IF(D68=0, "-", D66/D68)</f>
        <v>0.31526104417670681</v>
      </c>
      <c r="F66" s="81">
        <v>1325</v>
      </c>
      <c r="G66" s="34">
        <f>IF(F68=0, "-", F66/F68)</f>
        <v>0.22518694765465669</v>
      </c>
      <c r="H66" s="65">
        <v>1185</v>
      </c>
      <c r="I66" s="9">
        <f>IF(H68=0, "-", H66/H68)</f>
        <v>0.24702939337085678</v>
      </c>
      <c r="J66" s="8">
        <f t="shared" si="4"/>
        <v>-3.8216560509554139E-2</v>
      </c>
      <c r="K66" s="9">
        <f t="shared" si="5"/>
        <v>0.11814345991561181</v>
      </c>
    </row>
    <row r="67" spans="1:11" x14ac:dyDescent="0.25">
      <c r="A67" s="2"/>
      <c r="B67" s="68"/>
      <c r="C67" s="33"/>
      <c r="D67" s="68"/>
      <c r="E67" s="6"/>
      <c r="F67" s="82"/>
      <c r="G67" s="33"/>
      <c r="H67" s="68"/>
      <c r="I67" s="6"/>
      <c r="J67" s="5"/>
      <c r="K67" s="6"/>
    </row>
    <row r="68" spans="1:11" s="43" customFormat="1" ht="13" x14ac:dyDescent="0.3">
      <c r="A68" s="162" t="s">
        <v>635</v>
      </c>
      <c r="B68" s="71">
        <f>SUM(B52:B67)</f>
        <v>680</v>
      </c>
      <c r="C68" s="40">
        <f>B68/29426</f>
        <v>2.3108815333378645E-2</v>
      </c>
      <c r="D68" s="71">
        <f>SUM(D52:D67)</f>
        <v>498</v>
      </c>
      <c r="E68" s="41">
        <f>D68/25367</f>
        <v>1.9631805101115622E-2</v>
      </c>
      <c r="F68" s="77">
        <f>SUM(F52:F67)</f>
        <v>5884</v>
      </c>
      <c r="G68" s="42">
        <f>F68/239363</f>
        <v>2.4581911155859511E-2</v>
      </c>
      <c r="H68" s="71">
        <f>SUM(H52:H67)</f>
        <v>4797</v>
      </c>
      <c r="I68" s="41">
        <f>H68/214492</f>
        <v>2.2364470469761109E-2</v>
      </c>
      <c r="J68" s="37">
        <f>IF(D68=0, "-", IF((B68-D68)/D68&lt;10, (B68-D68)/D68, "&gt;999%"))</f>
        <v>0.36546184738955823</v>
      </c>
      <c r="K68" s="38">
        <f>IF(H68=0, "-", IF((F68-H68)/H68&lt;10, (F68-H68)/H68, "&gt;999%"))</f>
        <v>0.22659995830727539</v>
      </c>
    </row>
    <row r="69" spans="1:11" x14ac:dyDescent="0.25">
      <c r="B69" s="83"/>
      <c r="D69" s="83"/>
      <c r="F69" s="83"/>
      <c r="H69" s="83"/>
    </row>
    <row r="70" spans="1:11" s="43" customFormat="1" ht="13" x14ac:dyDescent="0.3">
      <c r="A70" s="162" t="s">
        <v>634</v>
      </c>
      <c r="B70" s="71">
        <v>4448</v>
      </c>
      <c r="C70" s="40">
        <f>B70/29426</f>
        <v>0.15115883912186501</v>
      </c>
      <c r="D70" s="71">
        <v>3092</v>
      </c>
      <c r="E70" s="41">
        <f>D70/25367</f>
        <v>0.12189064532660543</v>
      </c>
      <c r="F70" s="77">
        <v>35267</v>
      </c>
      <c r="G70" s="42">
        <f>F70/239363</f>
        <v>0.1473368899955298</v>
      </c>
      <c r="H70" s="71">
        <v>27179</v>
      </c>
      <c r="I70" s="41">
        <f>H70/214492</f>
        <v>0.12671335061447514</v>
      </c>
      <c r="J70" s="37">
        <f>IF(D70=0, "-", IF((B70-D70)/D70&lt;10, (B70-D70)/D70, "&gt;999%"))</f>
        <v>0.4385510996119017</v>
      </c>
      <c r="K70" s="38">
        <f>IF(H70=0, "-", IF((F70-H70)/H70&lt;10, (F70-H70)/H70, "&gt;999%"))</f>
        <v>0.29758269251996028</v>
      </c>
    </row>
    <row r="71" spans="1:11" x14ac:dyDescent="0.25">
      <c r="B71" s="83"/>
      <c r="D71" s="83"/>
      <c r="F71" s="83"/>
      <c r="H71" s="83"/>
    </row>
    <row r="72" spans="1:11" ht="15.5" x14ac:dyDescent="0.35">
      <c r="A72" s="164" t="s">
        <v>126</v>
      </c>
      <c r="B72" s="196" t="s">
        <v>1</v>
      </c>
      <c r="C72" s="200"/>
      <c r="D72" s="200"/>
      <c r="E72" s="197"/>
      <c r="F72" s="196" t="s">
        <v>14</v>
      </c>
      <c r="G72" s="200"/>
      <c r="H72" s="200"/>
      <c r="I72" s="197"/>
      <c r="J72" s="196" t="s">
        <v>15</v>
      </c>
      <c r="K72" s="197"/>
    </row>
    <row r="73" spans="1:11" ht="13" x14ac:dyDescent="0.3">
      <c r="A73" s="22"/>
      <c r="B73" s="196">
        <f>VALUE(RIGHT($B$2, 4))</f>
        <v>2023</v>
      </c>
      <c r="C73" s="197"/>
      <c r="D73" s="196">
        <f>B73-1</f>
        <v>2022</v>
      </c>
      <c r="E73" s="204"/>
      <c r="F73" s="196">
        <f>B73</f>
        <v>2023</v>
      </c>
      <c r="G73" s="204"/>
      <c r="H73" s="196">
        <f>D73</f>
        <v>2022</v>
      </c>
      <c r="I73" s="204"/>
      <c r="J73" s="140" t="s">
        <v>4</v>
      </c>
      <c r="K73" s="141" t="s">
        <v>2</v>
      </c>
    </row>
    <row r="74" spans="1:11" ht="13" x14ac:dyDescent="0.3">
      <c r="A74" s="163" t="s">
        <v>158</v>
      </c>
      <c r="B74" s="61" t="s">
        <v>12</v>
      </c>
      <c r="C74" s="62" t="s">
        <v>13</v>
      </c>
      <c r="D74" s="61" t="s">
        <v>12</v>
      </c>
      <c r="E74" s="63" t="s">
        <v>13</v>
      </c>
      <c r="F74" s="62" t="s">
        <v>12</v>
      </c>
      <c r="G74" s="62" t="s">
        <v>13</v>
      </c>
      <c r="H74" s="61" t="s">
        <v>12</v>
      </c>
      <c r="I74" s="63" t="s">
        <v>13</v>
      </c>
      <c r="J74" s="61"/>
      <c r="K74" s="63"/>
    </row>
    <row r="75" spans="1:11" x14ac:dyDescent="0.25">
      <c r="A75" s="7" t="s">
        <v>400</v>
      </c>
      <c r="B75" s="65">
        <v>122</v>
      </c>
      <c r="C75" s="34">
        <f>IF(B99=0, "-", B75/B99)</f>
        <v>2.2867853795688849E-2</v>
      </c>
      <c r="D75" s="65">
        <v>0</v>
      </c>
      <c r="E75" s="9">
        <f>IF(D99=0, "-", D75/D99)</f>
        <v>0</v>
      </c>
      <c r="F75" s="81">
        <v>2018</v>
      </c>
      <c r="G75" s="34">
        <f>IF(F99=0, "-", F75/F99)</f>
        <v>4.8006470644209723E-2</v>
      </c>
      <c r="H75" s="65">
        <v>0</v>
      </c>
      <c r="I75" s="9">
        <f>IF(H99=0, "-", H75/H99)</f>
        <v>0</v>
      </c>
      <c r="J75" s="8" t="str">
        <f t="shared" ref="J75:J97" si="6">IF(D75=0, "-", IF((B75-D75)/D75&lt;10, (B75-D75)/D75, "&gt;999%"))</f>
        <v>-</v>
      </c>
      <c r="K75" s="9" t="str">
        <f t="shared" ref="K75:K97" si="7">IF(H75=0, "-", IF((F75-H75)/H75&lt;10, (F75-H75)/H75, "&gt;999%"))</f>
        <v>-</v>
      </c>
    </row>
    <row r="76" spans="1:11" x14ac:dyDescent="0.25">
      <c r="A76" s="7" t="s">
        <v>401</v>
      </c>
      <c r="B76" s="65">
        <v>0</v>
      </c>
      <c r="C76" s="34">
        <f>IF(B99=0, "-", B76/B99)</f>
        <v>0</v>
      </c>
      <c r="D76" s="65">
        <v>0</v>
      </c>
      <c r="E76" s="9">
        <f>IF(D99=0, "-", D76/D99)</f>
        <v>0</v>
      </c>
      <c r="F76" s="81">
        <v>5</v>
      </c>
      <c r="G76" s="34">
        <f>IF(F99=0, "-", F76/F99)</f>
        <v>1.189456656199448E-4</v>
      </c>
      <c r="H76" s="65">
        <v>19</v>
      </c>
      <c r="I76" s="9">
        <f>IF(H99=0, "-", H76/H99)</f>
        <v>5.3370786516853937E-4</v>
      </c>
      <c r="J76" s="8" t="str">
        <f t="shared" si="6"/>
        <v>-</v>
      </c>
      <c r="K76" s="9">
        <f t="shared" si="7"/>
        <v>-0.73684210526315785</v>
      </c>
    </row>
    <row r="77" spans="1:11" x14ac:dyDescent="0.25">
      <c r="A77" s="7" t="s">
        <v>402</v>
      </c>
      <c r="B77" s="65">
        <v>27</v>
      </c>
      <c r="C77" s="34">
        <f>IF(B99=0, "-", B77/B99)</f>
        <v>5.0609184629803183E-3</v>
      </c>
      <c r="D77" s="65">
        <v>55</v>
      </c>
      <c r="E77" s="9">
        <f>IF(D99=0, "-", D77/D99)</f>
        <v>1.2525620587565475E-2</v>
      </c>
      <c r="F77" s="81">
        <v>478</v>
      </c>
      <c r="G77" s="34">
        <f>IF(F99=0, "-", F77/F99)</f>
        <v>1.1371205633266724E-2</v>
      </c>
      <c r="H77" s="65">
        <v>69</v>
      </c>
      <c r="I77" s="9">
        <f>IF(H99=0, "-", H77/H99)</f>
        <v>1.9382022471910111E-3</v>
      </c>
      <c r="J77" s="8">
        <f t="shared" si="6"/>
        <v>-0.50909090909090904</v>
      </c>
      <c r="K77" s="9">
        <f t="shared" si="7"/>
        <v>5.9275362318840576</v>
      </c>
    </row>
    <row r="78" spans="1:11" x14ac:dyDescent="0.25">
      <c r="A78" s="7" t="s">
        <v>403</v>
      </c>
      <c r="B78" s="65">
        <v>38</v>
      </c>
      <c r="C78" s="34">
        <f>IF(B99=0, "-", B78/B99)</f>
        <v>7.1227741330834116E-3</v>
      </c>
      <c r="D78" s="65">
        <v>85</v>
      </c>
      <c r="E78" s="9">
        <f>IF(D99=0, "-", D78/D99)</f>
        <v>1.9357777271692099E-2</v>
      </c>
      <c r="F78" s="81">
        <v>677</v>
      </c>
      <c r="G78" s="34">
        <f>IF(F99=0, "-", F78/F99)</f>
        <v>1.6105243124940528E-2</v>
      </c>
      <c r="H78" s="65">
        <v>508</v>
      </c>
      <c r="I78" s="9">
        <f>IF(H99=0, "-", H78/H99)</f>
        <v>1.4269662921348314E-2</v>
      </c>
      <c r="J78" s="8">
        <f t="shared" si="6"/>
        <v>-0.55294117647058827</v>
      </c>
      <c r="K78" s="9">
        <f t="shared" si="7"/>
        <v>0.33267716535433073</v>
      </c>
    </row>
    <row r="79" spans="1:11" x14ac:dyDescent="0.25">
      <c r="A79" s="7" t="s">
        <v>404</v>
      </c>
      <c r="B79" s="65">
        <v>299</v>
      </c>
      <c r="C79" s="34">
        <f>IF(B99=0, "-", B79/B99)</f>
        <v>5.6044985941893159E-2</v>
      </c>
      <c r="D79" s="65">
        <v>269</v>
      </c>
      <c r="E79" s="9">
        <f>IF(D99=0, "-", D79/D99)</f>
        <v>6.126167160100205E-2</v>
      </c>
      <c r="F79" s="81">
        <v>1887</v>
      </c>
      <c r="G79" s="34">
        <f>IF(F99=0, "-", F79/F99)</f>
        <v>4.4890094204967174E-2</v>
      </c>
      <c r="H79" s="65">
        <v>1274</v>
      </c>
      <c r="I79" s="9">
        <f>IF(H99=0, "-", H79/H99)</f>
        <v>3.5786516853932582E-2</v>
      </c>
      <c r="J79" s="8">
        <f t="shared" si="6"/>
        <v>0.11152416356877323</v>
      </c>
      <c r="K79" s="9">
        <f t="shared" si="7"/>
        <v>0.48116169544740972</v>
      </c>
    </row>
    <row r="80" spans="1:11" x14ac:dyDescent="0.25">
      <c r="A80" s="7" t="s">
        <v>405</v>
      </c>
      <c r="B80" s="65">
        <v>98</v>
      </c>
      <c r="C80" s="34">
        <f>IF(B99=0, "-", B80/B99)</f>
        <v>1.836925960637301E-2</v>
      </c>
      <c r="D80" s="65">
        <v>98</v>
      </c>
      <c r="E80" s="9">
        <f>IF(D99=0, "-", D80/D99)</f>
        <v>2.2318378501480302E-2</v>
      </c>
      <c r="F80" s="81">
        <v>804</v>
      </c>
      <c r="G80" s="34">
        <f>IF(F99=0, "-", F80/F99)</f>
        <v>1.9126463031687125E-2</v>
      </c>
      <c r="H80" s="65">
        <v>205</v>
      </c>
      <c r="I80" s="9">
        <f>IF(H99=0, "-", H80/H99)</f>
        <v>5.7584269662921345E-3</v>
      </c>
      <c r="J80" s="8">
        <f t="shared" si="6"/>
        <v>0</v>
      </c>
      <c r="K80" s="9">
        <f t="shared" si="7"/>
        <v>2.9219512195121951</v>
      </c>
    </row>
    <row r="81" spans="1:11" x14ac:dyDescent="0.25">
      <c r="A81" s="7" t="s">
        <v>406</v>
      </c>
      <c r="B81" s="65">
        <v>284</v>
      </c>
      <c r="C81" s="34">
        <f>IF(B99=0, "-", B81/B99)</f>
        <v>5.3233364573570759E-2</v>
      </c>
      <c r="D81" s="65">
        <v>289</v>
      </c>
      <c r="E81" s="9">
        <f>IF(D99=0, "-", D81/D99)</f>
        <v>6.581644272375313E-2</v>
      </c>
      <c r="F81" s="81">
        <v>2565</v>
      </c>
      <c r="G81" s="34">
        <f>IF(F99=0, "-", F81/F99)</f>
        <v>6.1019126463031689E-2</v>
      </c>
      <c r="H81" s="65">
        <v>2281</v>
      </c>
      <c r="I81" s="9">
        <f>IF(H99=0, "-", H81/H99)</f>
        <v>6.4073033707865171E-2</v>
      </c>
      <c r="J81" s="8">
        <f t="shared" si="6"/>
        <v>-1.7301038062283738E-2</v>
      </c>
      <c r="K81" s="9">
        <f t="shared" si="7"/>
        <v>0.12450679526523455</v>
      </c>
    </row>
    <row r="82" spans="1:11" x14ac:dyDescent="0.25">
      <c r="A82" s="7" t="s">
        <v>407</v>
      </c>
      <c r="B82" s="65">
        <v>120</v>
      </c>
      <c r="C82" s="34">
        <f>IF(B99=0, "-", B82/B99)</f>
        <v>2.2492970946579195E-2</v>
      </c>
      <c r="D82" s="65">
        <v>0</v>
      </c>
      <c r="E82" s="9">
        <f>IF(D99=0, "-", D82/D99)</f>
        <v>0</v>
      </c>
      <c r="F82" s="81">
        <v>540</v>
      </c>
      <c r="G82" s="34">
        <f>IF(F99=0, "-", F82/F99)</f>
        <v>1.284613188695404E-2</v>
      </c>
      <c r="H82" s="65">
        <v>0</v>
      </c>
      <c r="I82" s="9">
        <f>IF(H99=0, "-", H82/H99)</f>
        <v>0</v>
      </c>
      <c r="J82" s="8" t="str">
        <f t="shared" si="6"/>
        <v>-</v>
      </c>
      <c r="K82" s="9" t="str">
        <f t="shared" si="7"/>
        <v>-</v>
      </c>
    </row>
    <row r="83" spans="1:11" x14ac:dyDescent="0.25">
      <c r="A83" s="7" t="s">
        <v>408</v>
      </c>
      <c r="B83" s="65">
        <v>453</v>
      </c>
      <c r="C83" s="34">
        <f>IF(B99=0, "-", B83/B99)</f>
        <v>8.491096532333646E-2</v>
      </c>
      <c r="D83" s="65">
        <v>460</v>
      </c>
      <c r="E83" s="9">
        <f>IF(D99=0, "-", D83/D99)</f>
        <v>0.10475973582327489</v>
      </c>
      <c r="F83" s="81">
        <v>4493</v>
      </c>
      <c r="G83" s="34">
        <f>IF(F99=0, "-", F83/F99)</f>
        <v>0.1068845751260824</v>
      </c>
      <c r="H83" s="65">
        <v>3707</v>
      </c>
      <c r="I83" s="9">
        <f>IF(H99=0, "-", H83/H99)</f>
        <v>0.10412921348314606</v>
      </c>
      <c r="J83" s="8">
        <f t="shared" si="6"/>
        <v>-1.5217391304347827E-2</v>
      </c>
      <c r="K83" s="9">
        <f t="shared" si="7"/>
        <v>0.21203129214998651</v>
      </c>
    </row>
    <row r="84" spans="1:11" x14ac:dyDescent="0.25">
      <c r="A84" s="7" t="s">
        <v>409</v>
      </c>
      <c r="B84" s="65">
        <v>0</v>
      </c>
      <c r="C84" s="34">
        <f>IF(B99=0, "-", B84/B99)</f>
        <v>0</v>
      </c>
      <c r="D84" s="65">
        <v>13</v>
      </c>
      <c r="E84" s="9">
        <f>IF(D99=0, "-", D84/D99)</f>
        <v>2.960601229788203E-3</v>
      </c>
      <c r="F84" s="81">
        <v>7</v>
      </c>
      <c r="G84" s="34">
        <f>IF(F99=0, "-", F84/F99)</f>
        <v>1.6652393186792274E-4</v>
      </c>
      <c r="H84" s="65">
        <v>105</v>
      </c>
      <c r="I84" s="9">
        <f>IF(H99=0, "-", H84/H99)</f>
        <v>2.9494382022471912E-3</v>
      </c>
      <c r="J84" s="8">
        <f t="shared" si="6"/>
        <v>-1</v>
      </c>
      <c r="K84" s="9">
        <f t="shared" si="7"/>
        <v>-0.93333333333333335</v>
      </c>
    </row>
    <row r="85" spans="1:11" x14ac:dyDescent="0.25">
      <c r="A85" s="7" t="s">
        <v>410</v>
      </c>
      <c r="B85" s="65">
        <v>564</v>
      </c>
      <c r="C85" s="34">
        <f>IF(B99=0, "-", B85/B99)</f>
        <v>0.10571696344892222</v>
      </c>
      <c r="D85" s="65">
        <v>502</v>
      </c>
      <c r="E85" s="9">
        <f>IF(D99=0, "-", D85/D99)</f>
        <v>0.11432475518105215</v>
      </c>
      <c r="F85" s="81">
        <v>2872</v>
      </c>
      <c r="G85" s="34">
        <f>IF(F99=0, "-", F85/F99)</f>
        <v>6.8322390332096292E-2</v>
      </c>
      <c r="H85" s="65">
        <v>3951</v>
      </c>
      <c r="I85" s="9">
        <f>IF(H99=0, "-", H85/H99)</f>
        <v>0.11098314606741573</v>
      </c>
      <c r="J85" s="8">
        <f t="shared" si="6"/>
        <v>0.12350597609561753</v>
      </c>
      <c r="K85" s="9">
        <f t="shared" si="7"/>
        <v>-0.27309541888129585</v>
      </c>
    </row>
    <row r="86" spans="1:11" x14ac:dyDescent="0.25">
      <c r="A86" s="7" t="s">
        <v>411</v>
      </c>
      <c r="B86" s="65">
        <v>433</v>
      </c>
      <c r="C86" s="34">
        <f>IF(B99=0, "-", B86/B99)</f>
        <v>8.1162136832239926E-2</v>
      </c>
      <c r="D86" s="65">
        <v>758</v>
      </c>
      <c r="E86" s="9">
        <f>IF(D99=0, "-", D86/D99)</f>
        <v>0.17262582555226599</v>
      </c>
      <c r="F86" s="81">
        <v>4812</v>
      </c>
      <c r="G86" s="34">
        <f>IF(F99=0, "-", F86/F99)</f>
        <v>0.11447330859263488</v>
      </c>
      <c r="H86" s="65">
        <v>5866</v>
      </c>
      <c r="I86" s="9">
        <f>IF(H99=0, "-", H86/H99)</f>
        <v>0.16477528089887641</v>
      </c>
      <c r="J86" s="8">
        <f t="shared" si="6"/>
        <v>-0.4287598944591029</v>
      </c>
      <c r="K86" s="9">
        <f t="shared" si="7"/>
        <v>-0.17967950903511762</v>
      </c>
    </row>
    <row r="87" spans="1:11" x14ac:dyDescent="0.25">
      <c r="A87" s="7" t="s">
        <v>412</v>
      </c>
      <c r="B87" s="65">
        <v>109</v>
      </c>
      <c r="C87" s="34">
        <f>IF(B99=0, "-", B87/B99)</f>
        <v>2.0431115276476102E-2</v>
      </c>
      <c r="D87" s="65">
        <v>279</v>
      </c>
      <c r="E87" s="9">
        <f>IF(D99=0, "-", D87/D99)</f>
        <v>6.3539057162377593E-2</v>
      </c>
      <c r="F87" s="81">
        <v>2042</v>
      </c>
      <c r="G87" s="34">
        <f>IF(F99=0, "-", F87/F99)</f>
        <v>4.8577409839185459E-2</v>
      </c>
      <c r="H87" s="65">
        <v>2429</v>
      </c>
      <c r="I87" s="9">
        <f>IF(H99=0, "-", H87/H99)</f>
        <v>6.8230337078651684E-2</v>
      </c>
      <c r="J87" s="8">
        <f t="shared" si="6"/>
        <v>-0.60931899641577059</v>
      </c>
      <c r="K87" s="9">
        <f t="shared" si="7"/>
        <v>-0.15932482503087692</v>
      </c>
    </row>
    <row r="88" spans="1:11" x14ac:dyDescent="0.25">
      <c r="A88" s="7" t="s">
        <v>413</v>
      </c>
      <c r="B88" s="65">
        <v>708</v>
      </c>
      <c r="C88" s="34">
        <f>IF(B99=0, "-", B88/B99)</f>
        <v>0.13270852858481724</v>
      </c>
      <c r="D88" s="65">
        <v>442</v>
      </c>
      <c r="E88" s="9">
        <f>IF(D99=0, "-", D88/D99)</f>
        <v>0.1006604418127989</v>
      </c>
      <c r="F88" s="81">
        <v>4253</v>
      </c>
      <c r="G88" s="34">
        <f>IF(F99=0, "-", F88/F99)</f>
        <v>0.10117518317632505</v>
      </c>
      <c r="H88" s="65">
        <v>3146</v>
      </c>
      <c r="I88" s="9">
        <f>IF(H99=0, "-", H88/H99)</f>
        <v>8.8370786516853927E-2</v>
      </c>
      <c r="J88" s="8">
        <f t="shared" si="6"/>
        <v>0.60180995475113119</v>
      </c>
      <c r="K88" s="9">
        <f t="shared" si="7"/>
        <v>0.35187539732994277</v>
      </c>
    </row>
    <row r="89" spans="1:11" x14ac:dyDescent="0.25">
      <c r="A89" s="7" t="s">
        <v>414</v>
      </c>
      <c r="B89" s="65">
        <v>782</v>
      </c>
      <c r="C89" s="34">
        <f>IF(B99=0, "-", B89/B99)</f>
        <v>0.14657919400187441</v>
      </c>
      <c r="D89" s="65">
        <v>210</v>
      </c>
      <c r="E89" s="9">
        <f>IF(D99=0, "-", D89/D99)</f>
        <v>4.7825096788886357E-2</v>
      </c>
      <c r="F89" s="81">
        <v>3265</v>
      </c>
      <c r="G89" s="34">
        <f>IF(F99=0, "-", F89/F99)</f>
        <v>7.7671519649823967E-2</v>
      </c>
      <c r="H89" s="65">
        <v>2044</v>
      </c>
      <c r="I89" s="9">
        <f>IF(H99=0, "-", H89/H99)</f>
        <v>5.7415730337078655E-2</v>
      </c>
      <c r="J89" s="8">
        <f t="shared" si="6"/>
        <v>2.7238095238095239</v>
      </c>
      <c r="K89" s="9">
        <f t="shared" si="7"/>
        <v>0.59735812133072408</v>
      </c>
    </row>
    <row r="90" spans="1:11" x14ac:dyDescent="0.25">
      <c r="A90" s="7" t="s">
        <v>415</v>
      </c>
      <c r="B90" s="65">
        <v>14</v>
      </c>
      <c r="C90" s="34">
        <f>IF(B99=0, "-", B90/B99)</f>
        <v>2.6241799437675727E-3</v>
      </c>
      <c r="D90" s="65">
        <v>21</v>
      </c>
      <c r="E90" s="9">
        <f>IF(D99=0, "-", D90/D99)</f>
        <v>4.7825096788886362E-3</v>
      </c>
      <c r="F90" s="81">
        <v>138</v>
      </c>
      <c r="G90" s="34">
        <f>IF(F99=0, "-", F90/F99)</f>
        <v>3.2829003711104766E-3</v>
      </c>
      <c r="H90" s="65">
        <v>216</v>
      </c>
      <c r="I90" s="9">
        <f>IF(H99=0, "-", H90/H99)</f>
        <v>6.0674157303370786E-3</v>
      </c>
      <c r="J90" s="8">
        <f t="shared" si="6"/>
        <v>-0.33333333333333331</v>
      </c>
      <c r="K90" s="9">
        <f t="shared" si="7"/>
        <v>-0.3611111111111111</v>
      </c>
    </row>
    <row r="91" spans="1:11" x14ac:dyDescent="0.25">
      <c r="A91" s="7" t="s">
        <v>416</v>
      </c>
      <c r="B91" s="65">
        <v>4</v>
      </c>
      <c r="C91" s="34">
        <f>IF(B99=0, "-", B91/B99)</f>
        <v>7.4976569821930648E-4</v>
      </c>
      <c r="D91" s="65">
        <v>5</v>
      </c>
      <c r="E91" s="9">
        <f>IF(D99=0, "-", D91/D99)</f>
        <v>1.1386927806877705E-3</v>
      </c>
      <c r="F91" s="81">
        <v>35</v>
      </c>
      <c r="G91" s="34">
        <f>IF(F99=0, "-", F91/F99)</f>
        <v>8.3261965933961366E-4</v>
      </c>
      <c r="H91" s="65">
        <v>62</v>
      </c>
      <c r="I91" s="9">
        <f>IF(H99=0, "-", H91/H99)</f>
        <v>1.7415730337078652E-3</v>
      </c>
      <c r="J91" s="8">
        <f t="shared" si="6"/>
        <v>-0.2</v>
      </c>
      <c r="K91" s="9">
        <f t="shared" si="7"/>
        <v>-0.43548387096774194</v>
      </c>
    </row>
    <row r="92" spans="1:11" x14ac:dyDescent="0.25">
      <c r="A92" s="7" t="s">
        <v>417</v>
      </c>
      <c r="B92" s="65">
        <v>80</v>
      </c>
      <c r="C92" s="34">
        <f>IF(B99=0, "-", B92/B99)</f>
        <v>1.499531396438613E-2</v>
      </c>
      <c r="D92" s="65">
        <v>46</v>
      </c>
      <c r="E92" s="9">
        <f>IF(D99=0, "-", D92/D99)</f>
        <v>1.0475973582327488E-2</v>
      </c>
      <c r="F92" s="81">
        <v>672</v>
      </c>
      <c r="G92" s="34">
        <f>IF(F99=0, "-", F92/F99)</f>
        <v>1.5986297459320582E-2</v>
      </c>
      <c r="H92" s="65">
        <v>545</v>
      </c>
      <c r="I92" s="9">
        <f>IF(H99=0, "-", H92/H99)</f>
        <v>1.5308988764044944E-2</v>
      </c>
      <c r="J92" s="8">
        <f t="shared" si="6"/>
        <v>0.73913043478260865</v>
      </c>
      <c r="K92" s="9">
        <f t="shared" si="7"/>
        <v>0.23302752293577983</v>
      </c>
    </row>
    <row r="93" spans="1:11" x14ac:dyDescent="0.25">
      <c r="A93" s="7" t="s">
        <v>418</v>
      </c>
      <c r="B93" s="65">
        <v>57</v>
      </c>
      <c r="C93" s="34">
        <f>IF(B99=0, "-", B93/B99)</f>
        <v>1.0684161199625118E-2</v>
      </c>
      <c r="D93" s="65">
        <v>52</v>
      </c>
      <c r="E93" s="9">
        <f>IF(D99=0, "-", D93/D99)</f>
        <v>1.1842404919152812E-2</v>
      </c>
      <c r="F93" s="81">
        <v>454</v>
      </c>
      <c r="G93" s="34">
        <f>IF(F99=0, "-", F93/F99)</f>
        <v>1.0800266438290988E-2</v>
      </c>
      <c r="H93" s="65">
        <v>215</v>
      </c>
      <c r="I93" s="9">
        <f>IF(H99=0, "-", H93/H99)</f>
        <v>6.0393258426966294E-3</v>
      </c>
      <c r="J93" s="8">
        <f t="shared" si="6"/>
        <v>9.6153846153846159E-2</v>
      </c>
      <c r="K93" s="9">
        <f t="shared" si="7"/>
        <v>1.1116279069767443</v>
      </c>
    </row>
    <row r="94" spans="1:11" x14ac:dyDescent="0.25">
      <c r="A94" s="7" t="s">
        <v>419</v>
      </c>
      <c r="B94" s="65">
        <v>10</v>
      </c>
      <c r="C94" s="34">
        <f>IF(B99=0, "-", B94/B99)</f>
        <v>1.8744142455482662E-3</v>
      </c>
      <c r="D94" s="65">
        <v>10</v>
      </c>
      <c r="E94" s="9">
        <f>IF(D99=0, "-", D94/D99)</f>
        <v>2.2773855613755409E-3</v>
      </c>
      <c r="F94" s="81">
        <v>124</v>
      </c>
      <c r="G94" s="34">
        <f>IF(F99=0, "-", F94/F99)</f>
        <v>2.9498525073746312E-3</v>
      </c>
      <c r="H94" s="65">
        <v>120</v>
      </c>
      <c r="I94" s="9">
        <f>IF(H99=0, "-", H94/H99)</f>
        <v>3.3707865168539327E-3</v>
      </c>
      <c r="J94" s="8">
        <f t="shared" si="6"/>
        <v>0</v>
      </c>
      <c r="K94" s="9">
        <f t="shared" si="7"/>
        <v>3.3333333333333333E-2</v>
      </c>
    </row>
    <row r="95" spans="1:11" x14ac:dyDescent="0.25">
      <c r="A95" s="7" t="s">
        <v>420</v>
      </c>
      <c r="B95" s="65">
        <v>300</v>
      </c>
      <c r="C95" s="34">
        <f>IF(B99=0, "-", B95/B99)</f>
        <v>5.6232427366447985E-2</v>
      </c>
      <c r="D95" s="65">
        <v>197</v>
      </c>
      <c r="E95" s="9">
        <f>IF(D99=0, "-", D95/D99)</f>
        <v>4.4864495559098154E-2</v>
      </c>
      <c r="F95" s="81">
        <v>2946</v>
      </c>
      <c r="G95" s="34">
        <f>IF(F99=0, "-", F95/F99)</f>
        <v>7.0082786183271475E-2</v>
      </c>
      <c r="H95" s="65">
        <v>1857</v>
      </c>
      <c r="I95" s="9">
        <f>IF(H99=0, "-", H95/H99)</f>
        <v>5.2162921348314607E-2</v>
      </c>
      <c r="J95" s="8">
        <f t="shared" si="6"/>
        <v>0.52284263959390864</v>
      </c>
      <c r="K95" s="9">
        <f t="shared" si="7"/>
        <v>0.58642972536348947</v>
      </c>
    </row>
    <row r="96" spans="1:11" x14ac:dyDescent="0.25">
      <c r="A96" s="7" t="s">
        <v>421</v>
      </c>
      <c r="B96" s="65">
        <v>696</v>
      </c>
      <c r="C96" s="34">
        <f>IF(B99=0, "-", B96/B99)</f>
        <v>0.13045923149015934</v>
      </c>
      <c r="D96" s="65">
        <v>464</v>
      </c>
      <c r="E96" s="9">
        <f>IF(D99=0, "-", D96/D99)</f>
        <v>0.1056706900478251</v>
      </c>
      <c r="F96" s="81">
        <v>5232</v>
      </c>
      <c r="G96" s="34">
        <f>IF(F99=0, "-", F96/F99)</f>
        <v>0.12446474450471025</v>
      </c>
      <c r="H96" s="65">
        <v>6474</v>
      </c>
      <c r="I96" s="9">
        <f>IF(H99=0, "-", H96/H99)</f>
        <v>0.18185393258426966</v>
      </c>
      <c r="J96" s="8">
        <f t="shared" si="6"/>
        <v>0.5</v>
      </c>
      <c r="K96" s="9">
        <f t="shared" si="7"/>
        <v>-0.19184430027803523</v>
      </c>
    </row>
    <row r="97" spans="1:11" x14ac:dyDescent="0.25">
      <c r="A97" s="7" t="s">
        <v>422</v>
      </c>
      <c r="B97" s="65">
        <v>137</v>
      </c>
      <c r="C97" s="34">
        <f>IF(B99=0, "-", B97/B99)</f>
        <v>2.5679475164011246E-2</v>
      </c>
      <c r="D97" s="65">
        <v>136</v>
      </c>
      <c r="E97" s="9">
        <f>IF(D99=0, "-", D97/D99)</f>
        <v>3.0972443634707355E-2</v>
      </c>
      <c r="F97" s="81">
        <v>1717</v>
      </c>
      <c r="G97" s="34">
        <f>IF(F99=0, "-", F97/F99)</f>
        <v>4.0845941573889044E-2</v>
      </c>
      <c r="H97" s="65">
        <v>507</v>
      </c>
      <c r="I97" s="9">
        <f>IF(H99=0, "-", H97/H99)</f>
        <v>1.4241573033707865E-2</v>
      </c>
      <c r="J97" s="8">
        <f t="shared" si="6"/>
        <v>7.3529411764705881E-3</v>
      </c>
      <c r="K97" s="9">
        <f t="shared" si="7"/>
        <v>2.386587771203156</v>
      </c>
    </row>
    <row r="98" spans="1:11" x14ac:dyDescent="0.25">
      <c r="A98" s="2"/>
      <c r="B98" s="68"/>
      <c r="C98" s="33"/>
      <c r="D98" s="68"/>
      <c r="E98" s="6"/>
      <c r="F98" s="82"/>
      <c r="G98" s="33"/>
      <c r="H98" s="68"/>
      <c r="I98" s="6"/>
      <c r="J98" s="5"/>
      <c r="K98" s="6"/>
    </row>
    <row r="99" spans="1:11" s="43" customFormat="1" ht="13" x14ac:dyDescent="0.3">
      <c r="A99" s="162" t="s">
        <v>633</v>
      </c>
      <c r="B99" s="71">
        <f>SUM(B75:B98)</f>
        <v>5335</v>
      </c>
      <c r="C99" s="40">
        <f>B99/29426</f>
        <v>0.18130224971113981</v>
      </c>
      <c r="D99" s="71">
        <f>SUM(D75:D98)</f>
        <v>4391</v>
      </c>
      <c r="E99" s="41">
        <f>D99/25367</f>
        <v>0.17309890803011788</v>
      </c>
      <c r="F99" s="77">
        <f>SUM(F75:F98)</f>
        <v>42036</v>
      </c>
      <c r="G99" s="42">
        <f>F99/239363</f>
        <v>0.1756161144370684</v>
      </c>
      <c r="H99" s="71">
        <f>SUM(H75:H98)</f>
        <v>35600</v>
      </c>
      <c r="I99" s="41">
        <f>H99/214492</f>
        <v>0.1659735561233053</v>
      </c>
      <c r="J99" s="37">
        <f>IF(D99=0, "-", IF((B99-D99)/D99&lt;10, (B99-D99)/D99, "&gt;999%"))</f>
        <v>0.21498519699385105</v>
      </c>
      <c r="K99" s="38">
        <f>IF(H99=0, "-", IF((F99-H99)/H99&lt;10, (F99-H99)/H99, "&gt;999%"))</f>
        <v>0.18078651685393257</v>
      </c>
    </row>
    <row r="100" spans="1:11" x14ac:dyDescent="0.25">
      <c r="B100" s="83"/>
      <c r="D100" s="83"/>
      <c r="F100" s="83"/>
      <c r="H100" s="83"/>
    </row>
    <row r="101" spans="1:11" ht="13" x14ac:dyDescent="0.3">
      <c r="A101" s="163" t="s">
        <v>159</v>
      </c>
      <c r="B101" s="61" t="s">
        <v>12</v>
      </c>
      <c r="C101" s="62" t="s">
        <v>13</v>
      </c>
      <c r="D101" s="61" t="s">
        <v>12</v>
      </c>
      <c r="E101" s="63" t="s">
        <v>13</v>
      </c>
      <c r="F101" s="62" t="s">
        <v>12</v>
      </c>
      <c r="G101" s="62" t="s">
        <v>13</v>
      </c>
      <c r="H101" s="61" t="s">
        <v>12</v>
      </c>
      <c r="I101" s="63" t="s">
        <v>13</v>
      </c>
      <c r="J101" s="61"/>
      <c r="K101" s="63"/>
    </row>
    <row r="102" spans="1:11" x14ac:dyDescent="0.25">
      <c r="A102" s="7" t="s">
        <v>423</v>
      </c>
      <c r="B102" s="65">
        <v>5</v>
      </c>
      <c r="C102" s="34">
        <f>IF(B124=0, "-", B102/B124)</f>
        <v>2.232142857142857E-3</v>
      </c>
      <c r="D102" s="65">
        <v>9</v>
      </c>
      <c r="E102" s="9">
        <f>IF(D124=0, "-", D102/D124)</f>
        <v>4.5294413688978363E-3</v>
      </c>
      <c r="F102" s="81">
        <v>55</v>
      </c>
      <c r="G102" s="34">
        <f>IF(F124=0, "-", F102/F124)</f>
        <v>3.5096675387658732E-3</v>
      </c>
      <c r="H102" s="65">
        <v>109</v>
      </c>
      <c r="I102" s="9">
        <f>IF(H124=0, "-", H102/H124)</f>
        <v>1.1071609954291519E-2</v>
      </c>
      <c r="J102" s="8">
        <f t="shared" ref="J102:J122" si="8">IF(D102=0, "-", IF((B102-D102)/D102&lt;10, (B102-D102)/D102, "&gt;999%"))</f>
        <v>-0.44444444444444442</v>
      </c>
      <c r="K102" s="9">
        <f t="shared" ref="K102:K122" si="9">IF(H102=0, "-", IF((F102-H102)/H102&lt;10, (F102-H102)/H102, "&gt;999%"))</f>
        <v>-0.49541284403669728</v>
      </c>
    </row>
    <row r="103" spans="1:11" x14ac:dyDescent="0.25">
      <c r="A103" s="7" t="s">
        <v>424</v>
      </c>
      <c r="B103" s="65">
        <v>81</v>
      </c>
      <c r="C103" s="34">
        <f>IF(B124=0, "-", B103/B124)</f>
        <v>3.6160714285714289E-2</v>
      </c>
      <c r="D103" s="65">
        <v>92</v>
      </c>
      <c r="E103" s="9">
        <f>IF(D124=0, "-", D103/D124)</f>
        <v>4.6300956215400098E-2</v>
      </c>
      <c r="F103" s="81">
        <v>978</v>
      </c>
      <c r="G103" s="34">
        <f>IF(F124=0, "-", F103/F124)</f>
        <v>6.2408270052964072E-2</v>
      </c>
      <c r="H103" s="65">
        <v>780</v>
      </c>
      <c r="I103" s="9">
        <f>IF(H124=0, "-", H103/H124)</f>
        <v>7.9228034535297101E-2</v>
      </c>
      <c r="J103" s="8">
        <f t="shared" si="8"/>
        <v>-0.11956521739130435</v>
      </c>
      <c r="K103" s="9">
        <f t="shared" si="9"/>
        <v>0.25384615384615383</v>
      </c>
    </row>
    <row r="104" spans="1:11" x14ac:dyDescent="0.25">
      <c r="A104" s="7" t="s">
        <v>425</v>
      </c>
      <c r="B104" s="65">
        <v>209</v>
      </c>
      <c r="C104" s="34">
        <f>IF(B124=0, "-", B104/B124)</f>
        <v>9.330357142857143E-2</v>
      </c>
      <c r="D104" s="65">
        <v>151</v>
      </c>
      <c r="E104" s="9">
        <f>IF(D124=0, "-", D104/D124)</f>
        <v>7.5993960744841466E-2</v>
      </c>
      <c r="F104" s="81">
        <v>1403</v>
      </c>
      <c r="G104" s="34">
        <f>IF(F124=0, "-", F104/F124)</f>
        <v>8.9528428307064006E-2</v>
      </c>
      <c r="H104" s="65">
        <v>1482</v>
      </c>
      <c r="I104" s="9">
        <f>IF(H124=0, "-", H104/H124)</f>
        <v>0.15053326561706451</v>
      </c>
      <c r="J104" s="8">
        <f t="shared" si="8"/>
        <v>0.38410596026490068</v>
      </c>
      <c r="K104" s="9">
        <f t="shared" si="9"/>
        <v>-5.3306342780026994E-2</v>
      </c>
    </row>
    <row r="105" spans="1:11" x14ac:dyDescent="0.25">
      <c r="A105" s="7" t="s">
        <v>426</v>
      </c>
      <c r="B105" s="65">
        <v>22</v>
      </c>
      <c r="C105" s="34">
        <f>IF(B124=0, "-", B105/B124)</f>
        <v>9.8214285714285712E-3</v>
      </c>
      <c r="D105" s="65">
        <v>5</v>
      </c>
      <c r="E105" s="9">
        <f>IF(D124=0, "-", D105/D124)</f>
        <v>2.5163563160543532E-3</v>
      </c>
      <c r="F105" s="81">
        <v>241</v>
      </c>
      <c r="G105" s="34">
        <f>IF(F124=0, "-", F105/F124)</f>
        <v>1.5378725033501371E-2</v>
      </c>
      <c r="H105" s="65">
        <v>294</v>
      </c>
      <c r="I105" s="9">
        <f>IF(H124=0, "-", H105/H124)</f>
        <v>2.9862874555611985E-2</v>
      </c>
      <c r="J105" s="8">
        <f t="shared" si="8"/>
        <v>3.4</v>
      </c>
      <c r="K105" s="9">
        <f t="shared" si="9"/>
        <v>-0.18027210884353742</v>
      </c>
    </row>
    <row r="106" spans="1:11" x14ac:dyDescent="0.25">
      <c r="A106" s="7" t="s">
        <v>427</v>
      </c>
      <c r="B106" s="65">
        <v>2</v>
      </c>
      <c r="C106" s="34">
        <f>IF(B124=0, "-", B106/B124)</f>
        <v>8.9285714285714283E-4</v>
      </c>
      <c r="D106" s="65">
        <v>11</v>
      </c>
      <c r="E106" s="9">
        <f>IF(D124=0, "-", D106/D124)</f>
        <v>5.5359838953195776E-3</v>
      </c>
      <c r="F106" s="81">
        <v>205</v>
      </c>
      <c r="G106" s="34">
        <f>IF(F124=0, "-", F106/F124)</f>
        <v>1.3081488099036438E-2</v>
      </c>
      <c r="H106" s="65">
        <v>13</v>
      </c>
      <c r="I106" s="9">
        <f>IF(H124=0, "-", H106/H124)</f>
        <v>1.3204672422549519E-3</v>
      </c>
      <c r="J106" s="8">
        <f t="shared" si="8"/>
        <v>-0.81818181818181823</v>
      </c>
      <c r="K106" s="9" t="str">
        <f t="shared" si="9"/>
        <v>&gt;999%</v>
      </c>
    </row>
    <row r="107" spans="1:11" x14ac:dyDescent="0.25">
      <c r="A107" s="7" t="s">
        <v>428</v>
      </c>
      <c r="B107" s="65">
        <v>28</v>
      </c>
      <c r="C107" s="34">
        <f>IF(B124=0, "-", B107/B124)</f>
        <v>1.2500000000000001E-2</v>
      </c>
      <c r="D107" s="65">
        <v>8</v>
      </c>
      <c r="E107" s="9">
        <f>IF(D124=0, "-", D107/D124)</f>
        <v>4.0261701056869652E-3</v>
      </c>
      <c r="F107" s="81">
        <v>210</v>
      </c>
      <c r="G107" s="34">
        <f>IF(F124=0, "-", F107/F124)</f>
        <v>1.3400548784378789E-2</v>
      </c>
      <c r="H107" s="65">
        <v>85</v>
      </c>
      <c r="I107" s="9">
        <f>IF(H124=0, "-", H107/H124)</f>
        <v>8.6338242762823772E-3</v>
      </c>
      <c r="J107" s="8">
        <f t="shared" si="8"/>
        <v>2.5</v>
      </c>
      <c r="K107" s="9">
        <f t="shared" si="9"/>
        <v>1.4705882352941178</v>
      </c>
    </row>
    <row r="108" spans="1:11" x14ac:dyDescent="0.25">
      <c r="A108" s="7" t="s">
        <v>429</v>
      </c>
      <c r="B108" s="65">
        <v>8</v>
      </c>
      <c r="C108" s="34">
        <f>IF(B124=0, "-", B108/B124)</f>
        <v>3.5714285714285713E-3</v>
      </c>
      <c r="D108" s="65">
        <v>37</v>
      </c>
      <c r="E108" s="9">
        <f>IF(D124=0, "-", D108/D124)</f>
        <v>1.8621036738802214E-2</v>
      </c>
      <c r="F108" s="81">
        <v>153</v>
      </c>
      <c r="G108" s="34">
        <f>IF(F124=0, "-", F108/F124)</f>
        <v>9.763256971475974E-3</v>
      </c>
      <c r="H108" s="65">
        <v>148</v>
      </c>
      <c r="I108" s="9">
        <f>IF(H124=0, "-", H108/H124)</f>
        <v>1.5033011681056373E-2</v>
      </c>
      <c r="J108" s="8">
        <f t="shared" si="8"/>
        <v>-0.78378378378378377</v>
      </c>
      <c r="K108" s="9">
        <f t="shared" si="9"/>
        <v>3.3783783783783786E-2</v>
      </c>
    </row>
    <row r="109" spans="1:11" x14ac:dyDescent="0.25">
      <c r="A109" s="7" t="s">
        <v>430</v>
      </c>
      <c r="B109" s="65">
        <v>0</v>
      </c>
      <c r="C109" s="34">
        <f>IF(B124=0, "-", B109/B124)</f>
        <v>0</v>
      </c>
      <c r="D109" s="65">
        <v>12</v>
      </c>
      <c r="E109" s="9">
        <f>IF(D124=0, "-", D109/D124)</f>
        <v>6.0392551585304478E-3</v>
      </c>
      <c r="F109" s="81">
        <v>41</v>
      </c>
      <c r="G109" s="34">
        <f>IF(F124=0, "-", F109/F124)</f>
        <v>2.6162976198072872E-3</v>
      </c>
      <c r="H109" s="65">
        <v>119</v>
      </c>
      <c r="I109" s="9">
        <f>IF(H124=0, "-", H109/H124)</f>
        <v>1.2087353986795328E-2</v>
      </c>
      <c r="J109" s="8">
        <f t="shared" si="8"/>
        <v>-1</v>
      </c>
      <c r="K109" s="9">
        <f t="shared" si="9"/>
        <v>-0.65546218487394958</v>
      </c>
    </row>
    <row r="110" spans="1:11" x14ac:dyDescent="0.25">
      <c r="A110" s="7" t="s">
        <v>431</v>
      </c>
      <c r="B110" s="65">
        <v>1</v>
      </c>
      <c r="C110" s="34">
        <f>IF(B124=0, "-", B110/B124)</f>
        <v>4.4642857142857141E-4</v>
      </c>
      <c r="D110" s="65">
        <v>24</v>
      </c>
      <c r="E110" s="9">
        <f>IF(D124=0, "-", D110/D124)</f>
        <v>1.2078510317060896E-2</v>
      </c>
      <c r="F110" s="81">
        <v>61</v>
      </c>
      <c r="G110" s="34">
        <f>IF(F124=0, "-", F110/F124)</f>
        <v>3.8925403611766956E-3</v>
      </c>
      <c r="H110" s="65">
        <v>163</v>
      </c>
      <c r="I110" s="9">
        <f>IF(H124=0, "-", H110/H124)</f>
        <v>1.6556627729812087E-2</v>
      </c>
      <c r="J110" s="8">
        <f t="shared" si="8"/>
        <v>-0.95833333333333337</v>
      </c>
      <c r="K110" s="9">
        <f t="shared" si="9"/>
        <v>-0.62576687116564422</v>
      </c>
    </row>
    <row r="111" spans="1:11" x14ac:dyDescent="0.25">
      <c r="A111" s="7" t="s">
        <v>432</v>
      </c>
      <c r="B111" s="65">
        <v>181</v>
      </c>
      <c r="C111" s="34">
        <f>IF(B124=0, "-", B111/B124)</f>
        <v>8.0803571428571433E-2</v>
      </c>
      <c r="D111" s="65">
        <v>23</v>
      </c>
      <c r="E111" s="9">
        <f>IF(D124=0, "-", D111/D124)</f>
        <v>1.1575239053850024E-2</v>
      </c>
      <c r="F111" s="81">
        <v>1356</v>
      </c>
      <c r="G111" s="34">
        <f>IF(F124=0, "-", F111/F124)</f>
        <v>8.6529257864845888E-2</v>
      </c>
      <c r="H111" s="65">
        <v>590</v>
      </c>
      <c r="I111" s="9">
        <f>IF(H124=0, "-", H111/H124)</f>
        <v>5.9928897917724731E-2</v>
      </c>
      <c r="J111" s="8">
        <f t="shared" si="8"/>
        <v>6.8695652173913047</v>
      </c>
      <c r="K111" s="9">
        <f t="shared" si="9"/>
        <v>1.2983050847457627</v>
      </c>
    </row>
    <row r="112" spans="1:11" x14ac:dyDescent="0.25">
      <c r="A112" s="7" t="s">
        <v>433</v>
      </c>
      <c r="B112" s="65">
        <v>4</v>
      </c>
      <c r="C112" s="34">
        <f>IF(B124=0, "-", B112/B124)</f>
        <v>1.7857142857142857E-3</v>
      </c>
      <c r="D112" s="65">
        <v>0</v>
      </c>
      <c r="E112" s="9">
        <f>IF(D124=0, "-", D112/D124)</f>
        <v>0</v>
      </c>
      <c r="F112" s="81">
        <v>39</v>
      </c>
      <c r="G112" s="34">
        <f>IF(F124=0, "-", F112/F124)</f>
        <v>2.4886733456703464E-3</v>
      </c>
      <c r="H112" s="65">
        <v>0</v>
      </c>
      <c r="I112" s="9">
        <f>IF(H124=0, "-", H112/H124)</f>
        <v>0</v>
      </c>
      <c r="J112" s="8" t="str">
        <f t="shared" si="8"/>
        <v>-</v>
      </c>
      <c r="K112" s="9" t="str">
        <f t="shared" si="9"/>
        <v>-</v>
      </c>
    </row>
    <row r="113" spans="1:11" x14ac:dyDescent="0.25">
      <c r="A113" s="7" t="s">
        <v>434</v>
      </c>
      <c r="B113" s="65">
        <v>17</v>
      </c>
      <c r="C113" s="34">
        <f>IF(B124=0, "-", B113/B124)</f>
        <v>7.5892857142857142E-3</v>
      </c>
      <c r="D113" s="65">
        <v>0</v>
      </c>
      <c r="E113" s="9">
        <f>IF(D124=0, "-", D113/D124)</f>
        <v>0</v>
      </c>
      <c r="F113" s="81">
        <v>107</v>
      </c>
      <c r="G113" s="34">
        <f>IF(F124=0, "-", F113/F124)</f>
        <v>6.827898666326335E-3</v>
      </c>
      <c r="H113" s="65">
        <v>0</v>
      </c>
      <c r="I113" s="9">
        <f>IF(H124=0, "-", H113/H124)</f>
        <v>0</v>
      </c>
      <c r="J113" s="8" t="str">
        <f t="shared" si="8"/>
        <v>-</v>
      </c>
      <c r="K113" s="9" t="str">
        <f t="shared" si="9"/>
        <v>-</v>
      </c>
    </row>
    <row r="114" spans="1:11" x14ac:dyDescent="0.25">
      <c r="A114" s="7" t="s">
        <v>435</v>
      </c>
      <c r="B114" s="65">
        <v>81</v>
      </c>
      <c r="C114" s="34">
        <f>IF(B124=0, "-", B114/B124)</f>
        <v>3.6160714285714289E-2</v>
      </c>
      <c r="D114" s="65">
        <v>0</v>
      </c>
      <c r="E114" s="9">
        <f>IF(D124=0, "-", D114/D124)</f>
        <v>0</v>
      </c>
      <c r="F114" s="81">
        <v>442</v>
      </c>
      <c r="G114" s="34">
        <f>IF(F124=0, "-", F114/F124)</f>
        <v>2.8204964584263928E-2</v>
      </c>
      <c r="H114" s="65">
        <v>0</v>
      </c>
      <c r="I114" s="9">
        <f>IF(H124=0, "-", H114/H124)</f>
        <v>0</v>
      </c>
      <c r="J114" s="8" t="str">
        <f t="shared" si="8"/>
        <v>-</v>
      </c>
      <c r="K114" s="9" t="str">
        <f t="shared" si="9"/>
        <v>-</v>
      </c>
    </row>
    <row r="115" spans="1:11" x14ac:dyDescent="0.25">
      <c r="A115" s="7" t="s">
        <v>436</v>
      </c>
      <c r="B115" s="65">
        <v>23</v>
      </c>
      <c r="C115" s="34">
        <f>IF(B124=0, "-", B115/B124)</f>
        <v>1.0267857142857143E-2</v>
      </c>
      <c r="D115" s="65">
        <v>27</v>
      </c>
      <c r="E115" s="9">
        <f>IF(D124=0, "-", D115/D124)</f>
        <v>1.3588324106693507E-2</v>
      </c>
      <c r="F115" s="81">
        <v>192</v>
      </c>
      <c r="G115" s="34">
        <f>IF(F124=0, "-", F115/F124)</f>
        <v>1.2251930317146321E-2</v>
      </c>
      <c r="H115" s="65">
        <v>41</v>
      </c>
      <c r="I115" s="9">
        <f>IF(H124=0, "-", H115/H124)</f>
        <v>4.1645505332656169E-3</v>
      </c>
      <c r="J115" s="8">
        <f t="shared" si="8"/>
        <v>-0.14814814814814814</v>
      </c>
      <c r="K115" s="9">
        <f t="shared" si="9"/>
        <v>3.6829268292682928</v>
      </c>
    </row>
    <row r="116" spans="1:11" x14ac:dyDescent="0.25">
      <c r="A116" s="7" t="s">
        <v>437</v>
      </c>
      <c r="B116" s="65">
        <v>3</v>
      </c>
      <c r="C116" s="34">
        <f>IF(B124=0, "-", B116/B124)</f>
        <v>1.3392857142857143E-3</v>
      </c>
      <c r="D116" s="65">
        <v>8</v>
      </c>
      <c r="E116" s="9">
        <f>IF(D124=0, "-", D116/D124)</f>
        <v>4.0261701056869652E-3</v>
      </c>
      <c r="F116" s="81">
        <v>76</v>
      </c>
      <c r="G116" s="34">
        <f>IF(F124=0, "-", F116/F124)</f>
        <v>4.8497224172037523E-3</v>
      </c>
      <c r="H116" s="65">
        <v>102</v>
      </c>
      <c r="I116" s="9">
        <f>IF(H124=0, "-", H116/H124)</f>
        <v>1.0360589131538853E-2</v>
      </c>
      <c r="J116" s="8">
        <f t="shared" si="8"/>
        <v>-0.625</v>
      </c>
      <c r="K116" s="9">
        <f t="shared" si="9"/>
        <v>-0.25490196078431371</v>
      </c>
    </row>
    <row r="117" spans="1:11" x14ac:dyDescent="0.25">
      <c r="A117" s="7" t="s">
        <v>438</v>
      </c>
      <c r="B117" s="65">
        <v>26</v>
      </c>
      <c r="C117" s="34">
        <f>IF(B124=0, "-", B117/B124)</f>
        <v>1.1607142857142858E-2</v>
      </c>
      <c r="D117" s="65">
        <v>128</v>
      </c>
      <c r="E117" s="9">
        <f>IF(D124=0, "-", D117/D124)</f>
        <v>6.4418721690991443E-2</v>
      </c>
      <c r="F117" s="81">
        <v>705</v>
      </c>
      <c r="G117" s="34">
        <f>IF(F124=0, "-", F117/F124)</f>
        <v>4.4987556633271648E-2</v>
      </c>
      <c r="H117" s="65">
        <v>763</v>
      </c>
      <c r="I117" s="9">
        <f>IF(H124=0, "-", H117/H124)</f>
        <v>7.7501269680040633E-2</v>
      </c>
      <c r="J117" s="8">
        <f t="shared" si="8"/>
        <v>-0.796875</v>
      </c>
      <c r="K117" s="9">
        <f t="shared" si="9"/>
        <v>-7.6015727391874177E-2</v>
      </c>
    </row>
    <row r="118" spans="1:11" x14ac:dyDescent="0.25">
      <c r="A118" s="7" t="s">
        <v>439</v>
      </c>
      <c r="B118" s="65">
        <v>59</v>
      </c>
      <c r="C118" s="34">
        <f>IF(B124=0, "-", B118/B124)</f>
        <v>2.6339285714285714E-2</v>
      </c>
      <c r="D118" s="65">
        <v>35</v>
      </c>
      <c r="E118" s="9">
        <f>IF(D124=0, "-", D118/D124)</f>
        <v>1.7614494212380472E-2</v>
      </c>
      <c r="F118" s="81">
        <v>580</v>
      </c>
      <c r="G118" s="34">
        <f>IF(F124=0, "-", F118/F124)</f>
        <v>3.7011039499712843E-2</v>
      </c>
      <c r="H118" s="65">
        <v>522</v>
      </c>
      <c r="I118" s="9">
        <f>IF(H124=0, "-", H118/H124)</f>
        <v>5.302183849669883E-2</v>
      </c>
      <c r="J118" s="8">
        <f t="shared" si="8"/>
        <v>0.68571428571428572</v>
      </c>
      <c r="K118" s="9">
        <f t="shared" si="9"/>
        <v>0.1111111111111111</v>
      </c>
    </row>
    <row r="119" spans="1:11" x14ac:dyDescent="0.25">
      <c r="A119" s="7" t="s">
        <v>440</v>
      </c>
      <c r="B119" s="65">
        <v>183</v>
      </c>
      <c r="C119" s="34">
        <f>IF(B124=0, "-", B119/B124)</f>
        <v>8.1696428571428573E-2</v>
      </c>
      <c r="D119" s="65">
        <v>94</v>
      </c>
      <c r="E119" s="9">
        <f>IF(D124=0, "-", D119/D124)</f>
        <v>4.7307498741821843E-2</v>
      </c>
      <c r="F119" s="81">
        <v>1091</v>
      </c>
      <c r="G119" s="34">
        <f>IF(F124=0, "-", F119/F124)</f>
        <v>6.9619041541701232E-2</v>
      </c>
      <c r="H119" s="65">
        <v>1602</v>
      </c>
      <c r="I119" s="9">
        <f>IF(H124=0, "-", H119/H124)</f>
        <v>0.16272219400711022</v>
      </c>
      <c r="J119" s="8">
        <f t="shared" si="8"/>
        <v>0.94680851063829785</v>
      </c>
      <c r="K119" s="9">
        <f t="shared" si="9"/>
        <v>-0.31897627965043696</v>
      </c>
    </row>
    <row r="120" spans="1:11" x14ac:dyDescent="0.25">
      <c r="A120" s="7" t="s">
        <v>441</v>
      </c>
      <c r="B120" s="65">
        <v>111</v>
      </c>
      <c r="C120" s="34">
        <f>IF(B124=0, "-", B120/B124)</f>
        <v>4.9553571428571426E-2</v>
      </c>
      <c r="D120" s="65">
        <v>62</v>
      </c>
      <c r="E120" s="9">
        <f>IF(D124=0, "-", D120/D124)</f>
        <v>3.1202818319073979E-2</v>
      </c>
      <c r="F120" s="81">
        <v>769</v>
      </c>
      <c r="G120" s="34">
        <f>IF(F124=0, "-", F120/F124)</f>
        <v>4.9071533405653754E-2</v>
      </c>
      <c r="H120" s="65">
        <v>624</v>
      </c>
      <c r="I120" s="9">
        <f>IF(H124=0, "-", H120/H124)</f>
        <v>6.3382427628237689E-2</v>
      </c>
      <c r="J120" s="8">
        <f t="shared" si="8"/>
        <v>0.79032258064516125</v>
      </c>
      <c r="K120" s="9">
        <f t="shared" si="9"/>
        <v>0.23237179487179488</v>
      </c>
    </row>
    <row r="121" spans="1:11" x14ac:dyDescent="0.25">
      <c r="A121" s="7" t="s">
        <v>442</v>
      </c>
      <c r="B121" s="65">
        <v>1138</v>
      </c>
      <c r="C121" s="34">
        <f>IF(B124=0, "-", B121/B124)</f>
        <v>0.50803571428571426</v>
      </c>
      <c r="D121" s="65">
        <v>1174</v>
      </c>
      <c r="E121" s="9">
        <f>IF(D124=0, "-", D121/D124)</f>
        <v>0.59084046300956217</v>
      </c>
      <c r="F121" s="81">
        <v>6358</v>
      </c>
      <c r="G121" s="34">
        <f>IF(F124=0, "-", F121/F124)</f>
        <v>0.40571756748133497</v>
      </c>
      <c r="H121" s="65">
        <v>1446</v>
      </c>
      <c r="I121" s="9">
        <f>IF(H124=0, "-", H121/H124)</f>
        <v>0.14687658710005078</v>
      </c>
      <c r="J121" s="8">
        <f t="shared" si="8"/>
        <v>-3.0664395229982964E-2</v>
      </c>
      <c r="K121" s="9">
        <f t="shared" si="9"/>
        <v>3.3969571230982019</v>
      </c>
    </row>
    <row r="122" spans="1:11" x14ac:dyDescent="0.25">
      <c r="A122" s="7" t="s">
        <v>443</v>
      </c>
      <c r="B122" s="65">
        <v>58</v>
      </c>
      <c r="C122" s="34">
        <f>IF(B124=0, "-", B122/B124)</f>
        <v>2.5892857142857145E-2</v>
      </c>
      <c r="D122" s="65">
        <v>87</v>
      </c>
      <c r="E122" s="9">
        <f>IF(D124=0, "-", D122/D124)</f>
        <v>4.3784599899345744E-2</v>
      </c>
      <c r="F122" s="81">
        <v>609</v>
      </c>
      <c r="G122" s="34">
        <f>IF(F124=0, "-", F122/F124)</f>
        <v>3.886159147469849E-2</v>
      </c>
      <c r="H122" s="65">
        <v>962</v>
      </c>
      <c r="I122" s="9">
        <f>IF(H124=0, "-", H122/H124)</f>
        <v>9.7714575926866429E-2</v>
      </c>
      <c r="J122" s="8">
        <f t="shared" si="8"/>
        <v>-0.33333333333333331</v>
      </c>
      <c r="K122" s="9">
        <f t="shared" si="9"/>
        <v>-0.36694386694386694</v>
      </c>
    </row>
    <row r="123" spans="1:11" x14ac:dyDescent="0.25">
      <c r="A123" s="2"/>
      <c r="B123" s="68"/>
      <c r="C123" s="33"/>
      <c r="D123" s="68"/>
      <c r="E123" s="6"/>
      <c r="F123" s="82"/>
      <c r="G123" s="33"/>
      <c r="H123" s="68"/>
      <c r="I123" s="6"/>
      <c r="J123" s="5"/>
      <c r="K123" s="6"/>
    </row>
    <row r="124" spans="1:11" s="43" customFormat="1" ht="13" x14ac:dyDescent="0.3">
      <c r="A124" s="162" t="s">
        <v>632</v>
      </c>
      <c r="B124" s="71">
        <f>SUM(B102:B123)</f>
        <v>2240</v>
      </c>
      <c r="C124" s="40">
        <f>B124/29426</f>
        <v>7.6123156392306129E-2</v>
      </c>
      <c r="D124" s="71">
        <f>SUM(D102:D123)</f>
        <v>1987</v>
      </c>
      <c r="E124" s="41">
        <f>D124/25367</f>
        <v>7.833011392754366E-2</v>
      </c>
      <c r="F124" s="77">
        <f>SUM(F102:F123)</f>
        <v>15671</v>
      </c>
      <c r="G124" s="42">
        <f>F124/239363</f>
        <v>6.5469600564832489E-2</v>
      </c>
      <c r="H124" s="71">
        <f>SUM(H102:H123)</f>
        <v>9845</v>
      </c>
      <c r="I124" s="41">
        <f>H124/214492</f>
        <v>4.589914775376238E-2</v>
      </c>
      <c r="J124" s="37">
        <f>IF(D124=0, "-", IF((B124-D124)/D124&lt;10, (B124-D124)/D124, "&gt;999%"))</f>
        <v>0.12732762959235028</v>
      </c>
      <c r="K124" s="38">
        <f>IF(H124=0, "-", IF((F124-H124)/H124&lt;10, (F124-H124)/H124, "&gt;999%"))</f>
        <v>0.59177247333671912</v>
      </c>
    </row>
    <row r="125" spans="1:11" x14ac:dyDescent="0.25">
      <c r="B125" s="83"/>
      <c r="D125" s="83"/>
      <c r="F125" s="83"/>
      <c r="H125" s="83"/>
    </row>
    <row r="126" spans="1:11" s="43" customFormat="1" ht="13" x14ac:dyDescent="0.3">
      <c r="A126" s="162" t="s">
        <v>631</v>
      </c>
      <c r="B126" s="71">
        <v>7575</v>
      </c>
      <c r="C126" s="40">
        <f>B126/29426</f>
        <v>0.25742540610344594</v>
      </c>
      <c r="D126" s="71">
        <v>6378</v>
      </c>
      <c r="E126" s="41">
        <f>D126/25367</f>
        <v>0.25142902195766154</v>
      </c>
      <c r="F126" s="77">
        <v>57707</v>
      </c>
      <c r="G126" s="42">
        <f>F126/239363</f>
        <v>0.24108571500190087</v>
      </c>
      <c r="H126" s="71">
        <v>45445</v>
      </c>
      <c r="I126" s="41">
        <f>H126/214492</f>
        <v>0.21187270387706766</v>
      </c>
      <c r="J126" s="37">
        <f>IF(D126=0, "-", IF((B126-D126)/D126&lt;10, (B126-D126)/D126, "&gt;999%"))</f>
        <v>0.1876763875823142</v>
      </c>
      <c r="K126" s="38">
        <f>IF(H126=0, "-", IF((F126-H126)/H126&lt;10, (F126-H126)/H126, "&gt;999%"))</f>
        <v>0.26982066233909119</v>
      </c>
    </row>
    <row r="127" spans="1:11" x14ac:dyDescent="0.25">
      <c r="B127" s="83"/>
      <c r="D127" s="83"/>
      <c r="F127" s="83"/>
      <c r="H127" s="83"/>
    </row>
    <row r="128" spans="1:11" ht="15.5" x14ac:dyDescent="0.35">
      <c r="A128" s="164" t="s">
        <v>127</v>
      </c>
      <c r="B128" s="196" t="s">
        <v>1</v>
      </c>
      <c r="C128" s="200"/>
      <c r="D128" s="200"/>
      <c r="E128" s="197"/>
      <c r="F128" s="196" t="s">
        <v>14</v>
      </c>
      <c r="G128" s="200"/>
      <c r="H128" s="200"/>
      <c r="I128" s="197"/>
      <c r="J128" s="196" t="s">
        <v>15</v>
      </c>
      <c r="K128" s="197"/>
    </row>
    <row r="129" spans="1:11" ht="13" x14ac:dyDescent="0.3">
      <c r="A129" s="22"/>
      <c r="B129" s="196">
        <f>VALUE(RIGHT($B$2, 4))</f>
        <v>2023</v>
      </c>
      <c r="C129" s="197"/>
      <c r="D129" s="196">
        <f>B129-1</f>
        <v>2022</v>
      </c>
      <c r="E129" s="204"/>
      <c r="F129" s="196">
        <f>B129</f>
        <v>2023</v>
      </c>
      <c r="G129" s="204"/>
      <c r="H129" s="196">
        <f>D129</f>
        <v>2022</v>
      </c>
      <c r="I129" s="204"/>
      <c r="J129" s="140" t="s">
        <v>4</v>
      </c>
      <c r="K129" s="141" t="s">
        <v>2</v>
      </c>
    </row>
    <row r="130" spans="1:11" ht="13" x14ac:dyDescent="0.3">
      <c r="A130" s="163" t="s">
        <v>160</v>
      </c>
      <c r="B130" s="61" t="s">
        <v>12</v>
      </c>
      <c r="C130" s="62" t="s">
        <v>13</v>
      </c>
      <c r="D130" s="61" t="s">
        <v>12</v>
      </c>
      <c r="E130" s="63" t="s">
        <v>13</v>
      </c>
      <c r="F130" s="62" t="s">
        <v>12</v>
      </c>
      <c r="G130" s="62" t="s">
        <v>13</v>
      </c>
      <c r="H130" s="61" t="s">
        <v>12</v>
      </c>
      <c r="I130" s="63" t="s">
        <v>13</v>
      </c>
      <c r="J130" s="61"/>
      <c r="K130" s="63"/>
    </row>
    <row r="131" spans="1:11" x14ac:dyDescent="0.25">
      <c r="A131" s="7" t="s">
        <v>444</v>
      </c>
      <c r="B131" s="65">
        <v>671</v>
      </c>
      <c r="C131" s="34">
        <f>IF(B154=0, "-", B131/B154)</f>
        <v>0.19253945480631277</v>
      </c>
      <c r="D131" s="65">
        <v>192</v>
      </c>
      <c r="E131" s="9">
        <f>IF(D154=0, "-", D131/D154)</f>
        <v>7.7108433734939766E-2</v>
      </c>
      <c r="F131" s="81">
        <v>3848</v>
      </c>
      <c r="G131" s="34">
        <f>IF(F154=0, "-", F131/F154)</f>
        <v>0.15084280674245393</v>
      </c>
      <c r="H131" s="65">
        <v>2465</v>
      </c>
      <c r="I131" s="9">
        <f>IF(H154=0, "-", H131/H154)</f>
        <v>0.10242666001828306</v>
      </c>
      <c r="J131" s="8">
        <f t="shared" ref="J131:J152" si="10">IF(D131=0, "-", IF((B131-D131)/D131&lt;10, (B131-D131)/D131, "&gt;999%"))</f>
        <v>2.4947916666666665</v>
      </c>
      <c r="K131" s="9">
        <f t="shared" ref="K131:K152" si="11">IF(H131=0, "-", IF((F131-H131)/H131&lt;10, (F131-H131)/H131, "&gt;999%"))</f>
        <v>0.5610547667342799</v>
      </c>
    </row>
    <row r="132" spans="1:11" x14ac:dyDescent="0.25">
      <c r="A132" s="7" t="s">
        <v>445</v>
      </c>
      <c r="B132" s="65">
        <v>0</v>
      </c>
      <c r="C132" s="34">
        <f>IF(B154=0, "-", B132/B154)</f>
        <v>0</v>
      </c>
      <c r="D132" s="65">
        <v>0</v>
      </c>
      <c r="E132" s="9">
        <f>IF(D154=0, "-", D132/D154)</f>
        <v>0</v>
      </c>
      <c r="F132" s="81">
        <v>0</v>
      </c>
      <c r="G132" s="34">
        <f>IF(F154=0, "-", F132/F154)</f>
        <v>0</v>
      </c>
      <c r="H132" s="65">
        <v>6</v>
      </c>
      <c r="I132" s="9">
        <f>IF(H154=0, "-", H132/H154)</f>
        <v>2.493143854400399E-4</v>
      </c>
      <c r="J132" s="8" t="str">
        <f t="shared" si="10"/>
        <v>-</v>
      </c>
      <c r="K132" s="9">
        <f t="shared" si="11"/>
        <v>-1</v>
      </c>
    </row>
    <row r="133" spans="1:11" x14ac:dyDescent="0.25">
      <c r="A133" s="7" t="s">
        <v>446</v>
      </c>
      <c r="B133" s="65">
        <v>2</v>
      </c>
      <c r="C133" s="34">
        <f>IF(B154=0, "-", B133/B154)</f>
        <v>5.7388809182209468E-4</v>
      </c>
      <c r="D133" s="65">
        <v>0</v>
      </c>
      <c r="E133" s="9">
        <f>IF(D154=0, "-", D133/D154)</f>
        <v>0</v>
      </c>
      <c r="F133" s="81">
        <v>100</v>
      </c>
      <c r="G133" s="34">
        <f>IF(F154=0, "-", F133/F154)</f>
        <v>3.9200313602508821E-3</v>
      </c>
      <c r="H133" s="65">
        <v>0</v>
      </c>
      <c r="I133" s="9">
        <f>IF(H154=0, "-", H133/H154)</f>
        <v>0</v>
      </c>
      <c r="J133" s="8" t="str">
        <f t="shared" si="10"/>
        <v>-</v>
      </c>
      <c r="K133" s="9" t="str">
        <f t="shared" si="11"/>
        <v>-</v>
      </c>
    </row>
    <row r="134" spans="1:11" x14ac:dyDescent="0.25">
      <c r="A134" s="7" t="s">
        <v>447</v>
      </c>
      <c r="B134" s="65">
        <v>38</v>
      </c>
      <c r="C134" s="34">
        <f>IF(B154=0, "-", B134/B154)</f>
        <v>1.09038737446198E-2</v>
      </c>
      <c r="D134" s="65">
        <v>74</v>
      </c>
      <c r="E134" s="9">
        <f>IF(D154=0, "-", D134/D154)</f>
        <v>2.9718875502008031E-2</v>
      </c>
      <c r="F134" s="81">
        <v>858</v>
      </c>
      <c r="G134" s="34">
        <f>IF(F154=0, "-", F134/F154)</f>
        <v>3.3633869070952567E-2</v>
      </c>
      <c r="H134" s="65">
        <v>954</v>
      </c>
      <c r="I134" s="9">
        <f>IF(H154=0, "-", H134/H154)</f>
        <v>3.9640987284966345E-2</v>
      </c>
      <c r="J134" s="8">
        <f t="shared" si="10"/>
        <v>-0.48648648648648651</v>
      </c>
      <c r="K134" s="9">
        <f t="shared" si="11"/>
        <v>-0.10062893081761007</v>
      </c>
    </row>
    <row r="135" spans="1:11" x14ac:dyDescent="0.25">
      <c r="A135" s="7" t="s">
        <v>448</v>
      </c>
      <c r="B135" s="65">
        <v>181</v>
      </c>
      <c r="C135" s="34">
        <f>IF(B154=0, "-", B135/B154)</f>
        <v>5.1936872309899566E-2</v>
      </c>
      <c r="D135" s="65">
        <v>99</v>
      </c>
      <c r="E135" s="9">
        <f>IF(D154=0, "-", D135/D154)</f>
        <v>3.9759036144578312E-2</v>
      </c>
      <c r="F135" s="81">
        <v>1520</v>
      </c>
      <c r="G135" s="34">
        <f>IF(F154=0, "-", F135/F154)</f>
        <v>5.958447667581341E-2</v>
      </c>
      <c r="H135" s="65">
        <v>972</v>
      </c>
      <c r="I135" s="9">
        <f>IF(H154=0, "-", H135/H154)</f>
        <v>4.0388930441286462E-2</v>
      </c>
      <c r="J135" s="8">
        <f t="shared" si="10"/>
        <v>0.82828282828282829</v>
      </c>
      <c r="K135" s="9">
        <f t="shared" si="11"/>
        <v>0.56378600823045266</v>
      </c>
    </row>
    <row r="136" spans="1:11" x14ac:dyDescent="0.25">
      <c r="A136" s="7" t="s">
        <v>449</v>
      </c>
      <c r="B136" s="65">
        <v>418</v>
      </c>
      <c r="C136" s="34">
        <f>IF(B154=0, "-", B136/B154)</f>
        <v>0.1199426111908178</v>
      </c>
      <c r="D136" s="65">
        <v>156</v>
      </c>
      <c r="E136" s="9">
        <f>IF(D154=0, "-", D136/D154)</f>
        <v>6.2650602409638559E-2</v>
      </c>
      <c r="F136" s="81">
        <v>2097</v>
      </c>
      <c r="G136" s="34">
        <f>IF(F154=0, "-", F136/F154)</f>
        <v>8.2203057624460993E-2</v>
      </c>
      <c r="H136" s="65">
        <v>1563</v>
      </c>
      <c r="I136" s="9">
        <f>IF(H154=0, "-", H136/H154)</f>
        <v>6.4946397407130388E-2</v>
      </c>
      <c r="J136" s="8">
        <f t="shared" si="10"/>
        <v>1.6794871794871795</v>
      </c>
      <c r="K136" s="9">
        <f t="shared" si="11"/>
        <v>0.34165067178502878</v>
      </c>
    </row>
    <row r="137" spans="1:11" x14ac:dyDescent="0.25">
      <c r="A137" s="7" t="s">
        <v>450</v>
      </c>
      <c r="B137" s="65">
        <v>46</v>
      </c>
      <c r="C137" s="34">
        <f>IF(B154=0, "-", B137/B154)</f>
        <v>1.3199426111908177E-2</v>
      </c>
      <c r="D137" s="65">
        <v>29</v>
      </c>
      <c r="E137" s="9">
        <f>IF(D154=0, "-", D137/D154)</f>
        <v>1.1646586345381526E-2</v>
      </c>
      <c r="F137" s="81">
        <v>301</v>
      </c>
      <c r="G137" s="34">
        <f>IF(F154=0, "-", F137/F154)</f>
        <v>1.1799294394355155E-2</v>
      </c>
      <c r="H137" s="65">
        <v>279</v>
      </c>
      <c r="I137" s="9">
        <f>IF(H154=0, "-", H137/H154)</f>
        <v>1.1593118922961856E-2</v>
      </c>
      <c r="J137" s="8">
        <f t="shared" si="10"/>
        <v>0.58620689655172409</v>
      </c>
      <c r="K137" s="9">
        <f t="shared" si="11"/>
        <v>7.8853046594982074E-2</v>
      </c>
    </row>
    <row r="138" spans="1:11" x14ac:dyDescent="0.25">
      <c r="A138" s="7" t="s">
        <v>451</v>
      </c>
      <c r="B138" s="65">
        <v>292</v>
      </c>
      <c r="C138" s="34">
        <f>IF(B154=0, "-", B138/B154)</f>
        <v>8.3787661406025823E-2</v>
      </c>
      <c r="D138" s="65">
        <v>194</v>
      </c>
      <c r="E138" s="9">
        <f>IF(D154=0, "-", D138/D154)</f>
        <v>7.7911646586345376E-2</v>
      </c>
      <c r="F138" s="81">
        <v>2013</v>
      </c>
      <c r="G138" s="34">
        <f>IF(F154=0, "-", F138/F154)</f>
        <v>7.8910231281850249E-2</v>
      </c>
      <c r="H138" s="65">
        <v>1558</v>
      </c>
      <c r="I138" s="9">
        <f>IF(H154=0, "-", H138/H154)</f>
        <v>6.4738635419263696E-2</v>
      </c>
      <c r="J138" s="8">
        <f t="shared" si="10"/>
        <v>0.50515463917525771</v>
      </c>
      <c r="K138" s="9">
        <f t="shared" si="11"/>
        <v>0.2920410783055199</v>
      </c>
    </row>
    <row r="139" spans="1:11" x14ac:dyDescent="0.25">
      <c r="A139" s="7" t="s">
        <v>452</v>
      </c>
      <c r="B139" s="65">
        <v>64</v>
      </c>
      <c r="C139" s="34">
        <f>IF(B154=0, "-", B139/B154)</f>
        <v>1.836441893830703E-2</v>
      </c>
      <c r="D139" s="65">
        <v>33</v>
      </c>
      <c r="E139" s="9">
        <f>IF(D154=0, "-", D139/D154)</f>
        <v>1.3253012048192771E-2</v>
      </c>
      <c r="F139" s="81">
        <v>714</v>
      </c>
      <c r="G139" s="34">
        <f>IF(F154=0, "-", F139/F154)</f>
        <v>2.7989023912191296E-2</v>
      </c>
      <c r="H139" s="65">
        <v>699</v>
      </c>
      <c r="I139" s="9">
        <f>IF(H154=0, "-", H139/H154)</f>
        <v>2.9045125903764648E-2</v>
      </c>
      <c r="J139" s="8">
        <f t="shared" si="10"/>
        <v>0.93939393939393945</v>
      </c>
      <c r="K139" s="9">
        <f t="shared" si="11"/>
        <v>2.1459227467811159E-2</v>
      </c>
    </row>
    <row r="140" spans="1:11" x14ac:dyDescent="0.25">
      <c r="A140" s="7" t="s">
        <v>453</v>
      </c>
      <c r="B140" s="65">
        <v>161</v>
      </c>
      <c r="C140" s="34">
        <f>IF(B154=0, "-", B140/B154)</f>
        <v>4.6197991391678621E-2</v>
      </c>
      <c r="D140" s="65">
        <v>238</v>
      </c>
      <c r="E140" s="9">
        <f>IF(D154=0, "-", D140/D154)</f>
        <v>9.558232931726908E-2</v>
      </c>
      <c r="F140" s="81">
        <v>1246</v>
      </c>
      <c r="G140" s="34">
        <f>IF(F154=0, "-", F140/F154)</f>
        <v>4.884359074872599E-2</v>
      </c>
      <c r="H140" s="65">
        <v>1424</v>
      </c>
      <c r="I140" s="9">
        <f>IF(H154=0, "-", H140/H154)</f>
        <v>5.9170614144436133E-2</v>
      </c>
      <c r="J140" s="8">
        <f t="shared" si="10"/>
        <v>-0.3235294117647059</v>
      </c>
      <c r="K140" s="9">
        <f t="shared" si="11"/>
        <v>-0.125</v>
      </c>
    </row>
    <row r="141" spans="1:11" x14ac:dyDescent="0.25">
      <c r="A141" s="7" t="s">
        <v>454</v>
      </c>
      <c r="B141" s="65">
        <v>66</v>
      </c>
      <c r="C141" s="34">
        <f>IF(B154=0, "-", B141/B154)</f>
        <v>1.8938307030129126E-2</v>
      </c>
      <c r="D141" s="65">
        <v>223</v>
      </c>
      <c r="E141" s="9">
        <f>IF(D154=0, "-", D141/D154)</f>
        <v>8.9558232931726905E-2</v>
      </c>
      <c r="F141" s="81">
        <v>1506</v>
      </c>
      <c r="G141" s="34">
        <f>IF(F154=0, "-", F141/F154)</f>
        <v>5.9035672285378281E-2</v>
      </c>
      <c r="H141" s="65">
        <v>1846</v>
      </c>
      <c r="I141" s="9">
        <f>IF(H154=0, "-", H141/H154)</f>
        <v>7.6705725920385603E-2</v>
      </c>
      <c r="J141" s="8">
        <f t="shared" si="10"/>
        <v>-0.70403587443946192</v>
      </c>
      <c r="K141" s="9">
        <f t="shared" si="11"/>
        <v>-0.18418201516793067</v>
      </c>
    </row>
    <row r="142" spans="1:11" x14ac:dyDescent="0.25">
      <c r="A142" s="7" t="s">
        <v>455</v>
      </c>
      <c r="B142" s="65">
        <v>0</v>
      </c>
      <c r="C142" s="34">
        <f>IF(B154=0, "-", B142/B154)</f>
        <v>0</v>
      </c>
      <c r="D142" s="65">
        <v>0</v>
      </c>
      <c r="E142" s="9">
        <f>IF(D154=0, "-", D142/D154)</f>
        <v>0</v>
      </c>
      <c r="F142" s="81">
        <v>0</v>
      </c>
      <c r="G142" s="34">
        <f>IF(F154=0, "-", F142/F154)</f>
        <v>0</v>
      </c>
      <c r="H142" s="65">
        <v>4</v>
      </c>
      <c r="I142" s="9">
        <f>IF(H154=0, "-", H142/H154)</f>
        <v>1.6620959029335994E-4</v>
      </c>
      <c r="J142" s="8" t="str">
        <f t="shared" si="10"/>
        <v>-</v>
      </c>
      <c r="K142" s="9">
        <f t="shared" si="11"/>
        <v>-1</v>
      </c>
    </row>
    <row r="143" spans="1:11" x14ac:dyDescent="0.25">
      <c r="A143" s="7" t="s">
        <v>456</v>
      </c>
      <c r="B143" s="65">
        <v>31</v>
      </c>
      <c r="C143" s="34">
        <f>IF(B154=0, "-", B143/B154)</f>
        <v>8.8952654232424683E-3</v>
      </c>
      <c r="D143" s="65">
        <v>135</v>
      </c>
      <c r="E143" s="9">
        <f>IF(D154=0, "-", D143/D154)</f>
        <v>5.4216867469879519E-2</v>
      </c>
      <c r="F143" s="81">
        <v>756</v>
      </c>
      <c r="G143" s="34">
        <f>IF(F154=0, "-", F143/F154)</f>
        <v>2.9635437083496668E-2</v>
      </c>
      <c r="H143" s="65">
        <v>1391</v>
      </c>
      <c r="I143" s="9">
        <f>IF(H154=0, "-", H143/H154)</f>
        <v>5.7799385024515912E-2</v>
      </c>
      <c r="J143" s="8">
        <f t="shared" si="10"/>
        <v>-0.77037037037037037</v>
      </c>
      <c r="K143" s="9">
        <f t="shared" si="11"/>
        <v>-0.4565061107117182</v>
      </c>
    </row>
    <row r="144" spans="1:11" x14ac:dyDescent="0.25">
      <c r="A144" s="7" t="s">
        <v>457</v>
      </c>
      <c r="B144" s="65">
        <v>20</v>
      </c>
      <c r="C144" s="34">
        <f>IF(B154=0, "-", B144/B154)</f>
        <v>5.7388809182209472E-3</v>
      </c>
      <c r="D144" s="65">
        <v>0</v>
      </c>
      <c r="E144" s="9">
        <f>IF(D154=0, "-", D144/D154)</f>
        <v>0</v>
      </c>
      <c r="F144" s="81">
        <v>430</v>
      </c>
      <c r="G144" s="34">
        <f>IF(F154=0, "-", F144/F154)</f>
        <v>1.6856134849078792E-2</v>
      </c>
      <c r="H144" s="65">
        <v>0</v>
      </c>
      <c r="I144" s="9">
        <f>IF(H154=0, "-", H144/H154)</f>
        <v>0</v>
      </c>
      <c r="J144" s="8" t="str">
        <f t="shared" si="10"/>
        <v>-</v>
      </c>
      <c r="K144" s="9" t="str">
        <f t="shared" si="11"/>
        <v>-</v>
      </c>
    </row>
    <row r="145" spans="1:11" x14ac:dyDescent="0.25">
      <c r="A145" s="7" t="s">
        <v>458</v>
      </c>
      <c r="B145" s="65">
        <v>29</v>
      </c>
      <c r="C145" s="34">
        <f>IF(B154=0, "-", B145/B154)</f>
        <v>8.3213773314203734E-3</v>
      </c>
      <c r="D145" s="65">
        <v>65</v>
      </c>
      <c r="E145" s="9">
        <f>IF(D154=0, "-", D145/D154)</f>
        <v>2.6104417670682729E-2</v>
      </c>
      <c r="F145" s="81">
        <v>445</v>
      </c>
      <c r="G145" s="34">
        <f>IF(F154=0, "-", F145/F154)</f>
        <v>1.7444139553116425E-2</v>
      </c>
      <c r="H145" s="65">
        <v>380</v>
      </c>
      <c r="I145" s="9">
        <f>IF(H154=0, "-", H145/H154)</f>
        <v>1.5789911077869194E-2</v>
      </c>
      <c r="J145" s="8">
        <f t="shared" si="10"/>
        <v>-0.55384615384615388</v>
      </c>
      <c r="K145" s="9">
        <f t="shared" si="11"/>
        <v>0.17105263157894737</v>
      </c>
    </row>
    <row r="146" spans="1:11" x14ac:dyDescent="0.25">
      <c r="A146" s="7" t="s">
        <v>459</v>
      </c>
      <c r="B146" s="65">
        <v>40</v>
      </c>
      <c r="C146" s="34">
        <f>IF(B154=0, "-", B146/B154)</f>
        <v>1.1477761836441894E-2</v>
      </c>
      <c r="D146" s="65">
        <v>54</v>
      </c>
      <c r="E146" s="9">
        <f>IF(D154=0, "-", D146/D154)</f>
        <v>2.1686746987951807E-2</v>
      </c>
      <c r="F146" s="81">
        <v>435</v>
      </c>
      <c r="G146" s="34">
        <f>IF(F154=0, "-", F146/F154)</f>
        <v>1.7052136417091336E-2</v>
      </c>
      <c r="H146" s="65">
        <v>331</v>
      </c>
      <c r="I146" s="9">
        <f>IF(H154=0, "-", H146/H154)</f>
        <v>1.3753843596775533E-2</v>
      </c>
      <c r="J146" s="8">
        <f t="shared" si="10"/>
        <v>-0.25925925925925924</v>
      </c>
      <c r="K146" s="9">
        <f t="shared" si="11"/>
        <v>0.31419939577039274</v>
      </c>
    </row>
    <row r="147" spans="1:11" x14ac:dyDescent="0.25">
      <c r="A147" s="7" t="s">
        <v>460</v>
      </c>
      <c r="B147" s="65">
        <v>309</v>
      </c>
      <c r="C147" s="34">
        <f>IF(B154=0, "-", B147/B154)</f>
        <v>8.8665710186513633E-2</v>
      </c>
      <c r="D147" s="65">
        <v>246</v>
      </c>
      <c r="E147" s="9">
        <f>IF(D154=0, "-", D147/D154)</f>
        <v>9.8795180722891562E-2</v>
      </c>
      <c r="F147" s="81">
        <v>2686</v>
      </c>
      <c r="G147" s="34">
        <f>IF(F154=0, "-", F147/F154)</f>
        <v>0.1052920423363387</v>
      </c>
      <c r="H147" s="65">
        <v>2077</v>
      </c>
      <c r="I147" s="9">
        <f>IF(H154=0, "-", H147/H154)</f>
        <v>8.6304329759827145E-2</v>
      </c>
      <c r="J147" s="8">
        <f t="shared" si="10"/>
        <v>0.25609756097560976</v>
      </c>
      <c r="K147" s="9">
        <f t="shared" si="11"/>
        <v>0.2932113625421281</v>
      </c>
    </row>
    <row r="148" spans="1:11" x14ac:dyDescent="0.25">
      <c r="A148" s="7" t="s">
        <v>461</v>
      </c>
      <c r="B148" s="65">
        <v>57</v>
      </c>
      <c r="C148" s="34">
        <f>IF(B154=0, "-", B148/B154)</f>
        <v>1.63558106169297E-2</v>
      </c>
      <c r="D148" s="65">
        <v>44</v>
      </c>
      <c r="E148" s="9">
        <f>IF(D154=0, "-", D148/D154)</f>
        <v>1.7670682730923693E-2</v>
      </c>
      <c r="F148" s="81">
        <v>414</v>
      </c>
      <c r="G148" s="34">
        <f>IF(F154=0, "-", F148/F154)</f>
        <v>1.622892983143865E-2</v>
      </c>
      <c r="H148" s="65">
        <v>621</v>
      </c>
      <c r="I148" s="9">
        <f>IF(H154=0, "-", H148/H154)</f>
        <v>2.580403889304413E-2</v>
      </c>
      <c r="J148" s="8">
        <f t="shared" si="10"/>
        <v>0.29545454545454547</v>
      </c>
      <c r="K148" s="9">
        <f t="shared" si="11"/>
        <v>-0.33333333333333331</v>
      </c>
    </row>
    <row r="149" spans="1:11" x14ac:dyDescent="0.25">
      <c r="A149" s="7" t="s">
        <v>462</v>
      </c>
      <c r="B149" s="65">
        <v>619</v>
      </c>
      <c r="C149" s="34">
        <f>IF(B154=0, "-", B149/B154)</f>
        <v>0.1776183644189383</v>
      </c>
      <c r="D149" s="65">
        <v>78</v>
      </c>
      <c r="E149" s="9">
        <f>IF(D154=0, "-", D149/D154)</f>
        <v>3.1325301204819279E-2</v>
      </c>
      <c r="F149" s="81">
        <v>2836</v>
      </c>
      <c r="G149" s="34">
        <f>IF(F154=0, "-", F149/F154)</f>
        <v>0.11117208937671501</v>
      </c>
      <c r="H149" s="65">
        <v>3067</v>
      </c>
      <c r="I149" s="9">
        <f>IF(H154=0, "-", H149/H154)</f>
        <v>0.12744120335743372</v>
      </c>
      <c r="J149" s="8">
        <f t="shared" si="10"/>
        <v>6.9358974358974361</v>
      </c>
      <c r="K149" s="9">
        <f t="shared" si="11"/>
        <v>-7.5317900228236062E-2</v>
      </c>
    </row>
    <row r="150" spans="1:11" x14ac:dyDescent="0.25">
      <c r="A150" s="7" t="s">
        <v>463</v>
      </c>
      <c r="B150" s="65">
        <v>378</v>
      </c>
      <c r="C150" s="34">
        <f>IF(B154=0, "-", B150/B154)</f>
        <v>0.10846484935437589</v>
      </c>
      <c r="D150" s="65">
        <v>375</v>
      </c>
      <c r="E150" s="9">
        <f>IF(D154=0, "-", D150/D154)</f>
        <v>0.15060240963855423</v>
      </c>
      <c r="F150" s="81">
        <v>2327</v>
      </c>
      <c r="G150" s="34">
        <f>IF(F154=0, "-", F150/F154)</f>
        <v>9.1219129753038031E-2</v>
      </c>
      <c r="H150" s="65">
        <v>3541</v>
      </c>
      <c r="I150" s="9">
        <f>IF(H154=0, "-", H150/H154)</f>
        <v>0.14713703980719686</v>
      </c>
      <c r="J150" s="8">
        <f t="shared" si="10"/>
        <v>8.0000000000000002E-3</v>
      </c>
      <c r="K150" s="9">
        <f t="shared" si="11"/>
        <v>-0.34284100536571588</v>
      </c>
    </row>
    <row r="151" spans="1:11" x14ac:dyDescent="0.25">
      <c r="A151" s="7" t="s">
        <v>464</v>
      </c>
      <c r="B151" s="65">
        <v>7</v>
      </c>
      <c r="C151" s="34">
        <f>IF(B154=0, "-", B151/B154)</f>
        <v>2.0086083213773313E-3</v>
      </c>
      <c r="D151" s="65">
        <v>6</v>
      </c>
      <c r="E151" s="9">
        <f>IF(D154=0, "-", D151/D154)</f>
        <v>2.4096385542168677E-3</v>
      </c>
      <c r="F151" s="81">
        <v>54</v>
      </c>
      <c r="G151" s="34">
        <f>IF(F154=0, "-", F151/F154)</f>
        <v>2.1168169345354764E-3</v>
      </c>
      <c r="H151" s="65">
        <v>32</v>
      </c>
      <c r="I151" s="9">
        <f>IF(H154=0, "-", H151/H154)</f>
        <v>1.3296767223468795E-3</v>
      </c>
      <c r="J151" s="8">
        <f t="shared" si="10"/>
        <v>0.16666666666666666</v>
      </c>
      <c r="K151" s="9">
        <f t="shared" si="11"/>
        <v>0.6875</v>
      </c>
    </row>
    <row r="152" spans="1:11" x14ac:dyDescent="0.25">
      <c r="A152" s="7" t="s">
        <v>465</v>
      </c>
      <c r="B152" s="65">
        <v>56</v>
      </c>
      <c r="C152" s="34">
        <f>IF(B154=0, "-", B152/B154)</f>
        <v>1.606886657101865E-2</v>
      </c>
      <c r="D152" s="65">
        <v>249</v>
      </c>
      <c r="E152" s="9">
        <f>IF(D154=0, "-", D152/D154)</f>
        <v>0.1</v>
      </c>
      <c r="F152" s="81">
        <v>924</v>
      </c>
      <c r="G152" s="34">
        <f>IF(F154=0, "-", F152/F154)</f>
        <v>3.622108976871815E-2</v>
      </c>
      <c r="H152" s="65">
        <v>856</v>
      </c>
      <c r="I152" s="9">
        <f>IF(H154=0, "-", H152/H154)</f>
        <v>3.5568852322779024E-2</v>
      </c>
      <c r="J152" s="8">
        <f t="shared" si="10"/>
        <v>-0.77510040160642568</v>
      </c>
      <c r="K152" s="9">
        <f t="shared" si="11"/>
        <v>7.9439252336448593E-2</v>
      </c>
    </row>
    <row r="153" spans="1:11" x14ac:dyDescent="0.25">
      <c r="A153" s="2"/>
      <c r="B153" s="68"/>
      <c r="C153" s="33"/>
      <c r="D153" s="68"/>
      <c r="E153" s="6"/>
      <c r="F153" s="82"/>
      <c r="G153" s="33"/>
      <c r="H153" s="68"/>
      <c r="I153" s="6"/>
      <c r="J153" s="5"/>
      <c r="K153" s="6"/>
    </row>
    <row r="154" spans="1:11" s="43" customFormat="1" ht="13" x14ac:dyDescent="0.3">
      <c r="A154" s="162" t="s">
        <v>630</v>
      </c>
      <c r="B154" s="71">
        <f>SUM(B131:B153)</f>
        <v>3485</v>
      </c>
      <c r="C154" s="40">
        <f>B154/29426</f>
        <v>0.11843267858356556</v>
      </c>
      <c r="D154" s="71">
        <f>SUM(D131:D153)</f>
        <v>2490</v>
      </c>
      <c r="E154" s="41">
        <f>D154/25367</f>
        <v>9.8159025505578118E-2</v>
      </c>
      <c r="F154" s="77">
        <f>SUM(F131:F153)</f>
        <v>25510</v>
      </c>
      <c r="G154" s="42">
        <f>F154/239363</f>
        <v>0.10657453324030865</v>
      </c>
      <c r="H154" s="71">
        <f>SUM(H131:H153)</f>
        <v>24066</v>
      </c>
      <c r="I154" s="41">
        <f>H154/214492</f>
        <v>0.11219998881077149</v>
      </c>
      <c r="J154" s="37">
        <f>IF(D154=0, "-", IF((B154-D154)/D154&lt;10, (B154-D154)/D154, "&gt;999%"))</f>
        <v>0.39959839357429716</v>
      </c>
      <c r="K154" s="38">
        <f>IF(H154=0, "-", IF((F154-H154)/H154&lt;10, (F154-H154)/H154, "&gt;999%"))</f>
        <v>6.0001662095902936E-2</v>
      </c>
    </row>
    <row r="155" spans="1:11" x14ac:dyDescent="0.25">
      <c r="B155" s="83"/>
      <c r="D155" s="83"/>
      <c r="F155" s="83"/>
      <c r="H155" s="83"/>
    </row>
    <row r="156" spans="1:11" ht="13" x14ac:dyDescent="0.3">
      <c r="A156" s="163" t="s">
        <v>161</v>
      </c>
      <c r="B156" s="61" t="s">
        <v>12</v>
      </c>
      <c r="C156" s="62" t="s">
        <v>13</v>
      </c>
      <c r="D156" s="61" t="s">
        <v>12</v>
      </c>
      <c r="E156" s="63" t="s">
        <v>13</v>
      </c>
      <c r="F156" s="62" t="s">
        <v>12</v>
      </c>
      <c r="G156" s="62" t="s">
        <v>13</v>
      </c>
      <c r="H156" s="61" t="s">
        <v>12</v>
      </c>
      <c r="I156" s="63" t="s">
        <v>13</v>
      </c>
      <c r="J156" s="61"/>
      <c r="K156" s="63"/>
    </row>
    <row r="157" spans="1:11" x14ac:dyDescent="0.25">
      <c r="A157" s="7" t="s">
        <v>466</v>
      </c>
      <c r="B157" s="65">
        <v>9</v>
      </c>
      <c r="C157" s="34">
        <f>IF(B182=0, "-", B157/B182)</f>
        <v>1.2802275960170697E-2</v>
      </c>
      <c r="D157" s="65">
        <v>3</v>
      </c>
      <c r="E157" s="9">
        <f>IF(D182=0, "-", D157/D182)</f>
        <v>5.3097345132743362E-3</v>
      </c>
      <c r="F157" s="81">
        <v>23</v>
      </c>
      <c r="G157" s="34">
        <f>IF(F182=0, "-", F157/F182)</f>
        <v>3.3208200981807681E-3</v>
      </c>
      <c r="H157" s="65">
        <v>21</v>
      </c>
      <c r="I157" s="9">
        <f>IF(H182=0, "-", H157/H182)</f>
        <v>3.8307187157971545E-3</v>
      </c>
      <c r="J157" s="8">
        <f t="shared" ref="J157:J180" si="12">IF(D157=0, "-", IF((B157-D157)/D157&lt;10, (B157-D157)/D157, "&gt;999%"))</f>
        <v>2</v>
      </c>
      <c r="K157" s="9">
        <f t="shared" ref="K157:K180" si="13">IF(H157=0, "-", IF((F157-H157)/H157&lt;10, (F157-H157)/H157, "&gt;999%"))</f>
        <v>9.5238095238095233E-2</v>
      </c>
    </row>
    <row r="158" spans="1:11" x14ac:dyDescent="0.25">
      <c r="A158" s="7" t="s">
        <v>467</v>
      </c>
      <c r="B158" s="65">
        <v>42</v>
      </c>
      <c r="C158" s="34">
        <f>IF(B182=0, "-", B158/B182)</f>
        <v>5.9743954480796585E-2</v>
      </c>
      <c r="D158" s="65">
        <v>26</v>
      </c>
      <c r="E158" s="9">
        <f>IF(D182=0, "-", D158/D182)</f>
        <v>4.6017699115044247E-2</v>
      </c>
      <c r="F158" s="81">
        <v>415</v>
      </c>
      <c r="G158" s="34">
        <f>IF(F182=0, "-", F158/F182)</f>
        <v>5.9919145249783423E-2</v>
      </c>
      <c r="H158" s="65">
        <v>230</v>
      </c>
      <c r="I158" s="9">
        <f>IF(H182=0, "-", H158/H182)</f>
        <v>4.1955490696825977E-2</v>
      </c>
      <c r="J158" s="8">
        <f t="shared" si="12"/>
        <v>0.61538461538461542</v>
      </c>
      <c r="K158" s="9">
        <f t="shared" si="13"/>
        <v>0.80434782608695654</v>
      </c>
    </row>
    <row r="159" spans="1:11" x14ac:dyDescent="0.25">
      <c r="A159" s="7" t="s">
        <v>468</v>
      </c>
      <c r="B159" s="65">
        <v>11</v>
      </c>
      <c r="C159" s="34">
        <f>IF(B182=0, "-", B159/B182)</f>
        <v>1.5647226173541962E-2</v>
      </c>
      <c r="D159" s="65">
        <v>18</v>
      </c>
      <c r="E159" s="9">
        <f>IF(D182=0, "-", D159/D182)</f>
        <v>3.1858407079646017E-2</v>
      </c>
      <c r="F159" s="81">
        <v>85</v>
      </c>
      <c r="G159" s="34">
        <f>IF(F182=0, "-", F159/F182)</f>
        <v>1.2272596015015883E-2</v>
      </c>
      <c r="H159" s="65">
        <v>73</v>
      </c>
      <c r="I159" s="9">
        <f>IF(H182=0, "-", H159/H182)</f>
        <v>1.3316307916818679E-2</v>
      </c>
      <c r="J159" s="8">
        <f t="shared" si="12"/>
        <v>-0.3888888888888889</v>
      </c>
      <c r="K159" s="9">
        <f t="shared" si="13"/>
        <v>0.16438356164383561</v>
      </c>
    </row>
    <row r="160" spans="1:11" x14ac:dyDescent="0.25">
      <c r="A160" s="7" t="s">
        <v>469</v>
      </c>
      <c r="B160" s="65">
        <v>19</v>
      </c>
      <c r="C160" s="34">
        <f>IF(B182=0, "-", B160/B182)</f>
        <v>2.7027027027027029E-2</v>
      </c>
      <c r="D160" s="65">
        <v>25</v>
      </c>
      <c r="E160" s="9">
        <f>IF(D182=0, "-", D160/D182)</f>
        <v>4.4247787610619468E-2</v>
      </c>
      <c r="F160" s="81">
        <v>221</v>
      </c>
      <c r="G160" s="34">
        <f>IF(F182=0, "-", F160/F182)</f>
        <v>3.1908749639041292E-2</v>
      </c>
      <c r="H160" s="65">
        <v>97</v>
      </c>
      <c r="I160" s="9">
        <f>IF(H182=0, "-", H160/H182)</f>
        <v>1.7694272163443998E-2</v>
      </c>
      <c r="J160" s="8">
        <f t="shared" si="12"/>
        <v>-0.24</v>
      </c>
      <c r="K160" s="9">
        <f t="shared" si="13"/>
        <v>1.2783505154639174</v>
      </c>
    </row>
    <row r="161" spans="1:11" x14ac:dyDescent="0.25">
      <c r="A161" s="7" t="s">
        <v>470</v>
      </c>
      <c r="B161" s="65">
        <v>73</v>
      </c>
      <c r="C161" s="34">
        <f>IF(B182=0, "-", B161/B182)</f>
        <v>0.10384068278805121</v>
      </c>
      <c r="D161" s="65">
        <v>115</v>
      </c>
      <c r="E161" s="9">
        <f>IF(D182=0, "-", D161/D182)</f>
        <v>0.20353982300884957</v>
      </c>
      <c r="F161" s="81">
        <v>1014</v>
      </c>
      <c r="G161" s="34">
        <f>IF(F182=0, "-", F161/F182)</f>
        <v>0.14640485128501299</v>
      </c>
      <c r="H161" s="65">
        <v>971</v>
      </c>
      <c r="I161" s="9">
        <f>IF(H182=0, "-", H161/H182)</f>
        <v>0.1771251368113827</v>
      </c>
      <c r="J161" s="8">
        <f t="shared" si="12"/>
        <v>-0.36521739130434783</v>
      </c>
      <c r="K161" s="9">
        <f t="shared" si="13"/>
        <v>4.4284243048403706E-2</v>
      </c>
    </row>
    <row r="162" spans="1:11" x14ac:dyDescent="0.25">
      <c r="A162" s="7" t="s">
        <v>471</v>
      </c>
      <c r="B162" s="65">
        <v>22</v>
      </c>
      <c r="C162" s="34">
        <f>IF(B182=0, "-", B162/B182)</f>
        <v>3.1294452347083924E-2</v>
      </c>
      <c r="D162" s="65">
        <v>13</v>
      </c>
      <c r="E162" s="9">
        <f>IF(D182=0, "-", D162/D182)</f>
        <v>2.3008849557522124E-2</v>
      </c>
      <c r="F162" s="81">
        <v>160</v>
      </c>
      <c r="G162" s="34">
        <f>IF(F182=0, "-", F162/F182)</f>
        <v>2.310135720473578E-2</v>
      </c>
      <c r="H162" s="65">
        <v>196</v>
      </c>
      <c r="I162" s="9">
        <f>IF(H182=0, "-", H162/H182)</f>
        <v>3.5753374680773442E-2</v>
      </c>
      <c r="J162" s="8">
        <f t="shared" si="12"/>
        <v>0.69230769230769229</v>
      </c>
      <c r="K162" s="9">
        <f t="shared" si="13"/>
        <v>-0.18367346938775511</v>
      </c>
    </row>
    <row r="163" spans="1:11" x14ac:dyDescent="0.25">
      <c r="A163" s="7" t="s">
        <v>472</v>
      </c>
      <c r="B163" s="65">
        <v>8</v>
      </c>
      <c r="C163" s="34">
        <f>IF(B182=0, "-", B163/B182)</f>
        <v>1.1379800853485065E-2</v>
      </c>
      <c r="D163" s="65">
        <v>8</v>
      </c>
      <c r="E163" s="9">
        <f>IF(D182=0, "-", D163/D182)</f>
        <v>1.415929203539823E-2</v>
      </c>
      <c r="F163" s="81">
        <v>60</v>
      </c>
      <c r="G163" s="34">
        <f>IF(F182=0, "-", F163/F182)</f>
        <v>8.6630089517759166E-3</v>
      </c>
      <c r="H163" s="65">
        <v>41</v>
      </c>
      <c r="I163" s="9">
        <f>IF(H182=0, "-", H163/H182)</f>
        <v>7.4790222546515872E-3</v>
      </c>
      <c r="J163" s="8">
        <f t="shared" si="12"/>
        <v>0</v>
      </c>
      <c r="K163" s="9">
        <f t="shared" si="13"/>
        <v>0.46341463414634149</v>
      </c>
    </row>
    <row r="164" spans="1:11" x14ac:dyDescent="0.25">
      <c r="A164" s="7" t="s">
        <v>473</v>
      </c>
      <c r="B164" s="65">
        <v>15</v>
      </c>
      <c r="C164" s="34">
        <f>IF(B182=0, "-", B164/B182)</f>
        <v>2.1337126600284494E-2</v>
      </c>
      <c r="D164" s="65">
        <v>6</v>
      </c>
      <c r="E164" s="9">
        <f>IF(D182=0, "-", D164/D182)</f>
        <v>1.0619469026548672E-2</v>
      </c>
      <c r="F164" s="81">
        <v>76</v>
      </c>
      <c r="G164" s="34">
        <f>IF(F182=0, "-", F164/F182)</f>
        <v>1.0973144672249495E-2</v>
      </c>
      <c r="H164" s="65">
        <v>60</v>
      </c>
      <c r="I164" s="9">
        <f>IF(H182=0, "-", H164/H182)</f>
        <v>1.0944910616563297E-2</v>
      </c>
      <c r="J164" s="8">
        <f t="shared" si="12"/>
        <v>1.5</v>
      </c>
      <c r="K164" s="9">
        <f t="shared" si="13"/>
        <v>0.26666666666666666</v>
      </c>
    </row>
    <row r="165" spans="1:11" x14ac:dyDescent="0.25">
      <c r="A165" s="7" t="s">
        <v>474</v>
      </c>
      <c r="B165" s="65">
        <v>0</v>
      </c>
      <c r="C165" s="34">
        <f>IF(B182=0, "-", B165/B182)</f>
        <v>0</v>
      </c>
      <c r="D165" s="65">
        <v>0</v>
      </c>
      <c r="E165" s="9">
        <f>IF(D182=0, "-", D165/D182)</f>
        <v>0</v>
      </c>
      <c r="F165" s="81">
        <v>4</v>
      </c>
      <c r="G165" s="34">
        <f>IF(F182=0, "-", F165/F182)</f>
        <v>5.775339301183945E-4</v>
      </c>
      <c r="H165" s="65">
        <v>4</v>
      </c>
      <c r="I165" s="9">
        <f>IF(H182=0, "-", H165/H182)</f>
        <v>7.2966070777088653E-4</v>
      </c>
      <c r="J165" s="8" t="str">
        <f t="shared" si="12"/>
        <v>-</v>
      </c>
      <c r="K165" s="9">
        <f t="shared" si="13"/>
        <v>0</v>
      </c>
    </row>
    <row r="166" spans="1:11" x14ac:dyDescent="0.25">
      <c r="A166" s="7" t="s">
        <v>475</v>
      </c>
      <c r="B166" s="65">
        <v>41</v>
      </c>
      <c r="C166" s="34">
        <f>IF(B182=0, "-", B166/B182)</f>
        <v>5.8321479374110953E-2</v>
      </c>
      <c r="D166" s="65">
        <v>48</v>
      </c>
      <c r="E166" s="9">
        <f>IF(D182=0, "-", D166/D182)</f>
        <v>8.4955752212389379E-2</v>
      </c>
      <c r="F166" s="81">
        <v>374</v>
      </c>
      <c r="G166" s="34">
        <f>IF(F182=0, "-", F166/F182)</f>
        <v>5.3999422466069882E-2</v>
      </c>
      <c r="H166" s="65">
        <v>500</v>
      </c>
      <c r="I166" s="9">
        <f>IF(H182=0, "-", H166/H182)</f>
        <v>9.1207588471360818E-2</v>
      </c>
      <c r="J166" s="8">
        <f t="shared" si="12"/>
        <v>-0.14583333333333334</v>
      </c>
      <c r="K166" s="9">
        <f t="shared" si="13"/>
        <v>-0.252</v>
      </c>
    </row>
    <row r="167" spans="1:11" x14ac:dyDescent="0.25">
      <c r="A167" s="7" t="s">
        <v>476</v>
      </c>
      <c r="B167" s="65">
        <v>52</v>
      </c>
      <c r="C167" s="34">
        <f>IF(B182=0, "-", B167/B182)</f>
        <v>7.3968705547652919E-2</v>
      </c>
      <c r="D167" s="65">
        <v>18</v>
      </c>
      <c r="E167" s="9">
        <f>IF(D182=0, "-", D167/D182)</f>
        <v>3.1858407079646017E-2</v>
      </c>
      <c r="F167" s="81">
        <v>286</v>
      </c>
      <c r="G167" s="34">
        <f>IF(F182=0, "-", F167/F182)</f>
        <v>4.1293676003465202E-2</v>
      </c>
      <c r="H167" s="65">
        <v>139</v>
      </c>
      <c r="I167" s="9">
        <f>IF(H182=0, "-", H167/H182)</f>
        <v>2.5355709595038307E-2</v>
      </c>
      <c r="J167" s="8">
        <f t="shared" si="12"/>
        <v>1.8888888888888888</v>
      </c>
      <c r="K167" s="9">
        <f t="shared" si="13"/>
        <v>1.0575539568345325</v>
      </c>
    </row>
    <row r="168" spans="1:11" x14ac:dyDescent="0.25">
      <c r="A168" s="7" t="s">
        <v>477</v>
      </c>
      <c r="B168" s="65">
        <v>73</v>
      </c>
      <c r="C168" s="34">
        <f>IF(B182=0, "-", B168/B182)</f>
        <v>0.10384068278805121</v>
      </c>
      <c r="D168" s="65">
        <v>40</v>
      </c>
      <c r="E168" s="9">
        <f>IF(D182=0, "-", D168/D182)</f>
        <v>7.0796460176991149E-2</v>
      </c>
      <c r="F168" s="81">
        <v>867</v>
      </c>
      <c r="G168" s="34">
        <f>IF(F182=0, "-", F168/F182)</f>
        <v>0.12518047935316201</v>
      </c>
      <c r="H168" s="65">
        <v>313</v>
      </c>
      <c r="I168" s="9">
        <f>IF(H182=0, "-", H168/H182)</f>
        <v>5.7095950383071872E-2</v>
      </c>
      <c r="J168" s="8">
        <f t="shared" si="12"/>
        <v>0.82499999999999996</v>
      </c>
      <c r="K168" s="9">
        <f t="shared" si="13"/>
        <v>1.7699680511182108</v>
      </c>
    </row>
    <row r="169" spans="1:11" x14ac:dyDescent="0.25">
      <c r="A169" s="7" t="s">
        <v>478</v>
      </c>
      <c r="B169" s="65">
        <v>44</v>
      </c>
      <c r="C169" s="34">
        <f>IF(B182=0, "-", B169/B182)</f>
        <v>6.2588904694167849E-2</v>
      </c>
      <c r="D169" s="65">
        <v>6</v>
      </c>
      <c r="E169" s="9">
        <f>IF(D182=0, "-", D169/D182)</f>
        <v>1.0619469026548672E-2</v>
      </c>
      <c r="F169" s="81">
        <v>530</v>
      </c>
      <c r="G169" s="34">
        <f>IF(F182=0, "-", F169/F182)</f>
        <v>7.6523245740687265E-2</v>
      </c>
      <c r="H169" s="65">
        <v>251</v>
      </c>
      <c r="I169" s="9">
        <f>IF(H182=0, "-", H169/H182)</f>
        <v>4.5786209412623131E-2</v>
      </c>
      <c r="J169" s="8">
        <f t="shared" si="12"/>
        <v>6.333333333333333</v>
      </c>
      <c r="K169" s="9">
        <f t="shared" si="13"/>
        <v>1.1115537848605577</v>
      </c>
    </row>
    <row r="170" spans="1:11" x14ac:dyDescent="0.25">
      <c r="A170" s="7" t="s">
        <v>479</v>
      </c>
      <c r="B170" s="65">
        <v>6</v>
      </c>
      <c r="C170" s="34">
        <f>IF(B182=0, "-", B170/B182)</f>
        <v>8.5348506401137988E-3</v>
      </c>
      <c r="D170" s="65">
        <v>6</v>
      </c>
      <c r="E170" s="9">
        <f>IF(D182=0, "-", D170/D182)</f>
        <v>1.0619469026548672E-2</v>
      </c>
      <c r="F170" s="81">
        <v>129</v>
      </c>
      <c r="G170" s="34">
        <f>IF(F182=0, "-", F170/F182)</f>
        <v>1.8625469246318221E-2</v>
      </c>
      <c r="H170" s="65">
        <v>86</v>
      </c>
      <c r="I170" s="9">
        <f>IF(H182=0, "-", H170/H182)</f>
        <v>1.568770521707406E-2</v>
      </c>
      <c r="J170" s="8">
        <f t="shared" si="12"/>
        <v>0</v>
      </c>
      <c r="K170" s="9">
        <f t="shared" si="13"/>
        <v>0.5</v>
      </c>
    </row>
    <row r="171" spans="1:11" x14ac:dyDescent="0.25">
      <c r="A171" s="7" t="s">
        <v>480</v>
      </c>
      <c r="B171" s="65">
        <v>83</v>
      </c>
      <c r="C171" s="34">
        <f>IF(B182=0, "-", B171/B182)</f>
        <v>0.11806543385490754</v>
      </c>
      <c r="D171" s="65">
        <v>29</v>
      </c>
      <c r="E171" s="9">
        <f>IF(D182=0, "-", D171/D182)</f>
        <v>5.1327433628318583E-2</v>
      </c>
      <c r="F171" s="81">
        <v>580</v>
      </c>
      <c r="G171" s="34">
        <f>IF(F182=0, "-", F171/F182)</f>
        <v>8.3742419867167198E-2</v>
      </c>
      <c r="H171" s="65">
        <v>318</v>
      </c>
      <c r="I171" s="9">
        <f>IF(H182=0, "-", H171/H182)</f>
        <v>5.8008026267785479E-2</v>
      </c>
      <c r="J171" s="8">
        <f t="shared" si="12"/>
        <v>1.8620689655172413</v>
      </c>
      <c r="K171" s="9">
        <f t="shared" si="13"/>
        <v>0.82389937106918243</v>
      </c>
    </row>
    <row r="172" spans="1:11" x14ac:dyDescent="0.25">
      <c r="A172" s="7" t="s">
        <v>481</v>
      </c>
      <c r="B172" s="65">
        <v>0</v>
      </c>
      <c r="C172" s="34">
        <f>IF(B182=0, "-", B172/B182)</f>
        <v>0</v>
      </c>
      <c r="D172" s="65">
        <v>12</v>
      </c>
      <c r="E172" s="9">
        <f>IF(D182=0, "-", D172/D182)</f>
        <v>2.1238938053097345E-2</v>
      </c>
      <c r="F172" s="81">
        <v>18</v>
      </c>
      <c r="G172" s="34">
        <f>IF(F182=0, "-", F172/F182)</f>
        <v>2.5989026855327752E-3</v>
      </c>
      <c r="H172" s="65">
        <v>95</v>
      </c>
      <c r="I172" s="9">
        <f>IF(H182=0, "-", H172/H182)</f>
        <v>1.7329441809558557E-2</v>
      </c>
      <c r="J172" s="8">
        <f t="shared" si="12"/>
        <v>-1</v>
      </c>
      <c r="K172" s="9">
        <f t="shared" si="13"/>
        <v>-0.81052631578947365</v>
      </c>
    </row>
    <row r="173" spans="1:11" x14ac:dyDescent="0.25">
      <c r="A173" s="7" t="s">
        <v>482</v>
      </c>
      <c r="B173" s="65">
        <v>31</v>
      </c>
      <c r="C173" s="34">
        <f>IF(B182=0, "-", B173/B182)</f>
        <v>4.4096728307254626E-2</v>
      </c>
      <c r="D173" s="65">
        <v>0</v>
      </c>
      <c r="E173" s="9">
        <f>IF(D182=0, "-", D173/D182)</f>
        <v>0</v>
      </c>
      <c r="F173" s="81">
        <v>93</v>
      </c>
      <c r="G173" s="34">
        <f>IF(F182=0, "-", F173/F182)</f>
        <v>1.3427663875252672E-2</v>
      </c>
      <c r="H173" s="65">
        <v>0</v>
      </c>
      <c r="I173" s="9">
        <f>IF(H182=0, "-", H173/H182)</f>
        <v>0</v>
      </c>
      <c r="J173" s="8" t="str">
        <f t="shared" si="12"/>
        <v>-</v>
      </c>
      <c r="K173" s="9" t="str">
        <f t="shared" si="13"/>
        <v>-</v>
      </c>
    </row>
    <row r="174" spans="1:11" x14ac:dyDescent="0.25">
      <c r="A174" s="7" t="s">
        <v>483</v>
      </c>
      <c r="B174" s="65">
        <v>18</v>
      </c>
      <c r="C174" s="34">
        <f>IF(B182=0, "-", B174/B182)</f>
        <v>2.5604551920341393E-2</v>
      </c>
      <c r="D174" s="65">
        <v>0</v>
      </c>
      <c r="E174" s="9">
        <f>IF(D182=0, "-", D174/D182)</f>
        <v>0</v>
      </c>
      <c r="F174" s="81">
        <v>30</v>
      </c>
      <c r="G174" s="34">
        <f>IF(F182=0, "-", F174/F182)</f>
        <v>4.3315044758879583E-3</v>
      </c>
      <c r="H174" s="65">
        <v>0</v>
      </c>
      <c r="I174" s="9">
        <f>IF(H182=0, "-", H174/H182)</f>
        <v>0</v>
      </c>
      <c r="J174" s="8" t="str">
        <f t="shared" si="12"/>
        <v>-</v>
      </c>
      <c r="K174" s="9" t="str">
        <f t="shared" si="13"/>
        <v>-</v>
      </c>
    </row>
    <row r="175" spans="1:11" x14ac:dyDescent="0.25">
      <c r="A175" s="7" t="s">
        <v>484</v>
      </c>
      <c r="B175" s="65">
        <v>10</v>
      </c>
      <c r="C175" s="34">
        <f>IF(B182=0, "-", B175/B182)</f>
        <v>1.422475106685633E-2</v>
      </c>
      <c r="D175" s="65">
        <v>19</v>
      </c>
      <c r="E175" s="9">
        <f>IF(D182=0, "-", D175/D182)</f>
        <v>3.3628318584070796E-2</v>
      </c>
      <c r="F175" s="81">
        <v>188</v>
      </c>
      <c r="G175" s="34">
        <f>IF(F182=0, "-", F175/F182)</f>
        <v>2.7144094715564539E-2</v>
      </c>
      <c r="H175" s="65">
        <v>193</v>
      </c>
      <c r="I175" s="9">
        <f>IF(H182=0, "-", H175/H182)</f>
        <v>3.5206129149945274E-2</v>
      </c>
      <c r="J175" s="8">
        <f t="shared" si="12"/>
        <v>-0.47368421052631576</v>
      </c>
      <c r="K175" s="9">
        <f t="shared" si="13"/>
        <v>-2.5906735751295335E-2</v>
      </c>
    </row>
    <row r="176" spans="1:11" x14ac:dyDescent="0.25">
      <c r="A176" s="7" t="s">
        <v>485</v>
      </c>
      <c r="B176" s="65">
        <v>35</v>
      </c>
      <c r="C176" s="34">
        <f>IF(B182=0, "-", B176/B182)</f>
        <v>4.9786628733997154E-2</v>
      </c>
      <c r="D176" s="65">
        <v>70</v>
      </c>
      <c r="E176" s="9">
        <f>IF(D182=0, "-", D176/D182)</f>
        <v>0.12389380530973451</v>
      </c>
      <c r="F176" s="81">
        <v>825</v>
      </c>
      <c r="G176" s="34">
        <f>IF(F182=0, "-", F176/F182)</f>
        <v>0.11911637308691886</v>
      </c>
      <c r="H176" s="65">
        <v>977</v>
      </c>
      <c r="I176" s="9">
        <f>IF(H182=0, "-", H176/H182)</f>
        <v>0.17821962787303905</v>
      </c>
      <c r="J176" s="8">
        <f t="shared" si="12"/>
        <v>-0.5</v>
      </c>
      <c r="K176" s="9">
        <f t="shared" si="13"/>
        <v>-0.1555783009211873</v>
      </c>
    </row>
    <row r="177" spans="1:11" x14ac:dyDescent="0.25">
      <c r="A177" s="7" t="s">
        <v>486</v>
      </c>
      <c r="B177" s="65">
        <v>37</v>
      </c>
      <c r="C177" s="34">
        <f>IF(B182=0, "-", B177/B182)</f>
        <v>5.2631578947368418E-2</v>
      </c>
      <c r="D177" s="65">
        <v>15</v>
      </c>
      <c r="E177" s="9">
        <f>IF(D182=0, "-", D177/D182)</f>
        <v>2.6548672566371681E-2</v>
      </c>
      <c r="F177" s="81">
        <v>235</v>
      </c>
      <c r="G177" s="34">
        <f>IF(F182=0, "-", F177/F182)</f>
        <v>3.3930118394455672E-2</v>
      </c>
      <c r="H177" s="65">
        <v>159</v>
      </c>
      <c r="I177" s="9">
        <f>IF(H182=0, "-", H177/H182)</f>
        <v>2.9004013133892739E-2</v>
      </c>
      <c r="J177" s="8">
        <f t="shared" si="12"/>
        <v>1.4666666666666666</v>
      </c>
      <c r="K177" s="9">
        <f t="shared" si="13"/>
        <v>0.4779874213836478</v>
      </c>
    </row>
    <row r="178" spans="1:11" x14ac:dyDescent="0.25">
      <c r="A178" s="7" t="s">
        <v>487</v>
      </c>
      <c r="B178" s="65">
        <v>31</v>
      </c>
      <c r="C178" s="34">
        <f>IF(B182=0, "-", B178/B182)</f>
        <v>4.4096728307254626E-2</v>
      </c>
      <c r="D178" s="65">
        <v>11</v>
      </c>
      <c r="E178" s="9">
        <f>IF(D182=0, "-", D178/D182)</f>
        <v>1.9469026548672566E-2</v>
      </c>
      <c r="F178" s="81">
        <v>209</v>
      </c>
      <c r="G178" s="34">
        <f>IF(F182=0, "-", F178/F182)</f>
        <v>3.0176147848686111E-2</v>
      </c>
      <c r="H178" s="65">
        <v>179</v>
      </c>
      <c r="I178" s="9">
        <f>IF(H182=0, "-", H178/H182)</f>
        <v>3.2652316672747171E-2</v>
      </c>
      <c r="J178" s="8">
        <f t="shared" si="12"/>
        <v>1.8181818181818181</v>
      </c>
      <c r="K178" s="9">
        <f t="shared" si="13"/>
        <v>0.16759776536312848</v>
      </c>
    </row>
    <row r="179" spans="1:11" x14ac:dyDescent="0.25">
      <c r="A179" s="7" t="s">
        <v>488</v>
      </c>
      <c r="B179" s="65">
        <v>22</v>
      </c>
      <c r="C179" s="34">
        <f>IF(B182=0, "-", B179/B182)</f>
        <v>3.1294452347083924E-2</v>
      </c>
      <c r="D179" s="65">
        <v>33</v>
      </c>
      <c r="E179" s="9">
        <f>IF(D182=0, "-", D179/D182)</f>
        <v>5.8407079646017698E-2</v>
      </c>
      <c r="F179" s="81">
        <v>214</v>
      </c>
      <c r="G179" s="34">
        <f>IF(F182=0, "-", F179/F182)</f>
        <v>3.0898065261334103E-2</v>
      </c>
      <c r="H179" s="65">
        <v>229</v>
      </c>
      <c r="I179" s="9">
        <f>IF(H182=0, "-", H179/H182)</f>
        <v>4.1773075519883254E-2</v>
      </c>
      <c r="J179" s="8">
        <f t="shared" si="12"/>
        <v>-0.33333333333333331</v>
      </c>
      <c r="K179" s="9">
        <f t="shared" si="13"/>
        <v>-6.5502183406113537E-2</v>
      </c>
    </row>
    <row r="180" spans="1:11" x14ac:dyDescent="0.25">
      <c r="A180" s="7" t="s">
        <v>489</v>
      </c>
      <c r="B180" s="65">
        <v>21</v>
      </c>
      <c r="C180" s="34">
        <f>IF(B182=0, "-", B180/B182)</f>
        <v>2.9871977240398292E-2</v>
      </c>
      <c r="D180" s="65">
        <v>44</v>
      </c>
      <c r="E180" s="9">
        <f>IF(D182=0, "-", D180/D182)</f>
        <v>7.7876106194690264E-2</v>
      </c>
      <c r="F180" s="81">
        <v>290</v>
      </c>
      <c r="G180" s="34">
        <f>IF(F182=0, "-", F180/F182)</f>
        <v>4.1871209933583599E-2</v>
      </c>
      <c r="H180" s="65">
        <v>350</v>
      </c>
      <c r="I180" s="9">
        <f>IF(H182=0, "-", H180/H182)</f>
        <v>6.3845311929952575E-2</v>
      </c>
      <c r="J180" s="8">
        <f t="shared" si="12"/>
        <v>-0.52272727272727271</v>
      </c>
      <c r="K180" s="9">
        <f t="shared" si="13"/>
        <v>-0.17142857142857143</v>
      </c>
    </row>
    <row r="181" spans="1:11" x14ac:dyDescent="0.25">
      <c r="A181" s="2"/>
      <c r="B181" s="68"/>
      <c r="C181" s="33"/>
      <c r="D181" s="68"/>
      <c r="E181" s="6"/>
      <c r="F181" s="82"/>
      <c r="G181" s="33"/>
      <c r="H181" s="68"/>
      <c r="I181" s="6"/>
      <c r="J181" s="5"/>
      <c r="K181" s="6"/>
    </row>
    <row r="182" spans="1:11" s="43" customFormat="1" ht="13" x14ac:dyDescent="0.3">
      <c r="A182" s="162" t="s">
        <v>629</v>
      </c>
      <c r="B182" s="71">
        <f>SUM(B157:B181)</f>
        <v>703</v>
      </c>
      <c r="C182" s="40">
        <f>B182/29426</f>
        <v>2.3890437028478217E-2</v>
      </c>
      <c r="D182" s="71">
        <f>SUM(D157:D181)</f>
        <v>565</v>
      </c>
      <c r="E182" s="41">
        <f>D182/25367</f>
        <v>2.2273031891827964E-2</v>
      </c>
      <c r="F182" s="77">
        <f>SUM(F157:F181)</f>
        <v>6926</v>
      </c>
      <c r="G182" s="42">
        <f>F182/239363</f>
        <v>2.8935131996173178E-2</v>
      </c>
      <c r="H182" s="71">
        <f>SUM(H157:H181)</f>
        <v>5482</v>
      </c>
      <c r="I182" s="41">
        <f>H182/214492</f>
        <v>2.55580627715719E-2</v>
      </c>
      <c r="J182" s="37">
        <f>IF(D182=0, "-", IF((B182-D182)/D182&lt;10, (B182-D182)/D182, "&gt;999%"))</f>
        <v>0.24424778761061947</v>
      </c>
      <c r="K182" s="38">
        <f>IF(H182=0, "-", IF((F182-H182)/H182&lt;10, (F182-H182)/H182, "&gt;999%"))</f>
        <v>0.26340751550529001</v>
      </c>
    </row>
    <row r="183" spans="1:11" x14ac:dyDescent="0.25">
      <c r="B183" s="83"/>
      <c r="D183" s="83"/>
      <c r="F183" s="83"/>
      <c r="H183" s="83"/>
    </row>
    <row r="184" spans="1:11" s="43" customFormat="1" ht="13" x14ac:dyDescent="0.3">
      <c r="A184" s="162" t="s">
        <v>628</v>
      </c>
      <c r="B184" s="71">
        <v>4188</v>
      </c>
      <c r="C184" s="40">
        <f>B184/29426</f>
        <v>0.14232311561204378</v>
      </c>
      <c r="D184" s="71">
        <v>3055</v>
      </c>
      <c r="E184" s="41">
        <f>D184/25367</f>
        <v>0.12043205739740608</v>
      </c>
      <c r="F184" s="77">
        <v>32436</v>
      </c>
      <c r="G184" s="42">
        <f>F184/239363</f>
        <v>0.13550966523648184</v>
      </c>
      <c r="H184" s="71">
        <v>29548</v>
      </c>
      <c r="I184" s="41">
        <f>H184/214492</f>
        <v>0.13775805158234339</v>
      </c>
      <c r="J184" s="37">
        <f>IF(D184=0, "-", IF((B184-D184)/D184&lt;10, (B184-D184)/D184, "&gt;999%"))</f>
        <v>0.37086743044189852</v>
      </c>
      <c r="K184" s="38">
        <f>IF(H184=0, "-", IF((F184-H184)/H184&lt;10, (F184-H184)/H184, "&gt;999%"))</f>
        <v>9.7739271693515636E-2</v>
      </c>
    </row>
    <row r="185" spans="1:11" x14ac:dyDescent="0.25">
      <c r="B185" s="83"/>
      <c r="D185" s="83"/>
      <c r="F185" s="83"/>
      <c r="H185" s="83"/>
    </row>
    <row r="186" spans="1:11" ht="15.5" x14ac:dyDescent="0.35">
      <c r="A186" s="164" t="s">
        <v>128</v>
      </c>
      <c r="B186" s="196" t="s">
        <v>1</v>
      </c>
      <c r="C186" s="200"/>
      <c r="D186" s="200"/>
      <c r="E186" s="197"/>
      <c r="F186" s="196" t="s">
        <v>14</v>
      </c>
      <c r="G186" s="200"/>
      <c r="H186" s="200"/>
      <c r="I186" s="197"/>
      <c r="J186" s="196" t="s">
        <v>15</v>
      </c>
      <c r="K186" s="197"/>
    </row>
    <row r="187" spans="1:11" ht="13" x14ac:dyDescent="0.3">
      <c r="A187" s="22"/>
      <c r="B187" s="196">
        <f>VALUE(RIGHT($B$2, 4))</f>
        <v>2023</v>
      </c>
      <c r="C187" s="197"/>
      <c r="D187" s="196">
        <f>B187-1</f>
        <v>2022</v>
      </c>
      <c r="E187" s="204"/>
      <c r="F187" s="196">
        <f>B187</f>
        <v>2023</v>
      </c>
      <c r="G187" s="204"/>
      <c r="H187" s="196">
        <f>D187</f>
        <v>2022</v>
      </c>
      <c r="I187" s="204"/>
      <c r="J187" s="140" t="s">
        <v>4</v>
      </c>
      <c r="K187" s="141" t="s">
        <v>2</v>
      </c>
    </row>
    <row r="188" spans="1:11" ht="13" x14ac:dyDescent="0.3">
      <c r="A188" s="163" t="s">
        <v>162</v>
      </c>
      <c r="B188" s="61" t="s">
        <v>12</v>
      </c>
      <c r="C188" s="62" t="s">
        <v>13</v>
      </c>
      <c r="D188" s="61" t="s">
        <v>12</v>
      </c>
      <c r="E188" s="63" t="s">
        <v>13</v>
      </c>
      <c r="F188" s="62" t="s">
        <v>12</v>
      </c>
      <c r="G188" s="62" t="s">
        <v>13</v>
      </c>
      <c r="H188" s="61" t="s">
        <v>12</v>
      </c>
      <c r="I188" s="63" t="s">
        <v>13</v>
      </c>
      <c r="J188" s="61"/>
      <c r="K188" s="63"/>
    </row>
    <row r="189" spans="1:11" x14ac:dyDescent="0.25">
      <c r="A189" s="7" t="s">
        <v>490</v>
      </c>
      <c r="B189" s="65">
        <v>21</v>
      </c>
      <c r="C189" s="34">
        <f>IF(B193=0, "-", B189/B193)</f>
        <v>2.567237163814181E-2</v>
      </c>
      <c r="D189" s="65">
        <v>7</v>
      </c>
      <c r="E189" s="9">
        <f>IF(D193=0, "-", D189/D193)</f>
        <v>3.5353535353535352E-2</v>
      </c>
      <c r="F189" s="81">
        <v>109</v>
      </c>
      <c r="G189" s="34">
        <f>IF(F193=0, "-", F189/F193)</f>
        <v>2.7834525025536263E-2</v>
      </c>
      <c r="H189" s="65">
        <v>26</v>
      </c>
      <c r="I189" s="9">
        <f>IF(H193=0, "-", H189/H193)</f>
        <v>8.3226632522407171E-3</v>
      </c>
      <c r="J189" s="8">
        <f>IF(D189=0, "-", IF((B189-D189)/D189&lt;10, (B189-D189)/D189, "&gt;999%"))</f>
        <v>2</v>
      </c>
      <c r="K189" s="9">
        <f>IF(H189=0, "-", IF((F189-H189)/H189&lt;10, (F189-H189)/H189, "&gt;999%"))</f>
        <v>3.1923076923076925</v>
      </c>
    </row>
    <row r="190" spans="1:11" x14ac:dyDescent="0.25">
      <c r="A190" s="7" t="s">
        <v>491</v>
      </c>
      <c r="B190" s="65">
        <v>549</v>
      </c>
      <c r="C190" s="34">
        <f>IF(B193=0, "-", B190/B193)</f>
        <v>0.67114914425427874</v>
      </c>
      <c r="D190" s="65">
        <v>110</v>
      </c>
      <c r="E190" s="9">
        <f>IF(D193=0, "-", D190/D193)</f>
        <v>0.55555555555555558</v>
      </c>
      <c r="F190" s="81">
        <v>1633</v>
      </c>
      <c r="G190" s="34">
        <f>IF(F193=0, "-", F190/F193)</f>
        <v>0.41700715015321754</v>
      </c>
      <c r="H190" s="65">
        <v>1256</v>
      </c>
      <c r="I190" s="9">
        <f>IF(H193=0, "-", H190/H193)</f>
        <v>0.40204865556978231</v>
      </c>
      <c r="J190" s="8">
        <f>IF(D190=0, "-", IF((B190-D190)/D190&lt;10, (B190-D190)/D190, "&gt;999%"))</f>
        <v>3.9909090909090907</v>
      </c>
      <c r="K190" s="9">
        <f>IF(H190=0, "-", IF((F190-H190)/H190&lt;10, (F190-H190)/H190, "&gt;999%"))</f>
        <v>0.30015923566878983</v>
      </c>
    </row>
    <row r="191" spans="1:11" x14ac:dyDescent="0.25">
      <c r="A191" s="7" t="s">
        <v>492</v>
      </c>
      <c r="B191" s="65">
        <v>248</v>
      </c>
      <c r="C191" s="34">
        <f>IF(B193=0, "-", B191/B193)</f>
        <v>0.30317848410757947</v>
      </c>
      <c r="D191" s="65">
        <v>81</v>
      </c>
      <c r="E191" s="9">
        <f>IF(D193=0, "-", D191/D193)</f>
        <v>0.40909090909090912</v>
      </c>
      <c r="F191" s="81">
        <v>2174</v>
      </c>
      <c r="G191" s="34">
        <f>IF(F193=0, "-", F191/F193)</f>
        <v>0.55515832482124616</v>
      </c>
      <c r="H191" s="65">
        <v>1842</v>
      </c>
      <c r="I191" s="9">
        <f>IF(H193=0, "-", H191/H193)</f>
        <v>0.58962868117797695</v>
      </c>
      <c r="J191" s="8">
        <f>IF(D191=0, "-", IF((B191-D191)/D191&lt;10, (B191-D191)/D191, "&gt;999%"))</f>
        <v>2.0617283950617282</v>
      </c>
      <c r="K191" s="9">
        <f>IF(H191=0, "-", IF((F191-H191)/H191&lt;10, (F191-H191)/H191, "&gt;999%"))</f>
        <v>0.18023887079261672</v>
      </c>
    </row>
    <row r="192" spans="1:11" x14ac:dyDescent="0.25">
      <c r="A192" s="2"/>
      <c r="B192" s="68"/>
      <c r="C192" s="33"/>
      <c r="D192" s="68"/>
      <c r="E192" s="6"/>
      <c r="F192" s="82"/>
      <c r="G192" s="33"/>
      <c r="H192" s="68"/>
      <c r="I192" s="6"/>
      <c r="J192" s="5"/>
      <c r="K192" s="6"/>
    </row>
    <row r="193" spans="1:11" s="43" customFormat="1" ht="13" x14ac:dyDescent="0.3">
      <c r="A193" s="162" t="s">
        <v>627</v>
      </c>
      <c r="B193" s="71">
        <f>SUM(B189:B192)</f>
        <v>818</v>
      </c>
      <c r="C193" s="40">
        <f>B193/29426</f>
        <v>2.7798545503976077E-2</v>
      </c>
      <c r="D193" s="71">
        <f>SUM(D189:D192)</f>
        <v>198</v>
      </c>
      <c r="E193" s="41">
        <f>D193/25367</f>
        <v>7.8054164859857299E-3</v>
      </c>
      <c r="F193" s="77">
        <f>SUM(F189:F192)</f>
        <v>3916</v>
      </c>
      <c r="G193" s="42">
        <f>F193/239363</f>
        <v>1.6360089069739268E-2</v>
      </c>
      <c r="H193" s="71">
        <f>SUM(H189:H192)</f>
        <v>3124</v>
      </c>
      <c r="I193" s="41">
        <f>H193/214492</f>
        <v>1.4564645767674319E-2</v>
      </c>
      <c r="J193" s="37">
        <f>IF(D193=0, "-", IF((B193-D193)/D193&lt;10, (B193-D193)/D193, "&gt;999%"))</f>
        <v>3.1313131313131315</v>
      </c>
      <c r="K193" s="38">
        <f>IF(H193=0, "-", IF((F193-H193)/H193&lt;10, (F193-H193)/H193, "&gt;999%"))</f>
        <v>0.25352112676056338</v>
      </c>
    </row>
    <row r="194" spans="1:11" x14ac:dyDescent="0.25">
      <c r="B194" s="83"/>
      <c r="D194" s="83"/>
      <c r="F194" s="83"/>
      <c r="H194" s="83"/>
    </row>
    <row r="195" spans="1:11" ht="13" x14ac:dyDescent="0.3">
      <c r="A195" s="163" t="s">
        <v>163</v>
      </c>
      <c r="B195" s="61" t="s">
        <v>12</v>
      </c>
      <c r="C195" s="62" t="s">
        <v>13</v>
      </c>
      <c r="D195" s="61" t="s">
        <v>12</v>
      </c>
      <c r="E195" s="63" t="s">
        <v>13</v>
      </c>
      <c r="F195" s="62" t="s">
        <v>12</v>
      </c>
      <c r="G195" s="62" t="s">
        <v>13</v>
      </c>
      <c r="H195" s="61" t="s">
        <v>12</v>
      </c>
      <c r="I195" s="63" t="s">
        <v>13</v>
      </c>
      <c r="J195" s="61"/>
      <c r="K195" s="63"/>
    </row>
    <row r="196" spans="1:11" x14ac:dyDescent="0.25">
      <c r="A196" s="7" t="s">
        <v>493</v>
      </c>
      <c r="B196" s="65">
        <v>3</v>
      </c>
      <c r="C196" s="34">
        <f>IF(B208=0, "-", B196/B208)</f>
        <v>3.0612244897959183E-2</v>
      </c>
      <c r="D196" s="65">
        <v>1</v>
      </c>
      <c r="E196" s="9">
        <f>IF(D208=0, "-", D196/D208)</f>
        <v>1.2500000000000001E-2</v>
      </c>
      <c r="F196" s="81">
        <v>15</v>
      </c>
      <c r="G196" s="34">
        <f>IF(F208=0, "-", F196/F208)</f>
        <v>1.4749262536873156E-2</v>
      </c>
      <c r="H196" s="65">
        <v>13</v>
      </c>
      <c r="I196" s="9">
        <f>IF(H208=0, "-", H196/H208)</f>
        <v>1.6560509554140127E-2</v>
      </c>
      <c r="J196" s="8">
        <f t="shared" ref="J196:J206" si="14">IF(D196=0, "-", IF((B196-D196)/D196&lt;10, (B196-D196)/D196, "&gt;999%"))</f>
        <v>2</v>
      </c>
      <c r="K196" s="9">
        <f t="shared" ref="K196:K206" si="15">IF(H196=0, "-", IF((F196-H196)/H196&lt;10, (F196-H196)/H196, "&gt;999%"))</f>
        <v>0.15384615384615385</v>
      </c>
    </row>
    <row r="197" spans="1:11" x14ac:dyDescent="0.25">
      <c r="A197" s="7" t="s">
        <v>494</v>
      </c>
      <c r="B197" s="65">
        <v>4</v>
      </c>
      <c r="C197" s="34">
        <f>IF(B208=0, "-", B197/B208)</f>
        <v>4.0816326530612242E-2</v>
      </c>
      <c r="D197" s="65">
        <v>1</v>
      </c>
      <c r="E197" s="9">
        <f>IF(D208=0, "-", D197/D208)</f>
        <v>1.2500000000000001E-2</v>
      </c>
      <c r="F197" s="81">
        <v>24</v>
      </c>
      <c r="G197" s="34">
        <f>IF(F208=0, "-", F197/F208)</f>
        <v>2.359882005899705E-2</v>
      </c>
      <c r="H197" s="65">
        <v>17</v>
      </c>
      <c r="I197" s="9">
        <f>IF(H208=0, "-", H197/H208)</f>
        <v>2.1656050955414011E-2</v>
      </c>
      <c r="J197" s="8">
        <f t="shared" si="14"/>
        <v>3</v>
      </c>
      <c r="K197" s="9">
        <f t="shared" si="15"/>
        <v>0.41176470588235292</v>
      </c>
    </row>
    <row r="198" spans="1:11" x14ac:dyDescent="0.25">
      <c r="A198" s="7" t="s">
        <v>495</v>
      </c>
      <c r="B198" s="65">
        <v>14</v>
      </c>
      <c r="C198" s="34">
        <f>IF(B208=0, "-", B198/B208)</f>
        <v>0.14285714285714285</v>
      </c>
      <c r="D198" s="65">
        <v>27</v>
      </c>
      <c r="E198" s="9">
        <f>IF(D208=0, "-", D198/D208)</f>
        <v>0.33750000000000002</v>
      </c>
      <c r="F198" s="81">
        <v>239</v>
      </c>
      <c r="G198" s="34">
        <f>IF(F208=0, "-", F198/F208)</f>
        <v>0.23500491642084562</v>
      </c>
      <c r="H198" s="65">
        <v>254</v>
      </c>
      <c r="I198" s="9">
        <f>IF(H208=0, "-", H198/H208)</f>
        <v>0.3235668789808917</v>
      </c>
      <c r="J198" s="8">
        <f t="shared" si="14"/>
        <v>-0.48148148148148145</v>
      </c>
      <c r="K198" s="9">
        <f t="shared" si="15"/>
        <v>-5.905511811023622E-2</v>
      </c>
    </row>
    <row r="199" spans="1:11" x14ac:dyDescent="0.25">
      <c r="A199" s="7" t="s">
        <v>496</v>
      </c>
      <c r="B199" s="65">
        <v>2</v>
      </c>
      <c r="C199" s="34">
        <f>IF(B208=0, "-", B199/B208)</f>
        <v>2.0408163265306121E-2</v>
      </c>
      <c r="D199" s="65">
        <v>0</v>
      </c>
      <c r="E199" s="9">
        <f>IF(D208=0, "-", D199/D208)</f>
        <v>0</v>
      </c>
      <c r="F199" s="81">
        <v>27</v>
      </c>
      <c r="G199" s="34">
        <f>IF(F208=0, "-", F199/F208)</f>
        <v>2.6548672566371681E-2</v>
      </c>
      <c r="H199" s="65">
        <v>0</v>
      </c>
      <c r="I199" s="9">
        <f>IF(H208=0, "-", H199/H208)</f>
        <v>0</v>
      </c>
      <c r="J199" s="8" t="str">
        <f t="shared" si="14"/>
        <v>-</v>
      </c>
      <c r="K199" s="9" t="str">
        <f t="shared" si="15"/>
        <v>-</v>
      </c>
    </row>
    <row r="200" spans="1:11" x14ac:dyDescent="0.25">
      <c r="A200" s="7" t="s">
        <v>497</v>
      </c>
      <c r="B200" s="65">
        <v>3</v>
      </c>
      <c r="C200" s="34">
        <f>IF(B208=0, "-", B200/B208)</f>
        <v>3.0612244897959183E-2</v>
      </c>
      <c r="D200" s="65">
        <v>5</v>
      </c>
      <c r="E200" s="9">
        <f>IF(D208=0, "-", D200/D208)</f>
        <v>6.25E-2</v>
      </c>
      <c r="F200" s="81">
        <v>18</v>
      </c>
      <c r="G200" s="34">
        <f>IF(F208=0, "-", F200/F208)</f>
        <v>1.7699115044247787E-2</v>
      </c>
      <c r="H200" s="65">
        <v>26</v>
      </c>
      <c r="I200" s="9">
        <f>IF(H208=0, "-", H200/H208)</f>
        <v>3.3121019108280254E-2</v>
      </c>
      <c r="J200" s="8">
        <f t="shared" si="14"/>
        <v>-0.4</v>
      </c>
      <c r="K200" s="9">
        <f t="shared" si="15"/>
        <v>-0.30769230769230771</v>
      </c>
    </row>
    <row r="201" spans="1:11" x14ac:dyDescent="0.25">
      <c r="A201" s="7" t="s">
        <v>498</v>
      </c>
      <c r="B201" s="65">
        <v>22</v>
      </c>
      <c r="C201" s="34">
        <f>IF(B208=0, "-", B201/B208)</f>
        <v>0.22448979591836735</v>
      </c>
      <c r="D201" s="65">
        <v>5</v>
      </c>
      <c r="E201" s="9">
        <f>IF(D208=0, "-", D201/D208)</f>
        <v>6.25E-2</v>
      </c>
      <c r="F201" s="81">
        <v>169</v>
      </c>
      <c r="G201" s="34">
        <f>IF(F208=0, "-", F201/F208)</f>
        <v>0.16617502458210423</v>
      </c>
      <c r="H201" s="65">
        <v>20</v>
      </c>
      <c r="I201" s="9">
        <f>IF(H208=0, "-", H201/H208)</f>
        <v>2.5477707006369428E-2</v>
      </c>
      <c r="J201" s="8">
        <f t="shared" si="14"/>
        <v>3.4</v>
      </c>
      <c r="K201" s="9">
        <f t="shared" si="15"/>
        <v>7.45</v>
      </c>
    </row>
    <row r="202" spans="1:11" x14ac:dyDescent="0.25">
      <c r="A202" s="7" t="s">
        <v>499</v>
      </c>
      <c r="B202" s="65">
        <v>22</v>
      </c>
      <c r="C202" s="34">
        <f>IF(B208=0, "-", B202/B208)</f>
        <v>0.22448979591836735</v>
      </c>
      <c r="D202" s="65">
        <v>1</v>
      </c>
      <c r="E202" s="9">
        <f>IF(D208=0, "-", D202/D208)</f>
        <v>1.2500000000000001E-2</v>
      </c>
      <c r="F202" s="81">
        <v>219</v>
      </c>
      <c r="G202" s="34">
        <f>IF(F208=0, "-", F202/F208)</f>
        <v>0.21533923303834809</v>
      </c>
      <c r="H202" s="65">
        <v>68</v>
      </c>
      <c r="I202" s="9">
        <f>IF(H208=0, "-", H202/H208)</f>
        <v>8.6624203821656046E-2</v>
      </c>
      <c r="J202" s="8" t="str">
        <f t="shared" si="14"/>
        <v>&gt;999%</v>
      </c>
      <c r="K202" s="9">
        <f t="shared" si="15"/>
        <v>2.2205882352941178</v>
      </c>
    </row>
    <row r="203" spans="1:11" x14ac:dyDescent="0.25">
      <c r="A203" s="7" t="s">
        <v>500</v>
      </c>
      <c r="B203" s="65">
        <v>6</v>
      </c>
      <c r="C203" s="34">
        <f>IF(B208=0, "-", B203/B208)</f>
        <v>6.1224489795918366E-2</v>
      </c>
      <c r="D203" s="65">
        <v>0</v>
      </c>
      <c r="E203" s="9">
        <f>IF(D208=0, "-", D203/D208)</f>
        <v>0</v>
      </c>
      <c r="F203" s="81">
        <v>15</v>
      </c>
      <c r="G203" s="34">
        <f>IF(F208=0, "-", F203/F208)</f>
        <v>1.4749262536873156E-2</v>
      </c>
      <c r="H203" s="65">
        <v>0</v>
      </c>
      <c r="I203" s="9">
        <f>IF(H208=0, "-", H203/H208)</f>
        <v>0</v>
      </c>
      <c r="J203" s="8" t="str">
        <f t="shared" si="14"/>
        <v>-</v>
      </c>
      <c r="K203" s="9" t="str">
        <f t="shared" si="15"/>
        <v>-</v>
      </c>
    </row>
    <row r="204" spans="1:11" x14ac:dyDescent="0.25">
      <c r="A204" s="7" t="s">
        <v>501</v>
      </c>
      <c r="B204" s="65">
        <v>12</v>
      </c>
      <c r="C204" s="34">
        <f>IF(B208=0, "-", B204/B208)</f>
        <v>0.12244897959183673</v>
      </c>
      <c r="D204" s="65">
        <v>5</v>
      </c>
      <c r="E204" s="9">
        <f>IF(D208=0, "-", D204/D208)</f>
        <v>6.25E-2</v>
      </c>
      <c r="F204" s="81">
        <v>78</v>
      </c>
      <c r="G204" s="34">
        <f>IF(F208=0, "-", F204/F208)</f>
        <v>7.6696165191740412E-2</v>
      </c>
      <c r="H204" s="65">
        <v>121</v>
      </c>
      <c r="I204" s="9">
        <f>IF(H208=0, "-", H204/H208)</f>
        <v>0.15414012738853503</v>
      </c>
      <c r="J204" s="8">
        <f t="shared" si="14"/>
        <v>1.4</v>
      </c>
      <c r="K204" s="9">
        <f t="shared" si="15"/>
        <v>-0.35537190082644626</v>
      </c>
    </row>
    <row r="205" spans="1:11" x14ac:dyDescent="0.25">
      <c r="A205" s="7" t="s">
        <v>502</v>
      </c>
      <c r="B205" s="65">
        <v>9</v>
      </c>
      <c r="C205" s="34">
        <f>IF(B208=0, "-", B205/B208)</f>
        <v>9.1836734693877556E-2</v>
      </c>
      <c r="D205" s="65">
        <v>34</v>
      </c>
      <c r="E205" s="9">
        <f>IF(D208=0, "-", D205/D208)</f>
        <v>0.42499999999999999</v>
      </c>
      <c r="F205" s="81">
        <v>207</v>
      </c>
      <c r="G205" s="34">
        <f>IF(F208=0, "-", F205/F208)</f>
        <v>0.20353982300884957</v>
      </c>
      <c r="H205" s="65">
        <v>257</v>
      </c>
      <c r="I205" s="9">
        <f>IF(H208=0, "-", H205/H208)</f>
        <v>0.32738853503184712</v>
      </c>
      <c r="J205" s="8">
        <f t="shared" si="14"/>
        <v>-0.73529411764705888</v>
      </c>
      <c r="K205" s="9">
        <f t="shared" si="15"/>
        <v>-0.19455252918287938</v>
      </c>
    </row>
    <row r="206" spans="1:11" x14ac:dyDescent="0.25">
      <c r="A206" s="7" t="s">
        <v>503</v>
      </c>
      <c r="B206" s="65">
        <v>1</v>
      </c>
      <c r="C206" s="34">
        <f>IF(B208=0, "-", B206/B208)</f>
        <v>1.020408163265306E-2</v>
      </c>
      <c r="D206" s="65">
        <v>1</v>
      </c>
      <c r="E206" s="9">
        <f>IF(D208=0, "-", D206/D208)</f>
        <v>1.2500000000000001E-2</v>
      </c>
      <c r="F206" s="81">
        <v>6</v>
      </c>
      <c r="G206" s="34">
        <f>IF(F208=0, "-", F206/F208)</f>
        <v>5.8997050147492625E-3</v>
      </c>
      <c r="H206" s="65">
        <v>9</v>
      </c>
      <c r="I206" s="9">
        <f>IF(H208=0, "-", H206/H208)</f>
        <v>1.1464968152866241E-2</v>
      </c>
      <c r="J206" s="8">
        <f t="shared" si="14"/>
        <v>0</v>
      </c>
      <c r="K206" s="9">
        <f t="shared" si="15"/>
        <v>-0.33333333333333331</v>
      </c>
    </row>
    <row r="207" spans="1:11" x14ac:dyDescent="0.25">
      <c r="A207" s="2"/>
      <c r="B207" s="68"/>
      <c r="C207" s="33"/>
      <c r="D207" s="68"/>
      <c r="E207" s="6"/>
      <c r="F207" s="82"/>
      <c r="G207" s="33"/>
      <c r="H207" s="68"/>
      <c r="I207" s="6"/>
      <c r="J207" s="5"/>
      <c r="K207" s="6"/>
    </row>
    <row r="208" spans="1:11" s="43" customFormat="1" ht="13" x14ac:dyDescent="0.3">
      <c r="A208" s="162" t="s">
        <v>626</v>
      </c>
      <c r="B208" s="71">
        <f>SUM(B196:B207)</f>
        <v>98</v>
      </c>
      <c r="C208" s="40">
        <f>B208/29426</f>
        <v>3.3303880921633929E-3</v>
      </c>
      <c r="D208" s="71">
        <f>SUM(D196:D207)</f>
        <v>80</v>
      </c>
      <c r="E208" s="41">
        <f>D208/25367</f>
        <v>3.1537036307013049E-3</v>
      </c>
      <c r="F208" s="77">
        <f>SUM(F196:F207)</f>
        <v>1017</v>
      </c>
      <c r="G208" s="42">
        <f>F208/239363</f>
        <v>4.2487769621871382E-3</v>
      </c>
      <c r="H208" s="71">
        <f>SUM(H196:H207)</f>
        <v>785</v>
      </c>
      <c r="I208" s="41">
        <f>H208/214492</f>
        <v>3.6598101560897378E-3</v>
      </c>
      <c r="J208" s="37">
        <f>IF(D208=0, "-", IF((B208-D208)/D208&lt;10, (B208-D208)/D208, "&gt;999%"))</f>
        <v>0.22500000000000001</v>
      </c>
      <c r="K208" s="38">
        <f>IF(H208=0, "-", IF((F208-H208)/H208&lt;10, (F208-H208)/H208, "&gt;999%"))</f>
        <v>0.29554140127388534</v>
      </c>
    </row>
    <row r="209" spans="1:11" x14ac:dyDescent="0.25">
      <c r="B209" s="83"/>
      <c r="D209" s="83"/>
      <c r="F209" s="83"/>
      <c r="H209" s="83"/>
    </row>
    <row r="210" spans="1:11" s="43" customFormat="1" ht="13" x14ac:dyDescent="0.3">
      <c r="A210" s="162" t="s">
        <v>625</v>
      </c>
      <c r="B210" s="71">
        <v>916</v>
      </c>
      <c r="C210" s="40">
        <f>B210/29426</f>
        <v>3.1128933596139469E-2</v>
      </c>
      <c r="D210" s="71">
        <v>278</v>
      </c>
      <c r="E210" s="41">
        <f>D210/25367</f>
        <v>1.0959120116687034E-2</v>
      </c>
      <c r="F210" s="77">
        <v>4933</v>
      </c>
      <c r="G210" s="42">
        <f>F210/239363</f>
        <v>2.0608866031926406E-2</v>
      </c>
      <c r="H210" s="71">
        <v>3909</v>
      </c>
      <c r="I210" s="41">
        <f>H210/214492</f>
        <v>1.8224455923764055E-2</v>
      </c>
      <c r="J210" s="37">
        <f>IF(D210=0, "-", IF((B210-D210)/D210&lt;10, (B210-D210)/D210, "&gt;999%"))</f>
        <v>2.2949640287769784</v>
      </c>
      <c r="K210" s="38">
        <f>IF(H210=0, "-", IF((F210-H210)/H210&lt;10, (F210-H210)/H210, "&gt;999%"))</f>
        <v>0.26195958045535944</v>
      </c>
    </row>
    <row r="211" spans="1:11" x14ac:dyDescent="0.25">
      <c r="B211" s="83"/>
      <c r="D211" s="83"/>
      <c r="F211" s="83"/>
      <c r="H211" s="83"/>
    </row>
    <row r="212" spans="1:11" ht="13" x14ac:dyDescent="0.3">
      <c r="A212" s="27" t="s">
        <v>623</v>
      </c>
      <c r="B212" s="71">
        <f>B216-B214</f>
        <v>14730</v>
      </c>
      <c r="C212" s="40">
        <f>B212/29426</f>
        <v>0.50057772038333448</v>
      </c>
      <c r="D212" s="71">
        <f>D216-D214</f>
        <v>10659</v>
      </c>
      <c r="E212" s="41">
        <f>D212/25367</f>
        <v>0.42019158749556512</v>
      </c>
      <c r="F212" s="77">
        <f>F216-F214</f>
        <v>111409</v>
      </c>
      <c r="G212" s="42">
        <f>F212/239363</f>
        <v>0.46543952072793204</v>
      </c>
      <c r="H212" s="71">
        <f>H216-H214</f>
        <v>95792</v>
      </c>
      <c r="I212" s="41">
        <f>H212/214492</f>
        <v>0.44659940697088935</v>
      </c>
      <c r="J212" s="37">
        <f>IF(D212=0, "-", IF((B212-D212)/D212&lt;10, (B212-D212)/D212, "&gt;999%"))</f>
        <v>0.3819307627357163</v>
      </c>
      <c r="K212" s="38">
        <f>IF(H212=0, "-", IF((F212-H212)/H212&lt;10, (F212-H212)/H212, "&gt;999%"))</f>
        <v>0.16303031568398196</v>
      </c>
    </row>
    <row r="213" spans="1:11" ht="13" x14ac:dyDescent="0.3">
      <c r="A213" s="27"/>
      <c r="B213" s="71"/>
      <c r="C213" s="40"/>
      <c r="D213" s="71"/>
      <c r="E213" s="41"/>
      <c r="F213" s="77"/>
      <c r="G213" s="42"/>
      <c r="H213" s="71"/>
      <c r="I213" s="41"/>
      <c r="J213" s="37"/>
      <c r="K213" s="38"/>
    </row>
    <row r="214" spans="1:11" ht="13" x14ac:dyDescent="0.3">
      <c r="A214" s="27" t="s">
        <v>624</v>
      </c>
      <c r="B214" s="71">
        <v>3721</v>
      </c>
      <c r="C214" s="40">
        <f>B214/29426</f>
        <v>0.12645279684632638</v>
      </c>
      <c r="D214" s="71">
        <v>3130</v>
      </c>
      <c r="E214" s="41">
        <f>D214/25367</f>
        <v>0.12338865455118855</v>
      </c>
      <c r="F214" s="77">
        <v>29498</v>
      </c>
      <c r="G214" s="42">
        <f>F214/239363</f>
        <v>0.12323542067905231</v>
      </c>
      <c r="H214" s="71">
        <v>20909</v>
      </c>
      <c r="I214" s="41">
        <f>H214/214492</f>
        <v>9.7481491151185123E-2</v>
      </c>
      <c r="J214" s="37">
        <f>IF(D214=0, "-", IF((B214-D214)/D214&lt;10, (B214-D214)/D214, "&gt;999%"))</f>
        <v>0.18881789137380192</v>
      </c>
      <c r="K214" s="38">
        <f>IF(H214=0, "-", IF((F214-H214)/H214&lt;10, (F214-H214)/H214, "&gt;999%"))</f>
        <v>0.41078004686976899</v>
      </c>
    </row>
    <row r="215" spans="1:11" ht="13" x14ac:dyDescent="0.3">
      <c r="A215" s="27"/>
      <c r="B215" s="71"/>
      <c r="C215" s="40"/>
      <c r="D215" s="71"/>
      <c r="E215" s="41"/>
      <c r="F215" s="77"/>
      <c r="G215" s="42"/>
      <c r="H215" s="71"/>
      <c r="I215" s="41"/>
      <c r="J215" s="37"/>
      <c r="K215" s="38"/>
    </row>
    <row r="216" spans="1:11" ht="13" x14ac:dyDescent="0.3">
      <c r="A216" s="27" t="s">
        <v>622</v>
      </c>
      <c r="B216" s="71">
        <v>18451</v>
      </c>
      <c r="C216" s="40">
        <f>B216/29426</f>
        <v>0.62703051722966086</v>
      </c>
      <c r="D216" s="71">
        <v>13789</v>
      </c>
      <c r="E216" s="41">
        <f>D216/25367</f>
        <v>0.5435802420467537</v>
      </c>
      <c r="F216" s="77">
        <v>140907</v>
      </c>
      <c r="G216" s="42">
        <f>F216/239363</f>
        <v>0.5886749414069844</v>
      </c>
      <c r="H216" s="71">
        <v>116701</v>
      </c>
      <c r="I216" s="41">
        <f>H216/214492</f>
        <v>0.5440808981220745</v>
      </c>
      <c r="J216" s="37">
        <f>IF(D216=0, "-", IF((B216-D216)/D216&lt;10, (B216-D216)/D216, "&gt;999%"))</f>
        <v>0.33809558343607221</v>
      </c>
      <c r="K216" s="38">
        <f>IF(H216=0, "-", IF((F216-H216)/H216&lt;10, (F216-H216)/H216, "&gt;999%"))</f>
        <v>0.20741895956332851</v>
      </c>
    </row>
  </sheetData>
  <mergeCells count="37">
    <mergeCell ref="B1:K1"/>
    <mergeCell ref="B2:K2"/>
    <mergeCell ref="B186:E186"/>
    <mergeCell ref="F186:I186"/>
    <mergeCell ref="J186:K186"/>
    <mergeCell ref="B187:C187"/>
    <mergeCell ref="D187:E187"/>
    <mergeCell ref="F187:G187"/>
    <mergeCell ref="H187:I187"/>
    <mergeCell ref="B128:E128"/>
    <mergeCell ref="F128:I128"/>
    <mergeCell ref="J128:K128"/>
    <mergeCell ref="B129:C129"/>
    <mergeCell ref="D129:E129"/>
    <mergeCell ref="F129:G129"/>
    <mergeCell ref="H129:I129"/>
    <mergeCell ref="B72:E72"/>
    <mergeCell ref="F72:I72"/>
    <mergeCell ref="J72:K72"/>
    <mergeCell ref="B73:C73"/>
    <mergeCell ref="D73:E73"/>
    <mergeCell ref="F73:G73"/>
    <mergeCell ref="H73:I73"/>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49" max="16383" man="1"/>
    <brk id="99" max="16383" man="1"/>
    <brk id="154" max="16383" man="1"/>
    <brk id="21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9"/>
  <sheetViews>
    <sheetView tabSelected="1"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651</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18</v>
      </c>
      <c r="C7" s="39">
        <f>IF(B49=0, "-", B7/B49)</f>
        <v>9.7555688038588695E-4</v>
      </c>
      <c r="D7" s="65">
        <v>9</v>
      </c>
      <c r="E7" s="21">
        <f>IF(D49=0, "-", D7/D49)</f>
        <v>6.5269417651751393E-4</v>
      </c>
      <c r="F7" s="81">
        <v>154</v>
      </c>
      <c r="G7" s="39">
        <f>IF(F49=0, "-", F7/F49)</f>
        <v>1.0929194433207719E-3</v>
      </c>
      <c r="H7" s="65">
        <v>109</v>
      </c>
      <c r="I7" s="21">
        <f>IF(H49=0, "-", H7/H49)</f>
        <v>9.3401084823609051E-4</v>
      </c>
      <c r="J7" s="20">
        <f t="shared" ref="J7:J47" si="0">IF(D7=0, "-", IF((B7-D7)/D7&lt;10, (B7-D7)/D7, "&gt;999%"))</f>
        <v>1</v>
      </c>
      <c r="K7" s="21">
        <f t="shared" ref="K7:K47" si="1">IF(H7=0, "-", IF((F7-H7)/H7&lt;10, (F7-H7)/H7, "&gt;999%"))</f>
        <v>0.41284403669724773</v>
      </c>
    </row>
    <row r="8" spans="1:11" x14ac:dyDescent="0.25">
      <c r="A8" s="7" t="s">
        <v>33</v>
      </c>
      <c r="B8" s="65">
        <v>3</v>
      </c>
      <c r="C8" s="39">
        <f>IF(B49=0, "-", B8/B49)</f>
        <v>1.6259281339764782E-4</v>
      </c>
      <c r="D8" s="65">
        <v>1</v>
      </c>
      <c r="E8" s="21">
        <f>IF(D49=0, "-", D8/D49)</f>
        <v>7.2521575168612667E-5</v>
      </c>
      <c r="F8" s="81">
        <v>15</v>
      </c>
      <c r="G8" s="39">
        <f>IF(F49=0, "-", F8/F49)</f>
        <v>1.0645319253124402E-4</v>
      </c>
      <c r="H8" s="65">
        <v>13</v>
      </c>
      <c r="I8" s="21">
        <f>IF(H49=0, "-", H8/H49)</f>
        <v>1.1139578923916676E-4</v>
      </c>
      <c r="J8" s="20">
        <f t="shared" si="0"/>
        <v>2</v>
      </c>
      <c r="K8" s="21">
        <f t="shared" si="1"/>
        <v>0.15384615384615385</v>
      </c>
    </row>
    <row r="9" spans="1:11" x14ac:dyDescent="0.25">
      <c r="A9" s="7" t="s">
        <v>34</v>
      </c>
      <c r="B9" s="65">
        <v>305</v>
      </c>
      <c r="C9" s="39">
        <f>IF(B49=0, "-", B9/B49)</f>
        <v>1.6530269362094195E-2</v>
      </c>
      <c r="D9" s="65">
        <v>196</v>
      </c>
      <c r="E9" s="21">
        <f>IF(D49=0, "-", D9/D49)</f>
        <v>1.4214228733048081E-2</v>
      </c>
      <c r="F9" s="81">
        <v>2610</v>
      </c>
      <c r="G9" s="39">
        <f>IF(F49=0, "-", F9/F49)</f>
        <v>1.8522855500436457E-2</v>
      </c>
      <c r="H9" s="65">
        <v>1874</v>
      </c>
      <c r="I9" s="21">
        <f>IF(H49=0, "-", H9/H49)</f>
        <v>1.6058131464169116E-2</v>
      </c>
      <c r="J9" s="20">
        <f t="shared" si="0"/>
        <v>0.55612244897959184</v>
      </c>
      <c r="K9" s="21">
        <f t="shared" si="1"/>
        <v>0.39274279615795088</v>
      </c>
    </row>
    <row r="10" spans="1:11" x14ac:dyDescent="0.25">
      <c r="A10" s="7" t="s">
        <v>35</v>
      </c>
      <c r="B10" s="65">
        <v>4</v>
      </c>
      <c r="C10" s="39">
        <f>IF(B49=0, "-", B10/B49)</f>
        <v>2.1679041786353044E-4</v>
      </c>
      <c r="D10" s="65">
        <v>1</v>
      </c>
      <c r="E10" s="21">
        <f>IF(D49=0, "-", D10/D49)</f>
        <v>7.2521575168612667E-5</v>
      </c>
      <c r="F10" s="81">
        <v>24</v>
      </c>
      <c r="G10" s="39">
        <f>IF(F49=0, "-", F10/F49)</f>
        <v>1.7032510804999043E-4</v>
      </c>
      <c r="H10" s="65">
        <v>17</v>
      </c>
      <c r="I10" s="21">
        <f>IF(H49=0, "-", H10/H49)</f>
        <v>1.4567141669737192E-4</v>
      </c>
      <c r="J10" s="20">
        <f t="shared" si="0"/>
        <v>3</v>
      </c>
      <c r="K10" s="21">
        <f t="shared" si="1"/>
        <v>0.41176470588235292</v>
      </c>
    </row>
    <row r="11" spans="1:11" x14ac:dyDescent="0.25">
      <c r="A11" s="7" t="s">
        <v>36</v>
      </c>
      <c r="B11" s="65">
        <v>505</v>
      </c>
      <c r="C11" s="39">
        <f>IF(B49=0, "-", B11/B49)</f>
        <v>2.7369790255270716E-2</v>
      </c>
      <c r="D11" s="65">
        <v>394</v>
      </c>
      <c r="E11" s="21">
        <f>IF(D49=0, "-", D11/D49)</f>
        <v>2.8573500616433389E-2</v>
      </c>
      <c r="F11" s="81">
        <v>4425</v>
      </c>
      <c r="G11" s="39">
        <f>IF(F49=0, "-", F11/F49)</f>
        <v>3.1403691796716982E-2</v>
      </c>
      <c r="H11" s="65">
        <v>4202</v>
      </c>
      <c r="I11" s="21">
        <f>IF(H49=0, "-", H11/H49)</f>
        <v>3.6006546644844518E-2</v>
      </c>
      <c r="J11" s="20">
        <f t="shared" si="0"/>
        <v>0.28172588832487311</v>
      </c>
      <c r="K11" s="21">
        <f t="shared" si="1"/>
        <v>5.3069966682532124E-2</v>
      </c>
    </row>
    <row r="12" spans="1:11" x14ac:dyDescent="0.25">
      <c r="A12" s="7" t="s">
        <v>37</v>
      </c>
      <c r="B12" s="65">
        <v>122</v>
      </c>
      <c r="C12" s="39">
        <f>IF(B49=0, "-", B12/B49)</f>
        <v>6.6121077448376784E-3</v>
      </c>
      <c r="D12" s="65">
        <v>0</v>
      </c>
      <c r="E12" s="21">
        <f>IF(D49=0, "-", D12/D49)</f>
        <v>0</v>
      </c>
      <c r="F12" s="81">
        <v>2018</v>
      </c>
      <c r="G12" s="39">
        <f>IF(F49=0, "-", F12/F49)</f>
        <v>1.4321502835203361E-2</v>
      </c>
      <c r="H12" s="65">
        <v>0</v>
      </c>
      <c r="I12" s="21">
        <f>IF(H49=0, "-", H12/H49)</f>
        <v>0</v>
      </c>
      <c r="J12" s="20" t="str">
        <f t="shared" si="0"/>
        <v>-</v>
      </c>
      <c r="K12" s="21" t="str">
        <f t="shared" si="1"/>
        <v>-</v>
      </c>
    </row>
    <row r="13" spans="1:11" x14ac:dyDescent="0.25">
      <c r="A13" s="7" t="s">
        <v>39</v>
      </c>
      <c r="B13" s="65">
        <v>224</v>
      </c>
      <c r="C13" s="39">
        <f>IF(B49=0, "-", B13/B49)</f>
        <v>1.2140263400357704E-2</v>
      </c>
      <c r="D13" s="65">
        <v>0</v>
      </c>
      <c r="E13" s="21">
        <f>IF(D49=0, "-", D13/D49)</f>
        <v>0</v>
      </c>
      <c r="F13" s="81">
        <v>1507</v>
      </c>
      <c r="G13" s="39">
        <f>IF(F49=0, "-", F13/F49)</f>
        <v>1.0694997409638982E-2</v>
      </c>
      <c r="H13" s="65">
        <v>0</v>
      </c>
      <c r="I13" s="21">
        <f>IF(H49=0, "-", H13/H49)</f>
        <v>0</v>
      </c>
      <c r="J13" s="20" t="str">
        <f t="shared" si="0"/>
        <v>-</v>
      </c>
      <c r="K13" s="21" t="str">
        <f t="shared" si="1"/>
        <v>-</v>
      </c>
    </row>
    <row r="14" spans="1:11" x14ac:dyDescent="0.25">
      <c r="A14" s="7" t="s">
        <v>42</v>
      </c>
      <c r="B14" s="65">
        <v>0</v>
      </c>
      <c r="C14" s="39">
        <f>IF(B49=0, "-", B14/B49)</f>
        <v>0</v>
      </c>
      <c r="D14" s="65">
        <v>0</v>
      </c>
      <c r="E14" s="21">
        <f>IF(D49=0, "-", D14/D49)</f>
        <v>0</v>
      </c>
      <c r="F14" s="81">
        <v>24</v>
      </c>
      <c r="G14" s="39">
        <f>IF(F49=0, "-", F14/F49)</f>
        <v>1.7032510804999043E-4</v>
      </c>
      <c r="H14" s="65">
        <v>44</v>
      </c>
      <c r="I14" s="21">
        <f>IF(H49=0, "-", H14/H49)</f>
        <v>3.7703190204025673E-4</v>
      </c>
      <c r="J14" s="20" t="str">
        <f t="shared" si="0"/>
        <v>-</v>
      </c>
      <c r="K14" s="21">
        <f t="shared" si="1"/>
        <v>-0.45454545454545453</v>
      </c>
    </row>
    <row r="15" spans="1:11" x14ac:dyDescent="0.25">
      <c r="A15" s="7" t="s">
        <v>43</v>
      </c>
      <c r="B15" s="65">
        <v>29</v>
      </c>
      <c r="C15" s="39">
        <f>IF(B49=0, "-", B15/B49)</f>
        <v>1.5717305295105957E-3</v>
      </c>
      <c r="D15" s="65">
        <v>66</v>
      </c>
      <c r="E15" s="21">
        <f>IF(D49=0, "-", D15/D49)</f>
        <v>4.7864239611284361E-3</v>
      </c>
      <c r="F15" s="81">
        <v>683</v>
      </c>
      <c r="G15" s="39">
        <f>IF(F49=0, "-", F15/F49)</f>
        <v>4.8471686999226439E-3</v>
      </c>
      <c r="H15" s="65">
        <v>82</v>
      </c>
      <c r="I15" s="21">
        <f>IF(H49=0, "-", H15/H49)</f>
        <v>7.026503628932057E-4</v>
      </c>
      <c r="J15" s="20">
        <f t="shared" si="0"/>
        <v>-0.56060606060606055</v>
      </c>
      <c r="K15" s="21">
        <f t="shared" si="1"/>
        <v>7.3292682926829267</v>
      </c>
    </row>
    <row r="16" spans="1:11" x14ac:dyDescent="0.25">
      <c r="A16" s="7" t="s">
        <v>49</v>
      </c>
      <c r="B16" s="65">
        <v>805</v>
      </c>
      <c r="C16" s="39">
        <f>IF(B49=0, "-", B16/B49)</f>
        <v>4.3629071595035498E-2</v>
      </c>
      <c r="D16" s="65">
        <v>302</v>
      </c>
      <c r="E16" s="21">
        <f>IF(D49=0, "-", D16/D49)</f>
        <v>2.1901515700921022E-2</v>
      </c>
      <c r="F16" s="81">
        <v>5065</v>
      </c>
      <c r="G16" s="39">
        <f>IF(F49=0, "-", F16/F49)</f>
        <v>3.5945694678050061E-2</v>
      </c>
      <c r="H16" s="65">
        <v>3689</v>
      </c>
      <c r="I16" s="21">
        <f>IF(H49=0, "-", H16/H49)</f>
        <v>3.1610697423329705E-2</v>
      </c>
      <c r="J16" s="20">
        <f t="shared" si="0"/>
        <v>1.6655629139072847</v>
      </c>
      <c r="K16" s="21">
        <f t="shared" si="1"/>
        <v>0.37300081322851719</v>
      </c>
    </row>
    <row r="17" spans="1:11" x14ac:dyDescent="0.25">
      <c r="A17" s="7" t="s">
        <v>53</v>
      </c>
      <c r="B17" s="65">
        <v>37</v>
      </c>
      <c r="C17" s="39">
        <f>IF(B49=0, "-", B17/B49)</f>
        <v>2.0053113652376566E-3</v>
      </c>
      <c r="D17" s="65">
        <v>24</v>
      </c>
      <c r="E17" s="21">
        <f>IF(D49=0, "-", D17/D49)</f>
        <v>1.7405178040467038E-3</v>
      </c>
      <c r="F17" s="81">
        <v>300</v>
      </c>
      <c r="G17" s="39">
        <f>IF(F49=0, "-", F17/F49)</f>
        <v>2.12906385062488E-3</v>
      </c>
      <c r="H17" s="65">
        <v>135</v>
      </c>
      <c r="I17" s="21">
        <f>IF(H49=0, "-", H17/H49)</f>
        <v>1.156802426714424E-3</v>
      </c>
      <c r="J17" s="20">
        <f t="shared" si="0"/>
        <v>0.54166666666666663</v>
      </c>
      <c r="K17" s="21">
        <f t="shared" si="1"/>
        <v>1.2222222222222223</v>
      </c>
    </row>
    <row r="18" spans="1:11" x14ac:dyDescent="0.25">
      <c r="A18" s="7" t="s">
        <v>54</v>
      </c>
      <c r="B18" s="65">
        <v>689</v>
      </c>
      <c r="C18" s="39">
        <f>IF(B49=0, "-", B18/B49)</f>
        <v>3.7342149476993117E-2</v>
      </c>
      <c r="D18" s="65">
        <v>543</v>
      </c>
      <c r="E18" s="21">
        <f>IF(D49=0, "-", D18/D49)</f>
        <v>3.9379215316556679E-2</v>
      </c>
      <c r="F18" s="81">
        <v>5333</v>
      </c>
      <c r="G18" s="39">
        <f>IF(F49=0, "-", F18/F49)</f>
        <v>3.7847658384608289E-2</v>
      </c>
      <c r="H18" s="65">
        <v>2835</v>
      </c>
      <c r="I18" s="21">
        <f>IF(H49=0, "-", H18/H49)</f>
        <v>2.4292850961002904E-2</v>
      </c>
      <c r="J18" s="20">
        <f t="shared" si="0"/>
        <v>0.26887661141804786</v>
      </c>
      <c r="K18" s="21">
        <f t="shared" si="1"/>
        <v>0.8811287477954145</v>
      </c>
    </row>
    <row r="19" spans="1:11" x14ac:dyDescent="0.25">
      <c r="A19" s="7" t="s">
        <v>56</v>
      </c>
      <c r="B19" s="65">
        <v>491</v>
      </c>
      <c r="C19" s="39">
        <f>IF(B49=0, "-", B19/B49)</f>
        <v>2.6611023792748361E-2</v>
      </c>
      <c r="D19" s="65">
        <v>465</v>
      </c>
      <c r="E19" s="21">
        <f>IF(D49=0, "-", D19/D49)</f>
        <v>3.372253245340489E-2</v>
      </c>
      <c r="F19" s="81">
        <v>3696</v>
      </c>
      <c r="G19" s="39">
        <f>IF(F49=0, "-", F19/F49)</f>
        <v>2.6230066639698523E-2</v>
      </c>
      <c r="H19" s="65">
        <v>3684</v>
      </c>
      <c r="I19" s="21">
        <f>IF(H49=0, "-", H19/H49)</f>
        <v>3.1567852889006952E-2</v>
      </c>
      <c r="J19" s="20">
        <f t="shared" si="0"/>
        <v>5.5913978494623658E-2</v>
      </c>
      <c r="K19" s="21">
        <f t="shared" si="1"/>
        <v>3.2573289902280132E-3</v>
      </c>
    </row>
    <row r="20" spans="1:11" x14ac:dyDescent="0.25">
      <c r="A20" s="7" t="s">
        <v>57</v>
      </c>
      <c r="B20" s="65">
        <v>984</v>
      </c>
      <c r="C20" s="39">
        <f>IF(B49=0, "-", B20/B49)</f>
        <v>5.3330442794428487E-2</v>
      </c>
      <c r="D20" s="65">
        <v>1188</v>
      </c>
      <c r="E20" s="21">
        <f>IF(D49=0, "-", D20/D49)</f>
        <v>8.6155631300311841E-2</v>
      </c>
      <c r="F20" s="81">
        <v>10061</v>
      </c>
      <c r="G20" s="39">
        <f>IF(F49=0, "-", F20/F49)</f>
        <v>7.1401704670456395E-2</v>
      </c>
      <c r="H20" s="65">
        <v>10007</v>
      </c>
      <c r="I20" s="21">
        <f>IF(H49=0, "-", H20/H49)</f>
        <v>8.5749050993564752E-2</v>
      </c>
      <c r="J20" s="20">
        <f t="shared" si="0"/>
        <v>-0.17171717171717171</v>
      </c>
      <c r="K20" s="21">
        <f t="shared" si="1"/>
        <v>5.396222644149096E-3</v>
      </c>
    </row>
    <row r="21" spans="1:11" x14ac:dyDescent="0.25">
      <c r="A21" s="7" t="s">
        <v>60</v>
      </c>
      <c r="B21" s="65">
        <v>418</v>
      </c>
      <c r="C21" s="39">
        <f>IF(B49=0, "-", B21/B49)</f>
        <v>2.2654598666738929E-2</v>
      </c>
      <c r="D21" s="65">
        <v>156</v>
      </c>
      <c r="E21" s="21">
        <f>IF(D49=0, "-", D21/D49)</f>
        <v>1.1313365726303575E-2</v>
      </c>
      <c r="F21" s="81">
        <v>2097</v>
      </c>
      <c r="G21" s="39">
        <f>IF(F49=0, "-", F21/F49)</f>
        <v>1.4882156315867912E-2</v>
      </c>
      <c r="H21" s="65">
        <v>1563</v>
      </c>
      <c r="I21" s="21">
        <f>IF(H49=0, "-", H21/H49)</f>
        <v>1.3393201429293665E-2</v>
      </c>
      <c r="J21" s="20">
        <f t="shared" si="0"/>
        <v>1.6794871794871795</v>
      </c>
      <c r="K21" s="21">
        <f t="shared" si="1"/>
        <v>0.34165067178502878</v>
      </c>
    </row>
    <row r="22" spans="1:11" x14ac:dyDescent="0.25">
      <c r="A22" s="7" t="s">
        <v>63</v>
      </c>
      <c r="B22" s="65">
        <v>15</v>
      </c>
      <c r="C22" s="39">
        <f>IF(B49=0, "-", B22/B49)</f>
        <v>8.1296406698823907E-4</v>
      </c>
      <c r="D22" s="65">
        <v>9</v>
      </c>
      <c r="E22" s="21">
        <f>IF(D49=0, "-", D22/D49)</f>
        <v>6.5269417651751393E-4</v>
      </c>
      <c r="F22" s="81">
        <v>85</v>
      </c>
      <c r="G22" s="39">
        <f>IF(F49=0, "-", F22/F49)</f>
        <v>6.0323475767704937E-4</v>
      </c>
      <c r="H22" s="65">
        <v>108</v>
      </c>
      <c r="I22" s="21">
        <f>IF(H49=0, "-", H22/H49)</f>
        <v>9.2544194137153925E-4</v>
      </c>
      <c r="J22" s="20">
        <f t="shared" si="0"/>
        <v>0.66666666666666663</v>
      </c>
      <c r="K22" s="21">
        <f t="shared" si="1"/>
        <v>-0.21296296296296297</v>
      </c>
    </row>
    <row r="23" spans="1:11" x14ac:dyDescent="0.25">
      <c r="A23" s="7" t="s">
        <v>64</v>
      </c>
      <c r="B23" s="65">
        <v>120</v>
      </c>
      <c r="C23" s="39">
        <f>IF(B49=0, "-", B23/B49)</f>
        <v>6.5037125359059126E-3</v>
      </c>
      <c r="D23" s="65">
        <v>141</v>
      </c>
      <c r="E23" s="21">
        <f>IF(D49=0, "-", D23/D49)</f>
        <v>1.0225542098774385E-2</v>
      </c>
      <c r="F23" s="81">
        <v>1100</v>
      </c>
      <c r="G23" s="39">
        <f>IF(F49=0, "-", F23/F49)</f>
        <v>7.8065674522912274E-3</v>
      </c>
      <c r="H23" s="65">
        <v>1341</v>
      </c>
      <c r="I23" s="21">
        <f>IF(H49=0, "-", H23/H49)</f>
        <v>1.1490904105363279E-2</v>
      </c>
      <c r="J23" s="20">
        <f t="shared" si="0"/>
        <v>-0.14893617021276595</v>
      </c>
      <c r="K23" s="21">
        <f t="shared" si="1"/>
        <v>-0.17971662938105892</v>
      </c>
    </row>
    <row r="24" spans="1:11" x14ac:dyDescent="0.25">
      <c r="A24" s="7" t="s">
        <v>66</v>
      </c>
      <c r="B24" s="65">
        <v>1287</v>
      </c>
      <c r="C24" s="39">
        <f>IF(B49=0, "-", B24/B49)</f>
        <v>6.9752316947590917E-2</v>
      </c>
      <c r="D24" s="65">
        <v>1157</v>
      </c>
      <c r="E24" s="21">
        <f>IF(D49=0, "-", D24/D49)</f>
        <v>8.3907462470084848E-2</v>
      </c>
      <c r="F24" s="81">
        <v>8479</v>
      </c>
      <c r="G24" s="39">
        <f>IF(F49=0, "-", F24/F49)</f>
        <v>6.0174441298161199E-2</v>
      </c>
      <c r="H24" s="65">
        <v>9560</v>
      </c>
      <c r="I24" s="21">
        <f>IF(H49=0, "-", H24/H49)</f>
        <v>8.1918749625110324E-2</v>
      </c>
      <c r="J24" s="20">
        <f t="shared" si="0"/>
        <v>0.11235955056179775</v>
      </c>
      <c r="K24" s="21">
        <f t="shared" si="1"/>
        <v>-0.11307531380753139</v>
      </c>
    </row>
    <row r="25" spans="1:11" x14ac:dyDescent="0.25">
      <c r="A25" s="7" t="s">
        <v>67</v>
      </c>
      <c r="B25" s="65">
        <v>3</v>
      </c>
      <c r="C25" s="39">
        <f>IF(B49=0, "-", B25/B49)</f>
        <v>1.6259281339764782E-4</v>
      </c>
      <c r="D25" s="65">
        <v>5</v>
      </c>
      <c r="E25" s="21">
        <f>IF(D49=0, "-", D25/D49)</f>
        <v>3.6260787584306331E-4</v>
      </c>
      <c r="F25" s="81">
        <v>18</v>
      </c>
      <c r="G25" s="39">
        <f>IF(F49=0, "-", F25/F49)</f>
        <v>1.2774383103749282E-4</v>
      </c>
      <c r="H25" s="65">
        <v>26</v>
      </c>
      <c r="I25" s="21">
        <f>IF(H49=0, "-", H25/H49)</f>
        <v>2.2279157847833353E-4</v>
      </c>
      <c r="J25" s="20">
        <f t="shared" si="0"/>
        <v>-0.4</v>
      </c>
      <c r="K25" s="21">
        <f t="shared" si="1"/>
        <v>-0.30769230769230771</v>
      </c>
    </row>
    <row r="26" spans="1:11" x14ac:dyDescent="0.25">
      <c r="A26" s="7" t="s">
        <v>68</v>
      </c>
      <c r="B26" s="65">
        <v>167</v>
      </c>
      <c r="C26" s="39">
        <f>IF(B49=0, "-", B26/B49)</f>
        <v>9.0509999458023953E-3</v>
      </c>
      <c r="D26" s="65">
        <v>100</v>
      </c>
      <c r="E26" s="21">
        <f>IF(D49=0, "-", D26/D49)</f>
        <v>7.252157516861266E-3</v>
      </c>
      <c r="F26" s="81">
        <v>1906</v>
      </c>
      <c r="G26" s="39">
        <f>IF(F49=0, "-", F26/F49)</f>
        <v>1.3526652330970073E-2</v>
      </c>
      <c r="H26" s="65">
        <v>978</v>
      </c>
      <c r="I26" s="21">
        <f>IF(H49=0, "-", H26/H49)</f>
        <v>8.3803909135311602E-3</v>
      </c>
      <c r="J26" s="20">
        <f t="shared" si="0"/>
        <v>0.67</v>
      </c>
      <c r="K26" s="21">
        <f t="shared" si="1"/>
        <v>0.94887525562372188</v>
      </c>
    </row>
    <row r="27" spans="1:11" x14ac:dyDescent="0.25">
      <c r="A27" s="7" t="s">
        <v>69</v>
      </c>
      <c r="B27" s="65">
        <v>64</v>
      </c>
      <c r="C27" s="39">
        <f>IF(B49=0, "-", B27/B49)</f>
        <v>3.4686466858164871E-3</v>
      </c>
      <c r="D27" s="65">
        <v>33</v>
      </c>
      <c r="E27" s="21">
        <f>IF(D49=0, "-", D27/D49)</f>
        <v>2.3932119805642181E-3</v>
      </c>
      <c r="F27" s="81">
        <v>714</v>
      </c>
      <c r="G27" s="39">
        <f>IF(F49=0, "-", F27/F49)</f>
        <v>5.0671719644872146E-3</v>
      </c>
      <c r="H27" s="65">
        <v>699</v>
      </c>
      <c r="I27" s="21">
        <f>IF(H49=0, "-", H27/H49)</f>
        <v>5.9896658983213513E-3</v>
      </c>
      <c r="J27" s="20">
        <f t="shared" si="0"/>
        <v>0.93939393939393945</v>
      </c>
      <c r="K27" s="21">
        <f t="shared" si="1"/>
        <v>2.1459227467811159E-2</v>
      </c>
    </row>
    <row r="28" spans="1:11" x14ac:dyDescent="0.25">
      <c r="A28" s="7" t="s">
        <v>70</v>
      </c>
      <c r="B28" s="65">
        <v>337</v>
      </c>
      <c r="C28" s="39">
        <f>IF(B49=0, "-", B28/B49)</f>
        <v>1.8264592705002438E-2</v>
      </c>
      <c r="D28" s="65">
        <v>83</v>
      </c>
      <c r="E28" s="21">
        <f>IF(D49=0, "-", D28/D49)</f>
        <v>6.0192907389948506E-3</v>
      </c>
      <c r="F28" s="81">
        <v>2642</v>
      </c>
      <c r="G28" s="39">
        <f>IF(F49=0, "-", F28/F49)</f>
        <v>1.8749955644503113E-2</v>
      </c>
      <c r="H28" s="65">
        <v>1198</v>
      </c>
      <c r="I28" s="21">
        <f>IF(H49=0, "-", H28/H49)</f>
        <v>1.0265550423732445E-2</v>
      </c>
      <c r="J28" s="20">
        <f t="shared" si="0"/>
        <v>3.0602409638554215</v>
      </c>
      <c r="K28" s="21">
        <f t="shared" si="1"/>
        <v>1.2053422370617697</v>
      </c>
    </row>
    <row r="29" spans="1:11" x14ac:dyDescent="0.25">
      <c r="A29" s="7" t="s">
        <v>74</v>
      </c>
      <c r="B29" s="65">
        <v>17</v>
      </c>
      <c r="C29" s="39">
        <f>IF(B49=0, "-", B29/B49)</f>
        <v>9.2135927592000436E-4</v>
      </c>
      <c r="D29" s="65">
        <v>12</v>
      </c>
      <c r="E29" s="21">
        <f>IF(D49=0, "-", D29/D49)</f>
        <v>8.702589020233519E-4</v>
      </c>
      <c r="F29" s="81">
        <v>125</v>
      </c>
      <c r="G29" s="39">
        <f>IF(F49=0, "-", F29/F49)</f>
        <v>8.8710993776036672E-4</v>
      </c>
      <c r="H29" s="65">
        <v>95</v>
      </c>
      <c r="I29" s="21">
        <f>IF(H49=0, "-", H29/H49)</f>
        <v>8.1404615213237247E-4</v>
      </c>
      <c r="J29" s="20">
        <f t="shared" si="0"/>
        <v>0.41666666666666669</v>
      </c>
      <c r="K29" s="21">
        <f t="shared" si="1"/>
        <v>0.31578947368421051</v>
      </c>
    </row>
    <row r="30" spans="1:11" x14ac:dyDescent="0.25">
      <c r="A30" s="7" t="s">
        <v>75</v>
      </c>
      <c r="B30" s="65">
        <v>1605</v>
      </c>
      <c r="C30" s="39">
        <f>IF(B49=0, "-", B30/B49)</f>
        <v>8.6987155167741581E-2</v>
      </c>
      <c r="D30" s="65">
        <v>1654</v>
      </c>
      <c r="E30" s="21">
        <f>IF(D49=0, "-", D30/D49)</f>
        <v>0.11995068532888534</v>
      </c>
      <c r="F30" s="81">
        <v>14240</v>
      </c>
      <c r="G30" s="39">
        <f>IF(F49=0, "-", F30/F49)</f>
        <v>0.10105956410966098</v>
      </c>
      <c r="H30" s="65">
        <v>14330</v>
      </c>
      <c r="I30" s="21">
        <f>IF(H49=0, "-", H30/H49)</f>
        <v>0.12279243536901997</v>
      </c>
      <c r="J30" s="20">
        <f t="shared" si="0"/>
        <v>-2.962515114873035E-2</v>
      </c>
      <c r="K30" s="21">
        <f t="shared" si="1"/>
        <v>-6.2805303558967204E-3</v>
      </c>
    </row>
    <row r="31" spans="1:11" x14ac:dyDescent="0.25">
      <c r="A31" s="7" t="s">
        <v>77</v>
      </c>
      <c r="B31" s="65">
        <v>448</v>
      </c>
      <c r="C31" s="39">
        <f>IF(B49=0, "-", B31/B49)</f>
        <v>2.4280526800715407E-2</v>
      </c>
      <c r="D31" s="65">
        <v>533</v>
      </c>
      <c r="E31" s="21">
        <f>IF(D49=0, "-", D31/D49)</f>
        <v>3.8653999564870548E-2</v>
      </c>
      <c r="F31" s="81">
        <v>4786</v>
      </c>
      <c r="G31" s="39">
        <f>IF(F49=0, "-", F31/F49)</f>
        <v>3.3965665296968921E-2</v>
      </c>
      <c r="H31" s="65">
        <v>5802</v>
      </c>
      <c r="I31" s="21">
        <f>IF(H49=0, "-", H31/H49)</f>
        <v>4.9716797628126579E-2</v>
      </c>
      <c r="J31" s="20">
        <f t="shared" si="0"/>
        <v>-0.15947467166979362</v>
      </c>
      <c r="K31" s="21">
        <f t="shared" si="1"/>
        <v>-0.17511203033436745</v>
      </c>
    </row>
    <row r="32" spans="1:11" x14ac:dyDescent="0.25">
      <c r="A32" s="7" t="s">
        <v>80</v>
      </c>
      <c r="B32" s="65">
        <v>793</v>
      </c>
      <c r="C32" s="39">
        <f>IF(B49=0, "-", B32/B49)</f>
        <v>4.2978700341444909E-2</v>
      </c>
      <c r="D32" s="65">
        <v>630</v>
      </c>
      <c r="E32" s="21">
        <f>IF(D49=0, "-", D32/D49)</f>
        <v>4.5688592356225979E-2</v>
      </c>
      <c r="F32" s="81">
        <v>8144</v>
      </c>
      <c r="G32" s="39">
        <f>IF(F49=0, "-", F32/F49)</f>
        <v>5.7796986664963412E-2</v>
      </c>
      <c r="H32" s="65">
        <v>5734</v>
      </c>
      <c r="I32" s="21">
        <f>IF(H49=0, "-", H32/H49)</f>
        <v>4.9134111961337094E-2</v>
      </c>
      <c r="J32" s="20">
        <f t="shared" si="0"/>
        <v>0.25873015873015875</v>
      </c>
      <c r="K32" s="21">
        <f t="shared" si="1"/>
        <v>0.42029996512033485</v>
      </c>
    </row>
    <row r="33" spans="1:11" x14ac:dyDescent="0.25">
      <c r="A33" s="7" t="s">
        <v>81</v>
      </c>
      <c r="B33" s="65">
        <v>39</v>
      </c>
      <c r="C33" s="39">
        <f>IF(B49=0, "-", B33/B49)</f>
        <v>2.1137065741694216E-3</v>
      </c>
      <c r="D33" s="65">
        <v>40</v>
      </c>
      <c r="E33" s="21">
        <f>IF(D49=0, "-", D33/D49)</f>
        <v>2.9008630067445065E-3</v>
      </c>
      <c r="F33" s="81">
        <v>339</v>
      </c>
      <c r="G33" s="39">
        <f>IF(F49=0, "-", F33/F49)</f>
        <v>2.4058421512061145E-3</v>
      </c>
      <c r="H33" s="65">
        <v>215</v>
      </c>
      <c r="I33" s="21">
        <f>IF(H49=0, "-", H33/H49)</f>
        <v>1.8423149758785271E-3</v>
      </c>
      <c r="J33" s="20">
        <f t="shared" si="0"/>
        <v>-2.5000000000000001E-2</v>
      </c>
      <c r="K33" s="21">
        <f t="shared" si="1"/>
        <v>0.57674418604651168</v>
      </c>
    </row>
    <row r="34" spans="1:11" x14ac:dyDescent="0.25">
      <c r="A34" s="7" t="s">
        <v>82</v>
      </c>
      <c r="B34" s="65">
        <v>1222</v>
      </c>
      <c r="C34" s="39">
        <f>IF(B49=0, "-", B34/B49)</f>
        <v>6.6229472657308552E-2</v>
      </c>
      <c r="D34" s="65">
        <v>983</v>
      </c>
      <c r="E34" s="21">
        <f>IF(D49=0, "-", D34/D49)</f>
        <v>7.1288708390746247E-2</v>
      </c>
      <c r="F34" s="81">
        <v>7947</v>
      </c>
      <c r="G34" s="39">
        <f>IF(F49=0, "-", F34/F49)</f>
        <v>5.6398901403053078E-2</v>
      </c>
      <c r="H34" s="65">
        <v>7808</v>
      </c>
      <c r="I34" s="21">
        <f>IF(H49=0, "-", H34/H49)</f>
        <v>6.6906024798416466E-2</v>
      </c>
      <c r="J34" s="20">
        <f t="shared" si="0"/>
        <v>0.24313326551373346</v>
      </c>
      <c r="K34" s="21">
        <f t="shared" si="1"/>
        <v>1.7802254098360656E-2</v>
      </c>
    </row>
    <row r="35" spans="1:11" x14ac:dyDescent="0.25">
      <c r="A35" s="7" t="s">
        <v>83</v>
      </c>
      <c r="B35" s="65">
        <v>1640</v>
      </c>
      <c r="C35" s="39">
        <f>IF(B49=0, "-", B35/B49)</f>
        <v>8.8884071324047478E-2</v>
      </c>
      <c r="D35" s="65">
        <v>333</v>
      </c>
      <c r="E35" s="21">
        <f>IF(D49=0, "-", D35/D49)</f>
        <v>2.4149684531148016E-2</v>
      </c>
      <c r="F35" s="81">
        <v>7391</v>
      </c>
      <c r="G35" s="39">
        <f>IF(F49=0, "-", F35/F49)</f>
        <v>5.2453036399894966E-2</v>
      </c>
      <c r="H35" s="65">
        <v>3658</v>
      </c>
      <c r="I35" s="21">
        <f>IF(H49=0, "-", H35/H49)</f>
        <v>3.1345061310528617E-2</v>
      </c>
      <c r="J35" s="20">
        <f t="shared" si="0"/>
        <v>3.924924924924925</v>
      </c>
      <c r="K35" s="21">
        <f t="shared" si="1"/>
        <v>1.020503007107709</v>
      </c>
    </row>
    <row r="36" spans="1:11" x14ac:dyDescent="0.25">
      <c r="A36" s="7" t="s">
        <v>84</v>
      </c>
      <c r="B36" s="65">
        <v>29</v>
      </c>
      <c r="C36" s="39">
        <f>IF(B49=0, "-", B36/B49)</f>
        <v>1.5717305295105957E-3</v>
      </c>
      <c r="D36" s="65">
        <v>35</v>
      </c>
      <c r="E36" s="21">
        <f>IF(D49=0, "-", D36/D49)</f>
        <v>2.538255130901443E-3</v>
      </c>
      <c r="F36" s="81">
        <v>249</v>
      </c>
      <c r="G36" s="39">
        <f>IF(F49=0, "-", F36/F49)</f>
        <v>1.7671229960186507E-3</v>
      </c>
      <c r="H36" s="65">
        <v>368</v>
      </c>
      <c r="I36" s="21">
        <f>IF(H49=0, "-", H36/H49)</f>
        <v>3.1533577261548744E-3</v>
      </c>
      <c r="J36" s="20">
        <f t="shared" si="0"/>
        <v>-0.17142857142857143</v>
      </c>
      <c r="K36" s="21">
        <f t="shared" si="1"/>
        <v>-0.3233695652173913</v>
      </c>
    </row>
    <row r="37" spans="1:11" x14ac:dyDescent="0.25">
      <c r="A37" s="7" t="s">
        <v>86</v>
      </c>
      <c r="B37" s="65">
        <v>179</v>
      </c>
      <c r="C37" s="39">
        <f>IF(B49=0, "-", B37/B49)</f>
        <v>9.7013711993929868E-3</v>
      </c>
      <c r="D37" s="65">
        <v>88</v>
      </c>
      <c r="E37" s="21">
        <f>IF(D49=0, "-", D37/D49)</f>
        <v>6.3818986148379145E-3</v>
      </c>
      <c r="F37" s="81">
        <v>1213</v>
      </c>
      <c r="G37" s="39">
        <f>IF(F49=0, "-", F37/F49)</f>
        <v>8.6085148360265998E-3</v>
      </c>
      <c r="H37" s="65">
        <v>962</v>
      </c>
      <c r="I37" s="21">
        <f>IF(H49=0, "-", H37/H49)</f>
        <v>8.24328840369834E-3</v>
      </c>
      <c r="J37" s="20">
        <f t="shared" si="0"/>
        <v>1.0340909090909092</v>
      </c>
      <c r="K37" s="21">
        <f t="shared" si="1"/>
        <v>0.2609147609147609</v>
      </c>
    </row>
    <row r="38" spans="1:11" x14ac:dyDescent="0.25">
      <c r="A38" s="7" t="s">
        <v>88</v>
      </c>
      <c r="B38" s="65">
        <v>163</v>
      </c>
      <c r="C38" s="39">
        <f>IF(B49=0, "-", B38/B49)</f>
        <v>8.8342095279388654E-3</v>
      </c>
      <c r="D38" s="65">
        <v>108</v>
      </c>
      <c r="E38" s="21">
        <f>IF(D49=0, "-", D38/D49)</f>
        <v>7.8323301182101675E-3</v>
      </c>
      <c r="F38" s="81">
        <v>1238</v>
      </c>
      <c r="G38" s="39">
        <f>IF(F49=0, "-", F38/F49)</f>
        <v>8.7859368235786717E-3</v>
      </c>
      <c r="H38" s="65">
        <v>1213</v>
      </c>
      <c r="I38" s="21">
        <f>IF(H49=0, "-", H38/H49)</f>
        <v>1.0394084026700714E-2</v>
      </c>
      <c r="J38" s="20">
        <f t="shared" si="0"/>
        <v>0.5092592592592593</v>
      </c>
      <c r="K38" s="21">
        <f t="shared" si="1"/>
        <v>2.0610057708161583E-2</v>
      </c>
    </row>
    <row r="39" spans="1:11" x14ac:dyDescent="0.25">
      <c r="A39" s="7" t="s">
        <v>89</v>
      </c>
      <c r="B39" s="65">
        <v>1</v>
      </c>
      <c r="C39" s="39">
        <f>IF(B49=0, "-", B39/B49)</f>
        <v>5.4197604465882611E-5</v>
      </c>
      <c r="D39" s="65">
        <v>1</v>
      </c>
      <c r="E39" s="21">
        <f>IF(D49=0, "-", D39/D49)</f>
        <v>7.2521575168612667E-5</v>
      </c>
      <c r="F39" s="81">
        <v>6</v>
      </c>
      <c r="G39" s="39">
        <f>IF(F49=0, "-", F39/F49)</f>
        <v>4.2581277012497607E-5</v>
      </c>
      <c r="H39" s="65">
        <v>9</v>
      </c>
      <c r="I39" s="21">
        <f>IF(H49=0, "-", H39/H49)</f>
        <v>7.71201617809616E-5</v>
      </c>
      <c r="J39" s="20">
        <f t="shared" si="0"/>
        <v>0</v>
      </c>
      <c r="K39" s="21">
        <f t="shared" si="1"/>
        <v>-0.33333333333333331</v>
      </c>
    </row>
    <row r="40" spans="1:11" x14ac:dyDescent="0.25">
      <c r="A40" s="7" t="s">
        <v>92</v>
      </c>
      <c r="B40" s="65">
        <v>166</v>
      </c>
      <c r="C40" s="39">
        <f>IF(B49=0, "-", B40/B49)</f>
        <v>8.9968023413365128E-3</v>
      </c>
      <c r="D40" s="65">
        <v>164</v>
      </c>
      <c r="E40" s="21">
        <f>IF(D49=0, "-", D40/D49)</f>
        <v>1.1893538327652477E-2</v>
      </c>
      <c r="F40" s="81">
        <v>1493</v>
      </c>
      <c r="G40" s="39">
        <f>IF(F49=0, "-", F40/F49)</f>
        <v>1.059564109660982E-2</v>
      </c>
      <c r="H40" s="65">
        <v>968</v>
      </c>
      <c r="I40" s="21">
        <f>IF(H49=0, "-", H40/H49)</f>
        <v>8.2947018448856474E-3</v>
      </c>
      <c r="J40" s="20">
        <f t="shared" si="0"/>
        <v>1.2195121951219513E-2</v>
      </c>
      <c r="K40" s="21">
        <f t="shared" si="1"/>
        <v>0.5423553719008265</v>
      </c>
    </row>
    <row r="41" spans="1:11" x14ac:dyDescent="0.25">
      <c r="A41" s="7" t="s">
        <v>93</v>
      </c>
      <c r="B41" s="65">
        <v>50</v>
      </c>
      <c r="C41" s="39">
        <f>IF(B49=0, "-", B41/B49)</f>
        <v>2.7098802232941306E-3</v>
      </c>
      <c r="D41" s="65">
        <v>64</v>
      </c>
      <c r="E41" s="21">
        <f>IF(D49=0, "-", D41/D49)</f>
        <v>4.6413808107912107E-3</v>
      </c>
      <c r="F41" s="81">
        <v>559</v>
      </c>
      <c r="G41" s="39">
        <f>IF(F49=0, "-", F41/F49)</f>
        <v>3.9671556416643605E-3</v>
      </c>
      <c r="H41" s="65">
        <v>451</v>
      </c>
      <c r="I41" s="21">
        <f>IF(H49=0, "-", H41/H49)</f>
        <v>3.8645769959126312E-3</v>
      </c>
      <c r="J41" s="20">
        <f t="shared" si="0"/>
        <v>-0.21875</v>
      </c>
      <c r="K41" s="21">
        <f t="shared" si="1"/>
        <v>0.23946784922394679</v>
      </c>
    </row>
    <row r="42" spans="1:11" x14ac:dyDescent="0.25">
      <c r="A42" s="7" t="s">
        <v>94</v>
      </c>
      <c r="B42" s="65">
        <v>854</v>
      </c>
      <c r="C42" s="39">
        <f>IF(B49=0, "-", B42/B49)</f>
        <v>4.628475421386375E-2</v>
      </c>
      <c r="D42" s="65">
        <v>681</v>
      </c>
      <c r="E42" s="21">
        <f>IF(D49=0, "-", D42/D49)</f>
        <v>4.9387192689825221E-2</v>
      </c>
      <c r="F42" s="81">
        <v>7389</v>
      </c>
      <c r="G42" s="39">
        <f>IF(F49=0, "-", F42/F49)</f>
        <v>5.2438842640890798E-2</v>
      </c>
      <c r="H42" s="65">
        <v>5459</v>
      </c>
      <c r="I42" s="21">
        <f>IF(H49=0, "-", H42/H49)</f>
        <v>4.6777662573585489E-2</v>
      </c>
      <c r="J42" s="20">
        <f t="shared" si="0"/>
        <v>0.25403817914831128</v>
      </c>
      <c r="K42" s="21">
        <f t="shared" si="1"/>
        <v>0.35354460523905479</v>
      </c>
    </row>
    <row r="43" spans="1:11" x14ac:dyDescent="0.25">
      <c r="A43" s="7" t="s">
        <v>95</v>
      </c>
      <c r="B43" s="65">
        <v>214</v>
      </c>
      <c r="C43" s="39">
        <f>IF(B49=0, "-", B43/B49)</f>
        <v>1.1598287355698879E-2</v>
      </c>
      <c r="D43" s="65">
        <v>190</v>
      </c>
      <c r="E43" s="21">
        <f>IF(D49=0, "-", D43/D49)</f>
        <v>1.3779099282036406E-2</v>
      </c>
      <c r="F43" s="81">
        <v>1667</v>
      </c>
      <c r="G43" s="39">
        <f>IF(F49=0, "-", F43/F49)</f>
        <v>1.1830498129972252E-2</v>
      </c>
      <c r="H43" s="65">
        <v>1638</v>
      </c>
      <c r="I43" s="21">
        <f>IF(H49=0, "-", H43/H49)</f>
        <v>1.4035869444135011E-2</v>
      </c>
      <c r="J43" s="20">
        <f t="shared" si="0"/>
        <v>0.12631578947368421</v>
      </c>
      <c r="K43" s="21">
        <f t="shared" si="1"/>
        <v>1.7704517704517704E-2</v>
      </c>
    </row>
    <row r="44" spans="1:11" x14ac:dyDescent="0.25">
      <c r="A44" s="7" t="s">
        <v>96</v>
      </c>
      <c r="B44" s="65">
        <v>1138</v>
      </c>
      <c r="C44" s="39">
        <f>IF(B49=0, "-", B44/B49)</f>
        <v>6.167687388217441E-2</v>
      </c>
      <c r="D44" s="65">
        <v>1174</v>
      </c>
      <c r="E44" s="21">
        <f>IF(D49=0, "-", D44/D49)</f>
        <v>8.5140329247951271E-2</v>
      </c>
      <c r="F44" s="81">
        <v>6358</v>
      </c>
      <c r="G44" s="39">
        <f>IF(F49=0, "-", F44/F49)</f>
        <v>4.5121959874243292E-2</v>
      </c>
      <c r="H44" s="65">
        <v>1446</v>
      </c>
      <c r="I44" s="21">
        <f>IF(H49=0, "-", H44/H49)</f>
        <v>1.2390639326141165E-2</v>
      </c>
      <c r="J44" s="20">
        <f t="shared" si="0"/>
        <v>-3.0664395229982964E-2</v>
      </c>
      <c r="K44" s="21">
        <f t="shared" si="1"/>
        <v>3.3969571230982019</v>
      </c>
    </row>
    <row r="45" spans="1:11" x14ac:dyDescent="0.25">
      <c r="A45" s="7" t="s">
        <v>97</v>
      </c>
      <c r="B45" s="65">
        <v>2437</v>
      </c>
      <c r="C45" s="39">
        <f>IF(B49=0, "-", B45/B49)</f>
        <v>0.13207956208335592</v>
      </c>
      <c r="D45" s="65">
        <v>1206</v>
      </c>
      <c r="E45" s="21">
        <f>IF(D49=0, "-", D45/D49)</f>
        <v>8.7461019653346878E-2</v>
      </c>
      <c r="F45" s="81">
        <v>16140</v>
      </c>
      <c r="G45" s="39">
        <f>IF(F49=0, "-", F45/F49)</f>
        <v>0.11454363516361855</v>
      </c>
      <c r="H45" s="65">
        <v>18415</v>
      </c>
      <c r="I45" s="21">
        <f>IF(H49=0, "-", H45/H49)</f>
        <v>0.157796419910712</v>
      </c>
      <c r="J45" s="20">
        <f t="shared" si="0"/>
        <v>1.0207296849087895</v>
      </c>
      <c r="K45" s="21">
        <f t="shared" si="1"/>
        <v>-0.12354059190877002</v>
      </c>
    </row>
    <row r="46" spans="1:11" x14ac:dyDescent="0.25">
      <c r="A46" s="7" t="s">
        <v>99</v>
      </c>
      <c r="B46" s="65">
        <v>575</v>
      </c>
      <c r="C46" s="39">
        <f>IF(B49=0, "-", B46/B49)</f>
        <v>3.11636225678825E-2</v>
      </c>
      <c r="D46" s="65">
        <v>732</v>
      </c>
      <c r="E46" s="21">
        <f>IF(D49=0, "-", D46/D49)</f>
        <v>5.308579302342447E-2</v>
      </c>
      <c r="F46" s="81">
        <v>6167</v>
      </c>
      <c r="G46" s="39">
        <f>IF(F49=0, "-", F46/F49)</f>
        <v>4.3766455889345454E-2</v>
      </c>
      <c r="H46" s="65">
        <v>3469</v>
      </c>
      <c r="I46" s="21">
        <f>IF(H49=0, "-", H46/H49)</f>
        <v>2.9725537913128423E-2</v>
      </c>
      <c r="J46" s="20">
        <f t="shared" si="0"/>
        <v>-0.21448087431693988</v>
      </c>
      <c r="K46" s="21">
        <f t="shared" si="1"/>
        <v>0.77774574805419427</v>
      </c>
    </row>
    <row r="47" spans="1:11" x14ac:dyDescent="0.25">
      <c r="A47" s="7" t="s">
        <v>100</v>
      </c>
      <c r="B47" s="65">
        <v>254</v>
      </c>
      <c r="C47" s="39">
        <f>IF(B49=0, "-", B47/B49)</f>
        <v>1.3766191534334182E-2</v>
      </c>
      <c r="D47" s="65">
        <v>288</v>
      </c>
      <c r="E47" s="21">
        <f>IF(D49=0, "-", D47/D49)</f>
        <v>2.0886213648560446E-2</v>
      </c>
      <c r="F47" s="81">
        <v>2500</v>
      </c>
      <c r="G47" s="39">
        <f>IF(F49=0, "-", F47/F49)</f>
        <v>1.7742198755207335E-2</v>
      </c>
      <c r="H47" s="65">
        <v>2497</v>
      </c>
      <c r="I47" s="21">
        <f>IF(H49=0, "-", H47/H49)</f>
        <v>2.1396560440784571E-2</v>
      </c>
      <c r="J47" s="20">
        <f t="shared" si="0"/>
        <v>-0.11805555555555555</v>
      </c>
      <c r="K47" s="21">
        <f t="shared" si="1"/>
        <v>1.2014417300760913E-3</v>
      </c>
    </row>
    <row r="48" spans="1:11" x14ac:dyDescent="0.25">
      <c r="A48" s="2"/>
      <c r="B48" s="68"/>
      <c r="C48" s="33"/>
      <c r="D48" s="68"/>
      <c r="E48" s="6"/>
      <c r="F48" s="82"/>
      <c r="G48" s="33"/>
      <c r="H48" s="68"/>
      <c r="I48" s="6"/>
      <c r="J48" s="5"/>
      <c r="K48" s="6"/>
    </row>
    <row r="49" spans="1:11" s="43" customFormat="1" ht="13" x14ac:dyDescent="0.3">
      <c r="A49" s="162" t="s">
        <v>622</v>
      </c>
      <c r="B49" s="71">
        <f>SUM(B7:B48)</f>
        <v>18451</v>
      </c>
      <c r="C49" s="40">
        <v>1</v>
      </c>
      <c r="D49" s="71">
        <f>SUM(D7:D48)</f>
        <v>13789</v>
      </c>
      <c r="E49" s="41">
        <v>1</v>
      </c>
      <c r="F49" s="77">
        <f>SUM(F7:F48)</f>
        <v>140907</v>
      </c>
      <c r="G49" s="42">
        <v>1</v>
      </c>
      <c r="H49" s="71">
        <f>SUM(H7:H48)</f>
        <v>116701</v>
      </c>
      <c r="I49" s="41">
        <v>1</v>
      </c>
      <c r="J49" s="37">
        <f>IF(D49=0, "-", (B49-D49)/D49)</f>
        <v>0.33809558343607221</v>
      </c>
      <c r="K49" s="38">
        <f>IF(H49=0, "-", (F49-H49)/H49)</f>
        <v>0.20741895956332851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3"/>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164" t="s">
        <v>129</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131</v>
      </c>
      <c r="B6" s="61" t="s">
        <v>12</v>
      </c>
      <c r="C6" s="62" t="s">
        <v>13</v>
      </c>
      <c r="D6" s="61" t="s">
        <v>12</v>
      </c>
      <c r="E6" s="63" t="s">
        <v>13</v>
      </c>
      <c r="F6" s="62" t="s">
        <v>12</v>
      </c>
      <c r="G6" s="62" t="s">
        <v>13</v>
      </c>
      <c r="H6" s="61" t="s">
        <v>12</v>
      </c>
      <c r="I6" s="63" t="s">
        <v>13</v>
      </c>
      <c r="J6" s="61"/>
      <c r="K6" s="63"/>
    </row>
    <row r="7" spans="1:11" x14ac:dyDescent="0.25">
      <c r="A7" s="7" t="s">
        <v>504</v>
      </c>
      <c r="B7" s="65">
        <v>0</v>
      </c>
      <c r="C7" s="34">
        <f>IF(B15=0, "-", B7/B15)</f>
        <v>0</v>
      </c>
      <c r="D7" s="65">
        <v>0</v>
      </c>
      <c r="E7" s="9">
        <f>IF(D15=0, "-", D7/D15)</f>
        <v>0</v>
      </c>
      <c r="F7" s="81">
        <v>0</v>
      </c>
      <c r="G7" s="34">
        <f>IF(F15=0, "-", F7/F15)</f>
        <v>0</v>
      </c>
      <c r="H7" s="65">
        <v>9</v>
      </c>
      <c r="I7" s="9">
        <f>IF(H15=0, "-", H7/H15)</f>
        <v>2.5423728813559324E-2</v>
      </c>
      <c r="J7" s="8" t="str">
        <f t="shared" ref="J7:J13" si="0">IF(D7=0, "-", IF((B7-D7)/D7&lt;10, (B7-D7)/D7, "&gt;999%"))</f>
        <v>-</v>
      </c>
      <c r="K7" s="9">
        <f t="shared" ref="K7:K13" si="1">IF(H7=0, "-", IF((F7-H7)/H7&lt;10, (F7-H7)/H7, "&gt;999%"))</f>
        <v>-1</v>
      </c>
    </row>
    <row r="8" spans="1:11" x14ac:dyDescent="0.25">
      <c r="A8" s="7" t="s">
        <v>505</v>
      </c>
      <c r="B8" s="65">
        <v>0</v>
      </c>
      <c r="C8" s="34">
        <f>IF(B15=0, "-", B8/B15)</f>
        <v>0</v>
      </c>
      <c r="D8" s="65">
        <v>0</v>
      </c>
      <c r="E8" s="9">
        <f>IF(D15=0, "-", D8/D15)</f>
        <v>0</v>
      </c>
      <c r="F8" s="81">
        <v>0</v>
      </c>
      <c r="G8" s="34">
        <f>IF(F15=0, "-", F8/F15)</f>
        <v>0</v>
      </c>
      <c r="H8" s="65">
        <v>6</v>
      </c>
      <c r="I8" s="9">
        <f>IF(H15=0, "-", H8/H15)</f>
        <v>1.6949152542372881E-2</v>
      </c>
      <c r="J8" s="8" t="str">
        <f t="shared" si="0"/>
        <v>-</v>
      </c>
      <c r="K8" s="9">
        <f t="shared" si="1"/>
        <v>-1</v>
      </c>
    </row>
    <row r="9" spans="1:11" x14ac:dyDescent="0.25">
      <c r="A9" s="7" t="s">
        <v>506</v>
      </c>
      <c r="B9" s="65">
        <v>5</v>
      </c>
      <c r="C9" s="34">
        <f>IF(B15=0, "-", B9/B15)</f>
        <v>0.5</v>
      </c>
      <c r="D9" s="65">
        <v>7</v>
      </c>
      <c r="E9" s="9">
        <f>IF(D15=0, "-", D9/D15)</f>
        <v>0.21212121212121213</v>
      </c>
      <c r="F9" s="81">
        <v>35</v>
      </c>
      <c r="G9" s="34">
        <f>IF(F15=0, "-", F9/F15)</f>
        <v>0.16203703703703703</v>
      </c>
      <c r="H9" s="65">
        <v>38</v>
      </c>
      <c r="I9" s="9">
        <f>IF(H15=0, "-", H9/H15)</f>
        <v>0.10734463276836158</v>
      </c>
      <c r="J9" s="8">
        <f t="shared" si="0"/>
        <v>-0.2857142857142857</v>
      </c>
      <c r="K9" s="9">
        <f t="shared" si="1"/>
        <v>-7.8947368421052627E-2</v>
      </c>
    </row>
    <row r="10" spans="1:11" x14ac:dyDescent="0.25">
      <c r="A10" s="7" t="s">
        <v>507</v>
      </c>
      <c r="B10" s="65">
        <v>0</v>
      </c>
      <c r="C10" s="34">
        <f>IF(B15=0, "-", B10/B15)</f>
        <v>0</v>
      </c>
      <c r="D10" s="65">
        <v>3</v>
      </c>
      <c r="E10" s="9">
        <f>IF(D15=0, "-", D10/D15)</f>
        <v>9.0909090909090912E-2</v>
      </c>
      <c r="F10" s="81">
        <v>2</v>
      </c>
      <c r="G10" s="34">
        <f>IF(F15=0, "-", F10/F15)</f>
        <v>9.2592592592592587E-3</v>
      </c>
      <c r="H10" s="65">
        <v>10</v>
      </c>
      <c r="I10" s="9">
        <f>IF(H15=0, "-", H10/H15)</f>
        <v>2.8248587570621469E-2</v>
      </c>
      <c r="J10" s="8">
        <f t="shared" si="0"/>
        <v>-1</v>
      </c>
      <c r="K10" s="9">
        <f t="shared" si="1"/>
        <v>-0.8</v>
      </c>
    </row>
    <row r="11" spans="1:11" x14ac:dyDescent="0.25">
      <c r="A11" s="7" t="s">
        <v>508</v>
      </c>
      <c r="B11" s="65">
        <v>0</v>
      </c>
      <c r="C11" s="34">
        <f>IF(B15=0, "-", B11/B15)</f>
        <v>0</v>
      </c>
      <c r="D11" s="65">
        <v>4</v>
      </c>
      <c r="E11" s="9">
        <f>IF(D15=0, "-", D11/D15)</f>
        <v>0.12121212121212122</v>
      </c>
      <c r="F11" s="81">
        <v>0</v>
      </c>
      <c r="G11" s="34">
        <f>IF(F15=0, "-", F11/F15)</f>
        <v>0</v>
      </c>
      <c r="H11" s="65">
        <v>12</v>
      </c>
      <c r="I11" s="9">
        <f>IF(H15=0, "-", H11/H15)</f>
        <v>3.3898305084745763E-2</v>
      </c>
      <c r="J11" s="8">
        <f t="shared" si="0"/>
        <v>-1</v>
      </c>
      <c r="K11" s="9">
        <f t="shared" si="1"/>
        <v>-1</v>
      </c>
    </row>
    <row r="12" spans="1:11" x14ac:dyDescent="0.25">
      <c r="A12" s="7" t="s">
        <v>509</v>
      </c>
      <c r="B12" s="65">
        <v>5</v>
      </c>
      <c r="C12" s="34">
        <f>IF(B15=0, "-", B12/B15)</f>
        <v>0.5</v>
      </c>
      <c r="D12" s="65">
        <v>18</v>
      </c>
      <c r="E12" s="9">
        <f>IF(D15=0, "-", D12/D15)</f>
        <v>0.54545454545454541</v>
      </c>
      <c r="F12" s="81">
        <v>178</v>
      </c>
      <c r="G12" s="34">
        <f>IF(F15=0, "-", F12/F15)</f>
        <v>0.82407407407407407</v>
      </c>
      <c r="H12" s="65">
        <v>264</v>
      </c>
      <c r="I12" s="9">
        <f>IF(H15=0, "-", H12/H15)</f>
        <v>0.74576271186440679</v>
      </c>
      <c r="J12" s="8">
        <f t="shared" si="0"/>
        <v>-0.72222222222222221</v>
      </c>
      <c r="K12" s="9">
        <f t="shared" si="1"/>
        <v>-0.32575757575757575</v>
      </c>
    </row>
    <row r="13" spans="1:11" x14ac:dyDescent="0.25">
      <c r="A13" s="7" t="s">
        <v>510</v>
      </c>
      <c r="B13" s="65">
        <v>0</v>
      </c>
      <c r="C13" s="34">
        <f>IF(B15=0, "-", B13/B15)</f>
        <v>0</v>
      </c>
      <c r="D13" s="65">
        <v>1</v>
      </c>
      <c r="E13" s="9">
        <f>IF(D15=0, "-", D13/D15)</f>
        <v>3.0303030303030304E-2</v>
      </c>
      <c r="F13" s="81">
        <v>1</v>
      </c>
      <c r="G13" s="34">
        <f>IF(F15=0, "-", F13/F15)</f>
        <v>4.6296296296296294E-3</v>
      </c>
      <c r="H13" s="65">
        <v>15</v>
      </c>
      <c r="I13" s="9">
        <f>IF(H15=0, "-", H13/H15)</f>
        <v>4.2372881355932202E-2</v>
      </c>
      <c r="J13" s="8">
        <f t="shared" si="0"/>
        <v>-1</v>
      </c>
      <c r="K13" s="9">
        <f t="shared" si="1"/>
        <v>-0.93333333333333335</v>
      </c>
    </row>
    <row r="14" spans="1:11" x14ac:dyDescent="0.25">
      <c r="A14" s="2"/>
      <c r="B14" s="68"/>
      <c r="C14" s="33"/>
      <c r="D14" s="68"/>
      <c r="E14" s="6"/>
      <c r="F14" s="82"/>
      <c r="G14" s="33"/>
      <c r="H14" s="68"/>
      <c r="I14" s="6"/>
      <c r="J14" s="5"/>
      <c r="K14" s="6"/>
    </row>
    <row r="15" spans="1:11" s="43" customFormat="1" ht="13" x14ac:dyDescent="0.3">
      <c r="A15" s="162" t="s">
        <v>645</v>
      </c>
      <c r="B15" s="71">
        <f>SUM(B7:B14)</f>
        <v>10</v>
      </c>
      <c r="C15" s="40">
        <f>B15/29426</f>
        <v>3.3983551960850946E-4</v>
      </c>
      <c r="D15" s="71">
        <f>SUM(D7:D14)</f>
        <v>33</v>
      </c>
      <c r="E15" s="41">
        <f>D15/25367</f>
        <v>1.3009027476642882E-3</v>
      </c>
      <c r="F15" s="77">
        <f>SUM(F7:F14)</f>
        <v>216</v>
      </c>
      <c r="G15" s="42">
        <f>F15/239363</f>
        <v>9.0239510701319752E-4</v>
      </c>
      <c r="H15" s="71">
        <f>SUM(H7:H14)</f>
        <v>354</v>
      </c>
      <c r="I15" s="41">
        <f>H15/214492</f>
        <v>1.6504112041474739E-3</v>
      </c>
      <c r="J15" s="37">
        <f>IF(D15=0, "-", IF((B15-D15)/D15&lt;10, (B15-D15)/D15, "&gt;999%"))</f>
        <v>-0.69696969696969702</v>
      </c>
      <c r="K15" s="38">
        <f>IF(H15=0, "-", IF((F15-H15)/H15&lt;10, (F15-H15)/H15, "&gt;999%"))</f>
        <v>-0.38983050847457629</v>
      </c>
    </row>
    <row r="16" spans="1:11" x14ac:dyDescent="0.25">
      <c r="B16" s="83"/>
      <c r="D16" s="83"/>
      <c r="F16" s="83"/>
      <c r="H16" s="83"/>
    </row>
    <row r="17" spans="1:11" ht="13" x14ac:dyDescent="0.3">
      <c r="A17" s="163" t="s">
        <v>132</v>
      </c>
      <c r="B17" s="61" t="s">
        <v>12</v>
      </c>
      <c r="C17" s="62" t="s">
        <v>13</v>
      </c>
      <c r="D17" s="61" t="s">
        <v>12</v>
      </c>
      <c r="E17" s="63" t="s">
        <v>13</v>
      </c>
      <c r="F17" s="62" t="s">
        <v>12</v>
      </c>
      <c r="G17" s="62" t="s">
        <v>13</v>
      </c>
      <c r="H17" s="61" t="s">
        <v>12</v>
      </c>
      <c r="I17" s="63" t="s">
        <v>13</v>
      </c>
      <c r="J17" s="61"/>
      <c r="K17" s="63"/>
    </row>
    <row r="18" spans="1:11" x14ac:dyDescent="0.25">
      <c r="A18" s="7" t="s">
        <v>511</v>
      </c>
      <c r="B18" s="65">
        <v>0</v>
      </c>
      <c r="C18" s="34" t="str">
        <f>IF(B21=0, "-", B18/B21)</f>
        <v>-</v>
      </c>
      <c r="D18" s="65">
        <v>0</v>
      </c>
      <c r="E18" s="9">
        <f>IF(D21=0, "-", D18/D21)</f>
        <v>0</v>
      </c>
      <c r="F18" s="81">
        <v>0</v>
      </c>
      <c r="G18" s="34">
        <f>IF(F21=0, "-", F18/F21)</f>
        <v>0</v>
      </c>
      <c r="H18" s="65">
        <v>1</v>
      </c>
      <c r="I18" s="9">
        <f>IF(H21=0, "-", H18/H21)</f>
        <v>6.6666666666666666E-2</v>
      </c>
      <c r="J18" s="8" t="str">
        <f>IF(D18=0, "-", IF((B18-D18)/D18&lt;10, (B18-D18)/D18, "&gt;999%"))</f>
        <v>-</v>
      </c>
      <c r="K18" s="9">
        <f>IF(H18=0, "-", IF((F18-H18)/H18&lt;10, (F18-H18)/H18, "&gt;999%"))</f>
        <v>-1</v>
      </c>
    </row>
    <row r="19" spans="1:11" x14ac:dyDescent="0.25">
      <c r="A19" s="7" t="s">
        <v>512</v>
      </c>
      <c r="B19" s="65">
        <v>0</v>
      </c>
      <c r="C19" s="34" t="str">
        <f>IF(B21=0, "-", B19/B21)</f>
        <v>-</v>
      </c>
      <c r="D19" s="65">
        <v>5</v>
      </c>
      <c r="E19" s="9">
        <f>IF(D21=0, "-", D19/D21)</f>
        <v>1</v>
      </c>
      <c r="F19" s="81">
        <v>21</v>
      </c>
      <c r="G19" s="34">
        <f>IF(F21=0, "-", F19/F21)</f>
        <v>1</v>
      </c>
      <c r="H19" s="65">
        <v>14</v>
      </c>
      <c r="I19" s="9">
        <f>IF(H21=0, "-", H19/H21)</f>
        <v>0.93333333333333335</v>
      </c>
      <c r="J19" s="8">
        <f>IF(D19=0, "-", IF((B19-D19)/D19&lt;10, (B19-D19)/D19, "&gt;999%"))</f>
        <v>-1</v>
      </c>
      <c r="K19" s="9">
        <f>IF(H19=0, "-", IF((F19-H19)/H19&lt;10, (F19-H19)/H19, "&gt;999%"))</f>
        <v>0.5</v>
      </c>
    </row>
    <row r="20" spans="1:11" x14ac:dyDescent="0.25">
      <c r="A20" s="2"/>
      <c r="B20" s="68"/>
      <c r="C20" s="33"/>
      <c r="D20" s="68"/>
      <c r="E20" s="6"/>
      <c r="F20" s="82"/>
      <c r="G20" s="33"/>
      <c r="H20" s="68"/>
      <c r="I20" s="6"/>
      <c r="J20" s="5"/>
      <c r="K20" s="6"/>
    </row>
    <row r="21" spans="1:11" s="43" customFormat="1" ht="13" x14ac:dyDescent="0.3">
      <c r="A21" s="162" t="s">
        <v>644</v>
      </c>
      <c r="B21" s="71">
        <f>SUM(B18:B20)</f>
        <v>0</v>
      </c>
      <c r="C21" s="40">
        <f>B21/29426</f>
        <v>0</v>
      </c>
      <c r="D21" s="71">
        <f>SUM(D18:D20)</f>
        <v>5</v>
      </c>
      <c r="E21" s="41">
        <f>D21/25367</f>
        <v>1.9710647691883155E-4</v>
      </c>
      <c r="F21" s="77">
        <f>SUM(F18:F20)</f>
        <v>21</v>
      </c>
      <c r="G21" s="42">
        <f>F21/239363</f>
        <v>8.7732857626283094E-5</v>
      </c>
      <c r="H21" s="71">
        <f>SUM(H18:H20)</f>
        <v>15</v>
      </c>
      <c r="I21" s="41">
        <f>H21/214492</f>
        <v>6.9932678141842113E-5</v>
      </c>
      <c r="J21" s="37">
        <f>IF(D21=0, "-", IF((B21-D21)/D21&lt;10, (B21-D21)/D21, "&gt;999%"))</f>
        <v>-1</v>
      </c>
      <c r="K21" s="38">
        <f>IF(H21=0, "-", IF((F21-H21)/H21&lt;10, (F21-H21)/H21, "&gt;999%"))</f>
        <v>0.4</v>
      </c>
    </row>
    <row r="22" spans="1:11" x14ac:dyDescent="0.25">
      <c r="B22" s="83"/>
      <c r="D22" s="83"/>
      <c r="F22" s="83"/>
      <c r="H22" s="83"/>
    </row>
    <row r="23" spans="1:11" ht="13" x14ac:dyDescent="0.3">
      <c r="A23" s="163" t="s">
        <v>133</v>
      </c>
      <c r="B23" s="61" t="s">
        <v>12</v>
      </c>
      <c r="C23" s="62" t="s">
        <v>13</v>
      </c>
      <c r="D23" s="61" t="s">
        <v>12</v>
      </c>
      <c r="E23" s="63" t="s">
        <v>13</v>
      </c>
      <c r="F23" s="62" t="s">
        <v>12</v>
      </c>
      <c r="G23" s="62" t="s">
        <v>13</v>
      </c>
      <c r="H23" s="61" t="s">
        <v>12</v>
      </c>
      <c r="I23" s="63" t="s">
        <v>13</v>
      </c>
      <c r="J23" s="61"/>
      <c r="K23" s="63"/>
    </row>
    <row r="24" spans="1:11" x14ac:dyDescent="0.25">
      <c r="A24" s="7" t="s">
        <v>513</v>
      </c>
      <c r="B24" s="65">
        <v>8</v>
      </c>
      <c r="C24" s="34">
        <f>IF(B28=0, "-", B24/B28)</f>
        <v>0.36363636363636365</v>
      </c>
      <c r="D24" s="65">
        <v>0</v>
      </c>
      <c r="E24" s="9">
        <f>IF(D28=0, "-", D24/D28)</f>
        <v>0</v>
      </c>
      <c r="F24" s="81">
        <v>131</v>
      </c>
      <c r="G24" s="34">
        <f>IF(F28=0, "-", F24/F28)</f>
        <v>0.54583333333333328</v>
      </c>
      <c r="H24" s="65">
        <v>87</v>
      </c>
      <c r="I24" s="9">
        <f>IF(H28=0, "-", H24/H28)</f>
        <v>0.22774869109947643</v>
      </c>
      <c r="J24" s="8" t="str">
        <f>IF(D24=0, "-", IF((B24-D24)/D24&lt;10, (B24-D24)/D24, "&gt;999%"))</f>
        <v>-</v>
      </c>
      <c r="K24" s="9">
        <f>IF(H24=0, "-", IF((F24-H24)/H24&lt;10, (F24-H24)/H24, "&gt;999%"))</f>
        <v>0.50574712643678166</v>
      </c>
    </row>
    <row r="25" spans="1:11" x14ac:dyDescent="0.25">
      <c r="A25" s="7" t="s">
        <v>514</v>
      </c>
      <c r="B25" s="65">
        <v>0</v>
      </c>
      <c r="C25" s="34">
        <f>IF(B28=0, "-", B25/B28)</f>
        <v>0</v>
      </c>
      <c r="D25" s="65">
        <v>1</v>
      </c>
      <c r="E25" s="9">
        <f>IF(D28=0, "-", D25/D28)</f>
        <v>8.3333333333333329E-2</v>
      </c>
      <c r="F25" s="81">
        <v>5</v>
      </c>
      <c r="G25" s="34">
        <f>IF(F28=0, "-", F25/F28)</f>
        <v>2.0833333333333332E-2</v>
      </c>
      <c r="H25" s="65">
        <v>198</v>
      </c>
      <c r="I25" s="9">
        <f>IF(H28=0, "-", H25/H28)</f>
        <v>0.51832460732984298</v>
      </c>
      <c r="J25" s="8">
        <f>IF(D25=0, "-", IF((B25-D25)/D25&lt;10, (B25-D25)/D25, "&gt;999%"))</f>
        <v>-1</v>
      </c>
      <c r="K25" s="9">
        <f>IF(H25=0, "-", IF((F25-H25)/H25&lt;10, (F25-H25)/H25, "&gt;999%"))</f>
        <v>-0.9747474747474747</v>
      </c>
    </row>
    <row r="26" spans="1:11" x14ac:dyDescent="0.25">
      <c r="A26" s="7" t="s">
        <v>515</v>
      </c>
      <c r="B26" s="65">
        <v>14</v>
      </c>
      <c r="C26" s="34">
        <f>IF(B28=0, "-", B26/B28)</f>
        <v>0.63636363636363635</v>
      </c>
      <c r="D26" s="65">
        <v>11</v>
      </c>
      <c r="E26" s="9">
        <f>IF(D28=0, "-", D26/D28)</f>
        <v>0.91666666666666663</v>
      </c>
      <c r="F26" s="81">
        <v>104</v>
      </c>
      <c r="G26" s="34">
        <f>IF(F28=0, "-", F26/F28)</f>
        <v>0.43333333333333335</v>
      </c>
      <c r="H26" s="65">
        <v>97</v>
      </c>
      <c r="I26" s="9">
        <f>IF(H28=0, "-", H26/H28)</f>
        <v>0.25392670157068065</v>
      </c>
      <c r="J26" s="8">
        <f>IF(D26=0, "-", IF((B26-D26)/D26&lt;10, (B26-D26)/D26, "&gt;999%"))</f>
        <v>0.27272727272727271</v>
      </c>
      <c r="K26" s="9">
        <f>IF(H26=0, "-", IF((F26-H26)/H26&lt;10, (F26-H26)/H26, "&gt;999%"))</f>
        <v>7.2164948453608241E-2</v>
      </c>
    </row>
    <row r="27" spans="1:11" x14ac:dyDescent="0.25">
      <c r="A27" s="2"/>
      <c r="B27" s="68"/>
      <c r="C27" s="33"/>
      <c r="D27" s="68"/>
      <c r="E27" s="6"/>
      <c r="F27" s="82"/>
      <c r="G27" s="33"/>
      <c r="H27" s="68"/>
      <c r="I27" s="6"/>
      <c r="J27" s="5"/>
      <c r="K27" s="6"/>
    </row>
    <row r="28" spans="1:11" s="43" customFormat="1" ht="13" x14ac:dyDescent="0.3">
      <c r="A28" s="162" t="s">
        <v>643</v>
      </c>
      <c r="B28" s="71">
        <f>SUM(B24:B27)</f>
        <v>22</v>
      </c>
      <c r="C28" s="40">
        <f>B28/29426</f>
        <v>7.4763814313872083E-4</v>
      </c>
      <c r="D28" s="71">
        <f>SUM(D24:D27)</f>
        <v>12</v>
      </c>
      <c r="E28" s="41">
        <f>D28/25367</f>
        <v>4.7305554460519574E-4</v>
      </c>
      <c r="F28" s="77">
        <f>SUM(F24:F27)</f>
        <v>240</v>
      </c>
      <c r="G28" s="42">
        <f>F28/239363</f>
        <v>1.002661230014664E-3</v>
      </c>
      <c r="H28" s="71">
        <f>SUM(H24:H27)</f>
        <v>382</v>
      </c>
      <c r="I28" s="41">
        <f>H28/214492</f>
        <v>1.7809522033455792E-3</v>
      </c>
      <c r="J28" s="37">
        <f>IF(D28=0, "-", IF((B28-D28)/D28&lt;10, (B28-D28)/D28, "&gt;999%"))</f>
        <v>0.83333333333333337</v>
      </c>
      <c r="K28" s="38">
        <f>IF(H28=0, "-", IF((F28-H28)/H28&lt;10, (F28-H28)/H28, "&gt;999%"))</f>
        <v>-0.37172774869109948</v>
      </c>
    </row>
    <row r="29" spans="1:11" x14ac:dyDescent="0.25">
      <c r="B29" s="83"/>
      <c r="D29" s="83"/>
      <c r="F29" s="83"/>
      <c r="H29" s="83"/>
    </row>
    <row r="30" spans="1:11" ht="13" x14ac:dyDescent="0.3">
      <c r="A30" s="163" t="s">
        <v>134</v>
      </c>
      <c r="B30" s="61" t="s">
        <v>12</v>
      </c>
      <c r="C30" s="62" t="s">
        <v>13</v>
      </c>
      <c r="D30" s="61" t="s">
        <v>12</v>
      </c>
      <c r="E30" s="63" t="s">
        <v>13</v>
      </c>
      <c r="F30" s="62" t="s">
        <v>12</v>
      </c>
      <c r="G30" s="62" t="s">
        <v>13</v>
      </c>
      <c r="H30" s="61" t="s">
        <v>12</v>
      </c>
      <c r="I30" s="63" t="s">
        <v>13</v>
      </c>
      <c r="J30" s="61"/>
      <c r="K30" s="63"/>
    </row>
    <row r="31" spans="1:11" x14ac:dyDescent="0.25">
      <c r="A31" s="7" t="s">
        <v>516</v>
      </c>
      <c r="B31" s="65">
        <v>30</v>
      </c>
      <c r="C31" s="34">
        <f>IF(B42=0, "-", B31/B42)</f>
        <v>7.2463768115942032E-2</v>
      </c>
      <c r="D31" s="65">
        <v>125</v>
      </c>
      <c r="E31" s="9">
        <f>IF(D42=0, "-", D31/D42)</f>
        <v>0.20798668885191349</v>
      </c>
      <c r="F31" s="81">
        <v>828</v>
      </c>
      <c r="G31" s="34">
        <f>IF(F42=0, "-", F31/F42)</f>
        <v>0.18640252138676272</v>
      </c>
      <c r="H31" s="65">
        <v>506</v>
      </c>
      <c r="I31" s="9">
        <f>IF(H42=0, "-", H31/H42)</f>
        <v>9.7872340425531917E-2</v>
      </c>
      <c r="J31" s="8">
        <f t="shared" ref="J31:J40" si="2">IF(D31=0, "-", IF((B31-D31)/D31&lt;10, (B31-D31)/D31, "&gt;999%"))</f>
        <v>-0.76</v>
      </c>
      <c r="K31" s="9">
        <f t="shared" ref="K31:K40" si="3">IF(H31=0, "-", IF((F31-H31)/H31&lt;10, (F31-H31)/H31, "&gt;999%"))</f>
        <v>0.63636363636363635</v>
      </c>
    </row>
    <row r="32" spans="1:11" x14ac:dyDescent="0.25">
      <c r="A32" s="7" t="s">
        <v>517</v>
      </c>
      <c r="B32" s="65">
        <v>58</v>
      </c>
      <c r="C32" s="34">
        <f>IF(B42=0, "-", B32/B42)</f>
        <v>0.14009661835748793</v>
      </c>
      <c r="D32" s="65">
        <v>84</v>
      </c>
      <c r="E32" s="9">
        <f>IF(D42=0, "-", D32/D42)</f>
        <v>0.13976705490848584</v>
      </c>
      <c r="F32" s="81">
        <v>493</v>
      </c>
      <c r="G32" s="34">
        <f>IF(F42=0, "-", F32/F42)</f>
        <v>0.1109860423232778</v>
      </c>
      <c r="H32" s="65">
        <v>821</v>
      </c>
      <c r="I32" s="9">
        <f>IF(H42=0, "-", H32/H42)</f>
        <v>0.15880077369439072</v>
      </c>
      <c r="J32" s="8">
        <f t="shared" si="2"/>
        <v>-0.30952380952380953</v>
      </c>
      <c r="K32" s="9">
        <f t="shared" si="3"/>
        <v>-0.39951278928136419</v>
      </c>
    </row>
    <row r="33" spans="1:11" x14ac:dyDescent="0.25">
      <c r="A33" s="7" t="s">
        <v>518</v>
      </c>
      <c r="B33" s="65">
        <v>106</v>
      </c>
      <c r="C33" s="34">
        <f>IF(B42=0, "-", B33/B42)</f>
        <v>0.2560386473429952</v>
      </c>
      <c r="D33" s="65">
        <v>64</v>
      </c>
      <c r="E33" s="9">
        <f>IF(D42=0, "-", D33/D42)</f>
        <v>0.1064891846921797</v>
      </c>
      <c r="F33" s="81">
        <v>871</v>
      </c>
      <c r="G33" s="34">
        <f>IF(F42=0, "-", F33/F42)</f>
        <v>0.19608284556506078</v>
      </c>
      <c r="H33" s="65">
        <v>747</v>
      </c>
      <c r="I33" s="9">
        <f>IF(H42=0, "-", H33/H42)</f>
        <v>0.14448742746615087</v>
      </c>
      <c r="J33" s="8">
        <f t="shared" si="2"/>
        <v>0.65625</v>
      </c>
      <c r="K33" s="9">
        <f t="shared" si="3"/>
        <v>0.16599732262382866</v>
      </c>
    </row>
    <row r="34" spans="1:11" x14ac:dyDescent="0.25">
      <c r="A34" s="7" t="s">
        <v>519</v>
      </c>
      <c r="B34" s="65">
        <v>9</v>
      </c>
      <c r="C34" s="34">
        <f>IF(B42=0, "-", B34/B42)</f>
        <v>2.1739130434782608E-2</v>
      </c>
      <c r="D34" s="65">
        <v>25</v>
      </c>
      <c r="E34" s="9">
        <f>IF(D42=0, "-", D34/D42)</f>
        <v>4.1597337770382693E-2</v>
      </c>
      <c r="F34" s="81">
        <v>90</v>
      </c>
      <c r="G34" s="34">
        <f>IF(F42=0, "-", F34/F42)</f>
        <v>2.0261143628995948E-2</v>
      </c>
      <c r="H34" s="65">
        <v>68</v>
      </c>
      <c r="I34" s="9">
        <f>IF(H42=0, "-", H34/H42)</f>
        <v>1.3152804642166345E-2</v>
      </c>
      <c r="J34" s="8">
        <f t="shared" si="2"/>
        <v>-0.64</v>
      </c>
      <c r="K34" s="9">
        <f t="shared" si="3"/>
        <v>0.3235294117647059</v>
      </c>
    </row>
    <row r="35" spans="1:11" x14ac:dyDescent="0.25">
      <c r="A35" s="7" t="s">
        <v>520</v>
      </c>
      <c r="B35" s="65">
        <v>28</v>
      </c>
      <c r="C35" s="34">
        <f>IF(B42=0, "-", B35/B42)</f>
        <v>6.7632850241545889E-2</v>
      </c>
      <c r="D35" s="65">
        <v>49</v>
      </c>
      <c r="E35" s="9">
        <f>IF(D42=0, "-", D35/D42)</f>
        <v>8.153078202995008E-2</v>
      </c>
      <c r="F35" s="81">
        <v>290</v>
      </c>
      <c r="G35" s="34">
        <f>IF(F42=0, "-", F35/F42)</f>
        <v>6.5285907248986946E-2</v>
      </c>
      <c r="H35" s="65">
        <v>341</v>
      </c>
      <c r="I35" s="9">
        <f>IF(H42=0, "-", H35/H42)</f>
        <v>6.5957446808510636E-2</v>
      </c>
      <c r="J35" s="8">
        <f t="shared" si="2"/>
        <v>-0.42857142857142855</v>
      </c>
      <c r="K35" s="9">
        <f t="shared" si="3"/>
        <v>-0.14956011730205279</v>
      </c>
    </row>
    <row r="36" spans="1:11" x14ac:dyDescent="0.25">
      <c r="A36" s="7" t="s">
        <v>521</v>
      </c>
      <c r="B36" s="65">
        <v>0</v>
      </c>
      <c r="C36" s="34">
        <f>IF(B42=0, "-", B36/B42)</f>
        <v>0</v>
      </c>
      <c r="D36" s="65">
        <v>62</v>
      </c>
      <c r="E36" s="9">
        <f>IF(D42=0, "-", D36/D42)</f>
        <v>0.10316139767054909</v>
      </c>
      <c r="F36" s="81">
        <v>17</v>
      </c>
      <c r="G36" s="34">
        <f>IF(F42=0, "-", F36/F42)</f>
        <v>3.8271049076992348E-3</v>
      </c>
      <c r="H36" s="65">
        <v>291</v>
      </c>
      <c r="I36" s="9">
        <f>IF(H42=0, "-", H36/H42)</f>
        <v>5.6286266924564794E-2</v>
      </c>
      <c r="J36" s="8">
        <f t="shared" si="2"/>
        <v>-1</v>
      </c>
      <c r="K36" s="9">
        <f t="shared" si="3"/>
        <v>-0.94158075601374569</v>
      </c>
    </row>
    <row r="37" spans="1:11" x14ac:dyDescent="0.25">
      <c r="A37" s="7" t="s">
        <v>522</v>
      </c>
      <c r="B37" s="65">
        <v>6</v>
      </c>
      <c r="C37" s="34">
        <f>IF(B42=0, "-", B37/B42)</f>
        <v>1.4492753623188406E-2</v>
      </c>
      <c r="D37" s="65">
        <v>9</v>
      </c>
      <c r="E37" s="9">
        <f>IF(D42=0, "-", D37/D42)</f>
        <v>1.4975041597337771E-2</v>
      </c>
      <c r="F37" s="81">
        <v>93</v>
      </c>
      <c r="G37" s="34">
        <f>IF(F42=0, "-", F37/F42)</f>
        <v>2.0936515083295814E-2</v>
      </c>
      <c r="H37" s="65">
        <v>82</v>
      </c>
      <c r="I37" s="9">
        <f>IF(H42=0, "-", H37/H42)</f>
        <v>1.5860735009671181E-2</v>
      </c>
      <c r="J37" s="8">
        <f t="shared" si="2"/>
        <v>-0.33333333333333331</v>
      </c>
      <c r="K37" s="9">
        <f t="shared" si="3"/>
        <v>0.13414634146341464</v>
      </c>
    </row>
    <row r="38" spans="1:11" x14ac:dyDescent="0.25">
      <c r="A38" s="7" t="s">
        <v>523</v>
      </c>
      <c r="B38" s="65">
        <v>15</v>
      </c>
      <c r="C38" s="34">
        <f>IF(B42=0, "-", B38/B42)</f>
        <v>3.6231884057971016E-2</v>
      </c>
      <c r="D38" s="65">
        <v>22</v>
      </c>
      <c r="E38" s="9">
        <f>IF(D42=0, "-", D38/D42)</f>
        <v>3.6605657237936774E-2</v>
      </c>
      <c r="F38" s="81">
        <v>331</v>
      </c>
      <c r="G38" s="34">
        <f>IF(F42=0, "-", F38/F42)</f>
        <v>7.4515983791085094E-2</v>
      </c>
      <c r="H38" s="65">
        <v>308</v>
      </c>
      <c r="I38" s="9">
        <f>IF(H42=0, "-", H38/H42)</f>
        <v>5.9574468085106386E-2</v>
      </c>
      <c r="J38" s="8">
        <f t="shared" si="2"/>
        <v>-0.31818181818181818</v>
      </c>
      <c r="K38" s="9">
        <f t="shared" si="3"/>
        <v>7.4675324675324672E-2</v>
      </c>
    </row>
    <row r="39" spans="1:11" x14ac:dyDescent="0.25">
      <c r="A39" s="7" t="s">
        <v>524</v>
      </c>
      <c r="B39" s="65">
        <v>129</v>
      </c>
      <c r="C39" s="34">
        <f>IF(B42=0, "-", B39/B42)</f>
        <v>0.31159420289855072</v>
      </c>
      <c r="D39" s="65">
        <v>126</v>
      </c>
      <c r="E39" s="9">
        <f>IF(D42=0, "-", D39/D42)</f>
        <v>0.20965058236272879</v>
      </c>
      <c r="F39" s="81">
        <v>1227</v>
      </c>
      <c r="G39" s="34">
        <f>IF(F42=0, "-", F39/F42)</f>
        <v>0.27622692480864475</v>
      </c>
      <c r="H39" s="65">
        <v>1738</v>
      </c>
      <c r="I39" s="9">
        <f>IF(H42=0, "-", H39/H42)</f>
        <v>0.33617021276595743</v>
      </c>
      <c r="J39" s="8">
        <f t="shared" si="2"/>
        <v>2.3809523809523808E-2</v>
      </c>
      <c r="K39" s="9">
        <f t="shared" si="3"/>
        <v>-0.2940161104718067</v>
      </c>
    </row>
    <row r="40" spans="1:11" x14ac:dyDescent="0.25">
      <c r="A40" s="7" t="s">
        <v>525</v>
      </c>
      <c r="B40" s="65">
        <v>33</v>
      </c>
      <c r="C40" s="34">
        <f>IF(B42=0, "-", B40/B42)</f>
        <v>7.9710144927536225E-2</v>
      </c>
      <c r="D40" s="65">
        <v>35</v>
      </c>
      <c r="E40" s="9">
        <f>IF(D42=0, "-", D40/D42)</f>
        <v>5.8236272878535771E-2</v>
      </c>
      <c r="F40" s="81">
        <v>202</v>
      </c>
      <c r="G40" s="34">
        <f>IF(F42=0, "-", F40/F42)</f>
        <v>4.5475011256190905E-2</v>
      </c>
      <c r="H40" s="65">
        <v>268</v>
      </c>
      <c r="I40" s="9">
        <f>IF(H42=0, "-", H40/H42)</f>
        <v>5.1837524177949706E-2</v>
      </c>
      <c r="J40" s="8">
        <f t="shared" si="2"/>
        <v>-5.7142857142857141E-2</v>
      </c>
      <c r="K40" s="9">
        <f t="shared" si="3"/>
        <v>-0.2462686567164179</v>
      </c>
    </row>
    <row r="41" spans="1:11" x14ac:dyDescent="0.25">
      <c r="A41" s="2"/>
      <c r="B41" s="68"/>
      <c r="C41" s="33"/>
      <c r="D41" s="68"/>
      <c r="E41" s="6"/>
      <c r="F41" s="82"/>
      <c r="G41" s="33"/>
      <c r="H41" s="68"/>
      <c r="I41" s="6"/>
      <c r="J41" s="5"/>
      <c r="K41" s="6"/>
    </row>
    <row r="42" spans="1:11" s="43" customFormat="1" ht="13" x14ac:dyDescent="0.3">
      <c r="A42" s="162" t="s">
        <v>642</v>
      </c>
      <c r="B42" s="71">
        <f>SUM(B31:B41)</f>
        <v>414</v>
      </c>
      <c r="C42" s="40">
        <f>B42/29426</f>
        <v>1.4069190511792293E-2</v>
      </c>
      <c r="D42" s="71">
        <f>SUM(D31:D41)</f>
        <v>601</v>
      </c>
      <c r="E42" s="41">
        <f>D42/25367</f>
        <v>2.3692198525643554E-2</v>
      </c>
      <c r="F42" s="77">
        <f>SUM(F31:F41)</f>
        <v>4442</v>
      </c>
      <c r="G42" s="42">
        <f>F42/239363</f>
        <v>1.8557588265521403E-2</v>
      </c>
      <c r="H42" s="71">
        <f>SUM(H31:H41)</f>
        <v>5170</v>
      </c>
      <c r="I42" s="41">
        <f>H42/214492</f>
        <v>2.4103463066221582E-2</v>
      </c>
      <c r="J42" s="37">
        <f>IF(D42=0, "-", IF((B42-D42)/D42&lt;10, (B42-D42)/D42, "&gt;999%"))</f>
        <v>-0.31114808652246256</v>
      </c>
      <c r="K42" s="38">
        <f>IF(H42=0, "-", IF((F42-H42)/H42&lt;10, (F42-H42)/H42, "&gt;999%"))</f>
        <v>-0.14081237911025146</v>
      </c>
    </row>
    <row r="43" spans="1:11" x14ac:dyDescent="0.25">
      <c r="B43" s="83"/>
      <c r="D43" s="83"/>
      <c r="F43" s="83"/>
      <c r="H43" s="83"/>
    </row>
    <row r="44" spans="1:11" ht="13" x14ac:dyDescent="0.3">
      <c r="A44" s="163" t="s">
        <v>135</v>
      </c>
      <c r="B44" s="61" t="s">
        <v>12</v>
      </c>
      <c r="C44" s="62" t="s">
        <v>13</v>
      </c>
      <c r="D44" s="61" t="s">
        <v>12</v>
      </c>
      <c r="E44" s="63" t="s">
        <v>13</v>
      </c>
      <c r="F44" s="62" t="s">
        <v>12</v>
      </c>
      <c r="G44" s="62" t="s">
        <v>13</v>
      </c>
      <c r="H44" s="61" t="s">
        <v>12</v>
      </c>
      <c r="I44" s="63" t="s">
        <v>13</v>
      </c>
      <c r="J44" s="61"/>
      <c r="K44" s="63"/>
    </row>
    <row r="45" spans="1:11" x14ac:dyDescent="0.25">
      <c r="A45" s="7" t="s">
        <v>526</v>
      </c>
      <c r="B45" s="65">
        <v>115</v>
      </c>
      <c r="C45" s="34">
        <f>IF(B55=0, "-", B45/B55)</f>
        <v>0.16016713091922005</v>
      </c>
      <c r="D45" s="65">
        <v>193</v>
      </c>
      <c r="E45" s="9">
        <f>IF(D55=0, "-", D45/D55)</f>
        <v>0.26010781671159028</v>
      </c>
      <c r="F45" s="81">
        <v>1349</v>
      </c>
      <c r="G45" s="34">
        <f>IF(F55=0, "-", F45/F55)</f>
        <v>0.23254611273918291</v>
      </c>
      <c r="H45" s="65">
        <v>1016</v>
      </c>
      <c r="I45" s="9">
        <f>IF(H55=0, "-", H45/H55)</f>
        <v>0.15987411487018097</v>
      </c>
      <c r="J45" s="8">
        <f t="shared" ref="J45:J53" si="4">IF(D45=0, "-", IF((B45-D45)/D45&lt;10, (B45-D45)/D45, "&gt;999%"))</f>
        <v>-0.40414507772020725</v>
      </c>
      <c r="K45" s="9">
        <f t="shared" ref="K45:K53" si="5">IF(H45=0, "-", IF((F45-H45)/H45&lt;10, (F45-H45)/H45, "&gt;999%"))</f>
        <v>0.327755905511811</v>
      </c>
    </row>
    <row r="46" spans="1:11" x14ac:dyDescent="0.25">
      <c r="A46" s="7" t="s">
        <v>527</v>
      </c>
      <c r="B46" s="65">
        <v>0</v>
      </c>
      <c r="C46" s="34">
        <f>IF(B55=0, "-", B46/B55)</f>
        <v>0</v>
      </c>
      <c r="D46" s="65">
        <v>0</v>
      </c>
      <c r="E46" s="9">
        <f>IF(D55=0, "-", D46/D55)</f>
        <v>0</v>
      </c>
      <c r="F46" s="81">
        <v>0</v>
      </c>
      <c r="G46" s="34">
        <f>IF(F55=0, "-", F46/F55)</f>
        <v>0</v>
      </c>
      <c r="H46" s="65">
        <v>2</v>
      </c>
      <c r="I46" s="9">
        <f>IF(H55=0, "-", H46/H55)</f>
        <v>3.1471282454760031E-4</v>
      </c>
      <c r="J46" s="8" t="str">
        <f t="shared" si="4"/>
        <v>-</v>
      </c>
      <c r="K46" s="9">
        <f t="shared" si="5"/>
        <v>-1</v>
      </c>
    </row>
    <row r="47" spans="1:11" x14ac:dyDescent="0.25">
      <c r="A47" s="7" t="s">
        <v>528</v>
      </c>
      <c r="B47" s="65">
        <v>12</v>
      </c>
      <c r="C47" s="34">
        <f>IF(B55=0, "-", B47/B55)</f>
        <v>1.6713091922005572E-2</v>
      </c>
      <c r="D47" s="65">
        <v>1</v>
      </c>
      <c r="E47" s="9">
        <f>IF(D55=0, "-", D47/D55)</f>
        <v>1.3477088948787063E-3</v>
      </c>
      <c r="F47" s="81">
        <v>85</v>
      </c>
      <c r="G47" s="34">
        <f>IF(F55=0, "-", F47/F55)</f>
        <v>1.4652646095500776E-2</v>
      </c>
      <c r="H47" s="65">
        <v>61</v>
      </c>
      <c r="I47" s="9">
        <f>IF(H55=0, "-", H47/H55)</f>
        <v>9.5987411487018105E-3</v>
      </c>
      <c r="J47" s="8" t="str">
        <f t="shared" si="4"/>
        <v>&gt;999%</v>
      </c>
      <c r="K47" s="9">
        <f t="shared" si="5"/>
        <v>0.39344262295081966</v>
      </c>
    </row>
    <row r="48" spans="1:11" x14ac:dyDescent="0.25">
      <c r="A48" s="7" t="s">
        <v>529</v>
      </c>
      <c r="B48" s="65">
        <v>153</v>
      </c>
      <c r="C48" s="34">
        <f>IF(B55=0, "-", B48/B55)</f>
        <v>0.21309192200557103</v>
      </c>
      <c r="D48" s="65">
        <v>48</v>
      </c>
      <c r="E48" s="9">
        <f>IF(D55=0, "-", D48/D55)</f>
        <v>6.4690026954177901E-2</v>
      </c>
      <c r="F48" s="81">
        <v>803</v>
      </c>
      <c r="G48" s="34">
        <f>IF(F55=0, "-", F48/F55)</f>
        <v>0.13842440958455438</v>
      </c>
      <c r="H48" s="65">
        <v>903</v>
      </c>
      <c r="I48" s="9">
        <f>IF(H55=0, "-", H48/H55)</f>
        <v>0.14209284028324154</v>
      </c>
      <c r="J48" s="8">
        <f t="shared" si="4"/>
        <v>2.1875</v>
      </c>
      <c r="K48" s="9">
        <f t="shared" si="5"/>
        <v>-0.11074197120708748</v>
      </c>
    </row>
    <row r="49" spans="1:11" x14ac:dyDescent="0.25">
      <c r="A49" s="7" t="s">
        <v>530</v>
      </c>
      <c r="B49" s="65">
        <v>2</v>
      </c>
      <c r="C49" s="34">
        <f>IF(B55=0, "-", B49/B55)</f>
        <v>2.7855153203342618E-3</v>
      </c>
      <c r="D49" s="65">
        <v>0</v>
      </c>
      <c r="E49" s="9">
        <f>IF(D55=0, "-", D49/D55)</f>
        <v>0</v>
      </c>
      <c r="F49" s="81">
        <v>12</v>
      </c>
      <c r="G49" s="34">
        <f>IF(F55=0, "-", F49/F55)</f>
        <v>2.0686088605412858E-3</v>
      </c>
      <c r="H49" s="65">
        <v>0</v>
      </c>
      <c r="I49" s="9">
        <f>IF(H55=0, "-", H49/H55)</f>
        <v>0</v>
      </c>
      <c r="J49" s="8" t="str">
        <f t="shared" si="4"/>
        <v>-</v>
      </c>
      <c r="K49" s="9" t="str">
        <f t="shared" si="5"/>
        <v>-</v>
      </c>
    </row>
    <row r="50" spans="1:11" x14ac:dyDescent="0.25">
      <c r="A50" s="7" t="s">
        <v>531</v>
      </c>
      <c r="B50" s="65">
        <v>84</v>
      </c>
      <c r="C50" s="34">
        <f>IF(B55=0, "-", B50/B55)</f>
        <v>0.11699164345403899</v>
      </c>
      <c r="D50" s="65">
        <v>21</v>
      </c>
      <c r="E50" s="9">
        <f>IF(D55=0, "-", D50/D55)</f>
        <v>2.8301886792452831E-2</v>
      </c>
      <c r="F50" s="81">
        <v>898</v>
      </c>
      <c r="G50" s="34">
        <f>IF(F55=0, "-", F50/F55)</f>
        <v>0.1548008963971729</v>
      </c>
      <c r="H50" s="65">
        <v>520</v>
      </c>
      <c r="I50" s="9">
        <f>IF(H55=0, "-", H50/H55)</f>
        <v>8.1825334382376089E-2</v>
      </c>
      <c r="J50" s="8">
        <f t="shared" si="4"/>
        <v>3</v>
      </c>
      <c r="K50" s="9">
        <f t="shared" si="5"/>
        <v>0.72692307692307689</v>
      </c>
    </row>
    <row r="51" spans="1:11" x14ac:dyDescent="0.25">
      <c r="A51" s="7" t="s">
        <v>532</v>
      </c>
      <c r="B51" s="65">
        <v>48</v>
      </c>
      <c r="C51" s="34">
        <f>IF(B55=0, "-", B51/B55)</f>
        <v>6.6852367688022288E-2</v>
      </c>
      <c r="D51" s="65">
        <v>70</v>
      </c>
      <c r="E51" s="9">
        <f>IF(D55=0, "-", D51/D55)</f>
        <v>9.4339622641509441E-2</v>
      </c>
      <c r="F51" s="81">
        <v>480</v>
      </c>
      <c r="G51" s="34">
        <f>IF(F55=0, "-", F51/F55)</f>
        <v>8.2744354421651442E-2</v>
      </c>
      <c r="H51" s="65">
        <v>715</v>
      </c>
      <c r="I51" s="9">
        <f>IF(H55=0, "-", H51/H55)</f>
        <v>0.11250983477576711</v>
      </c>
      <c r="J51" s="8">
        <f t="shared" si="4"/>
        <v>-0.31428571428571428</v>
      </c>
      <c r="K51" s="9">
        <f t="shared" si="5"/>
        <v>-0.32867132867132864</v>
      </c>
    </row>
    <row r="52" spans="1:11" x14ac:dyDescent="0.25">
      <c r="A52" s="7" t="s">
        <v>533</v>
      </c>
      <c r="B52" s="65">
        <v>86</v>
      </c>
      <c r="C52" s="34">
        <f>IF(B55=0, "-", B52/B55)</f>
        <v>0.11977715877437325</v>
      </c>
      <c r="D52" s="65">
        <v>45</v>
      </c>
      <c r="E52" s="9">
        <f>IF(D55=0, "-", D52/D55)</f>
        <v>6.0646900269541781E-2</v>
      </c>
      <c r="F52" s="81">
        <v>273</v>
      </c>
      <c r="G52" s="34">
        <f>IF(F55=0, "-", F52/F55)</f>
        <v>4.7060851577314253E-2</v>
      </c>
      <c r="H52" s="65">
        <v>454</v>
      </c>
      <c r="I52" s="9">
        <f>IF(H55=0, "-", H52/H55)</f>
        <v>7.1439811172305273E-2</v>
      </c>
      <c r="J52" s="8">
        <f t="shared" si="4"/>
        <v>0.91111111111111109</v>
      </c>
      <c r="K52" s="9">
        <f t="shared" si="5"/>
        <v>-0.39867841409691629</v>
      </c>
    </row>
    <row r="53" spans="1:11" x14ac:dyDescent="0.25">
      <c r="A53" s="7" t="s">
        <v>534</v>
      </c>
      <c r="B53" s="65">
        <v>218</v>
      </c>
      <c r="C53" s="34">
        <f>IF(B55=0, "-", B53/B55)</f>
        <v>0.30362116991643456</v>
      </c>
      <c r="D53" s="65">
        <v>364</v>
      </c>
      <c r="E53" s="9">
        <f>IF(D55=0, "-", D53/D55)</f>
        <v>0.49056603773584906</v>
      </c>
      <c r="F53" s="81">
        <v>1901</v>
      </c>
      <c r="G53" s="34">
        <f>IF(F55=0, "-", F53/F55)</f>
        <v>0.32770212032408208</v>
      </c>
      <c r="H53" s="65">
        <v>2684</v>
      </c>
      <c r="I53" s="9">
        <f>IF(H55=0, "-", H53/H55)</f>
        <v>0.42234461054287964</v>
      </c>
      <c r="J53" s="8">
        <f t="shared" si="4"/>
        <v>-0.40109890109890112</v>
      </c>
      <c r="K53" s="9">
        <f t="shared" si="5"/>
        <v>-0.29172876304023843</v>
      </c>
    </row>
    <row r="54" spans="1:11" x14ac:dyDescent="0.25">
      <c r="A54" s="2"/>
      <c r="B54" s="68"/>
      <c r="C54" s="33"/>
      <c r="D54" s="68"/>
      <c r="E54" s="6"/>
      <c r="F54" s="82"/>
      <c r="G54" s="33"/>
      <c r="H54" s="68"/>
      <c r="I54" s="6"/>
      <c r="J54" s="5"/>
      <c r="K54" s="6"/>
    </row>
    <row r="55" spans="1:11" s="43" customFormat="1" ht="13" x14ac:dyDescent="0.3">
      <c r="A55" s="162" t="s">
        <v>641</v>
      </c>
      <c r="B55" s="71">
        <f>SUM(B45:B54)</f>
        <v>718</v>
      </c>
      <c r="C55" s="40">
        <f>B55/29426</f>
        <v>2.4400190307890982E-2</v>
      </c>
      <c r="D55" s="71">
        <f>SUM(D45:D54)</f>
        <v>742</v>
      </c>
      <c r="E55" s="41">
        <f>D55/25367</f>
        <v>2.9250601174754601E-2</v>
      </c>
      <c r="F55" s="77">
        <f>SUM(F45:F54)</f>
        <v>5801</v>
      </c>
      <c r="G55" s="42">
        <f>F55/239363</f>
        <v>2.4235157480479438E-2</v>
      </c>
      <c r="H55" s="71">
        <f>SUM(H45:H54)</f>
        <v>6355</v>
      </c>
      <c r="I55" s="41">
        <f>H55/214492</f>
        <v>2.9628144639427111E-2</v>
      </c>
      <c r="J55" s="37">
        <f>IF(D55=0, "-", IF((B55-D55)/D55&lt;10, (B55-D55)/D55, "&gt;999%"))</f>
        <v>-3.2345013477088951E-2</v>
      </c>
      <c r="K55" s="38">
        <f>IF(H55=0, "-", IF((F55-H55)/H55&lt;10, (F55-H55)/H55, "&gt;999%"))</f>
        <v>-8.7175452399685285E-2</v>
      </c>
    </row>
    <row r="56" spans="1:11" x14ac:dyDescent="0.25">
      <c r="B56" s="83"/>
      <c r="D56" s="83"/>
      <c r="F56" s="83"/>
      <c r="H56" s="83"/>
    </row>
    <row r="57" spans="1:11" ht="13" x14ac:dyDescent="0.3">
      <c r="A57" s="163" t="s">
        <v>136</v>
      </c>
      <c r="B57" s="61" t="s">
        <v>12</v>
      </c>
      <c r="C57" s="62" t="s">
        <v>13</v>
      </c>
      <c r="D57" s="61" t="s">
        <v>12</v>
      </c>
      <c r="E57" s="63" t="s">
        <v>13</v>
      </c>
      <c r="F57" s="62" t="s">
        <v>12</v>
      </c>
      <c r="G57" s="62" t="s">
        <v>13</v>
      </c>
      <c r="H57" s="61" t="s">
        <v>12</v>
      </c>
      <c r="I57" s="63" t="s">
        <v>13</v>
      </c>
      <c r="J57" s="61"/>
      <c r="K57" s="63"/>
    </row>
    <row r="58" spans="1:11" x14ac:dyDescent="0.25">
      <c r="A58" s="7" t="s">
        <v>535</v>
      </c>
      <c r="B58" s="65">
        <v>1521</v>
      </c>
      <c r="C58" s="34">
        <f>IF(B72=0, "-", B58/B72)</f>
        <v>0.36231538828013338</v>
      </c>
      <c r="D58" s="65">
        <v>1460</v>
      </c>
      <c r="E58" s="9">
        <f>IF(D72=0, "-", D58/D72)</f>
        <v>0.3742630094847475</v>
      </c>
      <c r="F58" s="81">
        <v>12321</v>
      </c>
      <c r="G58" s="34">
        <f>IF(F72=0, "-", F58/F72)</f>
        <v>0.36641289478379824</v>
      </c>
      <c r="H58" s="65">
        <v>9299</v>
      </c>
      <c r="I58" s="9">
        <f>IF(H72=0, "-", H58/H72)</f>
        <v>0.29445851804939838</v>
      </c>
      <c r="J58" s="8">
        <f t="shared" ref="J58:J70" si="6">IF(D58=0, "-", IF((B58-D58)/D58&lt;10, (B58-D58)/D58, "&gt;999%"))</f>
        <v>4.1780821917808221E-2</v>
      </c>
      <c r="K58" s="9">
        <f t="shared" ref="K58:K70" si="7">IF(H58=0, "-", IF((F58-H58)/H58&lt;10, (F58-H58)/H58, "&gt;999%"))</f>
        <v>0.32498118077212601</v>
      </c>
    </row>
    <row r="59" spans="1:11" x14ac:dyDescent="0.25">
      <c r="A59" s="7" t="s">
        <v>536</v>
      </c>
      <c r="B59" s="65">
        <v>0</v>
      </c>
      <c r="C59" s="34">
        <f>IF(B72=0, "-", B59/B72)</f>
        <v>0</v>
      </c>
      <c r="D59" s="65">
        <v>0</v>
      </c>
      <c r="E59" s="9">
        <f>IF(D72=0, "-", D59/D72)</f>
        <v>0</v>
      </c>
      <c r="F59" s="81">
        <v>0</v>
      </c>
      <c r="G59" s="34">
        <f>IF(F72=0, "-", F59/F72)</f>
        <v>0</v>
      </c>
      <c r="H59" s="65">
        <v>2</v>
      </c>
      <c r="I59" s="9">
        <f>IF(H72=0, "-", H59/H72)</f>
        <v>6.3331222292590253E-5</v>
      </c>
      <c r="J59" s="8" t="str">
        <f t="shared" si="6"/>
        <v>-</v>
      </c>
      <c r="K59" s="9">
        <f t="shared" si="7"/>
        <v>-1</v>
      </c>
    </row>
    <row r="60" spans="1:11" x14ac:dyDescent="0.25">
      <c r="A60" s="7" t="s">
        <v>537</v>
      </c>
      <c r="B60" s="65">
        <v>166</v>
      </c>
      <c r="C60" s="34">
        <f>IF(B72=0, "-", B60/B72)</f>
        <v>3.9542639352072417E-2</v>
      </c>
      <c r="D60" s="65">
        <v>218</v>
      </c>
      <c r="E60" s="9">
        <f>IF(D72=0, "-", D60/D72)</f>
        <v>5.5883106895667778E-2</v>
      </c>
      <c r="F60" s="81">
        <v>1657</v>
      </c>
      <c r="G60" s="34">
        <f>IF(F72=0, "-", F60/F72)</f>
        <v>4.9277344911675486E-2</v>
      </c>
      <c r="H60" s="65">
        <v>1194</v>
      </c>
      <c r="I60" s="9">
        <f>IF(H72=0, "-", H60/H72)</f>
        <v>3.7808739708676375E-2</v>
      </c>
      <c r="J60" s="8">
        <f t="shared" si="6"/>
        <v>-0.23853211009174313</v>
      </c>
      <c r="K60" s="9">
        <f t="shared" si="7"/>
        <v>0.3877721943048576</v>
      </c>
    </row>
    <row r="61" spans="1:11" x14ac:dyDescent="0.25">
      <c r="A61" s="7" t="s">
        <v>538</v>
      </c>
      <c r="B61" s="65">
        <v>642</v>
      </c>
      <c r="C61" s="34">
        <f>IF(B72=0, "-", B61/B72)</f>
        <v>0.15292996665078609</v>
      </c>
      <c r="D61" s="65">
        <v>342</v>
      </c>
      <c r="E61" s="9">
        <f>IF(D72=0, "-", D61/D72)</f>
        <v>8.7669828249166887E-2</v>
      </c>
      <c r="F61" s="81">
        <v>3224</v>
      </c>
      <c r="G61" s="34">
        <f>IF(F72=0, "-", F61/F72)</f>
        <v>9.5878189496223162E-2</v>
      </c>
      <c r="H61" s="65">
        <v>3087</v>
      </c>
      <c r="I61" s="9">
        <f>IF(H72=0, "-", H61/H72)</f>
        <v>9.7751741608613052E-2</v>
      </c>
      <c r="J61" s="8">
        <f t="shared" si="6"/>
        <v>0.8771929824561403</v>
      </c>
      <c r="K61" s="9">
        <f t="shared" si="7"/>
        <v>4.4379656624554585E-2</v>
      </c>
    </row>
    <row r="62" spans="1:11" x14ac:dyDescent="0.25">
      <c r="A62" s="7" t="s">
        <v>539</v>
      </c>
      <c r="B62" s="65">
        <v>8</v>
      </c>
      <c r="C62" s="34">
        <f>IF(B72=0, "-", B62/B72)</f>
        <v>1.9056693663649356E-3</v>
      </c>
      <c r="D62" s="65">
        <v>34</v>
      </c>
      <c r="E62" s="9">
        <f>IF(D72=0, "-", D62/D72)</f>
        <v>8.7157139195078188E-3</v>
      </c>
      <c r="F62" s="81">
        <v>191</v>
      </c>
      <c r="G62" s="34">
        <f>IF(F72=0, "-", F62/F72)</f>
        <v>5.6801284720157021E-3</v>
      </c>
      <c r="H62" s="65">
        <v>329</v>
      </c>
      <c r="I62" s="9">
        <f>IF(H72=0, "-", H62/H72)</f>
        <v>1.0417986067131096E-2</v>
      </c>
      <c r="J62" s="8">
        <f t="shared" si="6"/>
        <v>-0.76470588235294112</v>
      </c>
      <c r="K62" s="9">
        <f t="shared" si="7"/>
        <v>-0.41945288753799392</v>
      </c>
    </row>
    <row r="63" spans="1:11" x14ac:dyDescent="0.25">
      <c r="A63" s="7" t="s">
        <v>540</v>
      </c>
      <c r="B63" s="65">
        <v>160</v>
      </c>
      <c r="C63" s="34">
        <f>IF(B72=0, "-", B63/B72)</f>
        <v>3.8113387327298714E-2</v>
      </c>
      <c r="D63" s="65">
        <v>235</v>
      </c>
      <c r="E63" s="9">
        <f>IF(D72=0, "-", D63/D72)</f>
        <v>6.0240963855421686E-2</v>
      </c>
      <c r="F63" s="81">
        <v>1640</v>
      </c>
      <c r="G63" s="34">
        <f>IF(F72=0, "-", F63/F72)</f>
        <v>4.8771783738773569E-2</v>
      </c>
      <c r="H63" s="65">
        <v>851</v>
      </c>
      <c r="I63" s="9">
        <f>IF(H72=0, "-", H63/H72)</f>
        <v>2.694743508549715E-2</v>
      </c>
      <c r="J63" s="8">
        <f t="shared" si="6"/>
        <v>-0.31914893617021278</v>
      </c>
      <c r="K63" s="9">
        <f t="shared" si="7"/>
        <v>0.92714453584018797</v>
      </c>
    </row>
    <row r="64" spans="1:11" x14ac:dyDescent="0.25">
      <c r="A64" s="7" t="s">
        <v>541</v>
      </c>
      <c r="B64" s="65">
        <v>199</v>
      </c>
      <c r="C64" s="34">
        <f>IF(B72=0, "-", B64/B72)</f>
        <v>4.7403525488327776E-2</v>
      </c>
      <c r="D64" s="65">
        <v>93</v>
      </c>
      <c r="E64" s="9">
        <f>IF(D72=0, "-", D64/D72)</f>
        <v>2.3840041015124328E-2</v>
      </c>
      <c r="F64" s="81">
        <v>2214</v>
      </c>
      <c r="G64" s="34">
        <f>IF(F72=0, "-", F64/F72)</f>
        <v>6.5841908047344314E-2</v>
      </c>
      <c r="H64" s="65">
        <v>1675</v>
      </c>
      <c r="I64" s="9">
        <f>IF(H72=0, "-", H64/H72)</f>
        <v>5.3039898670044335E-2</v>
      </c>
      <c r="J64" s="8">
        <f t="shared" si="6"/>
        <v>1.1397849462365592</v>
      </c>
      <c r="K64" s="9">
        <f t="shared" si="7"/>
        <v>0.32179104477611942</v>
      </c>
    </row>
    <row r="65" spans="1:11" x14ac:dyDescent="0.25">
      <c r="A65" s="7" t="s">
        <v>542</v>
      </c>
      <c r="B65" s="65">
        <v>166</v>
      </c>
      <c r="C65" s="34">
        <f>IF(B72=0, "-", B65/B72)</f>
        <v>3.9542639352072417E-2</v>
      </c>
      <c r="D65" s="65">
        <v>454</v>
      </c>
      <c r="E65" s="9">
        <f>IF(D72=0, "-", D65/D72)</f>
        <v>0.11638041527813381</v>
      </c>
      <c r="F65" s="81">
        <v>2040</v>
      </c>
      <c r="G65" s="34">
        <f>IF(F72=0, "-", F65/F72)</f>
        <v>6.0667340748230533E-2</v>
      </c>
      <c r="H65" s="65">
        <v>4136</v>
      </c>
      <c r="I65" s="9">
        <f>IF(H72=0, "-", H65/H72)</f>
        <v>0.13096896770107663</v>
      </c>
      <c r="J65" s="8">
        <f t="shared" si="6"/>
        <v>-0.63436123348017626</v>
      </c>
      <c r="K65" s="9">
        <f t="shared" si="7"/>
        <v>-0.50676982591876207</v>
      </c>
    </row>
    <row r="66" spans="1:11" x14ac:dyDescent="0.25">
      <c r="A66" s="7" t="s">
        <v>543</v>
      </c>
      <c r="B66" s="65">
        <v>208</v>
      </c>
      <c r="C66" s="34">
        <f>IF(B72=0, "-", B66/B72)</f>
        <v>4.954740352548833E-2</v>
      </c>
      <c r="D66" s="65">
        <v>181</v>
      </c>
      <c r="E66" s="9">
        <f>IF(D72=0, "-", D66/D72)</f>
        <v>4.6398359395026914E-2</v>
      </c>
      <c r="F66" s="81">
        <v>1227</v>
      </c>
      <c r="G66" s="34">
        <f>IF(F72=0, "-", F66/F72)</f>
        <v>3.6489621126509247E-2</v>
      </c>
      <c r="H66" s="65">
        <v>1831</v>
      </c>
      <c r="I66" s="9">
        <f>IF(H72=0, "-", H66/H72)</f>
        <v>5.7979734008866371E-2</v>
      </c>
      <c r="J66" s="8">
        <f t="shared" si="6"/>
        <v>0.14917127071823205</v>
      </c>
      <c r="K66" s="9">
        <f t="shared" si="7"/>
        <v>-0.32987438558164939</v>
      </c>
    </row>
    <row r="67" spans="1:11" x14ac:dyDescent="0.25">
      <c r="A67" s="7" t="s">
        <v>544</v>
      </c>
      <c r="B67" s="65">
        <v>61</v>
      </c>
      <c r="C67" s="34">
        <f>IF(B72=0, "-", B67/B72)</f>
        <v>1.4530728918532635E-2</v>
      </c>
      <c r="D67" s="65">
        <v>54</v>
      </c>
      <c r="E67" s="9">
        <f>IF(D72=0, "-", D67/D72)</f>
        <v>1.3842604460394771E-2</v>
      </c>
      <c r="F67" s="81">
        <v>746</v>
      </c>
      <c r="G67" s="34">
        <f>IF(F72=0, "-", F67/F72)</f>
        <v>2.2185213822637245E-2</v>
      </c>
      <c r="H67" s="65">
        <v>326</v>
      </c>
      <c r="I67" s="9">
        <f>IF(H72=0, "-", H67/H72)</f>
        <v>1.0322989233692211E-2</v>
      </c>
      <c r="J67" s="8">
        <f t="shared" si="6"/>
        <v>0.12962962962962962</v>
      </c>
      <c r="K67" s="9">
        <f t="shared" si="7"/>
        <v>1.2883435582822085</v>
      </c>
    </row>
    <row r="68" spans="1:11" x14ac:dyDescent="0.25">
      <c r="A68" s="7" t="s">
        <v>545</v>
      </c>
      <c r="B68" s="65">
        <v>706</v>
      </c>
      <c r="C68" s="34">
        <f>IF(B72=0, "-", B68/B72)</f>
        <v>0.16817532158170556</v>
      </c>
      <c r="D68" s="65">
        <v>623</v>
      </c>
      <c r="E68" s="9">
        <f>IF(D72=0, "-", D68/D72)</f>
        <v>0.15970264034862855</v>
      </c>
      <c r="F68" s="81">
        <v>6148</v>
      </c>
      <c r="G68" s="34">
        <f>IF(F72=0, "-", F68/F72)</f>
        <v>0.18283471123535361</v>
      </c>
      <c r="H68" s="65">
        <v>6564</v>
      </c>
      <c r="I68" s="9">
        <f>IF(H72=0, "-", H68/H72)</f>
        <v>0.20785307156428118</v>
      </c>
      <c r="J68" s="8">
        <f t="shared" si="6"/>
        <v>0.1332263242375602</v>
      </c>
      <c r="K68" s="9">
        <f t="shared" si="7"/>
        <v>-6.337599024984765E-2</v>
      </c>
    </row>
    <row r="69" spans="1:11" x14ac:dyDescent="0.25">
      <c r="A69" s="7" t="s">
        <v>546</v>
      </c>
      <c r="B69" s="65">
        <v>184</v>
      </c>
      <c r="C69" s="34">
        <f>IF(B72=0, "-", B69/B72)</f>
        <v>4.3830395426393519E-2</v>
      </c>
      <c r="D69" s="65">
        <v>160</v>
      </c>
      <c r="E69" s="9">
        <f>IF(D72=0, "-", D69/D72)</f>
        <v>4.1015124327095615E-2</v>
      </c>
      <c r="F69" s="81">
        <v>1371</v>
      </c>
      <c r="G69" s="34">
        <f>IF(F72=0, "-", F69/F72)</f>
        <v>4.077202164991376E-2</v>
      </c>
      <c r="H69" s="65">
        <v>1674</v>
      </c>
      <c r="I69" s="9">
        <f>IF(H72=0, "-", H69/H72)</f>
        <v>5.3008233058898034E-2</v>
      </c>
      <c r="J69" s="8">
        <f t="shared" si="6"/>
        <v>0.15</v>
      </c>
      <c r="K69" s="9">
        <f t="shared" si="7"/>
        <v>-0.18100358422939067</v>
      </c>
    </row>
    <row r="70" spans="1:11" x14ac:dyDescent="0.25">
      <c r="A70" s="7" t="s">
        <v>547</v>
      </c>
      <c r="B70" s="65">
        <v>177</v>
      </c>
      <c r="C70" s="34">
        <f>IF(B72=0, "-", B70/B72)</f>
        <v>4.2162934730824199E-2</v>
      </c>
      <c r="D70" s="65">
        <v>47</v>
      </c>
      <c r="E70" s="9">
        <f>IF(D72=0, "-", D70/D72)</f>
        <v>1.2048192771084338E-2</v>
      </c>
      <c r="F70" s="81">
        <v>847</v>
      </c>
      <c r="G70" s="34">
        <f>IF(F72=0, "-", F70/F72)</f>
        <v>2.5188841967525129E-2</v>
      </c>
      <c r="H70" s="65">
        <v>612</v>
      </c>
      <c r="I70" s="9">
        <f>IF(H72=0, "-", H70/H72)</f>
        <v>1.9379354021532614E-2</v>
      </c>
      <c r="J70" s="8">
        <f t="shared" si="6"/>
        <v>2.7659574468085109</v>
      </c>
      <c r="K70" s="9">
        <f t="shared" si="7"/>
        <v>0.38398692810457519</v>
      </c>
    </row>
    <row r="71" spans="1:11" x14ac:dyDescent="0.25">
      <c r="A71" s="2"/>
      <c r="B71" s="68"/>
      <c r="C71" s="33"/>
      <c r="D71" s="68"/>
      <c r="E71" s="6"/>
      <c r="F71" s="82"/>
      <c r="G71" s="33"/>
      <c r="H71" s="68"/>
      <c r="I71" s="6"/>
      <c r="J71" s="5"/>
      <c r="K71" s="6"/>
    </row>
    <row r="72" spans="1:11" s="43" customFormat="1" ht="13" x14ac:dyDescent="0.3">
      <c r="A72" s="162" t="s">
        <v>640</v>
      </c>
      <c r="B72" s="71">
        <f>SUM(B58:B71)</f>
        <v>4198</v>
      </c>
      <c r="C72" s="40">
        <f>B72/29426</f>
        <v>0.14266295113165228</v>
      </c>
      <c r="D72" s="71">
        <f>SUM(D58:D71)</f>
        <v>3901</v>
      </c>
      <c r="E72" s="41">
        <f>D72/25367</f>
        <v>0.15378247329207237</v>
      </c>
      <c r="F72" s="77">
        <f>SUM(F58:F71)</f>
        <v>33626</v>
      </c>
      <c r="G72" s="42">
        <f>F72/239363</f>
        <v>0.14048119383530452</v>
      </c>
      <c r="H72" s="71">
        <f>SUM(H58:H71)</f>
        <v>31580</v>
      </c>
      <c r="I72" s="41">
        <f>H72/214492</f>
        <v>0.1472315983812916</v>
      </c>
      <c r="J72" s="37">
        <f>IF(D72=0, "-", IF((B72-D72)/D72&lt;10, (B72-D72)/D72, "&gt;999%"))</f>
        <v>7.6134324532171241E-2</v>
      </c>
      <c r="K72" s="38">
        <f>IF(H72=0, "-", IF((F72-H72)/H72&lt;10, (F72-H72)/H72, "&gt;999%"))</f>
        <v>6.4787840405319819E-2</v>
      </c>
    </row>
    <row r="73" spans="1:11" x14ac:dyDescent="0.25">
      <c r="B73" s="83"/>
      <c r="D73" s="83"/>
      <c r="F73" s="83"/>
      <c r="H73" s="83"/>
    </row>
    <row r="74" spans="1:11" ht="13" x14ac:dyDescent="0.3">
      <c r="A74" s="163" t="s">
        <v>137</v>
      </c>
      <c r="B74" s="61" t="s">
        <v>12</v>
      </c>
      <c r="C74" s="62" t="s">
        <v>13</v>
      </c>
      <c r="D74" s="61" t="s">
        <v>12</v>
      </c>
      <c r="E74" s="63" t="s">
        <v>13</v>
      </c>
      <c r="F74" s="62" t="s">
        <v>12</v>
      </c>
      <c r="G74" s="62" t="s">
        <v>13</v>
      </c>
      <c r="H74" s="61" t="s">
        <v>12</v>
      </c>
      <c r="I74" s="63" t="s">
        <v>13</v>
      </c>
      <c r="J74" s="61"/>
      <c r="K74" s="63"/>
    </row>
    <row r="75" spans="1:11" x14ac:dyDescent="0.25">
      <c r="A75" s="7" t="s">
        <v>548</v>
      </c>
      <c r="B75" s="65">
        <v>79</v>
      </c>
      <c r="C75" s="34">
        <f>IF(B81=0, "-", B75/B81)</f>
        <v>0.34955752212389379</v>
      </c>
      <c r="D75" s="65">
        <v>60</v>
      </c>
      <c r="E75" s="9">
        <f>IF(D81=0, "-", D75/D81)</f>
        <v>0.23166023166023167</v>
      </c>
      <c r="F75" s="81">
        <v>454</v>
      </c>
      <c r="G75" s="34">
        <f>IF(F81=0, "-", F75/F81)</f>
        <v>0.22113979542133463</v>
      </c>
      <c r="H75" s="65">
        <v>328</v>
      </c>
      <c r="I75" s="9">
        <f>IF(H81=0, "-", H75/H81)</f>
        <v>0.21750663129973474</v>
      </c>
      <c r="J75" s="8">
        <f>IF(D75=0, "-", IF((B75-D75)/D75&lt;10, (B75-D75)/D75, "&gt;999%"))</f>
        <v>0.31666666666666665</v>
      </c>
      <c r="K75" s="9">
        <f>IF(H75=0, "-", IF((F75-H75)/H75&lt;10, (F75-H75)/H75, "&gt;999%"))</f>
        <v>0.38414634146341464</v>
      </c>
    </row>
    <row r="76" spans="1:11" x14ac:dyDescent="0.25">
      <c r="A76" s="7" t="s">
        <v>549</v>
      </c>
      <c r="B76" s="65">
        <v>25</v>
      </c>
      <c r="C76" s="34">
        <f>IF(B81=0, "-", B76/B81)</f>
        <v>0.11061946902654868</v>
      </c>
      <c r="D76" s="65">
        <v>11</v>
      </c>
      <c r="E76" s="9">
        <f>IF(D81=0, "-", D76/D81)</f>
        <v>4.2471042471042469E-2</v>
      </c>
      <c r="F76" s="81">
        <v>257</v>
      </c>
      <c r="G76" s="34">
        <f>IF(F81=0, "-", F76/F81)</f>
        <v>0.12518265952264979</v>
      </c>
      <c r="H76" s="65">
        <v>139</v>
      </c>
      <c r="I76" s="9">
        <f>IF(H81=0, "-", H76/H81)</f>
        <v>9.217506631299735E-2</v>
      </c>
      <c r="J76" s="8">
        <f>IF(D76=0, "-", IF((B76-D76)/D76&lt;10, (B76-D76)/D76, "&gt;999%"))</f>
        <v>1.2727272727272727</v>
      </c>
      <c r="K76" s="9">
        <f>IF(H76=0, "-", IF((F76-H76)/H76&lt;10, (F76-H76)/H76, "&gt;999%"))</f>
        <v>0.84892086330935257</v>
      </c>
    </row>
    <row r="77" spans="1:11" x14ac:dyDescent="0.25">
      <c r="A77" s="7" t="s">
        <v>550</v>
      </c>
      <c r="B77" s="65">
        <v>116</v>
      </c>
      <c r="C77" s="34">
        <f>IF(B81=0, "-", B77/B81)</f>
        <v>0.51327433628318586</v>
      </c>
      <c r="D77" s="65">
        <v>178</v>
      </c>
      <c r="E77" s="9">
        <f>IF(D81=0, "-", D77/D81)</f>
        <v>0.68725868725868722</v>
      </c>
      <c r="F77" s="81">
        <v>1206</v>
      </c>
      <c r="G77" s="34">
        <f>IF(F81=0, "-", F77/F81)</f>
        <v>0.58743302484169513</v>
      </c>
      <c r="H77" s="65">
        <v>936</v>
      </c>
      <c r="I77" s="9">
        <f>IF(H81=0, "-", H77/H81)</f>
        <v>0.62068965517241381</v>
      </c>
      <c r="J77" s="8">
        <f>IF(D77=0, "-", IF((B77-D77)/D77&lt;10, (B77-D77)/D77, "&gt;999%"))</f>
        <v>-0.34831460674157305</v>
      </c>
      <c r="K77" s="9">
        <f>IF(H77=0, "-", IF((F77-H77)/H77&lt;10, (F77-H77)/H77, "&gt;999%"))</f>
        <v>0.28846153846153844</v>
      </c>
    </row>
    <row r="78" spans="1:11" x14ac:dyDescent="0.25">
      <c r="A78" s="7" t="s">
        <v>551</v>
      </c>
      <c r="B78" s="65">
        <v>5</v>
      </c>
      <c r="C78" s="34">
        <f>IF(B81=0, "-", B78/B81)</f>
        <v>2.2123893805309734E-2</v>
      </c>
      <c r="D78" s="65">
        <v>9</v>
      </c>
      <c r="E78" s="9">
        <f>IF(D81=0, "-", D78/D81)</f>
        <v>3.4749034749034749E-2</v>
      </c>
      <c r="F78" s="81">
        <v>125</v>
      </c>
      <c r="G78" s="34">
        <f>IF(F81=0, "-", F78/F81)</f>
        <v>6.0886507549926937E-2</v>
      </c>
      <c r="H78" s="65">
        <v>99</v>
      </c>
      <c r="I78" s="9">
        <f>IF(H81=0, "-", H78/H81)</f>
        <v>6.56498673740053E-2</v>
      </c>
      <c r="J78" s="8">
        <f>IF(D78=0, "-", IF((B78-D78)/D78&lt;10, (B78-D78)/D78, "&gt;999%"))</f>
        <v>-0.44444444444444442</v>
      </c>
      <c r="K78" s="9">
        <f>IF(H78=0, "-", IF((F78-H78)/H78&lt;10, (F78-H78)/H78, "&gt;999%"))</f>
        <v>0.26262626262626265</v>
      </c>
    </row>
    <row r="79" spans="1:11" x14ac:dyDescent="0.25">
      <c r="A79" s="7" t="s">
        <v>552</v>
      </c>
      <c r="B79" s="65">
        <v>1</v>
      </c>
      <c r="C79" s="34">
        <f>IF(B81=0, "-", B79/B81)</f>
        <v>4.4247787610619468E-3</v>
      </c>
      <c r="D79" s="65">
        <v>1</v>
      </c>
      <c r="E79" s="9">
        <f>IF(D81=0, "-", D79/D81)</f>
        <v>3.8610038610038611E-3</v>
      </c>
      <c r="F79" s="81">
        <v>11</v>
      </c>
      <c r="G79" s="34">
        <f>IF(F81=0, "-", F79/F81)</f>
        <v>5.3580126643935702E-3</v>
      </c>
      <c r="H79" s="65">
        <v>6</v>
      </c>
      <c r="I79" s="9">
        <f>IF(H81=0, "-", H79/H81)</f>
        <v>3.9787798408488064E-3</v>
      </c>
      <c r="J79" s="8">
        <f>IF(D79=0, "-", IF((B79-D79)/D79&lt;10, (B79-D79)/D79, "&gt;999%"))</f>
        <v>0</v>
      </c>
      <c r="K79" s="9">
        <f>IF(H79=0, "-", IF((F79-H79)/H79&lt;10, (F79-H79)/H79, "&gt;999%"))</f>
        <v>0.83333333333333337</v>
      </c>
    </row>
    <row r="80" spans="1:11" x14ac:dyDescent="0.25">
      <c r="A80" s="2"/>
      <c r="B80" s="68"/>
      <c r="C80" s="33"/>
      <c r="D80" s="68"/>
      <c r="E80" s="6"/>
      <c r="F80" s="82"/>
      <c r="G80" s="33"/>
      <c r="H80" s="68"/>
      <c r="I80" s="6"/>
      <c r="J80" s="5"/>
      <c r="K80" s="6"/>
    </row>
    <row r="81" spans="1:11" s="43" customFormat="1" ht="13" x14ac:dyDescent="0.3">
      <c r="A81" s="162" t="s">
        <v>639</v>
      </c>
      <c r="B81" s="71">
        <f>SUM(B75:B80)</f>
        <v>226</v>
      </c>
      <c r="C81" s="40">
        <f>B81/29426</f>
        <v>7.6802827431523141E-3</v>
      </c>
      <c r="D81" s="71">
        <f>SUM(D75:D80)</f>
        <v>259</v>
      </c>
      <c r="E81" s="41">
        <f>D81/25367</f>
        <v>1.0210115504395474E-2</v>
      </c>
      <c r="F81" s="77">
        <f>SUM(F75:F80)</f>
        <v>2053</v>
      </c>
      <c r="G81" s="42">
        <f>F81/239363</f>
        <v>8.5769312717504376E-3</v>
      </c>
      <c r="H81" s="71">
        <f>SUM(H75:H80)</f>
        <v>1508</v>
      </c>
      <c r="I81" s="41">
        <f>H81/214492</f>
        <v>7.0305652425265274E-3</v>
      </c>
      <c r="J81" s="37">
        <f>IF(D81=0, "-", IF((B81-D81)/D81&lt;10, (B81-D81)/D81, "&gt;999%"))</f>
        <v>-0.12741312741312741</v>
      </c>
      <c r="K81" s="38">
        <f>IF(H81=0, "-", IF((F81-H81)/H81&lt;10, (F81-H81)/H81, "&gt;999%"))</f>
        <v>0.3614058355437666</v>
      </c>
    </row>
    <row r="82" spans="1:11" x14ac:dyDescent="0.25">
      <c r="B82" s="83"/>
      <c r="D82" s="83"/>
      <c r="F82" s="83"/>
      <c r="H82" s="83"/>
    </row>
    <row r="83" spans="1:11" ht="13" x14ac:dyDescent="0.3">
      <c r="A83" s="27" t="s">
        <v>638</v>
      </c>
      <c r="B83" s="71">
        <v>5588</v>
      </c>
      <c r="C83" s="40">
        <f>B83/29426</f>
        <v>0.1899000883572351</v>
      </c>
      <c r="D83" s="71">
        <v>5553</v>
      </c>
      <c r="E83" s="41">
        <f>D83/25367</f>
        <v>0.21890645326605432</v>
      </c>
      <c r="F83" s="77">
        <v>46399</v>
      </c>
      <c r="G83" s="42">
        <f>F83/239363</f>
        <v>0.19384366004770998</v>
      </c>
      <c r="H83" s="71">
        <v>45364</v>
      </c>
      <c r="I83" s="41">
        <f>H83/214492</f>
        <v>0.21149506741510174</v>
      </c>
      <c r="J83" s="37">
        <f>IF(D83=0, "-", IF((B83-D83)/D83&lt;10, (B83-D83)/D83, "&gt;999%"))</f>
        <v>6.3028993336934989E-3</v>
      </c>
      <c r="K83" s="38">
        <f>IF(H83=0, "-", IF((F83-H83)/H83&lt;10, (F83-H83)/H83, "&gt;999%"))</f>
        <v>2.2815448373159332E-2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5" max="16383" man="1"/>
    <brk id="8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652</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40</v>
      </c>
      <c r="B7" s="65">
        <v>104</v>
      </c>
      <c r="C7" s="39">
        <f>IF(B26=0, "-", B7/B26)</f>
        <v>1.8611309949892626E-2</v>
      </c>
      <c r="D7" s="65">
        <v>71</v>
      </c>
      <c r="E7" s="21">
        <f>IF(D26=0, "-", D7/D26)</f>
        <v>1.2785881505492527E-2</v>
      </c>
      <c r="F7" s="81">
        <v>711</v>
      </c>
      <c r="G7" s="39">
        <f>IF(F26=0, "-", F7/F26)</f>
        <v>1.5323606112200693E-2</v>
      </c>
      <c r="H7" s="65">
        <v>467</v>
      </c>
      <c r="I7" s="21">
        <f>IF(H26=0, "-", H7/H26)</f>
        <v>1.0294506657261265E-2</v>
      </c>
      <c r="J7" s="20">
        <f t="shared" ref="J7:J24" si="0">IF(D7=0, "-", IF((B7-D7)/D7&lt;10, (B7-D7)/D7, "&gt;999%"))</f>
        <v>0.46478873239436619</v>
      </c>
      <c r="K7" s="21">
        <f t="shared" ref="K7:K24" si="1">IF(H7=0, "-", IF((F7-H7)/H7&lt;10, (F7-H7)/H7, "&gt;999%"))</f>
        <v>0.5224839400428265</v>
      </c>
    </row>
    <row r="8" spans="1:11" x14ac:dyDescent="0.25">
      <c r="A8" s="7" t="s">
        <v>49</v>
      </c>
      <c r="B8" s="65">
        <v>1666</v>
      </c>
      <c r="C8" s="39">
        <f>IF(B26=0, "-", B8/B26)</f>
        <v>0.29813886900501074</v>
      </c>
      <c r="D8" s="65">
        <v>1778</v>
      </c>
      <c r="E8" s="21">
        <f>IF(D26=0, "-", D8/D26)</f>
        <v>0.32018728615162972</v>
      </c>
      <c r="F8" s="81">
        <v>14498</v>
      </c>
      <c r="G8" s="39">
        <f>IF(F26=0, "-", F8/F26)</f>
        <v>0.31246363068169575</v>
      </c>
      <c r="H8" s="65">
        <v>10830</v>
      </c>
      <c r="I8" s="21">
        <f>IF(H26=0, "-", H8/H26)</f>
        <v>0.23873556123798606</v>
      </c>
      <c r="J8" s="20">
        <f t="shared" si="0"/>
        <v>-6.2992125984251968E-2</v>
      </c>
      <c r="K8" s="21">
        <f t="shared" si="1"/>
        <v>0.33868882733148659</v>
      </c>
    </row>
    <row r="9" spans="1:11" x14ac:dyDescent="0.25">
      <c r="A9" s="7" t="s">
        <v>54</v>
      </c>
      <c r="B9" s="65">
        <v>178</v>
      </c>
      <c r="C9" s="39">
        <f>IF(B26=0, "-", B9/B26)</f>
        <v>3.1853972798854692E-2</v>
      </c>
      <c r="D9" s="65">
        <v>219</v>
      </c>
      <c r="E9" s="21">
        <f>IF(D26=0, "-", D9/D26)</f>
        <v>3.9438141545110751E-2</v>
      </c>
      <c r="F9" s="81">
        <v>1742</v>
      </c>
      <c r="G9" s="39">
        <f>IF(F26=0, "-", F9/F26)</f>
        <v>3.7543912584322936E-2</v>
      </c>
      <c r="H9" s="65">
        <v>1259</v>
      </c>
      <c r="I9" s="21">
        <f>IF(H26=0, "-", H9/H26)</f>
        <v>2.7753284542809276E-2</v>
      </c>
      <c r="J9" s="20">
        <f t="shared" si="0"/>
        <v>-0.18721461187214611</v>
      </c>
      <c r="K9" s="21">
        <f t="shared" si="1"/>
        <v>0.38363780778395551</v>
      </c>
    </row>
    <row r="10" spans="1:11" x14ac:dyDescent="0.25">
      <c r="A10" s="7" t="s">
        <v>57</v>
      </c>
      <c r="B10" s="65">
        <v>58</v>
      </c>
      <c r="C10" s="39">
        <f>IF(B26=0, "-", B10/B26)</f>
        <v>1.0379384395132427E-2</v>
      </c>
      <c r="D10" s="65">
        <v>84</v>
      </c>
      <c r="E10" s="21">
        <f>IF(D26=0, "-", D10/D26)</f>
        <v>1.5126958400864398E-2</v>
      </c>
      <c r="F10" s="81">
        <v>493</v>
      </c>
      <c r="G10" s="39">
        <f>IF(F26=0, "-", F10/F26)</f>
        <v>1.0625228992004137E-2</v>
      </c>
      <c r="H10" s="65">
        <v>821</v>
      </c>
      <c r="I10" s="21">
        <f>IF(H26=0, "-", H10/H26)</f>
        <v>1.8098051318225904E-2</v>
      </c>
      <c r="J10" s="20">
        <f t="shared" si="0"/>
        <v>-0.30952380952380953</v>
      </c>
      <c r="K10" s="21">
        <f t="shared" si="1"/>
        <v>-0.39951278928136419</v>
      </c>
    </row>
    <row r="11" spans="1:11" x14ac:dyDescent="0.25">
      <c r="A11" s="7" t="s">
        <v>60</v>
      </c>
      <c r="B11" s="65">
        <v>795</v>
      </c>
      <c r="C11" s="39">
        <f>IF(B26=0, "-", B11/B26)</f>
        <v>0.14226914817465999</v>
      </c>
      <c r="D11" s="65">
        <v>390</v>
      </c>
      <c r="E11" s="21">
        <f>IF(D26=0, "-", D11/D26)</f>
        <v>7.0232306861156127E-2</v>
      </c>
      <c r="F11" s="81">
        <v>4027</v>
      </c>
      <c r="G11" s="39">
        <f>IF(F26=0, "-", F11/F26)</f>
        <v>8.6790663591887751E-2</v>
      </c>
      <c r="H11" s="65">
        <v>3990</v>
      </c>
      <c r="I11" s="21">
        <f>IF(H26=0, "-", H11/H26)</f>
        <v>8.7955206771889602E-2</v>
      </c>
      <c r="J11" s="20">
        <f t="shared" si="0"/>
        <v>1.0384615384615385</v>
      </c>
      <c r="K11" s="21">
        <f t="shared" si="1"/>
        <v>9.2731829573934835E-3</v>
      </c>
    </row>
    <row r="12" spans="1:11" x14ac:dyDescent="0.25">
      <c r="A12" s="7" t="s">
        <v>61</v>
      </c>
      <c r="B12" s="65">
        <v>0</v>
      </c>
      <c r="C12" s="39">
        <f>IF(B26=0, "-", B12/B26)</f>
        <v>0</v>
      </c>
      <c r="D12" s="65">
        <v>0</v>
      </c>
      <c r="E12" s="21">
        <f>IF(D26=0, "-", D12/D26)</f>
        <v>0</v>
      </c>
      <c r="F12" s="81">
        <v>0</v>
      </c>
      <c r="G12" s="39">
        <f>IF(F26=0, "-", F12/F26)</f>
        <v>0</v>
      </c>
      <c r="H12" s="65">
        <v>7</v>
      </c>
      <c r="I12" s="21">
        <f>IF(H26=0, "-", H12/H26)</f>
        <v>1.5430738030156071E-4</v>
      </c>
      <c r="J12" s="20" t="str">
        <f t="shared" si="0"/>
        <v>-</v>
      </c>
      <c r="K12" s="21">
        <f t="shared" si="1"/>
        <v>-1</v>
      </c>
    </row>
    <row r="13" spans="1:11" x14ac:dyDescent="0.25">
      <c r="A13" s="7" t="s">
        <v>64</v>
      </c>
      <c r="B13" s="65">
        <v>8</v>
      </c>
      <c r="C13" s="39">
        <f>IF(B26=0, "-", B13/B26)</f>
        <v>1.4316392269148174E-3</v>
      </c>
      <c r="D13" s="65">
        <v>34</v>
      </c>
      <c r="E13" s="21">
        <f>IF(D26=0, "-", D13/D26)</f>
        <v>6.1228164955879705E-3</v>
      </c>
      <c r="F13" s="81">
        <v>191</v>
      </c>
      <c r="G13" s="39">
        <f>IF(F26=0, "-", F13/F26)</f>
        <v>4.1164680273281752E-3</v>
      </c>
      <c r="H13" s="65">
        <v>329</v>
      </c>
      <c r="I13" s="21">
        <f>IF(H26=0, "-", H13/H26)</f>
        <v>7.2524468741733536E-3</v>
      </c>
      <c r="J13" s="20">
        <f t="shared" si="0"/>
        <v>-0.76470588235294112</v>
      </c>
      <c r="K13" s="21">
        <f t="shared" si="1"/>
        <v>-0.41945288753799392</v>
      </c>
    </row>
    <row r="14" spans="1:11" x14ac:dyDescent="0.25">
      <c r="A14" s="7" t="s">
        <v>69</v>
      </c>
      <c r="B14" s="65">
        <v>282</v>
      </c>
      <c r="C14" s="39">
        <f>IF(B26=0, "-", B14/B26)</f>
        <v>5.0465282748747314E-2</v>
      </c>
      <c r="D14" s="65">
        <v>331</v>
      </c>
      <c r="E14" s="21">
        <f>IF(D26=0, "-", D14/D26)</f>
        <v>5.9607419412929949E-2</v>
      </c>
      <c r="F14" s="81">
        <v>2648</v>
      </c>
      <c r="G14" s="39">
        <f>IF(F26=0, "-", F14/F26)</f>
        <v>5.7070195478350828E-2</v>
      </c>
      <c r="H14" s="65">
        <v>1704</v>
      </c>
      <c r="I14" s="21">
        <f>IF(H26=0, "-", H14/H26)</f>
        <v>3.7562825147694205E-2</v>
      </c>
      <c r="J14" s="20">
        <f t="shared" si="0"/>
        <v>-0.14803625377643503</v>
      </c>
      <c r="K14" s="21">
        <f t="shared" si="1"/>
        <v>0.5539906103286385</v>
      </c>
    </row>
    <row r="15" spans="1:11" x14ac:dyDescent="0.25">
      <c r="A15" s="7" t="s">
        <v>75</v>
      </c>
      <c r="B15" s="65">
        <v>283</v>
      </c>
      <c r="C15" s="39">
        <f>IF(B26=0, "-", B15/B26)</f>
        <v>5.0644237652111665E-2</v>
      </c>
      <c r="D15" s="65">
        <v>114</v>
      </c>
      <c r="E15" s="21">
        <f>IF(D26=0, "-", D15/D26)</f>
        <v>2.0529443544030253E-2</v>
      </c>
      <c r="F15" s="81">
        <v>3112</v>
      </c>
      <c r="G15" s="39">
        <f>IF(F26=0, "-", F15/F26)</f>
        <v>6.7070411000237071E-2</v>
      </c>
      <c r="H15" s="65">
        <v>2195</v>
      </c>
      <c r="I15" s="21">
        <f>IF(H26=0, "-", H15/H26)</f>
        <v>4.8386385680275111E-2</v>
      </c>
      <c r="J15" s="20">
        <f t="shared" si="0"/>
        <v>1.4824561403508771</v>
      </c>
      <c r="K15" s="21">
        <f t="shared" si="1"/>
        <v>0.41776765375854213</v>
      </c>
    </row>
    <row r="16" spans="1:11" x14ac:dyDescent="0.25">
      <c r="A16" s="7" t="s">
        <v>79</v>
      </c>
      <c r="B16" s="65">
        <v>28</v>
      </c>
      <c r="C16" s="39">
        <f>IF(B26=0, "-", B16/B26)</f>
        <v>5.0107372942018611E-3</v>
      </c>
      <c r="D16" s="65">
        <v>52</v>
      </c>
      <c r="E16" s="21">
        <f>IF(D26=0, "-", D16/D26)</f>
        <v>9.3643075814874837E-3</v>
      </c>
      <c r="F16" s="81">
        <v>292</v>
      </c>
      <c r="G16" s="39">
        <f>IF(F26=0, "-", F16/F26)</f>
        <v>6.2932390784284148E-3</v>
      </c>
      <c r="H16" s="65">
        <v>351</v>
      </c>
      <c r="I16" s="21">
        <f>IF(H26=0, "-", H16/H26)</f>
        <v>7.7374129265496867E-3</v>
      </c>
      <c r="J16" s="20">
        <f t="shared" si="0"/>
        <v>-0.46153846153846156</v>
      </c>
      <c r="K16" s="21">
        <f t="shared" si="1"/>
        <v>-0.16809116809116809</v>
      </c>
    </row>
    <row r="17" spans="1:11" x14ac:dyDescent="0.25">
      <c r="A17" s="7" t="s">
        <v>82</v>
      </c>
      <c r="B17" s="65">
        <v>214</v>
      </c>
      <c r="C17" s="39">
        <f>IF(B26=0, "-", B17/B26)</f>
        <v>3.8296349319971369E-2</v>
      </c>
      <c r="D17" s="65">
        <v>586</v>
      </c>
      <c r="E17" s="21">
        <f>IF(D26=0, "-", D17/D26)</f>
        <v>0.10552854312983972</v>
      </c>
      <c r="F17" s="81">
        <v>2537</v>
      </c>
      <c r="G17" s="39">
        <f>IF(F26=0, "-", F17/F26)</f>
        <v>5.4677902541003041E-2</v>
      </c>
      <c r="H17" s="65">
        <v>5142</v>
      </c>
      <c r="I17" s="21">
        <f>IF(H26=0, "-", H17/H26)</f>
        <v>0.11334979278723217</v>
      </c>
      <c r="J17" s="20">
        <f t="shared" si="0"/>
        <v>-0.6348122866894198</v>
      </c>
      <c r="K17" s="21">
        <f t="shared" si="1"/>
        <v>-0.50661221314663551</v>
      </c>
    </row>
    <row r="18" spans="1:11" x14ac:dyDescent="0.25">
      <c r="A18" s="7" t="s">
        <v>83</v>
      </c>
      <c r="B18" s="65">
        <v>294</v>
      </c>
      <c r="C18" s="39">
        <f>IF(B26=0, "-", B18/B26)</f>
        <v>5.2612741589119542E-2</v>
      </c>
      <c r="D18" s="65">
        <v>226</v>
      </c>
      <c r="E18" s="21">
        <f>IF(D26=0, "-", D18/D26)</f>
        <v>4.0698721411849451E-2</v>
      </c>
      <c r="F18" s="81">
        <v>1500</v>
      </c>
      <c r="G18" s="39">
        <f>IF(F26=0, "-", F18/F26)</f>
        <v>3.2328282937132267E-2</v>
      </c>
      <c r="H18" s="65">
        <v>2285</v>
      </c>
      <c r="I18" s="21">
        <f>IF(H26=0, "-", H18/H26)</f>
        <v>5.0370337712723742E-2</v>
      </c>
      <c r="J18" s="20">
        <f t="shared" si="0"/>
        <v>0.30088495575221241</v>
      </c>
      <c r="K18" s="21">
        <f t="shared" si="1"/>
        <v>-0.34354485776805249</v>
      </c>
    </row>
    <row r="19" spans="1:11" x14ac:dyDescent="0.25">
      <c r="A19" s="7" t="s">
        <v>84</v>
      </c>
      <c r="B19" s="65">
        <v>14</v>
      </c>
      <c r="C19" s="39">
        <f>IF(B26=0, "-", B19/B26)</f>
        <v>2.5053686471009306E-3</v>
      </c>
      <c r="D19" s="65">
        <v>9</v>
      </c>
      <c r="E19" s="21">
        <f>IF(D26=0, "-", D19/D26)</f>
        <v>1.6207455429497568E-3</v>
      </c>
      <c r="F19" s="81">
        <v>224</v>
      </c>
      <c r="G19" s="39">
        <f>IF(F26=0, "-", F19/F26)</f>
        <v>4.8276902519450854E-3</v>
      </c>
      <c r="H19" s="65">
        <v>169</v>
      </c>
      <c r="I19" s="21">
        <f>IF(H26=0, "-", H19/H26)</f>
        <v>3.7254210387091084E-3</v>
      </c>
      <c r="J19" s="20">
        <f t="shared" si="0"/>
        <v>0.55555555555555558</v>
      </c>
      <c r="K19" s="21">
        <f t="shared" si="1"/>
        <v>0.32544378698224852</v>
      </c>
    </row>
    <row r="20" spans="1:11" x14ac:dyDescent="0.25">
      <c r="A20" s="7" t="s">
        <v>87</v>
      </c>
      <c r="B20" s="65">
        <v>122</v>
      </c>
      <c r="C20" s="39">
        <f>IF(B26=0, "-", B20/B26)</f>
        <v>2.1832498210450968E-2</v>
      </c>
      <c r="D20" s="65">
        <v>188</v>
      </c>
      <c r="E20" s="21">
        <f>IF(D26=0, "-", D20/D26)</f>
        <v>3.3855573563839364E-2</v>
      </c>
      <c r="F20" s="81">
        <v>1342</v>
      </c>
      <c r="G20" s="39">
        <f>IF(F26=0, "-", F20/F26)</f>
        <v>2.8923037134421001E-2</v>
      </c>
      <c r="H20" s="65">
        <v>1041</v>
      </c>
      <c r="I20" s="21">
        <f>IF(H26=0, "-", H20/H26)</f>
        <v>2.2947711841989241E-2</v>
      </c>
      <c r="J20" s="20">
        <f t="shared" si="0"/>
        <v>-0.35106382978723405</v>
      </c>
      <c r="K20" s="21">
        <f t="shared" si="1"/>
        <v>0.28914505283381364</v>
      </c>
    </row>
    <row r="21" spans="1:11" x14ac:dyDescent="0.25">
      <c r="A21" s="7" t="s">
        <v>88</v>
      </c>
      <c r="B21" s="65">
        <v>15</v>
      </c>
      <c r="C21" s="39">
        <f>IF(B26=0, "-", B21/B26)</f>
        <v>2.6843235504652829E-3</v>
      </c>
      <c r="D21" s="65">
        <v>27</v>
      </c>
      <c r="E21" s="21">
        <f>IF(D26=0, "-", D21/D26)</f>
        <v>4.8622366288492711E-3</v>
      </c>
      <c r="F21" s="81">
        <v>336</v>
      </c>
      <c r="G21" s="39">
        <f>IF(F26=0, "-", F21/F26)</f>
        <v>7.2415353779176272E-3</v>
      </c>
      <c r="H21" s="65">
        <v>518</v>
      </c>
      <c r="I21" s="21">
        <f>IF(H26=0, "-", H21/H26)</f>
        <v>1.1418746142315493E-2</v>
      </c>
      <c r="J21" s="20">
        <f t="shared" si="0"/>
        <v>-0.44444444444444442</v>
      </c>
      <c r="K21" s="21">
        <f t="shared" si="1"/>
        <v>-0.35135135135135137</v>
      </c>
    </row>
    <row r="22" spans="1:11" x14ac:dyDescent="0.25">
      <c r="A22" s="7" t="s">
        <v>93</v>
      </c>
      <c r="B22" s="65">
        <v>61</v>
      </c>
      <c r="C22" s="39">
        <f>IF(B26=0, "-", B22/B26)</f>
        <v>1.0916249105225484E-2</v>
      </c>
      <c r="D22" s="65">
        <v>54</v>
      </c>
      <c r="E22" s="21">
        <f>IF(D26=0, "-", D22/D26)</f>
        <v>9.7244732576985422E-3</v>
      </c>
      <c r="F22" s="81">
        <v>746</v>
      </c>
      <c r="G22" s="39">
        <f>IF(F26=0, "-", F22/F26)</f>
        <v>1.6077932714067114E-2</v>
      </c>
      <c r="H22" s="65">
        <v>326</v>
      </c>
      <c r="I22" s="21">
        <f>IF(H26=0, "-", H22/H26)</f>
        <v>7.1863151397583988E-3</v>
      </c>
      <c r="J22" s="20">
        <f t="shared" si="0"/>
        <v>0.12962962962962962</v>
      </c>
      <c r="K22" s="21">
        <f t="shared" si="1"/>
        <v>1.2883435582822085</v>
      </c>
    </row>
    <row r="23" spans="1:11" x14ac:dyDescent="0.25">
      <c r="A23" s="7" t="s">
        <v>97</v>
      </c>
      <c r="B23" s="65">
        <v>1242</v>
      </c>
      <c r="C23" s="39">
        <f>IF(B26=0, "-", B23/B26)</f>
        <v>0.22226198997852542</v>
      </c>
      <c r="D23" s="65">
        <v>1296</v>
      </c>
      <c r="E23" s="21">
        <f>IF(D26=0, "-", D23/D26)</f>
        <v>0.233387358184765</v>
      </c>
      <c r="F23" s="81">
        <v>10846</v>
      </c>
      <c r="G23" s="39">
        <f>IF(F26=0, "-", F23/F26)</f>
        <v>0.23375503782409104</v>
      </c>
      <c r="H23" s="65">
        <v>12938</v>
      </c>
      <c r="I23" s="21">
        <f>IF(H26=0, "-", H23/H26)</f>
        <v>0.28520412662022748</v>
      </c>
      <c r="J23" s="20">
        <f t="shared" si="0"/>
        <v>-4.1666666666666664E-2</v>
      </c>
      <c r="K23" s="21">
        <f t="shared" si="1"/>
        <v>-0.1616942340392642</v>
      </c>
    </row>
    <row r="24" spans="1:11" x14ac:dyDescent="0.25">
      <c r="A24" s="7" t="s">
        <v>99</v>
      </c>
      <c r="B24" s="65">
        <v>224</v>
      </c>
      <c r="C24" s="39">
        <f>IF(B26=0, "-", B24/B26)</f>
        <v>4.0085898353614889E-2</v>
      </c>
      <c r="D24" s="65">
        <v>94</v>
      </c>
      <c r="E24" s="21">
        <f>IF(D26=0, "-", D24/D26)</f>
        <v>1.6927786781919682E-2</v>
      </c>
      <c r="F24" s="81">
        <v>1154</v>
      </c>
      <c r="G24" s="39">
        <f>IF(F26=0, "-", F24/F26)</f>
        <v>2.4871225672967089E-2</v>
      </c>
      <c r="H24" s="65">
        <v>992</v>
      </c>
      <c r="I24" s="21">
        <f>IF(H26=0, "-", H24/H26)</f>
        <v>2.1867560179878318E-2</v>
      </c>
      <c r="J24" s="20">
        <f t="shared" si="0"/>
        <v>1.3829787234042554</v>
      </c>
      <c r="K24" s="21">
        <f t="shared" si="1"/>
        <v>0.16330645161290322</v>
      </c>
    </row>
    <row r="25" spans="1:11" x14ac:dyDescent="0.25">
      <c r="A25" s="2"/>
      <c r="B25" s="68"/>
      <c r="C25" s="33"/>
      <c r="D25" s="68"/>
      <c r="E25" s="6"/>
      <c r="F25" s="82"/>
      <c r="G25" s="33"/>
      <c r="H25" s="68"/>
      <c r="I25" s="6"/>
      <c r="J25" s="5"/>
      <c r="K25" s="6"/>
    </row>
    <row r="26" spans="1:11" s="43" customFormat="1" ht="13" x14ac:dyDescent="0.3">
      <c r="A26" s="162" t="s">
        <v>638</v>
      </c>
      <c r="B26" s="71">
        <f>SUM(B7:B25)</f>
        <v>5588</v>
      </c>
      <c r="C26" s="40">
        <v>1</v>
      </c>
      <c r="D26" s="71">
        <f>SUM(D7:D25)</f>
        <v>5553</v>
      </c>
      <c r="E26" s="41">
        <v>1</v>
      </c>
      <c r="F26" s="77">
        <f>SUM(F7:F25)</f>
        <v>46399</v>
      </c>
      <c r="G26" s="42">
        <v>1</v>
      </c>
      <c r="H26" s="71">
        <f>SUM(H7:H25)</f>
        <v>45364</v>
      </c>
      <c r="I26" s="41">
        <v>1</v>
      </c>
      <c r="J26" s="37">
        <f>IF(D26=0, "-", (B26-D26)/D26)</f>
        <v>6.3028993336934989E-3</v>
      </c>
      <c r="K26" s="38">
        <f>IF(H26=0, "-", (F26-H26)/H26)</f>
        <v>2.2815448373159332E-2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2"/>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164" t="s">
        <v>130</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138</v>
      </c>
      <c r="B6" s="61" t="s">
        <v>12</v>
      </c>
      <c r="C6" s="62" t="s">
        <v>13</v>
      </c>
      <c r="D6" s="61" t="s">
        <v>12</v>
      </c>
      <c r="E6" s="63" t="s">
        <v>13</v>
      </c>
      <c r="F6" s="62" t="s">
        <v>12</v>
      </c>
      <c r="G6" s="62" t="s">
        <v>13</v>
      </c>
      <c r="H6" s="61" t="s">
        <v>12</v>
      </c>
      <c r="I6" s="63" t="s">
        <v>13</v>
      </c>
      <c r="J6" s="61"/>
      <c r="K6" s="63"/>
    </row>
    <row r="7" spans="1:11" x14ac:dyDescent="0.25">
      <c r="A7" s="7" t="s">
        <v>553</v>
      </c>
      <c r="B7" s="65">
        <v>51</v>
      </c>
      <c r="C7" s="34">
        <f>IF(B23=0, "-", B7/B23)</f>
        <v>8.2258064516129034E-2</v>
      </c>
      <c r="D7" s="65">
        <v>17</v>
      </c>
      <c r="E7" s="9">
        <f>IF(D23=0, "-", D7/D23)</f>
        <v>2.9010238907849831E-2</v>
      </c>
      <c r="F7" s="81">
        <v>327</v>
      </c>
      <c r="G7" s="34">
        <f>IF(F23=0, "-", F7/F23)</f>
        <v>6.1477721376198537E-2</v>
      </c>
      <c r="H7" s="65">
        <v>131</v>
      </c>
      <c r="I7" s="9">
        <f>IF(H23=0, "-", H7/H23)</f>
        <v>2.8312081262156907E-2</v>
      </c>
      <c r="J7" s="8">
        <f t="shared" ref="J7:J21" si="0">IF(D7=0, "-", IF((B7-D7)/D7&lt;10, (B7-D7)/D7, "&gt;999%"))</f>
        <v>2</v>
      </c>
      <c r="K7" s="9">
        <f t="shared" ref="K7:K21" si="1">IF(H7=0, "-", IF((F7-H7)/H7&lt;10, (F7-H7)/H7, "&gt;999%"))</f>
        <v>1.4961832061068703</v>
      </c>
    </row>
    <row r="8" spans="1:11" x14ac:dyDescent="0.25">
      <c r="A8" s="7" t="s">
        <v>554</v>
      </c>
      <c r="B8" s="65">
        <v>29</v>
      </c>
      <c r="C8" s="34">
        <f>IF(B23=0, "-", B8/B23)</f>
        <v>4.6774193548387098E-2</v>
      </c>
      <c r="D8" s="65">
        <v>5</v>
      </c>
      <c r="E8" s="9">
        <f>IF(D23=0, "-", D8/D23)</f>
        <v>8.5324232081911266E-3</v>
      </c>
      <c r="F8" s="81">
        <v>112</v>
      </c>
      <c r="G8" s="34">
        <f>IF(F23=0, "-", F8/F23)</f>
        <v>2.1056589584508366E-2</v>
      </c>
      <c r="H8" s="65">
        <v>153</v>
      </c>
      <c r="I8" s="9">
        <f>IF(H23=0, "-", H8/H23)</f>
        <v>3.3066781932137454E-2</v>
      </c>
      <c r="J8" s="8">
        <f t="shared" si="0"/>
        <v>4.8</v>
      </c>
      <c r="K8" s="9">
        <f t="shared" si="1"/>
        <v>-0.26797385620915032</v>
      </c>
    </row>
    <row r="9" spans="1:11" x14ac:dyDescent="0.25">
      <c r="A9" s="7" t="s">
        <v>555</v>
      </c>
      <c r="B9" s="65">
        <v>7</v>
      </c>
      <c r="C9" s="34">
        <f>IF(B23=0, "-", B9/B23)</f>
        <v>1.1290322580645161E-2</v>
      </c>
      <c r="D9" s="65">
        <v>0</v>
      </c>
      <c r="E9" s="9">
        <f>IF(D23=0, "-", D9/D23)</f>
        <v>0</v>
      </c>
      <c r="F9" s="81">
        <v>10</v>
      </c>
      <c r="G9" s="34">
        <f>IF(F23=0, "-", F9/F23)</f>
        <v>1.8800526414739613E-3</v>
      </c>
      <c r="H9" s="65">
        <v>0</v>
      </c>
      <c r="I9" s="9">
        <f>IF(H23=0, "-", H9/H23)</f>
        <v>0</v>
      </c>
      <c r="J9" s="8" t="str">
        <f t="shared" si="0"/>
        <v>-</v>
      </c>
      <c r="K9" s="9" t="str">
        <f t="shared" si="1"/>
        <v>-</v>
      </c>
    </row>
    <row r="10" spans="1:11" x14ac:dyDescent="0.25">
      <c r="A10" s="7" t="s">
        <v>556</v>
      </c>
      <c r="B10" s="65">
        <v>57</v>
      </c>
      <c r="C10" s="34">
        <f>IF(B23=0, "-", B10/B23)</f>
        <v>9.1935483870967741E-2</v>
      </c>
      <c r="D10" s="65">
        <v>46</v>
      </c>
      <c r="E10" s="9">
        <f>IF(D23=0, "-", D10/D23)</f>
        <v>7.8498293515358364E-2</v>
      </c>
      <c r="F10" s="81">
        <v>442</v>
      </c>
      <c r="G10" s="34">
        <f>IF(F23=0, "-", F10/F23)</f>
        <v>8.3098326753149085E-2</v>
      </c>
      <c r="H10" s="65">
        <v>463</v>
      </c>
      <c r="I10" s="9">
        <f>IF(H23=0, "-", H10/H23)</f>
        <v>0.10006483682731791</v>
      </c>
      <c r="J10" s="8">
        <f t="shared" si="0"/>
        <v>0.2391304347826087</v>
      </c>
      <c r="K10" s="9">
        <f t="shared" si="1"/>
        <v>-4.5356371490280781E-2</v>
      </c>
    </row>
    <row r="11" spans="1:11" x14ac:dyDescent="0.25">
      <c r="A11" s="7" t="s">
        <v>557</v>
      </c>
      <c r="B11" s="65">
        <v>23</v>
      </c>
      <c r="C11" s="34">
        <f>IF(B23=0, "-", B11/B23)</f>
        <v>3.7096774193548385E-2</v>
      </c>
      <c r="D11" s="65">
        <v>33</v>
      </c>
      <c r="E11" s="9">
        <f>IF(D23=0, "-", D11/D23)</f>
        <v>5.6313993174061432E-2</v>
      </c>
      <c r="F11" s="81">
        <v>345</v>
      </c>
      <c r="G11" s="34">
        <f>IF(F23=0, "-", F11/F23)</f>
        <v>6.4861816130851666E-2</v>
      </c>
      <c r="H11" s="65">
        <v>356</v>
      </c>
      <c r="I11" s="9">
        <f>IF(H23=0, "-", H11/H23)</f>
        <v>7.6939701750594336E-2</v>
      </c>
      <c r="J11" s="8">
        <f t="shared" si="0"/>
        <v>-0.30303030303030304</v>
      </c>
      <c r="K11" s="9">
        <f t="shared" si="1"/>
        <v>-3.0898876404494381E-2</v>
      </c>
    </row>
    <row r="12" spans="1:11" x14ac:dyDescent="0.25">
      <c r="A12" s="7" t="s">
        <v>558</v>
      </c>
      <c r="B12" s="65">
        <v>1</v>
      </c>
      <c r="C12" s="34">
        <f>IF(B23=0, "-", B12/B23)</f>
        <v>1.6129032258064516E-3</v>
      </c>
      <c r="D12" s="65">
        <v>0</v>
      </c>
      <c r="E12" s="9">
        <f>IF(D23=0, "-", D12/D23)</f>
        <v>0</v>
      </c>
      <c r="F12" s="81">
        <v>5</v>
      </c>
      <c r="G12" s="34">
        <f>IF(F23=0, "-", F12/F23)</f>
        <v>9.4002632073698065E-4</v>
      </c>
      <c r="H12" s="65">
        <v>6</v>
      </c>
      <c r="I12" s="9">
        <f>IF(H23=0, "-", H12/H23)</f>
        <v>1.2967365463583316E-3</v>
      </c>
      <c r="J12" s="8" t="str">
        <f t="shared" si="0"/>
        <v>-</v>
      </c>
      <c r="K12" s="9">
        <f t="shared" si="1"/>
        <v>-0.16666666666666666</v>
      </c>
    </row>
    <row r="13" spans="1:11" x14ac:dyDescent="0.25">
      <c r="A13" s="7" t="s">
        <v>559</v>
      </c>
      <c r="B13" s="65">
        <v>0</v>
      </c>
      <c r="C13" s="34">
        <f>IF(B23=0, "-", B13/B23)</f>
        <v>0</v>
      </c>
      <c r="D13" s="65">
        <v>0</v>
      </c>
      <c r="E13" s="9">
        <f>IF(D23=0, "-", D13/D23)</f>
        <v>0</v>
      </c>
      <c r="F13" s="81">
        <v>3</v>
      </c>
      <c r="G13" s="34">
        <f>IF(F23=0, "-", F13/F23)</f>
        <v>5.6401579244218843E-4</v>
      </c>
      <c r="H13" s="65">
        <v>3</v>
      </c>
      <c r="I13" s="9">
        <f>IF(H23=0, "-", H13/H23)</f>
        <v>6.4836827317916578E-4</v>
      </c>
      <c r="J13" s="8" t="str">
        <f t="shared" si="0"/>
        <v>-</v>
      </c>
      <c r="K13" s="9">
        <f t="shared" si="1"/>
        <v>0</v>
      </c>
    </row>
    <row r="14" spans="1:11" x14ac:dyDescent="0.25">
      <c r="A14" s="7" t="s">
        <v>560</v>
      </c>
      <c r="B14" s="65">
        <v>132</v>
      </c>
      <c r="C14" s="34">
        <f>IF(B23=0, "-", B14/B23)</f>
        <v>0.2129032258064516</v>
      </c>
      <c r="D14" s="65">
        <v>174</v>
      </c>
      <c r="E14" s="9">
        <f>IF(D23=0, "-", D14/D23)</f>
        <v>0.29692832764505117</v>
      </c>
      <c r="F14" s="81">
        <v>1331</v>
      </c>
      <c r="G14" s="34">
        <f>IF(F23=0, "-", F14/F23)</f>
        <v>0.25023500658018427</v>
      </c>
      <c r="H14" s="65">
        <v>1193</v>
      </c>
      <c r="I14" s="9">
        <f>IF(H23=0, "-", H14/H23)</f>
        <v>0.25783444996758159</v>
      </c>
      <c r="J14" s="8">
        <f t="shared" si="0"/>
        <v>-0.2413793103448276</v>
      </c>
      <c r="K14" s="9">
        <f t="shared" si="1"/>
        <v>0.11567476948868399</v>
      </c>
    </row>
    <row r="15" spans="1:11" x14ac:dyDescent="0.25">
      <c r="A15" s="7" t="s">
        <v>561</v>
      </c>
      <c r="B15" s="65">
        <v>15</v>
      </c>
      <c r="C15" s="34">
        <f>IF(B23=0, "-", B15/B23)</f>
        <v>2.4193548387096774E-2</v>
      </c>
      <c r="D15" s="65">
        <v>32</v>
      </c>
      <c r="E15" s="9">
        <f>IF(D23=0, "-", D15/D23)</f>
        <v>5.4607508532423209E-2</v>
      </c>
      <c r="F15" s="81">
        <v>288</v>
      </c>
      <c r="G15" s="34">
        <f>IF(F23=0, "-", F15/F23)</f>
        <v>5.4145516074450083E-2</v>
      </c>
      <c r="H15" s="65">
        <v>192</v>
      </c>
      <c r="I15" s="9">
        <f>IF(H23=0, "-", H15/H23)</f>
        <v>4.149556948346661E-2</v>
      </c>
      <c r="J15" s="8">
        <f t="shared" si="0"/>
        <v>-0.53125</v>
      </c>
      <c r="K15" s="9">
        <f t="shared" si="1"/>
        <v>0.5</v>
      </c>
    </row>
    <row r="16" spans="1:11" x14ac:dyDescent="0.25">
      <c r="A16" s="7" t="s">
        <v>562</v>
      </c>
      <c r="B16" s="65">
        <v>10</v>
      </c>
      <c r="C16" s="34">
        <f>IF(B23=0, "-", B16/B23)</f>
        <v>1.6129032258064516E-2</v>
      </c>
      <c r="D16" s="65">
        <v>28</v>
      </c>
      <c r="E16" s="9">
        <f>IF(D23=0, "-", D16/D23)</f>
        <v>4.778156996587031E-2</v>
      </c>
      <c r="F16" s="81">
        <v>73</v>
      </c>
      <c r="G16" s="34">
        <f>IF(F23=0, "-", F16/F23)</f>
        <v>1.3724384282759917E-2</v>
      </c>
      <c r="H16" s="65">
        <v>92</v>
      </c>
      <c r="I16" s="9">
        <f>IF(H23=0, "-", H16/H23)</f>
        <v>1.9883293710827751E-2</v>
      </c>
      <c r="J16" s="8">
        <f t="shared" si="0"/>
        <v>-0.6428571428571429</v>
      </c>
      <c r="K16" s="9">
        <f t="shared" si="1"/>
        <v>-0.20652173913043478</v>
      </c>
    </row>
    <row r="17" spans="1:11" x14ac:dyDescent="0.25">
      <c r="A17" s="7" t="s">
        <v>563</v>
      </c>
      <c r="B17" s="65">
        <v>82</v>
      </c>
      <c r="C17" s="34">
        <f>IF(B23=0, "-", B17/B23)</f>
        <v>0.13225806451612904</v>
      </c>
      <c r="D17" s="65">
        <v>82</v>
      </c>
      <c r="E17" s="9">
        <f>IF(D23=0, "-", D17/D23)</f>
        <v>0.13993174061433447</v>
      </c>
      <c r="F17" s="81">
        <v>845</v>
      </c>
      <c r="G17" s="34">
        <f>IF(F23=0, "-", F17/F23)</f>
        <v>0.15886444820454973</v>
      </c>
      <c r="H17" s="65">
        <v>602</v>
      </c>
      <c r="I17" s="9">
        <f>IF(H23=0, "-", H17/H23)</f>
        <v>0.13010590015128592</v>
      </c>
      <c r="J17" s="8">
        <f t="shared" si="0"/>
        <v>0</v>
      </c>
      <c r="K17" s="9">
        <f t="shared" si="1"/>
        <v>0.40365448504983387</v>
      </c>
    </row>
    <row r="18" spans="1:11" x14ac:dyDescent="0.25">
      <c r="A18" s="7" t="s">
        <v>564</v>
      </c>
      <c r="B18" s="65">
        <v>101</v>
      </c>
      <c r="C18" s="34">
        <f>IF(B23=0, "-", B18/B23)</f>
        <v>0.16290322580645161</v>
      </c>
      <c r="D18" s="65">
        <v>95</v>
      </c>
      <c r="E18" s="9">
        <f>IF(D23=0, "-", D18/D23)</f>
        <v>0.1621160409556314</v>
      </c>
      <c r="F18" s="81">
        <v>911</v>
      </c>
      <c r="G18" s="34">
        <f>IF(F23=0, "-", F18/F23)</f>
        <v>0.17127279563827788</v>
      </c>
      <c r="H18" s="65">
        <v>804</v>
      </c>
      <c r="I18" s="9">
        <f>IF(H23=0, "-", H18/H23)</f>
        <v>0.17376269721201643</v>
      </c>
      <c r="J18" s="8">
        <f t="shared" si="0"/>
        <v>6.3157894736842107E-2</v>
      </c>
      <c r="K18" s="9">
        <f t="shared" si="1"/>
        <v>0.13308457711442787</v>
      </c>
    </row>
    <row r="19" spans="1:11" x14ac:dyDescent="0.25">
      <c r="A19" s="7" t="s">
        <v>565</v>
      </c>
      <c r="B19" s="65">
        <v>2</v>
      </c>
      <c r="C19" s="34">
        <f>IF(B23=0, "-", B19/B23)</f>
        <v>3.2258064516129032E-3</v>
      </c>
      <c r="D19" s="65">
        <v>1</v>
      </c>
      <c r="E19" s="9">
        <f>IF(D23=0, "-", D19/D23)</f>
        <v>1.7064846416382253E-3</v>
      </c>
      <c r="F19" s="81">
        <v>19</v>
      </c>
      <c r="G19" s="34">
        <f>IF(F23=0, "-", F19/F23)</f>
        <v>3.5721000188005266E-3</v>
      </c>
      <c r="H19" s="65">
        <v>18</v>
      </c>
      <c r="I19" s="9">
        <f>IF(H23=0, "-", H19/H23)</f>
        <v>3.8902096390749947E-3</v>
      </c>
      <c r="J19" s="8">
        <f t="shared" si="0"/>
        <v>1</v>
      </c>
      <c r="K19" s="9">
        <f t="shared" si="1"/>
        <v>5.5555555555555552E-2</v>
      </c>
    </row>
    <row r="20" spans="1:11" x14ac:dyDescent="0.25">
      <c r="A20" s="7" t="s">
        <v>566</v>
      </c>
      <c r="B20" s="65">
        <v>86</v>
      </c>
      <c r="C20" s="34">
        <f>IF(B23=0, "-", B20/B23)</f>
        <v>0.13870967741935483</v>
      </c>
      <c r="D20" s="65">
        <v>38</v>
      </c>
      <c r="E20" s="9">
        <f>IF(D23=0, "-", D20/D23)</f>
        <v>6.4846416382252553E-2</v>
      </c>
      <c r="F20" s="81">
        <v>371</v>
      </c>
      <c r="G20" s="34">
        <f>IF(F23=0, "-", F20/F23)</f>
        <v>6.9749952998683959E-2</v>
      </c>
      <c r="H20" s="65">
        <v>441</v>
      </c>
      <c r="I20" s="9">
        <f>IF(H23=0, "-", H20/H23)</f>
        <v>9.5310136157337369E-2</v>
      </c>
      <c r="J20" s="8">
        <f t="shared" si="0"/>
        <v>1.263157894736842</v>
      </c>
      <c r="K20" s="9">
        <f t="shared" si="1"/>
        <v>-0.15873015873015872</v>
      </c>
    </row>
    <row r="21" spans="1:11" x14ac:dyDescent="0.25">
      <c r="A21" s="7" t="s">
        <v>567</v>
      </c>
      <c r="B21" s="65">
        <v>24</v>
      </c>
      <c r="C21" s="34">
        <f>IF(B23=0, "-", B21/B23)</f>
        <v>3.870967741935484E-2</v>
      </c>
      <c r="D21" s="65">
        <v>35</v>
      </c>
      <c r="E21" s="9">
        <f>IF(D23=0, "-", D21/D23)</f>
        <v>5.9726962457337884E-2</v>
      </c>
      <c r="F21" s="81">
        <v>237</v>
      </c>
      <c r="G21" s="34">
        <f>IF(F23=0, "-", F21/F23)</f>
        <v>4.4557247602932885E-2</v>
      </c>
      <c r="H21" s="65">
        <v>173</v>
      </c>
      <c r="I21" s="9">
        <f>IF(H23=0, "-", H21/H23)</f>
        <v>3.7389237086665222E-2</v>
      </c>
      <c r="J21" s="8">
        <f t="shared" si="0"/>
        <v>-0.31428571428571428</v>
      </c>
      <c r="K21" s="9">
        <f t="shared" si="1"/>
        <v>0.36994219653179189</v>
      </c>
    </row>
    <row r="22" spans="1:11" x14ac:dyDescent="0.25">
      <c r="A22" s="2"/>
      <c r="B22" s="68"/>
      <c r="C22" s="33"/>
      <c r="D22" s="68"/>
      <c r="E22" s="6"/>
      <c r="F22" s="82"/>
      <c r="G22" s="33"/>
      <c r="H22" s="68"/>
      <c r="I22" s="6"/>
      <c r="J22" s="5"/>
      <c r="K22" s="6"/>
    </row>
    <row r="23" spans="1:11" s="43" customFormat="1" ht="13" x14ac:dyDescent="0.3">
      <c r="A23" s="162" t="s">
        <v>649</v>
      </c>
      <c r="B23" s="71">
        <f>SUM(B7:B22)</f>
        <v>620</v>
      </c>
      <c r="C23" s="40">
        <f>B23/29426</f>
        <v>2.1069802215727587E-2</v>
      </c>
      <c r="D23" s="71">
        <f>SUM(D7:D22)</f>
        <v>586</v>
      </c>
      <c r="E23" s="41">
        <f>D23/25367</f>
        <v>2.3100879094887058E-2</v>
      </c>
      <c r="F23" s="77">
        <f>SUM(F7:F22)</f>
        <v>5319</v>
      </c>
      <c r="G23" s="42">
        <f>F23/239363</f>
        <v>2.2221479510199989E-2</v>
      </c>
      <c r="H23" s="71">
        <f>SUM(H7:H22)</f>
        <v>4627</v>
      </c>
      <c r="I23" s="41">
        <f>H23/214492</f>
        <v>2.15719001174869E-2</v>
      </c>
      <c r="J23" s="37">
        <f>IF(D23=0, "-", IF((B23-D23)/D23&lt;10, (B23-D23)/D23, "&gt;999%"))</f>
        <v>5.8020477815699661E-2</v>
      </c>
      <c r="K23" s="38">
        <f>IF(H23=0, "-", IF((F23-H23)/H23&lt;10, (F23-H23)/H23, "&gt;999%"))</f>
        <v>0.14955694834666089</v>
      </c>
    </row>
    <row r="24" spans="1:11" x14ac:dyDescent="0.25">
      <c r="B24" s="83"/>
      <c r="D24" s="83"/>
      <c r="F24" s="83"/>
      <c r="H24" s="83"/>
    </row>
    <row r="25" spans="1:11" ht="13" x14ac:dyDescent="0.3">
      <c r="A25" s="163" t="s">
        <v>139</v>
      </c>
      <c r="B25" s="61" t="s">
        <v>12</v>
      </c>
      <c r="C25" s="62" t="s">
        <v>13</v>
      </c>
      <c r="D25" s="61" t="s">
        <v>12</v>
      </c>
      <c r="E25" s="63" t="s">
        <v>13</v>
      </c>
      <c r="F25" s="62" t="s">
        <v>12</v>
      </c>
      <c r="G25" s="62" t="s">
        <v>13</v>
      </c>
      <c r="H25" s="61" t="s">
        <v>12</v>
      </c>
      <c r="I25" s="63" t="s">
        <v>13</v>
      </c>
      <c r="J25" s="61"/>
      <c r="K25" s="63"/>
    </row>
    <row r="26" spans="1:11" x14ac:dyDescent="0.25">
      <c r="A26" s="7" t="s">
        <v>568</v>
      </c>
      <c r="B26" s="65">
        <v>1</v>
      </c>
      <c r="C26" s="34">
        <f>IF(B40=0, "-", B26/B40)</f>
        <v>6.2111801242236021E-3</v>
      </c>
      <c r="D26" s="65">
        <v>1</v>
      </c>
      <c r="E26" s="9">
        <f>IF(D40=0, "-", D26/D40)</f>
        <v>6.1349693251533744E-3</v>
      </c>
      <c r="F26" s="81">
        <v>9</v>
      </c>
      <c r="G26" s="34">
        <f>IF(F40=0, "-", F26/F40)</f>
        <v>6.3157894736842104E-3</v>
      </c>
      <c r="H26" s="65">
        <v>13</v>
      </c>
      <c r="I26" s="9">
        <f>IF(H40=0, "-", H26/H40)</f>
        <v>8.6321381142098266E-3</v>
      </c>
      <c r="J26" s="8">
        <f t="shared" ref="J26:J38" si="2">IF(D26=0, "-", IF((B26-D26)/D26&lt;10, (B26-D26)/D26, "&gt;999%"))</f>
        <v>0</v>
      </c>
      <c r="K26" s="9">
        <f t="shared" ref="K26:K38" si="3">IF(H26=0, "-", IF((F26-H26)/H26&lt;10, (F26-H26)/H26, "&gt;999%"))</f>
        <v>-0.30769230769230771</v>
      </c>
    </row>
    <row r="27" spans="1:11" x14ac:dyDescent="0.25">
      <c r="A27" s="7" t="s">
        <v>569</v>
      </c>
      <c r="B27" s="65">
        <v>25</v>
      </c>
      <c r="C27" s="34">
        <f>IF(B40=0, "-", B27/B40)</f>
        <v>0.15527950310559005</v>
      </c>
      <c r="D27" s="65">
        <v>29</v>
      </c>
      <c r="E27" s="9">
        <f>IF(D40=0, "-", D27/D40)</f>
        <v>0.17791411042944785</v>
      </c>
      <c r="F27" s="81">
        <v>270</v>
      </c>
      <c r="G27" s="34">
        <f>IF(F40=0, "-", F27/F40)</f>
        <v>0.18947368421052632</v>
      </c>
      <c r="H27" s="65">
        <v>283</v>
      </c>
      <c r="I27" s="9">
        <f>IF(H40=0, "-", H27/H40)</f>
        <v>0.18791500664010624</v>
      </c>
      <c r="J27" s="8">
        <f t="shared" si="2"/>
        <v>-0.13793103448275862</v>
      </c>
      <c r="K27" s="9">
        <f t="shared" si="3"/>
        <v>-4.5936395759717315E-2</v>
      </c>
    </row>
    <row r="28" spans="1:11" x14ac:dyDescent="0.25">
      <c r="A28" s="7" t="s">
        <v>570</v>
      </c>
      <c r="B28" s="65">
        <v>56</v>
      </c>
      <c r="C28" s="34">
        <f>IF(B40=0, "-", B28/B40)</f>
        <v>0.34782608695652173</v>
      </c>
      <c r="D28" s="65">
        <v>53</v>
      </c>
      <c r="E28" s="9">
        <f>IF(D40=0, "-", D28/D40)</f>
        <v>0.32515337423312884</v>
      </c>
      <c r="F28" s="81">
        <v>376</v>
      </c>
      <c r="G28" s="34">
        <f>IF(F40=0, "-", F28/F40)</f>
        <v>0.26385964912280702</v>
      </c>
      <c r="H28" s="65">
        <v>442</v>
      </c>
      <c r="I28" s="9">
        <f>IF(H40=0, "-", H28/H40)</f>
        <v>0.29349269588313415</v>
      </c>
      <c r="J28" s="8">
        <f t="shared" si="2"/>
        <v>5.6603773584905662E-2</v>
      </c>
      <c r="K28" s="9">
        <f t="shared" si="3"/>
        <v>-0.14932126696832579</v>
      </c>
    </row>
    <row r="29" spans="1:11" x14ac:dyDescent="0.25">
      <c r="A29" s="7" t="s">
        <v>571</v>
      </c>
      <c r="B29" s="65">
        <v>2</v>
      </c>
      <c r="C29" s="34">
        <f>IF(B40=0, "-", B29/B40)</f>
        <v>1.2422360248447204E-2</v>
      </c>
      <c r="D29" s="65">
        <v>0</v>
      </c>
      <c r="E29" s="9">
        <f>IF(D40=0, "-", D29/D40)</f>
        <v>0</v>
      </c>
      <c r="F29" s="81">
        <v>2</v>
      </c>
      <c r="G29" s="34">
        <f>IF(F40=0, "-", F29/F40)</f>
        <v>1.4035087719298245E-3</v>
      </c>
      <c r="H29" s="65">
        <v>0</v>
      </c>
      <c r="I29" s="9">
        <f>IF(H40=0, "-", H29/H40)</f>
        <v>0</v>
      </c>
      <c r="J29" s="8" t="str">
        <f t="shared" si="2"/>
        <v>-</v>
      </c>
      <c r="K29" s="9" t="str">
        <f t="shared" si="3"/>
        <v>-</v>
      </c>
    </row>
    <row r="30" spans="1:11" x14ac:dyDescent="0.25">
      <c r="A30" s="7" t="s">
        <v>572</v>
      </c>
      <c r="B30" s="65">
        <v>3</v>
      </c>
      <c r="C30" s="34">
        <f>IF(B40=0, "-", B30/B40)</f>
        <v>1.8633540372670808E-2</v>
      </c>
      <c r="D30" s="65">
        <v>0</v>
      </c>
      <c r="E30" s="9">
        <f>IF(D40=0, "-", D30/D40)</f>
        <v>0</v>
      </c>
      <c r="F30" s="81">
        <v>3</v>
      </c>
      <c r="G30" s="34">
        <f>IF(F40=0, "-", F30/F40)</f>
        <v>2.1052631578947368E-3</v>
      </c>
      <c r="H30" s="65">
        <v>2</v>
      </c>
      <c r="I30" s="9">
        <f>IF(H40=0, "-", H30/H40)</f>
        <v>1.3280212483399733E-3</v>
      </c>
      <c r="J30" s="8" t="str">
        <f t="shared" si="2"/>
        <v>-</v>
      </c>
      <c r="K30" s="9">
        <f t="shared" si="3"/>
        <v>0.5</v>
      </c>
    </row>
    <row r="31" spans="1:11" x14ac:dyDescent="0.25">
      <c r="A31" s="7" t="s">
        <v>573</v>
      </c>
      <c r="B31" s="65">
        <v>1</v>
      </c>
      <c r="C31" s="34">
        <f>IF(B40=0, "-", B31/B40)</f>
        <v>6.2111801242236021E-3</v>
      </c>
      <c r="D31" s="65">
        <v>0</v>
      </c>
      <c r="E31" s="9">
        <f>IF(D40=0, "-", D31/D40)</f>
        <v>0</v>
      </c>
      <c r="F31" s="81">
        <v>5</v>
      </c>
      <c r="G31" s="34">
        <f>IF(F40=0, "-", F31/F40)</f>
        <v>3.5087719298245615E-3</v>
      </c>
      <c r="H31" s="65">
        <v>0</v>
      </c>
      <c r="I31" s="9">
        <f>IF(H40=0, "-", H31/H40)</f>
        <v>0</v>
      </c>
      <c r="J31" s="8" t="str">
        <f t="shared" si="2"/>
        <v>-</v>
      </c>
      <c r="K31" s="9" t="str">
        <f t="shared" si="3"/>
        <v>-</v>
      </c>
    </row>
    <row r="32" spans="1:11" x14ac:dyDescent="0.25">
      <c r="A32" s="7" t="s">
        <v>574</v>
      </c>
      <c r="B32" s="65">
        <v>68</v>
      </c>
      <c r="C32" s="34">
        <f>IF(B40=0, "-", B32/B40)</f>
        <v>0.42236024844720499</v>
      </c>
      <c r="D32" s="65">
        <v>71</v>
      </c>
      <c r="E32" s="9">
        <f>IF(D40=0, "-", D32/D40)</f>
        <v>0.43558282208588955</v>
      </c>
      <c r="F32" s="81">
        <v>683</v>
      </c>
      <c r="G32" s="34">
        <f>IF(F40=0, "-", F32/F40)</f>
        <v>0.47929824561403511</v>
      </c>
      <c r="H32" s="65">
        <v>642</v>
      </c>
      <c r="I32" s="9">
        <f>IF(H40=0, "-", H32/H40)</f>
        <v>0.42629482071713148</v>
      </c>
      <c r="J32" s="8">
        <f t="shared" si="2"/>
        <v>-4.2253521126760563E-2</v>
      </c>
      <c r="K32" s="9">
        <f t="shared" si="3"/>
        <v>6.3862928348909651E-2</v>
      </c>
    </row>
    <row r="33" spans="1:11" x14ac:dyDescent="0.25">
      <c r="A33" s="7" t="s">
        <v>575</v>
      </c>
      <c r="B33" s="65">
        <v>0</v>
      </c>
      <c r="C33" s="34">
        <f>IF(B40=0, "-", B33/B40)</f>
        <v>0</v>
      </c>
      <c r="D33" s="65">
        <v>4</v>
      </c>
      <c r="E33" s="9">
        <f>IF(D40=0, "-", D33/D40)</f>
        <v>2.4539877300613498E-2</v>
      </c>
      <c r="F33" s="81">
        <v>17</v>
      </c>
      <c r="G33" s="34">
        <f>IF(F40=0, "-", F33/F40)</f>
        <v>1.1929824561403509E-2</v>
      </c>
      <c r="H33" s="65">
        <v>47</v>
      </c>
      <c r="I33" s="9">
        <f>IF(H40=0, "-", H33/H40)</f>
        <v>3.1208499335989376E-2</v>
      </c>
      <c r="J33" s="8">
        <f t="shared" si="2"/>
        <v>-1</v>
      </c>
      <c r="K33" s="9">
        <f t="shared" si="3"/>
        <v>-0.63829787234042556</v>
      </c>
    </row>
    <row r="34" spans="1:11" x14ac:dyDescent="0.25">
      <c r="A34" s="7" t="s">
        <v>576</v>
      </c>
      <c r="B34" s="65">
        <v>0</v>
      </c>
      <c r="C34" s="34">
        <f>IF(B40=0, "-", B34/B40)</f>
        <v>0</v>
      </c>
      <c r="D34" s="65">
        <v>1</v>
      </c>
      <c r="E34" s="9">
        <f>IF(D40=0, "-", D34/D40)</f>
        <v>6.1349693251533744E-3</v>
      </c>
      <c r="F34" s="81">
        <v>3</v>
      </c>
      <c r="G34" s="34">
        <f>IF(F40=0, "-", F34/F40)</f>
        <v>2.1052631578947368E-3</v>
      </c>
      <c r="H34" s="65">
        <v>21</v>
      </c>
      <c r="I34" s="9">
        <f>IF(H40=0, "-", H34/H40)</f>
        <v>1.3944223107569721E-2</v>
      </c>
      <c r="J34" s="8">
        <f t="shared" si="2"/>
        <v>-1</v>
      </c>
      <c r="K34" s="9">
        <f t="shared" si="3"/>
        <v>-0.8571428571428571</v>
      </c>
    </row>
    <row r="35" spans="1:11" x14ac:dyDescent="0.25">
      <c r="A35" s="7" t="s">
        <v>577</v>
      </c>
      <c r="B35" s="65">
        <v>1</v>
      </c>
      <c r="C35" s="34">
        <f>IF(B40=0, "-", B35/B40)</f>
        <v>6.2111801242236021E-3</v>
      </c>
      <c r="D35" s="65">
        <v>0</v>
      </c>
      <c r="E35" s="9">
        <f>IF(D40=0, "-", D35/D40)</f>
        <v>0</v>
      </c>
      <c r="F35" s="81">
        <v>6</v>
      </c>
      <c r="G35" s="34">
        <f>IF(F40=0, "-", F35/F40)</f>
        <v>4.2105263157894736E-3</v>
      </c>
      <c r="H35" s="65">
        <v>5</v>
      </c>
      <c r="I35" s="9">
        <f>IF(H40=0, "-", H35/H40)</f>
        <v>3.3200531208499337E-3</v>
      </c>
      <c r="J35" s="8" t="str">
        <f t="shared" si="2"/>
        <v>-</v>
      </c>
      <c r="K35" s="9">
        <f t="shared" si="3"/>
        <v>0.2</v>
      </c>
    </row>
    <row r="36" spans="1:11" x14ac:dyDescent="0.25">
      <c r="A36" s="7" t="s">
        <v>578</v>
      </c>
      <c r="B36" s="65">
        <v>2</v>
      </c>
      <c r="C36" s="34">
        <f>IF(B40=0, "-", B36/B40)</f>
        <v>1.2422360248447204E-2</v>
      </c>
      <c r="D36" s="65">
        <v>0</v>
      </c>
      <c r="E36" s="9">
        <f>IF(D40=0, "-", D36/D40)</f>
        <v>0</v>
      </c>
      <c r="F36" s="81">
        <v>11</v>
      </c>
      <c r="G36" s="34">
        <f>IF(F40=0, "-", F36/F40)</f>
        <v>7.7192982456140355E-3</v>
      </c>
      <c r="H36" s="65">
        <v>7</v>
      </c>
      <c r="I36" s="9">
        <f>IF(H40=0, "-", H36/H40)</f>
        <v>4.6480743691899072E-3</v>
      </c>
      <c r="J36" s="8" t="str">
        <f t="shared" si="2"/>
        <v>-</v>
      </c>
      <c r="K36" s="9">
        <f t="shared" si="3"/>
        <v>0.5714285714285714</v>
      </c>
    </row>
    <row r="37" spans="1:11" x14ac:dyDescent="0.25">
      <c r="A37" s="7" t="s">
        <v>579</v>
      </c>
      <c r="B37" s="65">
        <v>1</v>
      </c>
      <c r="C37" s="34">
        <f>IF(B40=0, "-", B37/B40)</f>
        <v>6.2111801242236021E-3</v>
      </c>
      <c r="D37" s="65">
        <v>4</v>
      </c>
      <c r="E37" s="9">
        <f>IF(D40=0, "-", D37/D40)</f>
        <v>2.4539877300613498E-2</v>
      </c>
      <c r="F37" s="81">
        <v>31</v>
      </c>
      <c r="G37" s="34">
        <f>IF(F40=0, "-", F37/F40)</f>
        <v>2.175438596491228E-2</v>
      </c>
      <c r="H37" s="65">
        <v>43</v>
      </c>
      <c r="I37" s="9">
        <f>IF(H40=0, "-", H37/H40)</f>
        <v>2.8552456839309428E-2</v>
      </c>
      <c r="J37" s="8">
        <f t="shared" si="2"/>
        <v>-0.75</v>
      </c>
      <c r="K37" s="9">
        <f t="shared" si="3"/>
        <v>-0.27906976744186046</v>
      </c>
    </row>
    <row r="38" spans="1:11" x14ac:dyDescent="0.25">
      <c r="A38" s="7" t="s">
        <v>580</v>
      </c>
      <c r="B38" s="65">
        <v>1</v>
      </c>
      <c r="C38" s="34">
        <f>IF(B40=0, "-", B38/B40)</f>
        <v>6.2111801242236021E-3</v>
      </c>
      <c r="D38" s="65">
        <v>0</v>
      </c>
      <c r="E38" s="9">
        <f>IF(D40=0, "-", D38/D40)</f>
        <v>0</v>
      </c>
      <c r="F38" s="81">
        <v>9</v>
      </c>
      <c r="G38" s="34">
        <f>IF(F40=0, "-", F38/F40)</f>
        <v>6.3157894736842104E-3</v>
      </c>
      <c r="H38" s="65">
        <v>1</v>
      </c>
      <c r="I38" s="9">
        <f>IF(H40=0, "-", H38/H40)</f>
        <v>6.6401062416998667E-4</v>
      </c>
      <c r="J38" s="8" t="str">
        <f t="shared" si="2"/>
        <v>-</v>
      </c>
      <c r="K38" s="9">
        <f t="shared" si="3"/>
        <v>8</v>
      </c>
    </row>
    <row r="39" spans="1:11" x14ac:dyDescent="0.25">
      <c r="A39" s="2"/>
      <c r="B39" s="68"/>
      <c r="C39" s="33"/>
      <c r="D39" s="68"/>
      <c r="E39" s="6"/>
      <c r="F39" s="82"/>
      <c r="G39" s="33"/>
      <c r="H39" s="68"/>
      <c r="I39" s="6"/>
      <c r="J39" s="5"/>
      <c r="K39" s="6"/>
    </row>
    <row r="40" spans="1:11" s="43" customFormat="1" ht="13" x14ac:dyDescent="0.3">
      <c r="A40" s="162" t="s">
        <v>648</v>
      </c>
      <c r="B40" s="71">
        <f>SUM(B26:B39)</f>
        <v>161</v>
      </c>
      <c r="C40" s="40">
        <f>B40/29426</f>
        <v>5.471351865697003E-3</v>
      </c>
      <c r="D40" s="71">
        <f>SUM(D26:D39)</f>
        <v>163</v>
      </c>
      <c r="E40" s="41">
        <f>D40/25367</f>
        <v>6.4256711475539083E-3</v>
      </c>
      <c r="F40" s="77">
        <f>SUM(F26:F39)</f>
        <v>1425</v>
      </c>
      <c r="G40" s="42">
        <f>F40/239363</f>
        <v>5.9533010532120669E-3</v>
      </c>
      <c r="H40" s="71">
        <f>SUM(H26:H39)</f>
        <v>1506</v>
      </c>
      <c r="I40" s="41">
        <f>H40/214492</f>
        <v>7.0212408854409486E-3</v>
      </c>
      <c r="J40" s="37">
        <f>IF(D40=0, "-", IF((B40-D40)/D40&lt;10, (B40-D40)/D40, "&gt;999%"))</f>
        <v>-1.2269938650306749E-2</v>
      </c>
      <c r="K40" s="38">
        <f>IF(H40=0, "-", IF((F40-H40)/H40&lt;10, (F40-H40)/H40, "&gt;999%"))</f>
        <v>-5.3784860557768925E-2</v>
      </c>
    </row>
    <row r="41" spans="1:11" x14ac:dyDescent="0.25">
      <c r="B41" s="83"/>
      <c r="D41" s="83"/>
      <c r="F41" s="83"/>
      <c r="H41" s="83"/>
    </row>
    <row r="42" spans="1:11" ht="13" x14ac:dyDescent="0.3">
      <c r="A42" s="163" t="s">
        <v>140</v>
      </c>
      <c r="B42" s="61" t="s">
        <v>12</v>
      </c>
      <c r="C42" s="62" t="s">
        <v>13</v>
      </c>
      <c r="D42" s="61" t="s">
        <v>12</v>
      </c>
      <c r="E42" s="63" t="s">
        <v>13</v>
      </c>
      <c r="F42" s="62" t="s">
        <v>12</v>
      </c>
      <c r="G42" s="62" t="s">
        <v>13</v>
      </c>
      <c r="H42" s="61" t="s">
        <v>12</v>
      </c>
      <c r="I42" s="63" t="s">
        <v>13</v>
      </c>
      <c r="J42" s="61"/>
      <c r="K42" s="63"/>
    </row>
    <row r="43" spans="1:11" x14ac:dyDescent="0.25">
      <c r="A43" s="7" t="s">
        <v>581</v>
      </c>
      <c r="B43" s="65">
        <v>22</v>
      </c>
      <c r="C43" s="34">
        <f>IF(B60=0, "-", B43/B60)</f>
        <v>5.5979643765903309E-2</v>
      </c>
      <c r="D43" s="65">
        <v>39</v>
      </c>
      <c r="E43" s="9">
        <f>IF(D60=0, "-", D43/D60)</f>
        <v>0.10077519379844961</v>
      </c>
      <c r="F43" s="81">
        <v>256</v>
      </c>
      <c r="G43" s="34">
        <f>IF(F60=0, "-", F43/F60)</f>
        <v>6.7050811943425881E-2</v>
      </c>
      <c r="H43" s="65">
        <v>184</v>
      </c>
      <c r="I43" s="9">
        <f>IF(H60=0, "-", H43/H60)</f>
        <v>5.791627321372364E-2</v>
      </c>
      <c r="J43" s="8">
        <f t="shared" ref="J43:J58" si="4">IF(D43=0, "-", IF((B43-D43)/D43&lt;10, (B43-D43)/D43, "&gt;999%"))</f>
        <v>-0.4358974358974359</v>
      </c>
      <c r="K43" s="9">
        <f t="shared" ref="K43:K58" si="5">IF(H43=0, "-", IF((F43-H43)/H43&lt;10, (F43-H43)/H43, "&gt;999%"))</f>
        <v>0.39130434782608697</v>
      </c>
    </row>
    <row r="44" spans="1:11" x14ac:dyDescent="0.25">
      <c r="A44" s="7" t="s">
        <v>582</v>
      </c>
      <c r="B44" s="65">
        <v>1</v>
      </c>
      <c r="C44" s="34">
        <f>IF(B60=0, "-", B44/B60)</f>
        <v>2.5445292620865142E-3</v>
      </c>
      <c r="D44" s="65">
        <v>4</v>
      </c>
      <c r="E44" s="9">
        <f>IF(D60=0, "-", D44/D60)</f>
        <v>1.0335917312661499E-2</v>
      </c>
      <c r="F44" s="81">
        <v>33</v>
      </c>
      <c r="G44" s="34">
        <f>IF(F60=0, "-", F44/F60)</f>
        <v>8.6432687270822425E-3</v>
      </c>
      <c r="H44" s="65">
        <v>17</v>
      </c>
      <c r="I44" s="9">
        <f>IF(H60=0, "-", H44/H60)</f>
        <v>5.3509600251809885E-3</v>
      </c>
      <c r="J44" s="8">
        <f t="shared" si="4"/>
        <v>-0.75</v>
      </c>
      <c r="K44" s="9">
        <f t="shared" si="5"/>
        <v>0.94117647058823528</v>
      </c>
    </row>
    <row r="45" spans="1:11" x14ac:dyDescent="0.25">
      <c r="A45" s="7" t="s">
        <v>583</v>
      </c>
      <c r="B45" s="65">
        <v>9</v>
      </c>
      <c r="C45" s="34">
        <f>IF(B60=0, "-", B45/B60)</f>
        <v>2.2900763358778626E-2</v>
      </c>
      <c r="D45" s="65">
        <v>13</v>
      </c>
      <c r="E45" s="9">
        <f>IF(D60=0, "-", D45/D60)</f>
        <v>3.3591731266149873E-2</v>
      </c>
      <c r="F45" s="81">
        <v>77</v>
      </c>
      <c r="G45" s="34">
        <f>IF(F60=0, "-", F45/F60)</f>
        <v>2.0167627029858564E-2</v>
      </c>
      <c r="H45" s="65">
        <v>107</v>
      </c>
      <c r="I45" s="9">
        <f>IF(H60=0, "-", H45/H60)</f>
        <v>3.3679571923197989E-2</v>
      </c>
      <c r="J45" s="8">
        <f t="shared" si="4"/>
        <v>-0.30769230769230771</v>
      </c>
      <c r="K45" s="9">
        <f t="shared" si="5"/>
        <v>-0.28037383177570091</v>
      </c>
    </row>
    <row r="46" spans="1:11" x14ac:dyDescent="0.25">
      <c r="A46" s="7" t="s">
        <v>584</v>
      </c>
      <c r="B46" s="65">
        <v>18</v>
      </c>
      <c r="C46" s="34">
        <f>IF(B60=0, "-", B46/B60)</f>
        <v>4.5801526717557252E-2</v>
      </c>
      <c r="D46" s="65">
        <v>31</v>
      </c>
      <c r="E46" s="9">
        <f>IF(D60=0, "-", D46/D60)</f>
        <v>8.0103359173126609E-2</v>
      </c>
      <c r="F46" s="81">
        <v>144</v>
      </c>
      <c r="G46" s="34">
        <f>IF(F60=0, "-", F46/F60)</f>
        <v>3.7716081718177058E-2</v>
      </c>
      <c r="H46" s="65">
        <v>196</v>
      </c>
      <c r="I46" s="9">
        <f>IF(H60=0, "-", H46/H60)</f>
        <v>6.1693421466792568E-2</v>
      </c>
      <c r="J46" s="8">
        <f t="shared" si="4"/>
        <v>-0.41935483870967744</v>
      </c>
      <c r="K46" s="9">
        <f t="shared" si="5"/>
        <v>-0.26530612244897961</v>
      </c>
    </row>
    <row r="47" spans="1:11" x14ac:dyDescent="0.25">
      <c r="A47" s="7" t="s">
        <v>585</v>
      </c>
      <c r="B47" s="65">
        <v>8</v>
      </c>
      <c r="C47" s="34">
        <f>IF(B60=0, "-", B47/B60)</f>
        <v>2.0356234096692113E-2</v>
      </c>
      <c r="D47" s="65">
        <v>16</v>
      </c>
      <c r="E47" s="9">
        <f>IF(D60=0, "-", D47/D60)</f>
        <v>4.1343669250645997E-2</v>
      </c>
      <c r="F47" s="81">
        <v>105</v>
      </c>
      <c r="G47" s="34">
        <f>IF(F60=0, "-", F47/F60)</f>
        <v>2.750130958617077E-2</v>
      </c>
      <c r="H47" s="65">
        <v>154</v>
      </c>
      <c r="I47" s="9">
        <f>IF(H60=0, "-", H47/H60)</f>
        <v>4.8473402581051303E-2</v>
      </c>
      <c r="J47" s="8">
        <f t="shared" si="4"/>
        <v>-0.5</v>
      </c>
      <c r="K47" s="9">
        <f t="shared" si="5"/>
        <v>-0.31818181818181818</v>
      </c>
    </row>
    <row r="48" spans="1:11" x14ac:dyDescent="0.25">
      <c r="A48" s="7" t="s">
        <v>586</v>
      </c>
      <c r="B48" s="65">
        <v>0</v>
      </c>
      <c r="C48" s="34">
        <f>IF(B60=0, "-", B48/B60)</f>
        <v>0</v>
      </c>
      <c r="D48" s="65">
        <v>0</v>
      </c>
      <c r="E48" s="9">
        <f>IF(D60=0, "-", D48/D60)</f>
        <v>0</v>
      </c>
      <c r="F48" s="81">
        <v>0</v>
      </c>
      <c r="G48" s="34">
        <f>IF(F60=0, "-", F48/F60)</f>
        <v>0</v>
      </c>
      <c r="H48" s="65">
        <v>1</v>
      </c>
      <c r="I48" s="9">
        <f>IF(H60=0, "-", H48/H60)</f>
        <v>3.1476235442241108E-4</v>
      </c>
      <c r="J48" s="8" t="str">
        <f t="shared" si="4"/>
        <v>-</v>
      </c>
      <c r="K48" s="9">
        <f t="shared" si="5"/>
        <v>-1</v>
      </c>
    </row>
    <row r="49" spans="1:11" x14ac:dyDescent="0.25">
      <c r="A49" s="7" t="s">
        <v>587</v>
      </c>
      <c r="B49" s="65">
        <v>48</v>
      </c>
      <c r="C49" s="34">
        <f>IF(B60=0, "-", B49/B60)</f>
        <v>0.12213740458015267</v>
      </c>
      <c r="D49" s="65">
        <v>32</v>
      </c>
      <c r="E49" s="9">
        <f>IF(D60=0, "-", D49/D60)</f>
        <v>8.2687338501291993E-2</v>
      </c>
      <c r="F49" s="81">
        <v>374</v>
      </c>
      <c r="G49" s="34">
        <f>IF(F60=0, "-", F49/F60)</f>
        <v>9.7957045573598744E-2</v>
      </c>
      <c r="H49" s="65">
        <v>297</v>
      </c>
      <c r="I49" s="9">
        <f>IF(H60=0, "-", H49/H60)</f>
        <v>9.3484419263456089E-2</v>
      </c>
      <c r="J49" s="8">
        <f t="shared" si="4"/>
        <v>0.5</v>
      </c>
      <c r="K49" s="9">
        <f t="shared" si="5"/>
        <v>0.25925925925925924</v>
      </c>
    </row>
    <row r="50" spans="1:11" x14ac:dyDescent="0.25">
      <c r="A50" s="7" t="s">
        <v>588</v>
      </c>
      <c r="B50" s="65">
        <v>1</v>
      </c>
      <c r="C50" s="34">
        <f>IF(B60=0, "-", B50/B60)</f>
        <v>2.5445292620865142E-3</v>
      </c>
      <c r="D50" s="65">
        <v>3</v>
      </c>
      <c r="E50" s="9">
        <f>IF(D60=0, "-", D50/D60)</f>
        <v>7.7519379844961239E-3</v>
      </c>
      <c r="F50" s="81">
        <v>61</v>
      </c>
      <c r="G50" s="34">
        <f>IF(F60=0, "-", F50/F60)</f>
        <v>1.5976951283394446E-2</v>
      </c>
      <c r="H50" s="65">
        <v>59</v>
      </c>
      <c r="I50" s="9">
        <f>IF(H60=0, "-", H50/H60)</f>
        <v>1.8570978910922253E-2</v>
      </c>
      <c r="J50" s="8">
        <f t="shared" si="4"/>
        <v>-0.66666666666666663</v>
      </c>
      <c r="K50" s="9">
        <f t="shared" si="5"/>
        <v>3.3898305084745763E-2</v>
      </c>
    </row>
    <row r="51" spans="1:11" x14ac:dyDescent="0.25">
      <c r="A51" s="7" t="s">
        <v>65</v>
      </c>
      <c r="B51" s="65">
        <v>79</v>
      </c>
      <c r="C51" s="34">
        <f>IF(B60=0, "-", B51/B60)</f>
        <v>0.2010178117048346</v>
      </c>
      <c r="D51" s="65">
        <v>58</v>
      </c>
      <c r="E51" s="9">
        <f>IF(D60=0, "-", D51/D60)</f>
        <v>0.14987080103359174</v>
      </c>
      <c r="F51" s="81">
        <v>739</v>
      </c>
      <c r="G51" s="34">
        <f>IF(F60=0, "-", F51/F60)</f>
        <v>0.19355683603981141</v>
      </c>
      <c r="H51" s="65">
        <v>587</v>
      </c>
      <c r="I51" s="9">
        <f>IF(H60=0, "-", H51/H60)</f>
        <v>0.18476550204595529</v>
      </c>
      <c r="J51" s="8">
        <f t="shared" si="4"/>
        <v>0.36206896551724138</v>
      </c>
      <c r="K51" s="9">
        <f t="shared" si="5"/>
        <v>0.25894378194207834</v>
      </c>
    </row>
    <row r="52" spans="1:11" x14ac:dyDescent="0.25">
      <c r="A52" s="7" t="s">
        <v>589</v>
      </c>
      <c r="B52" s="65">
        <v>17</v>
      </c>
      <c r="C52" s="34">
        <f>IF(B60=0, "-", B52/B60)</f>
        <v>4.3256997455470736E-2</v>
      </c>
      <c r="D52" s="65">
        <v>19</v>
      </c>
      <c r="E52" s="9">
        <f>IF(D60=0, "-", D52/D60)</f>
        <v>4.909560723514212E-2</v>
      </c>
      <c r="F52" s="81">
        <v>185</v>
      </c>
      <c r="G52" s="34">
        <f>IF(F60=0, "-", F52/F60)</f>
        <v>4.8454688318491354E-2</v>
      </c>
      <c r="H52" s="65">
        <v>178</v>
      </c>
      <c r="I52" s="9">
        <f>IF(H60=0, "-", H52/H60)</f>
        <v>5.6027699087189173E-2</v>
      </c>
      <c r="J52" s="8">
        <f t="shared" si="4"/>
        <v>-0.10526315789473684</v>
      </c>
      <c r="K52" s="9">
        <f t="shared" si="5"/>
        <v>3.9325842696629212E-2</v>
      </c>
    </row>
    <row r="53" spans="1:11" x14ac:dyDescent="0.25">
      <c r="A53" s="7" t="s">
        <v>590</v>
      </c>
      <c r="B53" s="65">
        <v>3</v>
      </c>
      <c r="C53" s="34">
        <f>IF(B60=0, "-", B53/B60)</f>
        <v>7.6335877862595417E-3</v>
      </c>
      <c r="D53" s="65">
        <v>0</v>
      </c>
      <c r="E53" s="9">
        <f>IF(D60=0, "-", D53/D60)</f>
        <v>0</v>
      </c>
      <c r="F53" s="81">
        <v>33</v>
      </c>
      <c r="G53" s="34">
        <f>IF(F60=0, "-", F53/F60)</f>
        <v>8.6432687270822425E-3</v>
      </c>
      <c r="H53" s="65">
        <v>35</v>
      </c>
      <c r="I53" s="9">
        <f>IF(H60=0, "-", H53/H60)</f>
        <v>1.1016682404784388E-2</v>
      </c>
      <c r="J53" s="8" t="str">
        <f t="shared" si="4"/>
        <v>-</v>
      </c>
      <c r="K53" s="9">
        <f t="shared" si="5"/>
        <v>-5.7142857142857141E-2</v>
      </c>
    </row>
    <row r="54" spans="1:11" x14ac:dyDescent="0.25">
      <c r="A54" s="7" t="s">
        <v>591</v>
      </c>
      <c r="B54" s="65">
        <v>39</v>
      </c>
      <c r="C54" s="34">
        <f>IF(B60=0, "-", B54/B60)</f>
        <v>9.9236641221374045E-2</v>
      </c>
      <c r="D54" s="65">
        <v>18</v>
      </c>
      <c r="E54" s="9">
        <f>IF(D60=0, "-", D54/D60)</f>
        <v>4.6511627906976744E-2</v>
      </c>
      <c r="F54" s="81">
        <v>328</v>
      </c>
      <c r="G54" s="34">
        <f>IF(F60=0, "-", F54/F60)</f>
        <v>8.590885280251441E-2</v>
      </c>
      <c r="H54" s="65">
        <v>185</v>
      </c>
      <c r="I54" s="9">
        <f>IF(H60=0, "-", H54/H60)</f>
        <v>5.8231035568146051E-2</v>
      </c>
      <c r="J54" s="8">
        <f t="shared" si="4"/>
        <v>1.1666666666666667</v>
      </c>
      <c r="K54" s="9">
        <f t="shared" si="5"/>
        <v>0.77297297297297296</v>
      </c>
    </row>
    <row r="55" spans="1:11" x14ac:dyDescent="0.25">
      <c r="A55" s="7" t="s">
        <v>592</v>
      </c>
      <c r="B55" s="65">
        <v>48</v>
      </c>
      <c r="C55" s="34">
        <f>IF(B60=0, "-", B55/B60)</f>
        <v>0.12213740458015267</v>
      </c>
      <c r="D55" s="65">
        <v>17</v>
      </c>
      <c r="E55" s="9">
        <f>IF(D60=0, "-", D55/D60)</f>
        <v>4.3927648578811367E-2</v>
      </c>
      <c r="F55" s="81">
        <v>296</v>
      </c>
      <c r="G55" s="34">
        <f>IF(F60=0, "-", F55/F60)</f>
        <v>7.7527501309586175E-2</v>
      </c>
      <c r="H55" s="65">
        <v>259</v>
      </c>
      <c r="I55" s="9">
        <f>IF(H60=0, "-", H55/H60)</f>
        <v>8.1523449795404476E-2</v>
      </c>
      <c r="J55" s="8">
        <f t="shared" si="4"/>
        <v>1.8235294117647058</v>
      </c>
      <c r="K55" s="9">
        <f t="shared" si="5"/>
        <v>0.14285714285714285</v>
      </c>
    </row>
    <row r="56" spans="1:11" x14ac:dyDescent="0.25">
      <c r="A56" s="7" t="s">
        <v>593</v>
      </c>
      <c r="B56" s="65">
        <v>19</v>
      </c>
      <c r="C56" s="34">
        <f>IF(B60=0, "-", B56/B60)</f>
        <v>4.8346055979643768E-2</v>
      </c>
      <c r="D56" s="65">
        <v>56</v>
      </c>
      <c r="E56" s="9">
        <f>IF(D60=0, "-", D56/D60)</f>
        <v>0.14470284237726097</v>
      </c>
      <c r="F56" s="81">
        <v>249</v>
      </c>
      <c r="G56" s="34">
        <f>IF(F60=0, "-", F56/F60)</f>
        <v>6.5217391304347824E-2</v>
      </c>
      <c r="H56" s="65">
        <v>281</v>
      </c>
      <c r="I56" s="9">
        <f>IF(H60=0, "-", H56/H60)</f>
        <v>8.844822159269751E-2</v>
      </c>
      <c r="J56" s="8">
        <f t="shared" si="4"/>
        <v>-0.6607142857142857</v>
      </c>
      <c r="K56" s="9">
        <f t="shared" si="5"/>
        <v>-0.11387900355871886</v>
      </c>
    </row>
    <row r="57" spans="1:11" x14ac:dyDescent="0.25">
      <c r="A57" s="7" t="s">
        <v>594</v>
      </c>
      <c r="B57" s="65">
        <v>80</v>
      </c>
      <c r="C57" s="34">
        <f>IF(B60=0, "-", B57/B60)</f>
        <v>0.20356234096692111</v>
      </c>
      <c r="D57" s="65">
        <v>80</v>
      </c>
      <c r="E57" s="9">
        <f>IF(D60=0, "-", D57/D60)</f>
        <v>0.20671834625322996</v>
      </c>
      <c r="F57" s="81">
        <v>929</v>
      </c>
      <c r="G57" s="34">
        <f>IF(F60=0, "-", F57/F60)</f>
        <v>0.24332111052907282</v>
      </c>
      <c r="H57" s="65">
        <v>614</v>
      </c>
      <c r="I57" s="9">
        <f>IF(H60=0, "-", H57/H60)</f>
        <v>0.1932640856153604</v>
      </c>
      <c r="J57" s="8">
        <f t="shared" si="4"/>
        <v>0</v>
      </c>
      <c r="K57" s="9">
        <f t="shared" si="5"/>
        <v>0.51302931596091206</v>
      </c>
    </row>
    <row r="58" spans="1:11" x14ac:dyDescent="0.25">
      <c r="A58" s="7" t="s">
        <v>595</v>
      </c>
      <c r="B58" s="65">
        <v>1</v>
      </c>
      <c r="C58" s="34">
        <f>IF(B60=0, "-", B58/B60)</f>
        <v>2.5445292620865142E-3</v>
      </c>
      <c r="D58" s="65">
        <v>1</v>
      </c>
      <c r="E58" s="9">
        <f>IF(D60=0, "-", D58/D60)</f>
        <v>2.5839793281653748E-3</v>
      </c>
      <c r="F58" s="81">
        <v>9</v>
      </c>
      <c r="G58" s="34">
        <f>IF(F60=0, "-", F58/F60)</f>
        <v>2.3572551073860661E-3</v>
      </c>
      <c r="H58" s="65">
        <v>23</v>
      </c>
      <c r="I58" s="9">
        <f>IF(H60=0, "-", H58/H60)</f>
        <v>7.239534151715455E-3</v>
      </c>
      <c r="J58" s="8">
        <f t="shared" si="4"/>
        <v>0</v>
      </c>
      <c r="K58" s="9">
        <f t="shared" si="5"/>
        <v>-0.60869565217391308</v>
      </c>
    </row>
    <row r="59" spans="1:11" x14ac:dyDescent="0.25">
      <c r="A59" s="2"/>
      <c r="B59" s="68"/>
      <c r="C59" s="33"/>
      <c r="D59" s="68"/>
      <c r="E59" s="6"/>
      <c r="F59" s="82"/>
      <c r="G59" s="33"/>
      <c r="H59" s="68"/>
      <c r="I59" s="6"/>
      <c r="J59" s="5"/>
      <c r="K59" s="6"/>
    </row>
    <row r="60" spans="1:11" s="43" customFormat="1" ht="13" x14ac:dyDescent="0.3">
      <c r="A60" s="162" t="s">
        <v>647</v>
      </c>
      <c r="B60" s="71">
        <f>SUM(B43:B59)</f>
        <v>393</v>
      </c>
      <c r="C60" s="40">
        <f>B60/29426</f>
        <v>1.3355535920614423E-2</v>
      </c>
      <c r="D60" s="71">
        <f>SUM(D43:D59)</f>
        <v>387</v>
      </c>
      <c r="E60" s="41">
        <f>D60/25367</f>
        <v>1.5256041313517562E-2</v>
      </c>
      <c r="F60" s="77">
        <f>SUM(F43:F59)</f>
        <v>3818</v>
      </c>
      <c r="G60" s="42">
        <f>F60/239363</f>
        <v>1.595066906748328E-2</v>
      </c>
      <c r="H60" s="71">
        <f>SUM(H43:H59)</f>
        <v>3177</v>
      </c>
      <c r="I60" s="41">
        <f>H60/214492</f>
        <v>1.4811741230442162E-2</v>
      </c>
      <c r="J60" s="37">
        <f>IF(D60=0, "-", IF((B60-D60)/D60&lt;10, (B60-D60)/D60, "&gt;999%"))</f>
        <v>1.5503875968992248E-2</v>
      </c>
      <c r="K60" s="38">
        <f>IF(H60=0, "-", IF((F60-H60)/H60&lt;10, (F60-H60)/H60, "&gt;999%"))</f>
        <v>0.20176266918476551</v>
      </c>
    </row>
    <row r="61" spans="1:11" x14ac:dyDescent="0.25">
      <c r="B61" s="83"/>
      <c r="D61" s="83"/>
      <c r="F61" s="83"/>
      <c r="H61" s="83"/>
    </row>
    <row r="62" spans="1:11" ht="13" x14ac:dyDescent="0.3">
      <c r="A62" s="27" t="s">
        <v>646</v>
      </c>
      <c r="B62" s="71">
        <v>1174</v>
      </c>
      <c r="C62" s="40">
        <f>B62/29426</f>
        <v>3.9896690002039013E-2</v>
      </c>
      <c r="D62" s="71">
        <v>1136</v>
      </c>
      <c r="E62" s="41">
        <f>D62/25367</f>
        <v>4.4782591555958526E-2</v>
      </c>
      <c r="F62" s="77">
        <v>10562</v>
      </c>
      <c r="G62" s="42">
        <f>F62/239363</f>
        <v>4.4125449630895333E-2</v>
      </c>
      <c r="H62" s="71">
        <v>9310</v>
      </c>
      <c r="I62" s="41">
        <f>H62/214492</f>
        <v>4.340488223337001E-2</v>
      </c>
      <c r="J62" s="37">
        <f>IF(D62=0, "-", IF((B62-D62)/D62&lt;10, (B62-D62)/D62, "&gt;999%"))</f>
        <v>3.345070422535211E-2</v>
      </c>
      <c r="K62" s="38">
        <f>IF(H62=0, "-", IF((F62-H62)/H62&lt;10, (F62-H62)/H62, "&gt;999%"))</f>
        <v>0.13447905477980665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653</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44</v>
      </c>
      <c r="B7" s="65">
        <v>23</v>
      </c>
      <c r="C7" s="39">
        <f>IF(B33=0, "-", B7/B33)</f>
        <v>1.9591141396933562E-2</v>
      </c>
      <c r="D7" s="65">
        <v>40</v>
      </c>
      <c r="E7" s="21">
        <f>IF(D33=0, "-", D7/D33)</f>
        <v>3.5211267605633804E-2</v>
      </c>
      <c r="F7" s="81">
        <v>265</v>
      </c>
      <c r="G7" s="39">
        <f>IF(F33=0, "-", F7/F33)</f>
        <v>2.5089945086157923E-2</v>
      </c>
      <c r="H7" s="65">
        <v>197</v>
      </c>
      <c r="I7" s="21">
        <f>IF(H33=0, "-", H7/H33)</f>
        <v>2.1160042964554242E-2</v>
      </c>
      <c r="J7" s="20">
        <f t="shared" ref="J7:J31" si="0">IF(D7=0, "-", IF((B7-D7)/D7&lt;10, (B7-D7)/D7, "&gt;999%"))</f>
        <v>-0.42499999999999999</v>
      </c>
      <c r="K7" s="21">
        <f t="shared" ref="K7:K31" si="1">IF(H7=0, "-", IF((F7-H7)/H7&lt;10, (F7-H7)/H7, "&gt;999%"))</f>
        <v>0.34517766497461927</v>
      </c>
    </row>
    <row r="8" spans="1:11" x14ac:dyDescent="0.25">
      <c r="A8" s="7" t="s">
        <v>45</v>
      </c>
      <c r="B8" s="65">
        <v>1</v>
      </c>
      <c r="C8" s="39">
        <f>IF(B33=0, "-", B8/B33)</f>
        <v>8.5178875638841568E-4</v>
      </c>
      <c r="D8" s="65">
        <v>4</v>
      </c>
      <c r="E8" s="21">
        <f>IF(D33=0, "-", D8/D33)</f>
        <v>3.5211267605633804E-3</v>
      </c>
      <c r="F8" s="81">
        <v>33</v>
      </c>
      <c r="G8" s="39">
        <f>IF(F33=0, "-", F8/F33)</f>
        <v>3.124408256012119E-3</v>
      </c>
      <c r="H8" s="65">
        <v>17</v>
      </c>
      <c r="I8" s="21">
        <f>IF(H33=0, "-", H8/H33)</f>
        <v>1.8259935553168636E-3</v>
      </c>
      <c r="J8" s="20">
        <f t="shared" si="0"/>
        <v>-0.75</v>
      </c>
      <c r="K8" s="21">
        <f t="shared" si="1"/>
        <v>0.94117647058823528</v>
      </c>
    </row>
    <row r="9" spans="1:11" x14ac:dyDescent="0.25">
      <c r="A9" s="7" t="s">
        <v>48</v>
      </c>
      <c r="B9" s="65">
        <v>51</v>
      </c>
      <c r="C9" s="39">
        <f>IF(B33=0, "-", B9/B33)</f>
        <v>4.3441226575809198E-2</v>
      </c>
      <c r="D9" s="65">
        <v>17</v>
      </c>
      <c r="E9" s="21">
        <f>IF(D33=0, "-", D9/D33)</f>
        <v>1.4964788732394365E-2</v>
      </c>
      <c r="F9" s="81">
        <v>327</v>
      </c>
      <c r="G9" s="39">
        <f>IF(F33=0, "-", F9/F33)</f>
        <v>3.0960045445938271E-2</v>
      </c>
      <c r="H9" s="65">
        <v>131</v>
      </c>
      <c r="I9" s="21">
        <f>IF(H33=0, "-", H9/H33)</f>
        <v>1.4070891514500536E-2</v>
      </c>
      <c r="J9" s="20">
        <f t="shared" si="0"/>
        <v>2</v>
      </c>
      <c r="K9" s="21">
        <f t="shared" si="1"/>
        <v>1.4961832061068703</v>
      </c>
    </row>
    <row r="10" spans="1:11" x14ac:dyDescent="0.25">
      <c r="A10" s="7" t="s">
        <v>49</v>
      </c>
      <c r="B10" s="65">
        <v>29</v>
      </c>
      <c r="C10" s="39">
        <f>IF(B33=0, "-", B10/B33)</f>
        <v>2.4701873935264053E-2</v>
      </c>
      <c r="D10" s="65">
        <v>5</v>
      </c>
      <c r="E10" s="21">
        <f>IF(D33=0, "-", D10/D33)</f>
        <v>4.4014084507042256E-3</v>
      </c>
      <c r="F10" s="81">
        <v>112</v>
      </c>
      <c r="G10" s="39">
        <f>IF(F33=0, "-", F10/F33)</f>
        <v>1.060405226282901E-2</v>
      </c>
      <c r="H10" s="65">
        <v>153</v>
      </c>
      <c r="I10" s="21">
        <f>IF(H33=0, "-", H10/H33)</f>
        <v>1.6433941997851774E-2</v>
      </c>
      <c r="J10" s="20">
        <f t="shared" si="0"/>
        <v>4.8</v>
      </c>
      <c r="K10" s="21">
        <f t="shared" si="1"/>
        <v>-0.26797385620915032</v>
      </c>
    </row>
    <row r="11" spans="1:11" x14ac:dyDescent="0.25">
      <c r="A11" s="7" t="s">
        <v>50</v>
      </c>
      <c r="B11" s="65">
        <v>7</v>
      </c>
      <c r="C11" s="39">
        <f>IF(B33=0, "-", B11/B33)</f>
        <v>5.96252129471891E-3</v>
      </c>
      <c r="D11" s="65">
        <v>0</v>
      </c>
      <c r="E11" s="21">
        <f>IF(D33=0, "-", D11/D33)</f>
        <v>0</v>
      </c>
      <c r="F11" s="81">
        <v>10</v>
      </c>
      <c r="G11" s="39">
        <f>IF(F33=0, "-", F11/F33)</f>
        <v>9.4679038060973305E-4</v>
      </c>
      <c r="H11" s="65">
        <v>0</v>
      </c>
      <c r="I11" s="21">
        <f>IF(H33=0, "-", H11/H33)</f>
        <v>0</v>
      </c>
      <c r="J11" s="20" t="str">
        <f t="shared" si="0"/>
        <v>-</v>
      </c>
      <c r="K11" s="21" t="str">
        <f t="shared" si="1"/>
        <v>-</v>
      </c>
    </row>
    <row r="12" spans="1:11" x14ac:dyDescent="0.25">
      <c r="A12" s="7" t="s">
        <v>51</v>
      </c>
      <c r="B12" s="65">
        <v>9</v>
      </c>
      <c r="C12" s="39">
        <f>IF(B33=0, "-", B12/B33)</f>
        <v>7.6660988074957409E-3</v>
      </c>
      <c r="D12" s="65">
        <v>13</v>
      </c>
      <c r="E12" s="21">
        <f>IF(D33=0, "-", D12/D33)</f>
        <v>1.1443661971830986E-2</v>
      </c>
      <c r="F12" s="81">
        <v>77</v>
      </c>
      <c r="G12" s="39">
        <f>IF(F33=0, "-", F12/F33)</f>
        <v>7.2902859306949444E-3</v>
      </c>
      <c r="H12" s="65">
        <v>107</v>
      </c>
      <c r="I12" s="21">
        <f>IF(H33=0, "-", H12/H33)</f>
        <v>1.1493018259935553E-2</v>
      </c>
      <c r="J12" s="20">
        <f t="shared" si="0"/>
        <v>-0.30769230769230771</v>
      </c>
      <c r="K12" s="21">
        <f t="shared" si="1"/>
        <v>-0.28037383177570091</v>
      </c>
    </row>
    <row r="13" spans="1:11" x14ac:dyDescent="0.25">
      <c r="A13" s="7" t="s">
        <v>52</v>
      </c>
      <c r="B13" s="65">
        <v>100</v>
      </c>
      <c r="C13" s="39">
        <f>IF(B33=0, "-", B13/B33)</f>
        <v>8.5178875638841564E-2</v>
      </c>
      <c r="D13" s="65">
        <v>106</v>
      </c>
      <c r="E13" s="21">
        <f>IF(D33=0, "-", D13/D33)</f>
        <v>9.3309859154929578E-2</v>
      </c>
      <c r="F13" s="81">
        <v>856</v>
      </c>
      <c r="G13" s="39">
        <f>IF(F33=0, "-", F13/F33)</f>
        <v>8.104525658019314E-2</v>
      </c>
      <c r="H13" s="65">
        <v>942</v>
      </c>
      <c r="I13" s="21">
        <f>IF(H33=0, "-", H13/H33)</f>
        <v>0.10118152524167562</v>
      </c>
      <c r="J13" s="20">
        <f t="shared" si="0"/>
        <v>-5.6603773584905662E-2</v>
      </c>
      <c r="K13" s="21">
        <f t="shared" si="1"/>
        <v>-9.1295116772823773E-2</v>
      </c>
    </row>
    <row r="14" spans="1:11" x14ac:dyDescent="0.25">
      <c r="A14" s="7" t="s">
        <v>55</v>
      </c>
      <c r="B14" s="65">
        <v>87</v>
      </c>
      <c r="C14" s="39">
        <f>IF(B33=0, "-", B14/B33)</f>
        <v>7.4105621805792166E-2</v>
      </c>
      <c r="D14" s="65">
        <v>102</v>
      </c>
      <c r="E14" s="21">
        <f>IF(D33=0, "-", D14/D33)</f>
        <v>8.9788732394366202E-2</v>
      </c>
      <c r="F14" s="81">
        <v>826</v>
      </c>
      <c r="G14" s="39">
        <f>IF(F33=0, "-", F14/F33)</f>
        <v>7.8204885438363944E-2</v>
      </c>
      <c r="H14" s="65">
        <v>952</v>
      </c>
      <c r="I14" s="21">
        <f>IF(H33=0, "-", H14/H33)</f>
        <v>0.10225563909774436</v>
      </c>
      <c r="J14" s="20">
        <f t="shared" si="0"/>
        <v>-0.14705882352941177</v>
      </c>
      <c r="K14" s="21">
        <f t="shared" si="1"/>
        <v>-0.13235294117647059</v>
      </c>
    </row>
    <row r="15" spans="1:11" x14ac:dyDescent="0.25">
      <c r="A15" s="7" t="s">
        <v>58</v>
      </c>
      <c r="B15" s="65">
        <v>7</v>
      </c>
      <c r="C15" s="39">
        <f>IF(B33=0, "-", B15/B33)</f>
        <v>5.96252129471891E-3</v>
      </c>
      <c r="D15" s="65">
        <v>0</v>
      </c>
      <c r="E15" s="21">
        <f>IF(D33=0, "-", D15/D33)</f>
        <v>0</v>
      </c>
      <c r="F15" s="81">
        <v>18</v>
      </c>
      <c r="G15" s="39">
        <f>IF(F33=0, "-", F15/F33)</f>
        <v>1.7042226850975193E-3</v>
      </c>
      <c r="H15" s="65">
        <v>12</v>
      </c>
      <c r="I15" s="21">
        <f>IF(H33=0, "-", H15/H33)</f>
        <v>1.2889366272824919E-3</v>
      </c>
      <c r="J15" s="20" t="str">
        <f t="shared" si="0"/>
        <v>-</v>
      </c>
      <c r="K15" s="21">
        <f t="shared" si="1"/>
        <v>0.5</v>
      </c>
    </row>
    <row r="16" spans="1:11" x14ac:dyDescent="0.25">
      <c r="A16" s="7" t="s">
        <v>59</v>
      </c>
      <c r="B16" s="65">
        <v>248</v>
      </c>
      <c r="C16" s="39">
        <f>IF(B33=0, "-", B16/B33)</f>
        <v>0.21124361158432708</v>
      </c>
      <c r="D16" s="65">
        <v>277</v>
      </c>
      <c r="E16" s="21">
        <f>IF(D33=0, "-", D16/D33)</f>
        <v>0.24383802816901409</v>
      </c>
      <c r="F16" s="81">
        <v>2388</v>
      </c>
      <c r="G16" s="39">
        <f>IF(F33=0, "-", F16/F33)</f>
        <v>0.22609354288960423</v>
      </c>
      <c r="H16" s="65">
        <v>2132</v>
      </c>
      <c r="I16" s="21">
        <f>IF(H33=0, "-", H16/H33)</f>
        <v>0.22900107411385606</v>
      </c>
      <c r="J16" s="20">
        <f t="shared" si="0"/>
        <v>-0.10469314079422383</v>
      </c>
      <c r="K16" s="21">
        <f t="shared" si="1"/>
        <v>0.1200750469043152</v>
      </c>
    </row>
    <row r="17" spans="1:11" x14ac:dyDescent="0.25">
      <c r="A17" s="7" t="s">
        <v>62</v>
      </c>
      <c r="B17" s="65">
        <v>26</v>
      </c>
      <c r="C17" s="39">
        <f>IF(B33=0, "-", B17/B33)</f>
        <v>2.2146507666098807E-2</v>
      </c>
      <c r="D17" s="65">
        <v>67</v>
      </c>
      <c r="E17" s="21">
        <f>IF(D33=0, "-", D17/D33)</f>
        <v>5.8978873239436617E-2</v>
      </c>
      <c r="F17" s="81">
        <v>439</v>
      </c>
      <c r="G17" s="39">
        <f>IF(F33=0, "-", F17/F33)</f>
        <v>4.1564097708767282E-2</v>
      </c>
      <c r="H17" s="65">
        <v>390</v>
      </c>
      <c r="I17" s="21">
        <f>IF(H33=0, "-", H17/H33)</f>
        <v>4.1890440386680987E-2</v>
      </c>
      <c r="J17" s="20">
        <f t="shared" si="0"/>
        <v>-0.61194029850746268</v>
      </c>
      <c r="K17" s="21">
        <f t="shared" si="1"/>
        <v>0.12564102564102564</v>
      </c>
    </row>
    <row r="18" spans="1:11" x14ac:dyDescent="0.25">
      <c r="A18" s="7" t="s">
        <v>65</v>
      </c>
      <c r="B18" s="65">
        <v>79</v>
      </c>
      <c r="C18" s="39">
        <f>IF(B33=0, "-", B18/B33)</f>
        <v>6.7291311754684835E-2</v>
      </c>
      <c r="D18" s="65">
        <v>58</v>
      </c>
      <c r="E18" s="21">
        <f>IF(D33=0, "-", D18/D33)</f>
        <v>5.1056338028169015E-2</v>
      </c>
      <c r="F18" s="81">
        <v>739</v>
      </c>
      <c r="G18" s="39">
        <f>IF(F33=0, "-", F18/F33)</f>
        <v>6.9967809127059272E-2</v>
      </c>
      <c r="H18" s="65">
        <v>587</v>
      </c>
      <c r="I18" s="21">
        <f>IF(H33=0, "-", H18/H33)</f>
        <v>6.3050483351235226E-2</v>
      </c>
      <c r="J18" s="20">
        <f t="shared" si="0"/>
        <v>0.36206896551724138</v>
      </c>
      <c r="K18" s="21">
        <f t="shared" si="1"/>
        <v>0.25894378194207834</v>
      </c>
    </row>
    <row r="19" spans="1:11" x14ac:dyDescent="0.25">
      <c r="A19" s="7" t="s">
        <v>69</v>
      </c>
      <c r="B19" s="65">
        <v>82</v>
      </c>
      <c r="C19" s="39">
        <f>IF(B33=0, "-", B19/B33)</f>
        <v>6.9846678023850084E-2</v>
      </c>
      <c r="D19" s="65">
        <v>82</v>
      </c>
      <c r="E19" s="21">
        <f>IF(D33=0, "-", D19/D33)</f>
        <v>7.2183098591549297E-2</v>
      </c>
      <c r="F19" s="81">
        <v>845</v>
      </c>
      <c r="G19" s="39">
        <f>IF(F33=0, "-", F19/F33)</f>
        <v>8.0003787161522441E-2</v>
      </c>
      <c r="H19" s="65">
        <v>602</v>
      </c>
      <c r="I19" s="21">
        <f>IF(H33=0, "-", H19/H33)</f>
        <v>6.4661654135338351E-2</v>
      </c>
      <c r="J19" s="20">
        <f t="shared" si="0"/>
        <v>0</v>
      </c>
      <c r="K19" s="21">
        <f t="shared" si="1"/>
        <v>0.40365448504983387</v>
      </c>
    </row>
    <row r="20" spans="1:11" x14ac:dyDescent="0.25">
      <c r="A20" s="7" t="s">
        <v>72</v>
      </c>
      <c r="B20" s="65">
        <v>17</v>
      </c>
      <c r="C20" s="39">
        <f>IF(B33=0, "-", B20/B33)</f>
        <v>1.4480408858603067E-2</v>
      </c>
      <c r="D20" s="65">
        <v>19</v>
      </c>
      <c r="E20" s="21">
        <f>IF(D33=0, "-", D20/D33)</f>
        <v>1.6725352112676055E-2</v>
      </c>
      <c r="F20" s="81">
        <v>185</v>
      </c>
      <c r="G20" s="39">
        <f>IF(F33=0, "-", F20/F33)</f>
        <v>1.7515622041280061E-2</v>
      </c>
      <c r="H20" s="65">
        <v>178</v>
      </c>
      <c r="I20" s="21">
        <f>IF(H33=0, "-", H20/H33)</f>
        <v>1.911922663802363E-2</v>
      </c>
      <c r="J20" s="20">
        <f t="shared" si="0"/>
        <v>-0.10526315789473684</v>
      </c>
      <c r="K20" s="21">
        <f t="shared" si="1"/>
        <v>3.9325842696629212E-2</v>
      </c>
    </row>
    <row r="21" spans="1:11" x14ac:dyDescent="0.25">
      <c r="A21" s="7" t="s">
        <v>73</v>
      </c>
      <c r="B21" s="65">
        <v>3</v>
      </c>
      <c r="C21" s="39">
        <f>IF(B33=0, "-", B21/B33)</f>
        <v>2.5553662691652468E-3</v>
      </c>
      <c r="D21" s="65">
        <v>1</v>
      </c>
      <c r="E21" s="21">
        <f>IF(D33=0, "-", D21/D33)</f>
        <v>8.8028169014084509E-4</v>
      </c>
      <c r="F21" s="81">
        <v>36</v>
      </c>
      <c r="G21" s="39">
        <f>IF(F33=0, "-", F21/F33)</f>
        <v>3.4084453701950387E-3</v>
      </c>
      <c r="H21" s="65">
        <v>56</v>
      </c>
      <c r="I21" s="21">
        <f>IF(H33=0, "-", H21/H33)</f>
        <v>6.0150375939849628E-3</v>
      </c>
      <c r="J21" s="20">
        <f t="shared" si="0"/>
        <v>2</v>
      </c>
      <c r="K21" s="21">
        <f t="shared" si="1"/>
        <v>-0.35714285714285715</v>
      </c>
    </row>
    <row r="22" spans="1:11" x14ac:dyDescent="0.25">
      <c r="A22" s="7" t="s">
        <v>78</v>
      </c>
      <c r="B22" s="65">
        <v>40</v>
      </c>
      <c r="C22" s="39">
        <f>IF(B33=0, "-", B22/B33)</f>
        <v>3.4071550255536626E-2</v>
      </c>
      <c r="D22" s="65">
        <v>18</v>
      </c>
      <c r="E22" s="21">
        <f>IF(D33=0, "-", D22/D33)</f>
        <v>1.5845070422535211E-2</v>
      </c>
      <c r="F22" s="81">
        <v>334</v>
      </c>
      <c r="G22" s="39">
        <f>IF(F33=0, "-", F22/F33)</f>
        <v>3.1622798712365084E-2</v>
      </c>
      <c r="H22" s="65">
        <v>190</v>
      </c>
      <c r="I22" s="21">
        <f>IF(H33=0, "-", H22/H33)</f>
        <v>2.0408163265306121E-2</v>
      </c>
      <c r="J22" s="20">
        <f t="shared" si="0"/>
        <v>1.2222222222222223</v>
      </c>
      <c r="K22" s="21">
        <f t="shared" si="1"/>
        <v>0.75789473684210529</v>
      </c>
    </row>
    <row r="23" spans="1:11" x14ac:dyDescent="0.25">
      <c r="A23" s="7" t="s">
        <v>79</v>
      </c>
      <c r="B23" s="65">
        <v>101</v>
      </c>
      <c r="C23" s="39">
        <f>IF(B33=0, "-", B23/B33)</f>
        <v>8.603066439522998E-2</v>
      </c>
      <c r="D23" s="65">
        <v>95</v>
      </c>
      <c r="E23" s="21">
        <f>IF(D33=0, "-", D23/D33)</f>
        <v>8.3626760563380281E-2</v>
      </c>
      <c r="F23" s="81">
        <v>911</v>
      </c>
      <c r="G23" s="39">
        <f>IF(F33=0, "-", F23/F33)</f>
        <v>8.6252603673546674E-2</v>
      </c>
      <c r="H23" s="65">
        <v>804</v>
      </c>
      <c r="I23" s="21">
        <f>IF(H33=0, "-", H23/H33)</f>
        <v>8.6358754027926962E-2</v>
      </c>
      <c r="J23" s="20">
        <f t="shared" si="0"/>
        <v>6.3157894736842107E-2</v>
      </c>
      <c r="K23" s="21">
        <f t="shared" si="1"/>
        <v>0.13308457711442787</v>
      </c>
    </row>
    <row r="24" spans="1:11" x14ac:dyDescent="0.25">
      <c r="A24" s="7" t="s">
        <v>84</v>
      </c>
      <c r="B24" s="65">
        <v>2</v>
      </c>
      <c r="C24" s="39">
        <f>IF(B33=0, "-", B24/B33)</f>
        <v>1.7035775127768314E-3</v>
      </c>
      <c r="D24" s="65">
        <v>1</v>
      </c>
      <c r="E24" s="21">
        <f>IF(D33=0, "-", D24/D33)</f>
        <v>8.8028169014084509E-4</v>
      </c>
      <c r="F24" s="81">
        <v>19</v>
      </c>
      <c r="G24" s="39">
        <f>IF(F33=0, "-", F24/F33)</f>
        <v>1.7989017231584926E-3</v>
      </c>
      <c r="H24" s="65">
        <v>18</v>
      </c>
      <c r="I24" s="21">
        <f>IF(H33=0, "-", H24/H33)</f>
        <v>1.9334049409237379E-3</v>
      </c>
      <c r="J24" s="20">
        <f t="shared" si="0"/>
        <v>1</v>
      </c>
      <c r="K24" s="21">
        <f t="shared" si="1"/>
        <v>5.5555555555555552E-2</v>
      </c>
    </row>
    <row r="25" spans="1:11" x14ac:dyDescent="0.25">
      <c r="A25" s="7" t="s">
        <v>88</v>
      </c>
      <c r="B25" s="65">
        <v>86</v>
      </c>
      <c r="C25" s="39">
        <f>IF(B33=0, "-", B25/B33)</f>
        <v>7.3253833049403749E-2</v>
      </c>
      <c r="D25" s="65">
        <v>38</v>
      </c>
      <c r="E25" s="21">
        <f>IF(D33=0, "-", D25/D33)</f>
        <v>3.345070422535211E-2</v>
      </c>
      <c r="F25" s="81">
        <v>371</v>
      </c>
      <c r="G25" s="39">
        <f>IF(F33=0, "-", F25/F33)</f>
        <v>3.5125923120621093E-2</v>
      </c>
      <c r="H25" s="65">
        <v>441</v>
      </c>
      <c r="I25" s="21">
        <f>IF(H33=0, "-", H25/H33)</f>
        <v>4.736842105263158E-2</v>
      </c>
      <c r="J25" s="20">
        <f t="shared" si="0"/>
        <v>1.263157894736842</v>
      </c>
      <c r="K25" s="21">
        <f t="shared" si="1"/>
        <v>-0.15873015873015872</v>
      </c>
    </row>
    <row r="26" spans="1:11" x14ac:dyDescent="0.25">
      <c r="A26" s="7" t="s">
        <v>90</v>
      </c>
      <c r="B26" s="65">
        <v>48</v>
      </c>
      <c r="C26" s="39">
        <f>IF(B33=0, "-", B26/B33)</f>
        <v>4.0885860306643949E-2</v>
      </c>
      <c r="D26" s="65">
        <v>17</v>
      </c>
      <c r="E26" s="21">
        <f>IF(D33=0, "-", D26/D33)</f>
        <v>1.4964788732394365E-2</v>
      </c>
      <c r="F26" s="81">
        <v>296</v>
      </c>
      <c r="G26" s="39">
        <f>IF(F33=0, "-", F26/F33)</f>
        <v>2.8024995266048097E-2</v>
      </c>
      <c r="H26" s="65">
        <v>259</v>
      </c>
      <c r="I26" s="21">
        <f>IF(H33=0, "-", H26/H33)</f>
        <v>2.7819548872180452E-2</v>
      </c>
      <c r="J26" s="20">
        <f t="shared" si="0"/>
        <v>1.8235294117647058</v>
      </c>
      <c r="K26" s="21">
        <f t="shared" si="1"/>
        <v>0.14285714285714285</v>
      </c>
    </row>
    <row r="27" spans="1:11" x14ac:dyDescent="0.25">
      <c r="A27" s="7" t="s">
        <v>91</v>
      </c>
      <c r="B27" s="65">
        <v>2</v>
      </c>
      <c r="C27" s="39">
        <f>IF(B33=0, "-", B27/B33)</f>
        <v>1.7035775127768314E-3</v>
      </c>
      <c r="D27" s="65">
        <v>0</v>
      </c>
      <c r="E27" s="21">
        <f>IF(D33=0, "-", D27/D33)</f>
        <v>0</v>
      </c>
      <c r="F27" s="81">
        <v>11</v>
      </c>
      <c r="G27" s="39">
        <f>IF(F33=0, "-", F27/F33)</f>
        <v>1.0414694186707063E-3</v>
      </c>
      <c r="H27" s="65">
        <v>7</v>
      </c>
      <c r="I27" s="21">
        <f>IF(H33=0, "-", H27/H33)</f>
        <v>7.5187969924812035E-4</v>
      </c>
      <c r="J27" s="20" t="str">
        <f t="shared" si="0"/>
        <v>-</v>
      </c>
      <c r="K27" s="21">
        <f t="shared" si="1"/>
        <v>0.5714285714285714</v>
      </c>
    </row>
    <row r="28" spans="1:11" x14ac:dyDescent="0.25">
      <c r="A28" s="7" t="s">
        <v>98</v>
      </c>
      <c r="B28" s="65">
        <v>20</v>
      </c>
      <c r="C28" s="39">
        <f>IF(B33=0, "-", B28/B33)</f>
        <v>1.7035775127768313E-2</v>
      </c>
      <c r="D28" s="65">
        <v>60</v>
      </c>
      <c r="E28" s="21">
        <f>IF(D33=0, "-", D28/D33)</f>
        <v>5.2816901408450703E-2</v>
      </c>
      <c r="F28" s="81">
        <v>280</v>
      </c>
      <c r="G28" s="39">
        <f>IF(F33=0, "-", F28/F33)</f>
        <v>2.6510130657072525E-2</v>
      </c>
      <c r="H28" s="65">
        <v>324</v>
      </c>
      <c r="I28" s="21">
        <f>IF(H33=0, "-", H28/H33)</f>
        <v>3.4801288936627282E-2</v>
      </c>
      <c r="J28" s="20">
        <f t="shared" si="0"/>
        <v>-0.66666666666666663</v>
      </c>
      <c r="K28" s="21">
        <f t="shared" si="1"/>
        <v>-0.13580246913580246</v>
      </c>
    </row>
    <row r="29" spans="1:11" x14ac:dyDescent="0.25">
      <c r="A29" s="7" t="s">
        <v>99</v>
      </c>
      <c r="B29" s="65">
        <v>24</v>
      </c>
      <c r="C29" s="39">
        <f>IF(B33=0, "-", B29/B33)</f>
        <v>2.0442930153321975E-2</v>
      </c>
      <c r="D29" s="65">
        <v>35</v>
      </c>
      <c r="E29" s="21">
        <f>IF(D33=0, "-", D29/D33)</f>
        <v>3.0809859154929578E-2</v>
      </c>
      <c r="F29" s="81">
        <v>237</v>
      </c>
      <c r="G29" s="39">
        <f>IF(F33=0, "-", F29/F33)</f>
        <v>2.2438932020450671E-2</v>
      </c>
      <c r="H29" s="65">
        <v>173</v>
      </c>
      <c r="I29" s="21">
        <f>IF(H33=0, "-", H29/H33)</f>
        <v>1.8582169709989257E-2</v>
      </c>
      <c r="J29" s="20">
        <f t="shared" si="0"/>
        <v>-0.31428571428571428</v>
      </c>
      <c r="K29" s="21">
        <f t="shared" si="1"/>
        <v>0.36994219653179189</v>
      </c>
    </row>
    <row r="30" spans="1:11" x14ac:dyDescent="0.25">
      <c r="A30" s="7" t="s">
        <v>101</v>
      </c>
      <c r="B30" s="65">
        <v>81</v>
      </c>
      <c r="C30" s="39">
        <f>IF(B33=0, "-", B30/B33)</f>
        <v>6.8994889267461668E-2</v>
      </c>
      <c r="D30" s="65">
        <v>80</v>
      </c>
      <c r="E30" s="21">
        <f>IF(D33=0, "-", D30/D33)</f>
        <v>7.0422535211267609E-2</v>
      </c>
      <c r="F30" s="81">
        <v>938</v>
      </c>
      <c r="G30" s="39">
        <f>IF(F33=0, "-", F30/F33)</f>
        <v>8.8808937701192955E-2</v>
      </c>
      <c r="H30" s="65">
        <v>615</v>
      </c>
      <c r="I30" s="21">
        <f>IF(H33=0, "-", H30/H33)</f>
        <v>6.6058002148227712E-2</v>
      </c>
      <c r="J30" s="20">
        <f t="shared" si="0"/>
        <v>1.2500000000000001E-2</v>
      </c>
      <c r="K30" s="21">
        <f t="shared" si="1"/>
        <v>0.52520325203252027</v>
      </c>
    </row>
    <row r="31" spans="1:11" x14ac:dyDescent="0.25">
      <c r="A31" s="7" t="s">
        <v>102</v>
      </c>
      <c r="B31" s="65">
        <v>1</v>
      </c>
      <c r="C31" s="39">
        <f>IF(B33=0, "-", B31/B33)</f>
        <v>8.5178875638841568E-4</v>
      </c>
      <c r="D31" s="65">
        <v>1</v>
      </c>
      <c r="E31" s="21">
        <f>IF(D33=0, "-", D31/D33)</f>
        <v>8.8028169014084509E-4</v>
      </c>
      <c r="F31" s="81">
        <v>9</v>
      </c>
      <c r="G31" s="39">
        <f>IF(F33=0, "-", F31/F33)</f>
        <v>8.5211134254875966E-4</v>
      </c>
      <c r="H31" s="65">
        <v>23</v>
      </c>
      <c r="I31" s="21">
        <f>IF(H33=0, "-", H31/H33)</f>
        <v>2.4704618689581096E-3</v>
      </c>
      <c r="J31" s="20">
        <f t="shared" si="0"/>
        <v>0</v>
      </c>
      <c r="K31" s="21">
        <f t="shared" si="1"/>
        <v>-0.60869565217391308</v>
      </c>
    </row>
    <row r="32" spans="1:11" x14ac:dyDescent="0.25">
      <c r="A32" s="2"/>
      <c r="B32" s="68"/>
      <c r="C32" s="33"/>
      <c r="D32" s="68"/>
      <c r="E32" s="6"/>
      <c r="F32" s="82"/>
      <c r="G32" s="33"/>
      <c r="H32" s="68"/>
      <c r="I32" s="6"/>
      <c r="J32" s="5"/>
      <c r="K32" s="6"/>
    </row>
    <row r="33" spans="1:11" s="43" customFormat="1" ht="13" x14ac:dyDescent="0.3">
      <c r="A33" s="162" t="s">
        <v>646</v>
      </c>
      <c r="B33" s="71">
        <f>SUM(B7:B32)</f>
        <v>1174</v>
      </c>
      <c r="C33" s="40">
        <v>1</v>
      </c>
      <c r="D33" s="71">
        <f>SUM(D7:D32)</f>
        <v>1136</v>
      </c>
      <c r="E33" s="41">
        <v>1</v>
      </c>
      <c r="F33" s="77">
        <f>SUM(F7:F32)</f>
        <v>10562</v>
      </c>
      <c r="G33" s="42">
        <v>1</v>
      </c>
      <c r="H33" s="71">
        <f>SUM(H7:H32)</f>
        <v>9310</v>
      </c>
      <c r="I33" s="41">
        <v>1</v>
      </c>
      <c r="J33" s="37">
        <f>IF(D33=0, "-", (B33-D33)/D33)</f>
        <v>3.345070422535211E-2</v>
      </c>
      <c r="K33" s="38">
        <f>IF(H33=0, "-", (F33-H33)/H33)</f>
        <v>0.13447905477980665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8"/>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323</v>
      </c>
      <c r="B8" s="143">
        <v>0</v>
      </c>
      <c r="C8" s="144">
        <v>0</v>
      </c>
      <c r="D8" s="143">
        <v>0</v>
      </c>
      <c r="E8" s="144">
        <v>1</v>
      </c>
      <c r="F8" s="145"/>
      <c r="G8" s="143">
        <f>B8-C8</f>
        <v>0</v>
      </c>
      <c r="H8" s="144">
        <f>D8-E8</f>
        <v>-1</v>
      </c>
      <c r="I8" s="151" t="str">
        <f>IF(C8=0, "-", IF(G8/C8&lt;10, G8/C8, "&gt;999%"))</f>
        <v>-</v>
      </c>
      <c r="J8" s="152">
        <f>IF(E8=0, "-", IF(H8/E8&lt;10, H8/E8, "&gt;999%"))</f>
        <v>-1</v>
      </c>
    </row>
    <row r="9" spans="1:10" x14ac:dyDescent="0.25">
      <c r="A9" s="158" t="s">
        <v>253</v>
      </c>
      <c r="B9" s="65">
        <v>5</v>
      </c>
      <c r="C9" s="66">
        <v>9</v>
      </c>
      <c r="D9" s="65">
        <v>51</v>
      </c>
      <c r="E9" s="66">
        <v>82</v>
      </c>
      <c r="F9" s="67"/>
      <c r="G9" s="65">
        <f>B9-C9</f>
        <v>-4</v>
      </c>
      <c r="H9" s="66">
        <f>D9-E9</f>
        <v>-31</v>
      </c>
      <c r="I9" s="20">
        <f>IF(C9=0, "-", IF(G9/C9&lt;10, G9/C9, "&gt;999%"))</f>
        <v>-0.44444444444444442</v>
      </c>
      <c r="J9" s="21">
        <f>IF(E9=0, "-", IF(H9/E9&lt;10, H9/E9, "&gt;999%"))</f>
        <v>-0.37804878048780488</v>
      </c>
    </row>
    <row r="10" spans="1:10" x14ac:dyDescent="0.25">
      <c r="A10" s="158" t="s">
        <v>423</v>
      </c>
      <c r="B10" s="65">
        <v>5</v>
      </c>
      <c r="C10" s="66">
        <v>9</v>
      </c>
      <c r="D10" s="65">
        <v>55</v>
      </c>
      <c r="E10" s="66">
        <v>109</v>
      </c>
      <c r="F10" s="67"/>
      <c r="G10" s="65">
        <f>B10-C10</f>
        <v>-4</v>
      </c>
      <c r="H10" s="66">
        <f>D10-E10</f>
        <v>-54</v>
      </c>
      <c r="I10" s="20">
        <f>IF(C10=0, "-", IF(G10/C10&lt;10, G10/C10, "&gt;999%"))</f>
        <v>-0.44444444444444442</v>
      </c>
      <c r="J10" s="21">
        <f>IF(E10=0, "-", IF(H10/E10&lt;10, H10/E10, "&gt;999%"))</f>
        <v>-0.49541284403669728</v>
      </c>
    </row>
    <row r="11" spans="1:10" x14ac:dyDescent="0.25">
      <c r="A11" s="158" t="s">
        <v>385</v>
      </c>
      <c r="B11" s="65">
        <v>13</v>
      </c>
      <c r="C11" s="66">
        <v>0</v>
      </c>
      <c r="D11" s="65">
        <v>99</v>
      </c>
      <c r="E11" s="66">
        <v>0</v>
      </c>
      <c r="F11" s="67"/>
      <c r="G11" s="65">
        <f>B11-C11</f>
        <v>13</v>
      </c>
      <c r="H11" s="66">
        <f>D11-E11</f>
        <v>99</v>
      </c>
      <c r="I11" s="20" t="str">
        <f>IF(C11=0, "-", IF(G11/C11&lt;10, G11/C11, "&gt;999%"))</f>
        <v>-</v>
      </c>
      <c r="J11" s="21" t="str">
        <f>IF(E11=0, "-", IF(H11/E11&lt;10, H11/E11, "&gt;999%"))</f>
        <v>-</v>
      </c>
    </row>
    <row r="12" spans="1:10" s="160" customFormat="1" ht="13" x14ac:dyDescent="0.3">
      <c r="A12" s="178" t="s">
        <v>654</v>
      </c>
      <c r="B12" s="71">
        <v>23</v>
      </c>
      <c r="C12" s="72">
        <v>18</v>
      </c>
      <c r="D12" s="71">
        <v>205</v>
      </c>
      <c r="E12" s="72">
        <v>192</v>
      </c>
      <c r="F12" s="73"/>
      <c r="G12" s="71">
        <f>B12-C12</f>
        <v>5</v>
      </c>
      <c r="H12" s="72">
        <f>D12-E12</f>
        <v>13</v>
      </c>
      <c r="I12" s="37">
        <f>IF(C12=0, "-", IF(G12/C12&lt;10, G12/C12, "&gt;999%"))</f>
        <v>0.27777777777777779</v>
      </c>
      <c r="J12" s="38">
        <f>IF(E12=0, "-", IF(H12/E12&lt;10, H12/E12, "&gt;999%"))</f>
        <v>6.7708333333333329E-2</v>
      </c>
    </row>
    <row r="13" spans="1:10" x14ac:dyDescent="0.25">
      <c r="A13" s="177"/>
      <c r="B13" s="143"/>
      <c r="C13" s="144"/>
      <c r="D13" s="143"/>
      <c r="E13" s="144"/>
      <c r="F13" s="145"/>
      <c r="G13" s="143"/>
      <c r="H13" s="144"/>
      <c r="I13" s="151"/>
      <c r="J13" s="152"/>
    </row>
    <row r="14" spans="1:10" s="139" customFormat="1" ht="13" x14ac:dyDescent="0.3">
      <c r="A14" s="159" t="s">
        <v>32</v>
      </c>
      <c r="B14" s="65"/>
      <c r="C14" s="66"/>
      <c r="D14" s="65"/>
      <c r="E14" s="66"/>
      <c r="F14" s="67"/>
      <c r="G14" s="65"/>
      <c r="H14" s="66"/>
      <c r="I14" s="20"/>
      <c r="J14" s="21"/>
    </row>
    <row r="15" spans="1:10" x14ac:dyDescent="0.25">
      <c r="A15" s="158" t="s">
        <v>324</v>
      </c>
      <c r="B15" s="65">
        <v>0</v>
      </c>
      <c r="C15" s="66">
        <v>0</v>
      </c>
      <c r="D15" s="65">
        <v>0</v>
      </c>
      <c r="E15" s="66">
        <v>2</v>
      </c>
      <c r="F15" s="67"/>
      <c r="G15" s="65">
        <f>B15-C15</f>
        <v>0</v>
      </c>
      <c r="H15" s="66">
        <f>D15-E15</f>
        <v>-2</v>
      </c>
      <c r="I15" s="20" t="str">
        <f>IF(C15=0, "-", IF(G15/C15&lt;10, G15/C15, "&gt;999%"))</f>
        <v>-</v>
      </c>
      <c r="J15" s="21">
        <f>IF(E15=0, "-", IF(H15/E15&lt;10, H15/E15, "&gt;999%"))</f>
        <v>-1</v>
      </c>
    </row>
    <row r="16" spans="1:10" s="160" customFormat="1" ht="13" x14ac:dyDescent="0.3">
      <c r="A16" s="178" t="s">
        <v>655</v>
      </c>
      <c r="B16" s="71">
        <v>0</v>
      </c>
      <c r="C16" s="72">
        <v>0</v>
      </c>
      <c r="D16" s="71">
        <v>0</v>
      </c>
      <c r="E16" s="72">
        <v>2</v>
      </c>
      <c r="F16" s="73"/>
      <c r="G16" s="71">
        <f>B16-C16</f>
        <v>0</v>
      </c>
      <c r="H16" s="72">
        <f>D16-E16</f>
        <v>-2</v>
      </c>
      <c r="I16" s="37" t="str">
        <f>IF(C16=0, "-", IF(G16/C16&lt;10, G16/C16, "&gt;999%"))</f>
        <v>-</v>
      </c>
      <c r="J16" s="38">
        <f>IF(E16=0, "-", IF(H16/E16&lt;10, H16/E16, "&gt;999%"))</f>
        <v>-1</v>
      </c>
    </row>
    <row r="17" spans="1:10" x14ac:dyDescent="0.25">
      <c r="A17" s="177"/>
      <c r="B17" s="143"/>
      <c r="C17" s="144"/>
      <c r="D17" s="143"/>
      <c r="E17" s="144"/>
      <c r="F17" s="145"/>
      <c r="G17" s="143"/>
      <c r="H17" s="144"/>
      <c r="I17" s="151"/>
      <c r="J17" s="152"/>
    </row>
    <row r="18" spans="1:10" s="139" customFormat="1" ht="13" x14ac:dyDescent="0.3">
      <c r="A18" s="159" t="s">
        <v>33</v>
      </c>
      <c r="B18" s="65"/>
      <c r="C18" s="66"/>
      <c r="D18" s="65"/>
      <c r="E18" s="66"/>
      <c r="F18" s="67"/>
      <c r="G18" s="65"/>
      <c r="H18" s="66"/>
      <c r="I18" s="20"/>
      <c r="J18" s="21"/>
    </row>
    <row r="19" spans="1:10" x14ac:dyDescent="0.25">
      <c r="A19" s="158" t="s">
        <v>340</v>
      </c>
      <c r="B19" s="65">
        <v>1</v>
      </c>
      <c r="C19" s="66">
        <v>2</v>
      </c>
      <c r="D19" s="65">
        <v>13</v>
      </c>
      <c r="E19" s="66">
        <v>16</v>
      </c>
      <c r="F19" s="67"/>
      <c r="G19" s="65">
        <f>B19-C19</f>
        <v>-1</v>
      </c>
      <c r="H19" s="66">
        <f>D19-E19</f>
        <v>-3</v>
      </c>
      <c r="I19" s="20">
        <f>IF(C19=0, "-", IF(G19/C19&lt;10, G19/C19, "&gt;999%"))</f>
        <v>-0.5</v>
      </c>
      <c r="J19" s="21">
        <f>IF(E19=0, "-", IF(H19/E19&lt;10, H19/E19, "&gt;999%"))</f>
        <v>-0.1875</v>
      </c>
    </row>
    <row r="20" spans="1:10" x14ac:dyDescent="0.25">
      <c r="A20" s="158" t="s">
        <v>493</v>
      </c>
      <c r="B20" s="65">
        <v>3</v>
      </c>
      <c r="C20" s="66">
        <v>1</v>
      </c>
      <c r="D20" s="65">
        <v>15</v>
      </c>
      <c r="E20" s="66">
        <v>13</v>
      </c>
      <c r="F20" s="67"/>
      <c r="G20" s="65">
        <f>B20-C20</f>
        <v>2</v>
      </c>
      <c r="H20" s="66">
        <f>D20-E20</f>
        <v>2</v>
      </c>
      <c r="I20" s="20">
        <f>IF(C20=0, "-", IF(G20/C20&lt;10, G20/C20, "&gt;999%"))</f>
        <v>2</v>
      </c>
      <c r="J20" s="21">
        <f>IF(E20=0, "-", IF(H20/E20&lt;10, H20/E20, "&gt;999%"))</f>
        <v>0.15384615384615385</v>
      </c>
    </row>
    <row r="21" spans="1:10" s="160" customFormat="1" ht="13" x14ac:dyDescent="0.3">
      <c r="A21" s="178" t="s">
        <v>656</v>
      </c>
      <c r="B21" s="71">
        <v>4</v>
      </c>
      <c r="C21" s="72">
        <v>3</v>
      </c>
      <c r="D21" s="71">
        <v>28</v>
      </c>
      <c r="E21" s="72">
        <v>29</v>
      </c>
      <c r="F21" s="73"/>
      <c r="G21" s="71">
        <f>B21-C21</f>
        <v>1</v>
      </c>
      <c r="H21" s="72">
        <f>D21-E21</f>
        <v>-1</v>
      </c>
      <c r="I21" s="37">
        <f>IF(C21=0, "-", IF(G21/C21&lt;10, G21/C21, "&gt;999%"))</f>
        <v>0.33333333333333331</v>
      </c>
      <c r="J21" s="38">
        <f>IF(E21=0, "-", IF(H21/E21&lt;10, H21/E21, "&gt;999%"))</f>
        <v>-3.4482758620689655E-2</v>
      </c>
    </row>
    <row r="22" spans="1:10" x14ac:dyDescent="0.25">
      <c r="A22" s="177"/>
      <c r="B22" s="143"/>
      <c r="C22" s="144"/>
      <c r="D22" s="143"/>
      <c r="E22" s="144"/>
      <c r="F22" s="145"/>
      <c r="G22" s="143"/>
      <c r="H22" s="144"/>
      <c r="I22" s="151"/>
      <c r="J22" s="152"/>
    </row>
    <row r="23" spans="1:10" s="139" customFormat="1" ht="13" x14ac:dyDescent="0.3">
      <c r="A23" s="159" t="s">
        <v>34</v>
      </c>
      <c r="B23" s="65"/>
      <c r="C23" s="66"/>
      <c r="D23" s="65"/>
      <c r="E23" s="66"/>
      <c r="F23" s="67"/>
      <c r="G23" s="65"/>
      <c r="H23" s="66"/>
      <c r="I23" s="20"/>
      <c r="J23" s="21"/>
    </row>
    <row r="24" spans="1:10" x14ac:dyDescent="0.25">
      <c r="A24" s="158" t="s">
        <v>215</v>
      </c>
      <c r="B24" s="65">
        <v>8</v>
      </c>
      <c r="C24" s="66">
        <v>12</v>
      </c>
      <c r="D24" s="65">
        <v>74</v>
      </c>
      <c r="E24" s="66">
        <v>62</v>
      </c>
      <c r="F24" s="67"/>
      <c r="G24" s="65">
        <f t="shared" ref="G24:G40" si="0">B24-C24</f>
        <v>-4</v>
      </c>
      <c r="H24" s="66">
        <f t="shared" ref="H24:H40" si="1">D24-E24</f>
        <v>12</v>
      </c>
      <c r="I24" s="20">
        <f t="shared" ref="I24:I40" si="2">IF(C24=0, "-", IF(G24/C24&lt;10, G24/C24, "&gt;999%"))</f>
        <v>-0.33333333333333331</v>
      </c>
      <c r="J24" s="21">
        <f t="shared" ref="J24:J40" si="3">IF(E24=0, "-", IF(H24/E24&lt;10, H24/E24, "&gt;999%"))</f>
        <v>0.19354838709677419</v>
      </c>
    </row>
    <row r="25" spans="1:10" x14ac:dyDescent="0.25">
      <c r="A25" s="158" t="s">
        <v>229</v>
      </c>
      <c r="B25" s="65">
        <v>94</v>
      </c>
      <c r="C25" s="66">
        <v>94</v>
      </c>
      <c r="D25" s="65">
        <v>602</v>
      </c>
      <c r="E25" s="66">
        <v>392</v>
      </c>
      <c r="F25" s="67"/>
      <c r="G25" s="65">
        <f t="shared" si="0"/>
        <v>0</v>
      </c>
      <c r="H25" s="66">
        <f t="shared" si="1"/>
        <v>210</v>
      </c>
      <c r="I25" s="20">
        <f t="shared" si="2"/>
        <v>0</v>
      </c>
      <c r="J25" s="21">
        <f t="shared" si="3"/>
        <v>0.5357142857142857</v>
      </c>
    </row>
    <row r="26" spans="1:10" x14ac:dyDescent="0.25">
      <c r="A26" s="158" t="s">
        <v>254</v>
      </c>
      <c r="B26" s="65">
        <v>22</v>
      </c>
      <c r="C26" s="66">
        <v>12</v>
      </c>
      <c r="D26" s="65">
        <v>195</v>
      </c>
      <c r="E26" s="66">
        <v>113</v>
      </c>
      <c r="F26" s="67"/>
      <c r="G26" s="65">
        <f t="shared" si="0"/>
        <v>10</v>
      </c>
      <c r="H26" s="66">
        <f t="shared" si="1"/>
        <v>82</v>
      </c>
      <c r="I26" s="20">
        <f t="shared" si="2"/>
        <v>0.83333333333333337</v>
      </c>
      <c r="J26" s="21">
        <f t="shared" si="3"/>
        <v>0.72566371681415931</v>
      </c>
    </row>
    <row r="27" spans="1:10" x14ac:dyDescent="0.25">
      <c r="A27" s="158" t="s">
        <v>325</v>
      </c>
      <c r="B27" s="65">
        <v>6</v>
      </c>
      <c r="C27" s="66">
        <v>1</v>
      </c>
      <c r="D27" s="65">
        <v>30</v>
      </c>
      <c r="E27" s="66">
        <v>30</v>
      </c>
      <c r="F27" s="67"/>
      <c r="G27" s="65">
        <f t="shared" si="0"/>
        <v>5</v>
      </c>
      <c r="H27" s="66">
        <f t="shared" si="1"/>
        <v>0</v>
      </c>
      <c r="I27" s="20">
        <f t="shared" si="2"/>
        <v>5</v>
      </c>
      <c r="J27" s="21">
        <f t="shared" si="3"/>
        <v>0</v>
      </c>
    </row>
    <row r="28" spans="1:10" x14ac:dyDescent="0.25">
      <c r="A28" s="158" t="s">
        <v>255</v>
      </c>
      <c r="B28" s="65">
        <v>12</v>
      </c>
      <c r="C28" s="66">
        <v>13</v>
      </c>
      <c r="D28" s="65">
        <v>101</v>
      </c>
      <c r="E28" s="66">
        <v>78</v>
      </c>
      <c r="F28" s="67"/>
      <c r="G28" s="65">
        <f t="shared" si="0"/>
        <v>-1</v>
      </c>
      <c r="H28" s="66">
        <f t="shared" si="1"/>
        <v>23</v>
      </c>
      <c r="I28" s="20">
        <f t="shared" si="2"/>
        <v>-7.6923076923076927E-2</v>
      </c>
      <c r="J28" s="21">
        <f t="shared" si="3"/>
        <v>0.29487179487179488</v>
      </c>
    </row>
    <row r="29" spans="1:10" x14ac:dyDescent="0.25">
      <c r="A29" s="158" t="s">
        <v>275</v>
      </c>
      <c r="B29" s="65">
        <v>16</v>
      </c>
      <c r="C29" s="66">
        <v>5</v>
      </c>
      <c r="D29" s="65">
        <v>63</v>
      </c>
      <c r="E29" s="66">
        <v>57</v>
      </c>
      <c r="F29" s="67"/>
      <c r="G29" s="65">
        <f t="shared" si="0"/>
        <v>11</v>
      </c>
      <c r="H29" s="66">
        <f t="shared" si="1"/>
        <v>6</v>
      </c>
      <c r="I29" s="20">
        <f t="shared" si="2"/>
        <v>2.2000000000000002</v>
      </c>
      <c r="J29" s="21">
        <f t="shared" si="3"/>
        <v>0.10526315789473684</v>
      </c>
    </row>
    <row r="30" spans="1:10" x14ac:dyDescent="0.25">
      <c r="A30" s="158" t="s">
        <v>276</v>
      </c>
      <c r="B30" s="65">
        <v>1</v>
      </c>
      <c r="C30" s="66">
        <v>1</v>
      </c>
      <c r="D30" s="65">
        <v>9</v>
      </c>
      <c r="E30" s="66">
        <v>12</v>
      </c>
      <c r="F30" s="67"/>
      <c r="G30" s="65">
        <f t="shared" si="0"/>
        <v>0</v>
      </c>
      <c r="H30" s="66">
        <f t="shared" si="1"/>
        <v>-3</v>
      </c>
      <c r="I30" s="20">
        <f t="shared" si="2"/>
        <v>0</v>
      </c>
      <c r="J30" s="21">
        <f t="shared" si="3"/>
        <v>-0.25</v>
      </c>
    </row>
    <row r="31" spans="1:10" x14ac:dyDescent="0.25">
      <c r="A31" s="158" t="s">
        <v>288</v>
      </c>
      <c r="B31" s="65">
        <v>0</v>
      </c>
      <c r="C31" s="66">
        <v>0</v>
      </c>
      <c r="D31" s="65">
        <v>2</v>
      </c>
      <c r="E31" s="66">
        <v>3</v>
      </c>
      <c r="F31" s="67"/>
      <c r="G31" s="65">
        <f t="shared" si="0"/>
        <v>0</v>
      </c>
      <c r="H31" s="66">
        <f t="shared" si="1"/>
        <v>-1</v>
      </c>
      <c r="I31" s="20" t="str">
        <f t="shared" si="2"/>
        <v>-</v>
      </c>
      <c r="J31" s="21">
        <f t="shared" si="3"/>
        <v>-0.33333333333333331</v>
      </c>
    </row>
    <row r="32" spans="1:10" x14ac:dyDescent="0.25">
      <c r="A32" s="158" t="s">
        <v>466</v>
      </c>
      <c r="B32" s="65">
        <v>9</v>
      </c>
      <c r="C32" s="66">
        <v>3</v>
      </c>
      <c r="D32" s="65">
        <v>23</v>
      </c>
      <c r="E32" s="66">
        <v>21</v>
      </c>
      <c r="F32" s="67"/>
      <c r="G32" s="65">
        <f t="shared" si="0"/>
        <v>6</v>
      </c>
      <c r="H32" s="66">
        <f t="shared" si="1"/>
        <v>2</v>
      </c>
      <c r="I32" s="20">
        <f t="shared" si="2"/>
        <v>2</v>
      </c>
      <c r="J32" s="21">
        <f t="shared" si="3"/>
        <v>9.5238095238095233E-2</v>
      </c>
    </row>
    <row r="33" spans="1:10" x14ac:dyDescent="0.25">
      <c r="A33" s="158" t="s">
        <v>277</v>
      </c>
      <c r="B33" s="65">
        <v>12</v>
      </c>
      <c r="C33" s="66">
        <v>0</v>
      </c>
      <c r="D33" s="65">
        <v>55</v>
      </c>
      <c r="E33" s="66">
        <v>0</v>
      </c>
      <c r="F33" s="67"/>
      <c r="G33" s="65">
        <f t="shared" si="0"/>
        <v>12</v>
      </c>
      <c r="H33" s="66">
        <f t="shared" si="1"/>
        <v>55</v>
      </c>
      <c r="I33" s="20" t="str">
        <f t="shared" si="2"/>
        <v>-</v>
      </c>
      <c r="J33" s="21" t="str">
        <f t="shared" si="3"/>
        <v>-</v>
      </c>
    </row>
    <row r="34" spans="1:10" x14ac:dyDescent="0.25">
      <c r="A34" s="158" t="s">
        <v>386</v>
      </c>
      <c r="B34" s="65">
        <v>40</v>
      </c>
      <c r="C34" s="66">
        <v>18</v>
      </c>
      <c r="D34" s="65">
        <v>209</v>
      </c>
      <c r="E34" s="66">
        <v>137</v>
      </c>
      <c r="F34" s="67"/>
      <c r="G34" s="65">
        <f t="shared" si="0"/>
        <v>22</v>
      </c>
      <c r="H34" s="66">
        <f t="shared" si="1"/>
        <v>72</v>
      </c>
      <c r="I34" s="20">
        <f t="shared" si="2"/>
        <v>1.2222222222222223</v>
      </c>
      <c r="J34" s="21">
        <f t="shared" si="3"/>
        <v>0.52554744525547448</v>
      </c>
    </row>
    <row r="35" spans="1:10" x14ac:dyDescent="0.25">
      <c r="A35" s="158" t="s">
        <v>387</v>
      </c>
      <c r="B35" s="65">
        <v>122</v>
      </c>
      <c r="C35" s="66">
        <v>39</v>
      </c>
      <c r="D35" s="65">
        <v>900</v>
      </c>
      <c r="E35" s="66">
        <v>633</v>
      </c>
      <c r="F35" s="67"/>
      <c r="G35" s="65">
        <f t="shared" si="0"/>
        <v>83</v>
      </c>
      <c r="H35" s="66">
        <f t="shared" si="1"/>
        <v>267</v>
      </c>
      <c r="I35" s="20">
        <f t="shared" si="2"/>
        <v>2.1282051282051282</v>
      </c>
      <c r="J35" s="21">
        <f t="shared" si="3"/>
        <v>0.4218009478672986</v>
      </c>
    </row>
    <row r="36" spans="1:10" x14ac:dyDescent="0.25">
      <c r="A36" s="158" t="s">
        <v>424</v>
      </c>
      <c r="B36" s="65">
        <v>81</v>
      </c>
      <c r="C36" s="66">
        <v>92</v>
      </c>
      <c r="D36" s="65">
        <v>978</v>
      </c>
      <c r="E36" s="66">
        <v>780</v>
      </c>
      <c r="F36" s="67"/>
      <c r="G36" s="65">
        <f t="shared" si="0"/>
        <v>-11</v>
      </c>
      <c r="H36" s="66">
        <f t="shared" si="1"/>
        <v>198</v>
      </c>
      <c r="I36" s="20">
        <f t="shared" si="2"/>
        <v>-0.11956521739130435</v>
      </c>
      <c r="J36" s="21">
        <f t="shared" si="3"/>
        <v>0.25384615384615383</v>
      </c>
    </row>
    <row r="37" spans="1:10" x14ac:dyDescent="0.25">
      <c r="A37" s="158" t="s">
        <v>467</v>
      </c>
      <c r="B37" s="65">
        <v>42</v>
      </c>
      <c r="C37" s="66">
        <v>26</v>
      </c>
      <c r="D37" s="65">
        <v>415</v>
      </c>
      <c r="E37" s="66">
        <v>230</v>
      </c>
      <c r="F37" s="67"/>
      <c r="G37" s="65">
        <f t="shared" si="0"/>
        <v>16</v>
      </c>
      <c r="H37" s="66">
        <f t="shared" si="1"/>
        <v>185</v>
      </c>
      <c r="I37" s="20">
        <f t="shared" si="2"/>
        <v>0.61538461538461542</v>
      </c>
      <c r="J37" s="21">
        <f t="shared" si="3"/>
        <v>0.80434782608695654</v>
      </c>
    </row>
    <row r="38" spans="1:10" x14ac:dyDescent="0.25">
      <c r="A38" s="158" t="s">
        <v>468</v>
      </c>
      <c r="B38" s="65">
        <v>11</v>
      </c>
      <c r="C38" s="66">
        <v>18</v>
      </c>
      <c r="D38" s="65">
        <v>85</v>
      </c>
      <c r="E38" s="66">
        <v>73</v>
      </c>
      <c r="F38" s="67"/>
      <c r="G38" s="65">
        <f t="shared" si="0"/>
        <v>-7</v>
      </c>
      <c r="H38" s="66">
        <f t="shared" si="1"/>
        <v>12</v>
      </c>
      <c r="I38" s="20">
        <f t="shared" si="2"/>
        <v>-0.3888888888888889</v>
      </c>
      <c r="J38" s="21">
        <f t="shared" si="3"/>
        <v>0.16438356164383561</v>
      </c>
    </row>
    <row r="39" spans="1:10" x14ac:dyDescent="0.25">
      <c r="A39" s="158" t="s">
        <v>326</v>
      </c>
      <c r="B39" s="65">
        <v>1</v>
      </c>
      <c r="C39" s="66">
        <v>1</v>
      </c>
      <c r="D39" s="65">
        <v>13</v>
      </c>
      <c r="E39" s="66">
        <v>5</v>
      </c>
      <c r="F39" s="67"/>
      <c r="G39" s="65">
        <f t="shared" si="0"/>
        <v>0</v>
      </c>
      <c r="H39" s="66">
        <f t="shared" si="1"/>
        <v>8</v>
      </c>
      <c r="I39" s="20">
        <f t="shared" si="2"/>
        <v>0</v>
      </c>
      <c r="J39" s="21">
        <f t="shared" si="3"/>
        <v>1.6</v>
      </c>
    </row>
    <row r="40" spans="1:10" s="160" customFormat="1" ht="13" x14ac:dyDescent="0.3">
      <c r="A40" s="178" t="s">
        <v>657</v>
      </c>
      <c r="B40" s="71">
        <v>477</v>
      </c>
      <c r="C40" s="72">
        <v>335</v>
      </c>
      <c r="D40" s="71">
        <v>3754</v>
      </c>
      <c r="E40" s="72">
        <v>2626</v>
      </c>
      <c r="F40" s="73"/>
      <c r="G40" s="71">
        <f t="shared" si="0"/>
        <v>142</v>
      </c>
      <c r="H40" s="72">
        <f t="shared" si="1"/>
        <v>1128</v>
      </c>
      <c r="I40" s="37">
        <f t="shared" si="2"/>
        <v>0.42388059701492536</v>
      </c>
      <c r="J40" s="38">
        <f t="shared" si="3"/>
        <v>0.42955064737242954</v>
      </c>
    </row>
    <row r="41" spans="1:10" x14ac:dyDescent="0.25">
      <c r="A41" s="177"/>
      <c r="B41" s="143"/>
      <c r="C41" s="144"/>
      <c r="D41" s="143"/>
      <c r="E41" s="144"/>
      <c r="F41" s="145"/>
      <c r="G41" s="143"/>
      <c r="H41" s="144"/>
      <c r="I41" s="151"/>
      <c r="J41" s="152"/>
    </row>
    <row r="42" spans="1:10" s="139" customFormat="1" ht="13" x14ac:dyDescent="0.3">
      <c r="A42" s="159" t="s">
        <v>35</v>
      </c>
      <c r="B42" s="65"/>
      <c r="C42" s="66"/>
      <c r="D42" s="65"/>
      <c r="E42" s="66"/>
      <c r="F42" s="67"/>
      <c r="G42" s="65"/>
      <c r="H42" s="66"/>
      <c r="I42" s="20"/>
      <c r="J42" s="21"/>
    </row>
    <row r="43" spans="1:10" x14ac:dyDescent="0.25">
      <c r="A43" s="158" t="s">
        <v>494</v>
      </c>
      <c r="B43" s="65">
        <v>4</v>
      </c>
      <c r="C43" s="66">
        <v>1</v>
      </c>
      <c r="D43" s="65">
        <v>24</v>
      </c>
      <c r="E43" s="66">
        <v>17</v>
      </c>
      <c r="F43" s="67"/>
      <c r="G43" s="65">
        <f>B43-C43</f>
        <v>3</v>
      </c>
      <c r="H43" s="66">
        <f>D43-E43</f>
        <v>7</v>
      </c>
      <c r="I43" s="20">
        <f>IF(C43=0, "-", IF(G43/C43&lt;10, G43/C43, "&gt;999%"))</f>
        <v>3</v>
      </c>
      <c r="J43" s="21">
        <f>IF(E43=0, "-", IF(H43/E43&lt;10, H43/E43, "&gt;999%"))</f>
        <v>0.41176470588235292</v>
      </c>
    </row>
    <row r="44" spans="1:10" x14ac:dyDescent="0.25">
      <c r="A44" s="158" t="s">
        <v>341</v>
      </c>
      <c r="B44" s="65">
        <v>2</v>
      </c>
      <c r="C44" s="66">
        <v>1</v>
      </c>
      <c r="D44" s="65">
        <v>20</v>
      </c>
      <c r="E44" s="66">
        <v>15</v>
      </c>
      <c r="F44" s="67"/>
      <c r="G44" s="65">
        <f>B44-C44</f>
        <v>1</v>
      </c>
      <c r="H44" s="66">
        <f>D44-E44</f>
        <v>5</v>
      </c>
      <c r="I44" s="20">
        <f>IF(C44=0, "-", IF(G44/C44&lt;10, G44/C44, "&gt;999%"))</f>
        <v>1</v>
      </c>
      <c r="J44" s="21">
        <f>IF(E44=0, "-", IF(H44/E44&lt;10, H44/E44, "&gt;999%"))</f>
        <v>0.33333333333333331</v>
      </c>
    </row>
    <row r="45" spans="1:10" x14ac:dyDescent="0.25">
      <c r="A45" s="158" t="s">
        <v>289</v>
      </c>
      <c r="B45" s="65">
        <v>0</v>
      </c>
      <c r="C45" s="66">
        <v>0</v>
      </c>
      <c r="D45" s="65">
        <v>1</v>
      </c>
      <c r="E45" s="66">
        <v>4</v>
      </c>
      <c r="F45" s="67"/>
      <c r="G45" s="65">
        <f>B45-C45</f>
        <v>0</v>
      </c>
      <c r="H45" s="66">
        <f>D45-E45</f>
        <v>-3</v>
      </c>
      <c r="I45" s="20" t="str">
        <f>IF(C45=0, "-", IF(G45/C45&lt;10, G45/C45, "&gt;999%"))</f>
        <v>-</v>
      </c>
      <c r="J45" s="21">
        <f>IF(E45=0, "-", IF(H45/E45&lt;10, H45/E45, "&gt;999%"))</f>
        <v>-0.75</v>
      </c>
    </row>
    <row r="46" spans="1:10" s="160" customFormat="1" ht="13" x14ac:dyDescent="0.3">
      <c r="A46" s="178" t="s">
        <v>658</v>
      </c>
      <c r="B46" s="71">
        <v>6</v>
      </c>
      <c r="C46" s="72">
        <v>2</v>
      </c>
      <c r="D46" s="71">
        <v>45</v>
      </c>
      <c r="E46" s="72">
        <v>36</v>
      </c>
      <c r="F46" s="73"/>
      <c r="G46" s="71">
        <f>B46-C46</f>
        <v>4</v>
      </c>
      <c r="H46" s="72">
        <f>D46-E46</f>
        <v>9</v>
      </c>
      <c r="I46" s="37">
        <f>IF(C46=0, "-", IF(G46/C46&lt;10, G46/C46, "&gt;999%"))</f>
        <v>2</v>
      </c>
      <c r="J46" s="38">
        <f>IF(E46=0, "-", IF(H46/E46&lt;10, H46/E46, "&gt;999%"))</f>
        <v>0.25</v>
      </c>
    </row>
    <row r="47" spans="1:10" x14ac:dyDescent="0.25">
      <c r="A47" s="177"/>
      <c r="B47" s="143"/>
      <c r="C47" s="144"/>
      <c r="D47" s="143"/>
      <c r="E47" s="144"/>
      <c r="F47" s="145"/>
      <c r="G47" s="143"/>
      <c r="H47" s="144"/>
      <c r="I47" s="151"/>
      <c r="J47" s="152"/>
    </row>
    <row r="48" spans="1:10" s="139" customFormat="1" ht="13" x14ac:dyDescent="0.3">
      <c r="A48" s="159" t="s">
        <v>36</v>
      </c>
      <c r="B48" s="65"/>
      <c r="C48" s="66"/>
      <c r="D48" s="65"/>
      <c r="E48" s="66"/>
      <c r="F48" s="67"/>
      <c r="G48" s="65"/>
      <c r="H48" s="66"/>
      <c r="I48" s="20"/>
      <c r="J48" s="21"/>
    </row>
    <row r="49" spans="1:10" x14ac:dyDescent="0.25">
      <c r="A49" s="158" t="s">
        <v>230</v>
      </c>
      <c r="B49" s="65">
        <v>51</v>
      </c>
      <c r="C49" s="66">
        <v>54</v>
      </c>
      <c r="D49" s="65">
        <v>555</v>
      </c>
      <c r="E49" s="66">
        <v>384</v>
      </c>
      <c r="F49" s="67"/>
      <c r="G49" s="65">
        <f t="shared" ref="G49:G72" si="4">B49-C49</f>
        <v>-3</v>
      </c>
      <c r="H49" s="66">
        <f t="shared" ref="H49:H72" si="5">D49-E49</f>
        <v>171</v>
      </c>
      <c r="I49" s="20">
        <f t="shared" ref="I49:I72" si="6">IF(C49=0, "-", IF(G49/C49&lt;10, G49/C49, "&gt;999%"))</f>
        <v>-5.5555555555555552E-2</v>
      </c>
      <c r="J49" s="21">
        <f t="shared" ref="J49:J72" si="7">IF(E49=0, "-", IF(H49/E49&lt;10, H49/E49, "&gt;999%"))</f>
        <v>0.4453125</v>
      </c>
    </row>
    <row r="50" spans="1:10" x14ac:dyDescent="0.25">
      <c r="A50" s="158" t="s">
        <v>315</v>
      </c>
      <c r="B50" s="65">
        <v>29</v>
      </c>
      <c r="C50" s="66">
        <v>26</v>
      </c>
      <c r="D50" s="65">
        <v>268</v>
      </c>
      <c r="E50" s="66">
        <v>133</v>
      </c>
      <c r="F50" s="67"/>
      <c r="G50" s="65">
        <f t="shared" si="4"/>
        <v>3</v>
      </c>
      <c r="H50" s="66">
        <f t="shared" si="5"/>
        <v>135</v>
      </c>
      <c r="I50" s="20">
        <f t="shared" si="6"/>
        <v>0.11538461538461539</v>
      </c>
      <c r="J50" s="21">
        <f t="shared" si="7"/>
        <v>1.0150375939849625</v>
      </c>
    </row>
    <row r="51" spans="1:10" x14ac:dyDescent="0.25">
      <c r="A51" s="158" t="s">
        <v>231</v>
      </c>
      <c r="B51" s="65">
        <v>38</v>
      </c>
      <c r="C51" s="66">
        <v>47</v>
      </c>
      <c r="D51" s="65">
        <v>410</v>
      </c>
      <c r="E51" s="66">
        <v>394</v>
      </c>
      <c r="F51" s="67"/>
      <c r="G51" s="65">
        <f t="shared" si="4"/>
        <v>-9</v>
      </c>
      <c r="H51" s="66">
        <f t="shared" si="5"/>
        <v>16</v>
      </c>
      <c r="I51" s="20">
        <f t="shared" si="6"/>
        <v>-0.19148936170212766</v>
      </c>
      <c r="J51" s="21">
        <f t="shared" si="7"/>
        <v>4.060913705583756E-2</v>
      </c>
    </row>
    <row r="52" spans="1:10" x14ac:dyDescent="0.25">
      <c r="A52" s="158" t="s">
        <v>256</v>
      </c>
      <c r="B52" s="65">
        <v>89</v>
      </c>
      <c r="C52" s="66">
        <v>218</v>
      </c>
      <c r="D52" s="65">
        <v>898</v>
      </c>
      <c r="E52" s="66">
        <v>946</v>
      </c>
      <c r="F52" s="67"/>
      <c r="G52" s="65">
        <f t="shared" si="4"/>
        <v>-129</v>
      </c>
      <c r="H52" s="66">
        <f t="shared" si="5"/>
        <v>-48</v>
      </c>
      <c r="I52" s="20">
        <f t="shared" si="6"/>
        <v>-0.59174311926605505</v>
      </c>
      <c r="J52" s="21">
        <f t="shared" si="7"/>
        <v>-5.0739957716701901E-2</v>
      </c>
    </row>
    <row r="53" spans="1:10" x14ac:dyDescent="0.25">
      <c r="A53" s="158" t="s">
        <v>327</v>
      </c>
      <c r="B53" s="65">
        <v>43</v>
      </c>
      <c r="C53" s="66">
        <v>43</v>
      </c>
      <c r="D53" s="65">
        <v>235</v>
      </c>
      <c r="E53" s="66">
        <v>266</v>
      </c>
      <c r="F53" s="67"/>
      <c r="G53" s="65">
        <f t="shared" si="4"/>
        <v>0</v>
      </c>
      <c r="H53" s="66">
        <f t="shared" si="5"/>
        <v>-31</v>
      </c>
      <c r="I53" s="20">
        <f t="shared" si="6"/>
        <v>0</v>
      </c>
      <c r="J53" s="21">
        <f t="shared" si="7"/>
        <v>-0.11654135338345864</v>
      </c>
    </row>
    <row r="54" spans="1:10" x14ac:dyDescent="0.25">
      <c r="A54" s="158" t="s">
        <v>257</v>
      </c>
      <c r="B54" s="65">
        <v>36</v>
      </c>
      <c r="C54" s="66">
        <v>21</v>
      </c>
      <c r="D54" s="65">
        <v>293</v>
      </c>
      <c r="E54" s="66">
        <v>269</v>
      </c>
      <c r="F54" s="67"/>
      <c r="G54" s="65">
        <f t="shared" si="4"/>
        <v>15</v>
      </c>
      <c r="H54" s="66">
        <f t="shared" si="5"/>
        <v>24</v>
      </c>
      <c r="I54" s="20">
        <f t="shared" si="6"/>
        <v>0.7142857142857143</v>
      </c>
      <c r="J54" s="21">
        <f t="shared" si="7"/>
        <v>8.9219330855018583E-2</v>
      </c>
    </row>
    <row r="55" spans="1:10" x14ac:dyDescent="0.25">
      <c r="A55" s="158" t="s">
        <v>278</v>
      </c>
      <c r="B55" s="65">
        <v>39</v>
      </c>
      <c r="C55" s="66">
        <v>28</v>
      </c>
      <c r="D55" s="65">
        <v>241</v>
      </c>
      <c r="E55" s="66">
        <v>212</v>
      </c>
      <c r="F55" s="67"/>
      <c r="G55" s="65">
        <f t="shared" si="4"/>
        <v>11</v>
      </c>
      <c r="H55" s="66">
        <f t="shared" si="5"/>
        <v>29</v>
      </c>
      <c r="I55" s="20">
        <f t="shared" si="6"/>
        <v>0.39285714285714285</v>
      </c>
      <c r="J55" s="21">
        <f t="shared" si="7"/>
        <v>0.13679245283018868</v>
      </c>
    </row>
    <row r="56" spans="1:10" x14ac:dyDescent="0.25">
      <c r="A56" s="158" t="s">
        <v>290</v>
      </c>
      <c r="B56" s="65">
        <v>6</v>
      </c>
      <c r="C56" s="66">
        <v>2</v>
      </c>
      <c r="D56" s="65">
        <v>27</v>
      </c>
      <c r="E56" s="66">
        <v>17</v>
      </c>
      <c r="F56" s="67"/>
      <c r="G56" s="65">
        <f t="shared" si="4"/>
        <v>4</v>
      </c>
      <c r="H56" s="66">
        <f t="shared" si="5"/>
        <v>10</v>
      </c>
      <c r="I56" s="20">
        <f t="shared" si="6"/>
        <v>2</v>
      </c>
      <c r="J56" s="21">
        <f t="shared" si="7"/>
        <v>0.58823529411764708</v>
      </c>
    </row>
    <row r="57" spans="1:10" x14ac:dyDescent="0.25">
      <c r="A57" s="158" t="s">
        <v>342</v>
      </c>
      <c r="B57" s="65">
        <v>4</v>
      </c>
      <c r="C57" s="66">
        <v>1</v>
      </c>
      <c r="D57" s="65">
        <v>22</v>
      </c>
      <c r="E57" s="66">
        <v>13</v>
      </c>
      <c r="F57" s="67"/>
      <c r="G57" s="65">
        <f t="shared" si="4"/>
        <v>3</v>
      </c>
      <c r="H57" s="66">
        <f t="shared" si="5"/>
        <v>9</v>
      </c>
      <c r="I57" s="20">
        <f t="shared" si="6"/>
        <v>3</v>
      </c>
      <c r="J57" s="21">
        <f t="shared" si="7"/>
        <v>0.69230769230769229</v>
      </c>
    </row>
    <row r="58" spans="1:10" x14ac:dyDescent="0.25">
      <c r="A58" s="158" t="s">
        <v>291</v>
      </c>
      <c r="B58" s="65">
        <v>3</v>
      </c>
      <c r="C58" s="66">
        <v>2</v>
      </c>
      <c r="D58" s="65">
        <v>18</v>
      </c>
      <c r="E58" s="66">
        <v>13</v>
      </c>
      <c r="F58" s="67"/>
      <c r="G58" s="65">
        <f t="shared" si="4"/>
        <v>1</v>
      </c>
      <c r="H58" s="66">
        <f t="shared" si="5"/>
        <v>5</v>
      </c>
      <c r="I58" s="20">
        <f t="shared" si="6"/>
        <v>0.5</v>
      </c>
      <c r="J58" s="21">
        <f t="shared" si="7"/>
        <v>0.38461538461538464</v>
      </c>
    </row>
    <row r="59" spans="1:10" x14ac:dyDescent="0.25">
      <c r="A59" s="158" t="s">
        <v>232</v>
      </c>
      <c r="B59" s="65">
        <v>0</v>
      </c>
      <c r="C59" s="66">
        <v>0</v>
      </c>
      <c r="D59" s="65">
        <v>0</v>
      </c>
      <c r="E59" s="66">
        <v>1</v>
      </c>
      <c r="F59" s="67"/>
      <c r="G59" s="65">
        <f t="shared" si="4"/>
        <v>0</v>
      </c>
      <c r="H59" s="66">
        <f t="shared" si="5"/>
        <v>-1</v>
      </c>
      <c r="I59" s="20" t="str">
        <f t="shared" si="6"/>
        <v>-</v>
      </c>
      <c r="J59" s="21">
        <f t="shared" si="7"/>
        <v>-1</v>
      </c>
    </row>
    <row r="60" spans="1:10" x14ac:dyDescent="0.25">
      <c r="A60" s="158" t="s">
        <v>258</v>
      </c>
      <c r="B60" s="65">
        <v>13</v>
      </c>
      <c r="C60" s="66">
        <v>3</v>
      </c>
      <c r="D60" s="65">
        <v>48</v>
      </c>
      <c r="E60" s="66">
        <v>60</v>
      </c>
      <c r="F60" s="67"/>
      <c r="G60" s="65">
        <f t="shared" si="4"/>
        <v>10</v>
      </c>
      <c r="H60" s="66">
        <f t="shared" si="5"/>
        <v>-12</v>
      </c>
      <c r="I60" s="20">
        <f t="shared" si="6"/>
        <v>3.3333333333333335</v>
      </c>
      <c r="J60" s="21">
        <f t="shared" si="7"/>
        <v>-0.2</v>
      </c>
    </row>
    <row r="61" spans="1:10" x14ac:dyDescent="0.25">
      <c r="A61" s="158" t="s">
        <v>292</v>
      </c>
      <c r="B61" s="65">
        <v>3</v>
      </c>
      <c r="C61" s="66">
        <v>0</v>
      </c>
      <c r="D61" s="65">
        <v>23</v>
      </c>
      <c r="E61" s="66">
        <v>0</v>
      </c>
      <c r="F61" s="67"/>
      <c r="G61" s="65">
        <f t="shared" si="4"/>
        <v>3</v>
      </c>
      <c r="H61" s="66">
        <f t="shared" si="5"/>
        <v>23</v>
      </c>
      <c r="I61" s="20" t="str">
        <f t="shared" si="6"/>
        <v>-</v>
      </c>
      <c r="J61" s="21" t="str">
        <f t="shared" si="7"/>
        <v>-</v>
      </c>
    </row>
    <row r="62" spans="1:10" x14ac:dyDescent="0.25">
      <c r="A62" s="158" t="s">
        <v>469</v>
      </c>
      <c r="B62" s="65">
        <v>19</v>
      </c>
      <c r="C62" s="66">
        <v>25</v>
      </c>
      <c r="D62" s="65">
        <v>221</v>
      </c>
      <c r="E62" s="66">
        <v>97</v>
      </c>
      <c r="F62" s="67"/>
      <c r="G62" s="65">
        <f t="shared" si="4"/>
        <v>-6</v>
      </c>
      <c r="H62" s="66">
        <f t="shared" si="5"/>
        <v>124</v>
      </c>
      <c r="I62" s="20">
        <f t="shared" si="6"/>
        <v>-0.24</v>
      </c>
      <c r="J62" s="21">
        <f t="shared" si="7"/>
        <v>1.2783505154639174</v>
      </c>
    </row>
    <row r="63" spans="1:10" x14ac:dyDescent="0.25">
      <c r="A63" s="158" t="s">
        <v>388</v>
      </c>
      <c r="B63" s="65">
        <v>141</v>
      </c>
      <c r="C63" s="66">
        <v>39</v>
      </c>
      <c r="D63" s="65">
        <v>1011</v>
      </c>
      <c r="E63" s="66">
        <v>746</v>
      </c>
      <c r="F63" s="67"/>
      <c r="G63" s="65">
        <f t="shared" si="4"/>
        <v>102</v>
      </c>
      <c r="H63" s="66">
        <f t="shared" si="5"/>
        <v>265</v>
      </c>
      <c r="I63" s="20">
        <f t="shared" si="6"/>
        <v>2.6153846153846154</v>
      </c>
      <c r="J63" s="21">
        <f t="shared" si="7"/>
        <v>0.35522788203753353</v>
      </c>
    </row>
    <row r="64" spans="1:10" x14ac:dyDescent="0.25">
      <c r="A64" s="158" t="s">
        <v>389</v>
      </c>
      <c r="B64" s="65">
        <v>3</v>
      </c>
      <c r="C64" s="66">
        <v>19</v>
      </c>
      <c r="D64" s="65">
        <v>109</v>
      </c>
      <c r="E64" s="66">
        <v>162</v>
      </c>
      <c r="F64" s="67"/>
      <c r="G64" s="65">
        <f t="shared" si="4"/>
        <v>-16</v>
      </c>
      <c r="H64" s="66">
        <f t="shared" si="5"/>
        <v>-53</v>
      </c>
      <c r="I64" s="20">
        <f t="shared" si="6"/>
        <v>-0.84210526315789469</v>
      </c>
      <c r="J64" s="21">
        <f t="shared" si="7"/>
        <v>-0.3271604938271605</v>
      </c>
    </row>
    <row r="65" spans="1:10" x14ac:dyDescent="0.25">
      <c r="A65" s="158" t="s">
        <v>425</v>
      </c>
      <c r="B65" s="65">
        <v>209</v>
      </c>
      <c r="C65" s="66">
        <v>151</v>
      </c>
      <c r="D65" s="65">
        <v>1403</v>
      </c>
      <c r="E65" s="66">
        <v>1482</v>
      </c>
      <c r="F65" s="67"/>
      <c r="G65" s="65">
        <f t="shared" si="4"/>
        <v>58</v>
      </c>
      <c r="H65" s="66">
        <f t="shared" si="5"/>
        <v>-79</v>
      </c>
      <c r="I65" s="20">
        <f t="shared" si="6"/>
        <v>0.38410596026490068</v>
      </c>
      <c r="J65" s="21">
        <f t="shared" si="7"/>
        <v>-5.3306342780026994E-2</v>
      </c>
    </row>
    <row r="66" spans="1:10" x14ac:dyDescent="0.25">
      <c r="A66" s="158" t="s">
        <v>426</v>
      </c>
      <c r="B66" s="65">
        <v>22</v>
      </c>
      <c r="C66" s="66">
        <v>5</v>
      </c>
      <c r="D66" s="65">
        <v>241</v>
      </c>
      <c r="E66" s="66">
        <v>294</v>
      </c>
      <c r="F66" s="67"/>
      <c r="G66" s="65">
        <f t="shared" si="4"/>
        <v>17</v>
      </c>
      <c r="H66" s="66">
        <f t="shared" si="5"/>
        <v>-53</v>
      </c>
      <c r="I66" s="20">
        <f t="shared" si="6"/>
        <v>3.4</v>
      </c>
      <c r="J66" s="21">
        <f t="shared" si="7"/>
        <v>-0.18027210884353742</v>
      </c>
    </row>
    <row r="67" spans="1:10" x14ac:dyDescent="0.25">
      <c r="A67" s="158" t="s">
        <v>470</v>
      </c>
      <c r="B67" s="65">
        <v>73</v>
      </c>
      <c r="C67" s="66">
        <v>115</v>
      </c>
      <c r="D67" s="65">
        <v>1014</v>
      </c>
      <c r="E67" s="66">
        <v>971</v>
      </c>
      <c r="F67" s="67"/>
      <c r="G67" s="65">
        <f t="shared" si="4"/>
        <v>-42</v>
      </c>
      <c r="H67" s="66">
        <f t="shared" si="5"/>
        <v>43</v>
      </c>
      <c r="I67" s="20">
        <f t="shared" si="6"/>
        <v>-0.36521739130434783</v>
      </c>
      <c r="J67" s="21">
        <f t="shared" si="7"/>
        <v>4.4284243048403706E-2</v>
      </c>
    </row>
    <row r="68" spans="1:10" x14ac:dyDescent="0.25">
      <c r="A68" s="158" t="s">
        <v>471</v>
      </c>
      <c r="B68" s="65">
        <v>22</v>
      </c>
      <c r="C68" s="66">
        <v>13</v>
      </c>
      <c r="D68" s="65">
        <v>160</v>
      </c>
      <c r="E68" s="66">
        <v>196</v>
      </c>
      <c r="F68" s="67"/>
      <c r="G68" s="65">
        <f t="shared" si="4"/>
        <v>9</v>
      </c>
      <c r="H68" s="66">
        <f t="shared" si="5"/>
        <v>-36</v>
      </c>
      <c r="I68" s="20">
        <f t="shared" si="6"/>
        <v>0.69230769230769229</v>
      </c>
      <c r="J68" s="21">
        <f t="shared" si="7"/>
        <v>-0.18367346938775511</v>
      </c>
    </row>
    <row r="69" spans="1:10" x14ac:dyDescent="0.25">
      <c r="A69" s="158" t="s">
        <v>495</v>
      </c>
      <c r="B69" s="65">
        <v>14</v>
      </c>
      <c r="C69" s="66">
        <v>27</v>
      </c>
      <c r="D69" s="65">
        <v>239</v>
      </c>
      <c r="E69" s="66">
        <v>254</v>
      </c>
      <c r="F69" s="67"/>
      <c r="G69" s="65">
        <f t="shared" si="4"/>
        <v>-13</v>
      </c>
      <c r="H69" s="66">
        <f t="shared" si="5"/>
        <v>-15</v>
      </c>
      <c r="I69" s="20">
        <f t="shared" si="6"/>
        <v>-0.48148148148148145</v>
      </c>
      <c r="J69" s="21">
        <f t="shared" si="7"/>
        <v>-5.905511811023622E-2</v>
      </c>
    </row>
    <row r="70" spans="1:10" x14ac:dyDescent="0.25">
      <c r="A70" s="158" t="s">
        <v>496</v>
      </c>
      <c r="B70" s="65">
        <v>2</v>
      </c>
      <c r="C70" s="66">
        <v>0</v>
      </c>
      <c r="D70" s="65">
        <v>27</v>
      </c>
      <c r="E70" s="66">
        <v>0</v>
      </c>
      <c r="F70" s="67"/>
      <c r="G70" s="65">
        <f t="shared" si="4"/>
        <v>2</v>
      </c>
      <c r="H70" s="66">
        <f t="shared" si="5"/>
        <v>27</v>
      </c>
      <c r="I70" s="20" t="str">
        <f t="shared" si="6"/>
        <v>-</v>
      </c>
      <c r="J70" s="21" t="str">
        <f t="shared" si="7"/>
        <v>-</v>
      </c>
    </row>
    <row r="71" spans="1:10" x14ac:dyDescent="0.25">
      <c r="A71" s="158" t="s">
        <v>328</v>
      </c>
      <c r="B71" s="65">
        <v>1</v>
      </c>
      <c r="C71" s="66">
        <v>5</v>
      </c>
      <c r="D71" s="65">
        <v>21</v>
      </c>
      <c r="E71" s="66">
        <v>35</v>
      </c>
      <c r="F71" s="67"/>
      <c r="G71" s="65">
        <f t="shared" si="4"/>
        <v>-4</v>
      </c>
      <c r="H71" s="66">
        <f t="shared" si="5"/>
        <v>-14</v>
      </c>
      <c r="I71" s="20">
        <f t="shared" si="6"/>
        <v>-0.8</v>
      </c>
      <c r="J71" s="21">
        <f t="shared" si="7"/>
        <v>-0.4</v>
      </c>
    </row>
    <row r="72" spans="1:10" s="160" customFormat="1" ht="13" x14ac:dyDescent="0.3">
      <c r="A72" s="178" t="s">
        <v>659</v>
      </c>
      <c r="B72" s="71">
        <v>860</v>
      </c>
      <c r="C72" s="72">
        <v>844</v>
      </c>
      <c r="D72" s="71">
        <v>7484</v>
      </c>
      <c r="E72" s="72">
        <v>6945</v>
      </c>
      <c r="F72" s="73"/>
      <c r="G72" s="71">
        <f t="shared" si="4"/>
        <v>16</v>
      </c>
      <c r="H72" s="72">
        <f t="shared" si="5"/>
        <v>539</v>
      </c>
      <c r="I72" s="37">
        <f t="shared" si="6"/>
        <v>1.8957345971563982E-2</v>
      </c>
      <c r="J72" s="38">
        <f t="shared" si="7"/>
        <v>7.7609791216702667E-2</v>
      </c>
    </row>
    <row r="73" spans="1:10" x14ac:dyDescent="0.25">
      <c r="A73" s="177"/>
      <c r="B73" s="143"/>
      <c r="C73" s="144"/>
      <c r="D73" s="143"/>
      <c r="E73" s="144"/>
      <c r="F73" s="145"/>
      <c r="G73" s="143"/>
      <c r="H73" s="144"/>
      <c r="I73" s="151"/>
      <c r="J73" s="152"/>
    </row>
    <row r="74" spans="1:10" s="139" customFormat="1" ht="13" x14ac:dyDescent="0.3">
      <c r="A74" s="159" t="s">
        <v>37</v>
      </c>
      <c r="B74" s="65"/>
      <c r="C74" s="66"/>
      <c r="D74" s="65"/>
      <c r="E74" s="66"/>
      <c r="F74" s="67"/>
      <c r="G74" s="65"/>
      <c r="H74" s="66"/>
      <c r="I74" s="20"/>
      <c r="J74" s="21"/>
    </row>
    <row r="75" spans="1:10" x14ac:dyDescent="0.25">
      <c r="A75" s="158" t="s">
        <v>400</v>
      </c>
      <c r="B75" s="65">
        <v>122</v>
      </c>
      <c r="C75" s="66">
        <v>0</v>
      </c>
      <c r="D75" s="65">
        <v>2018</v>
      </c>
      <c r="E75" s="66">
        <v>0</v>
      </c>
      <c r="F75" s="67"/>
      <c r="G75" s="65">
        <f>B75-C75</f>
        <v>122</v>
      </c>
      <c r="H75" s="66">
        <f>D75-E75</f>
        <v>2018</v>
      </c>
      <c r="I75" s="20" t="str">
        <f>IF(C75=0, "-", IF(G75/C75&lt;10, G75/C75, "&gt;999%"))</f>
        <v>-</v>
      </c>
      <c r="J75" s="21" t="str">
        <f>IF(E75=0, "-", IF(H75/E75&lt;10, H75/E75, "&gt;999%"))</f>
        <v>-</v>
      </c>
    </row>
    <row r="76" spans="1:10" s="160" customFormat="1" ht="13" x14ac:dyDescent="0.3">
      <c r="A76" s="178" t="s">
        <v>660</v>
      </c>
      <c r="B76" s="71">
        <v>122</v>
      </c>
      <c r="C76" s="72">
        <v>0</v>
      </c>
      <c r="D76" s="71">
        <v>2018</v>
      </c>
      <c r="E76" s="72">
        <v>0</v>
      </c>
      <c r="F76" s="73"/>
      <c r="G76" s="71">
        <f>B76-C76</f>
        <v>122</v>
      </c>
      <c r="H76" s="72">
        <f>D76-E76</f>
        <v>2018</v>
      </c>
      <c r="I76" s="37" t="str">
        <f>IF(C76=0, "-", IF(G76/C76&lt;10, G76/C76, "&gt;999%"))</f>
        <v>-</v>
      </c>
      <c r="J76" s="38" t="str">
        <f>IF(E76=0, "-", IF(H76/E76&lt;10, H76/E76, "&gt;999%"))</f>
        <v>-</v>
      </c>
    </row>
    <row r="77" spans="1:10" x14ac:dyDescent="0.25">
      <c r="A77" s="177"/>
      <c r="B77" s="143"/>
      <c r="C77" s="144"/>
      <c r="D77" s="143"/>
      <c r="E77" s="144"/>
      <c r="F77" s="145"/>
      <c r="G77" s="143"/>
      <c r="H77" s="144"/>
      <c r="I77" s="151"/>
      <c r="J77" s="152"/>
    </row>
    <row r="78" spans="1:10" s="139" customFormat="1" ht="13" x14ac:dyDescent="0.3">
      <c r="A78" s="159" t="s">
        <v>38</v>
      </c>
      <c r="B78" s="65"/>
      <c r="C78" s="66"/>
      <c r="D78" s="65"/>
      <c r="E78" s="66"/>
      <c r="F78" s="67"/>
      <c r="G78" s="65"/>
      <c r="H78" s="66"/>
      <c r="I78" s="20"/>
      <c r="J78" s="21"/>
    </row>
    <row r="79" spans="1:10" x14ac:dyDescent="0.25">
      <c r="A79" s="158" t="s">
        <v>38</v>
      </c>
      <c r="B79" s="65">
        <v>0</v>
      </c>
      <c r="C79" s="66">
        <v>0</v>
      </c>
      <c r="D79" s="65">
        <v>0</v>
      </c>
      <c r="E79" s="66">
        <v>1</v>
      </c>
      <c r="F79" s="67"/>
      <c r="G79" s="65">
        <f>B79-C79</f>
        <v>0</v>
      </c>
      <c r="H79" s="66">
        <f>D79-E79</f>
        <v>-1</v>
      </c>
      <c r="I79" s="20" t="str">
        <f>IF(C79=0, "-", IF(G79/C79&lt;10, G79/C79, "&gt;999%"))</f>
        <v>-</v>
      </c>
      <c r="J79" s="21">
        <f>IF(E79=0, "-", IF(H79/E79&lt;10, H79/E79, "&gt;999%"))</f>
        <v>-1</v>
      </c>
    </row>
    <row r="80" spans="1:10" s="160" customFormat="1" ht="13" x14ac:dyDescent="0.3">
      <c r="A80" s="178" t="s">
        <v>661</v>
      </c>
      <c r="B80" s="71">
        <v>0</v>
      </c>
      <c r="C80" s="72">
        <v>0</v>
      </c>
      <c r="D80" s="71">
        <v>0</v>
      </c>
      <c r="E80" s="72">
        <v>1</v>
      </c>
      <c r="F80" s="73"/>
      <c r="G80" s="71">
        <f>B80-C80</f>
        <v>0</v>
      </c>
      <c r="H80" s="72">
        <f>D80-E80</f>
        <v>-1</v>
      </c>
      <c r="I80" s="37" t="str">
        <f>IF(C80=0, "-", IF(G80/C80&lt;10, G80/C80, "&gt;999%"))</f>
        <v>-</v>
      </c>
      <c r="J80" s="38">
        <f>IF(E80=0, "-", IF(H80/E80&lt;10, H80/E80, "&gt;999%"))</f>
        <v>-1</v>
      </c>
    </row>
    <row r="81" spans="1:10" x14ac:dyDescent="0.25">
      <c r="A81" s="177"/>
      <c r="B81" s="143"/>
      <c r="C81" s="144"/>
      <c r="D81" s="143"/>
      <c r="E81" s="144"/>
      <c r="F81" s="145"/>
      <c r="G81" s="143"/>
      <c r="H81" s="144"/>
      <c r="I81" s="151"/>
      <c r="J81" s="152"/>
    </row>
    <row r="82" spans="1:10" s="139" customFormat="1" ht="13" x14ac:dyDescent="0.3">
      <c r="A82" s="159" t="s">
        <v>39</v>
      </c>
      <c r="B82" s="65"/>
      <c r="C82" s="66"/>
      <c r="D82" s="65"/>
      <c r="E82" s="66"/>
      <c r="F82" s="67"/>
      <c r="G82" s="65"/>
      <c r="H82" s="66"/>
      <c r="I82" s="20"/>
      <c r="J82" s="21"/>
    </row>
    <row r="83" spans="1:10" x14ac:dyDescent="0.25">
      <c r="A83" s="158" t="s">
        <v>362</v>
      </c>
      <c r="B83" s="65">
        <v>224</v>
      </c>
      <c r="C83" s="66">
        <v>0</v>
      </c>
      <c r="D83" s="65">
        <v>1507</v>
      </c>
      <c r="E83" s="66">
        <v>0</v>
      </c>
      <c r="F83" s="67"/>
      <c r="G83" s="65">
        <f>B83-C83</f>
        <v>224</v>
      </c>
      <c r="H83" s="66">
        <f>D83-E83</f>
        <v>1507</v>
      </c>
      <c r="I83" s="20" t="str">
        <f>IF(C83=0, "-", IF(G83/C83&lt;10, G83/C83, "&gt;999%"))</f>
        <v>-</v>
      </c>
      <c r="J83" s="21" t="str">
        <f>IF(E83=0, "-", IF(H83/E83&lt;10, H83/E83, "&gt;999%"))</f>
        <v>-</v>
      </c>
    </row>
    <row r="84" spans="1:10" s="160" customFormat="1" ht="13" x14ac:dyDescent="0.3">
      <c r="A84" s="178" t="s">
        <v>662</v>
      </c>
      <c r="B84" s="71">
        <v>224</v>
      </c>
      <c r="C84" s="72">
        <v>0</v>
      </c>
      <c r="D84" s="71">
        <v>1507</v>
      </c>
      <c r="E84" s="72">
        <v>0</v>
      </c>
      <c r="F84" s="73"/>
      <c r="G84" s="71">
        <f>B84-C84</f>
        <v>224</v>
      </c>
      <c r="H84" s="72">
        <f>D84-E84</f>
        <v>1507</v>
      </c>
      <c r="I84" s="37" t="str">
        <f>IF(C84=0, "-", IF(G84/C84&lt;10, G84/C84, "&gt;999%"))</f>
        <v>-</v>
      </c>
      <c r="J84" s="38" t="str">
        <f>IF(E84=0, "-", IF(H84/E84&lt;10, H84/E84, "&gt;999%"))</f>
        <v>-</v>
      </c>
    </row>
    <row r="85" spans="1:10" x14ac:dyDescent="0.25">
      <c r="A85" s="177"/>
      <c r="B85" s="143"/>
      <c r="C85" s="144"/>
      <c r="D85" s="143"/>
      <c r="E85" s="144"/>
      <c r="F85" s="145"/>
      <c r="G85" s="143"/>
      <c r="H85" s="144"/>
      <c r="I85" s="151"/>
      <c r="J85" s="152"/>
    </row>
    <row r="86" spans="1:10" s="139" customFormat="1" ht="13" x14ac:dyDescent="0.3">
      <c r="A86" s="159" t="s">
        <v>40</v>
      </c>
      <c r="B86" s="65"/>
      <c r="C86" s="66"/>
      <c r="D86" s="65"/>
      <c r="E86" s="66"/>
      <c r="F86" s="67"/>
      <c r="G86" s="65"/>
      <c r="H86" s="66"/>
      <c r="I86" s="20"/>
      <c r="J86" s="21"/>
    </row>
    <row r="87" spans="1:10" x14ac:dyDescent="0.25">
      <c r="A87" s="158" t="s">
        <v>329</v>
      </c>
      <c r="B87" s="65">
        <v>13</v>
      </c>
      <c r="C87" s="66">
        <v>1</v>
      </c>
      <c r="D87" s="65">
        <v>69</v>
      </c>
      <c r="E87" s="66">
        <v>54</v>
      </c>
      <c r="F87" s="67"/>
      <c r="G87" s="65">
        <f>B87-C87</f>
        <v>12</v>
      </c>
      <c r="H87" s="66">
        <f>D87-E87</f>
        <v>15</v>
      </c>
      <c r="I87" s="20" t="str">
        <f>IF(C87=0, "-", IF(G87/C87&lt;10, G87/C87, "&gt;999%"))</f>
        <v>&gt;999%</v>
      </c>
      <c r="J87" s="21">
        <f>IF(E87=0, "-", IF(H87/E87&lt;10, H87/E87, "&gt;999%"))</f>
        <v>0.27777777777777779</v>
      </c>
    </row>
    <row r="88" spans="1:10" x14ac:dyDescent="0.25">
      <c r="A88" s="158" t="s">
        <v>548</v>
      </c>
      <c r="B88" s="65">
        <v>79</v>
      </c>
      <c r="C88" s="66">
        <v>60</v>
      </c>
      <c r="D88" s="65">
        <v>454</v>
      </c>
      <c r="E88" s="66">
        <v>328</v>
      </c>
      <c r="F88" s="67"/>
      <c r="G88" s="65">
        <f>B88-C88</f>
        <v>19</v>
      </c>
      <c r="H88" s="66">
        <f>D88-E88</f>
        <v>126</v>
      </c>
      <c r="I88" s="20">
        <f>IF(C88=0, "-", IF(G88/C88&lt;10, G88/C88, "&gt;999%"))</f>
        <v>0.31666666666666665</v>
      </c>
      <c r="J88" s="21">
        <f>IF(E88=0, "-", IF(H88/E88&lt;10, H88/E88, "&gt;999%"))</f>
        <v>0.38414634146341464</v>
      </c>
    </row>
    <row r="89" spans="1:10" x14ac:dyDescent="0.25">
      <c r="A89" s="158" t="s">
        <v>549</v>
      </c>
      <c r="B89" s="65">
        <v>25</v>
      </c>
      <c r="C89" s="66">
        <v>11</v>
      </c>
      <c r="D89" s="65">
        <v>257</v>
      </c>
      <c r="E89" s="66">
        <v>139</v>
      </c>
      <c r="F89" s="67"/>
      <c r="G89" s="65">
        <f>B89-C89</f>
        <v>14</v>
      </c>
      <c r="H89" s="66">
        <f>D89-E89</f>
        <v>118</v>
      </c>
      <c r="I89" s="20">
        <f>IF(C89=0, "-", IF(G89/C89&lt;10, G89/C89, "&gt;999%"))</f>
        <v>1.2727272727272727</v>
      </c>
      <c r="J89" s="21">
        <f>IF(E89=0, "-", IF(H89/E89&lt;10, H89/E89, "&gt;999%"))</f>
        <v>0.84892086330935257</v>
      </c>
    </row>
    <row r="90" spans="1:10" s="160" customFormat="1" ht="13" x14ac:dyDescent="0.3">
      <c r="A90" s="178" t="s">
        <v>663</v>
      </c>
      <c r="B90" s="71">
        <v>117</v>
      </c>
      <c r="C90" s="72">
        <v>72</v>
      </c>
      <c r="D90" s="71">
        <v>780</v>
      </c>
      <c r="E90" s="72">
        <v>521</v>
      </c>
      <c r="F90" s="73"/>
      <c r="G90" s="71">
        <f>B90-C90</f>
        <v>45</v>
      </c>
      <c r="H90" s="72">
        <f>D90-E90</f>
        <v>259</v>
      </c>
      <c r="I90" s="37">
        <f>IF(C90=0, "-", IF(G90/C90&lt;10, G90/C90, "&gt;999%"))</f>
        <v>0.625</v>
      </c>
      <c r="J90" s="38">
        <f>IF(E90=0, "-", IF(H90/E90&lt;10, H90/E90, "&gt;999%"))</f>
        <v>0.49712092130518232</v>
      </c>
    </row>
    <row r="91" spans="1:10" x14ac:dyDescent="0.25">
      <c r="A91" s="177"/>
      <c r="B91" s="143"/>
      <c r="C91" s="144"/>
      <c r="D91" s="143"/>
      <c r="E91" s="144"/>
      <c r="F91" s="145"/>
      <c r="G91" s="143"/>
      <c r="H91" s="144"/>
      <c r="I91" s="151"/>
      <c r="J91" s="152"/>
    </row>
    <row r="92" spans="1:10" s="139" customFormat="1" ht="13" x14ac:dyDescent="0.3">
      <c r="A92" s="159" t="s">
        <v>41</v>
      </c>
      <c r="B92" s="65"/>
      <c r="C92" s="66"/>
      <c r="D92" s="65"/>
      <c r="E92" s="66"/>
      <c r="F92" s="67"/>
      <c r="G92" s="65"/>
      <c r="H92" s="66"/>
      <c r="I92" s="20"/>
      <c r="J92" s="21"/>
    </row>
    <row r="93" spans="1:10" x14ac:dyDescent="0.25">
      <c r="A93" s="158" t="s">
        <v>287</v>
      </c>
      <c r="B93" s="65">
        <v>0</v>
      </c>
      <c r="C93" s="66">
        <v>0</v>
      </c>
      <c r="D93" s="65">
        <v>0</v>
      </c>
      <c r="E93" s="66">
        <v>10</v>
      </c>
      <c r="F93" s="67"/>
      <c r="G93" s="65">
        <f>B93-C93</f>
        <v>0</v>
      </c>
      <c r="H93" s="66">
        <f>D93-E93</f>
        <v>-10</v>
      </c>
      <c r="I93" s="20" t="str">
        <f>IF(C93=0, "-", IF(G93/C93&lt;10, G93/C93, "&gt;999%"))</f>
        <v>-</v>
      </c>
      <c r="J93" s="21">
        <f>IF(E93=0, "-", IF(H93/E93&lt;10, H93/E93, "&gt;999%"))</f>
        <v>-1</v>
      </c>
    </row>
    <row r="94" spans="1:10" s="160" customFormat="1" ht="13" x14ac:dyDescent="0.3">
      <c r="A94" s="178" t="s">
        <v>664</v>
      </c>
      <c r="B94" s="71">
        <v>0</v>
      </c>
      <c r="C94" s="72">
        <v>0</v>
      </c>
      <c r="D94" s="71">
        <v>0</v>
      </c>
      <c r="E94" s="72">
        <v>10</v>
      </c>
      <c r="F94" s="73"/>
      <c r="G94" s="71">
        <f>B94-C94</f>
        <v>0</v>
      </c>
      <c r="H94" s="72">
        <f>D94-E94</f>
        <v>-10</v>
      </c>
      <c r="I94" s="37" t="str">
        <f>IF(C94=0, "-", IF(G94/C94&lt;10, G94/C94, "&gt;999%"))</f>
        <v>-</v>
      </c>
      <c r="J94" s="38">
        <f>IF(E94=0, "-", IF(H94/E94&lt;10, H94/E94, "&gt;999%"))</f>
        <v>-1</v>
      </c>
    </row>
    <row r="95" spans="1:10" x14ac:dyDescent="0.25">
      <c r="A95" s="177"/>
      <c r="B95" s="143"/>
      <c r="C95" s="144"/>
      <c r="D95" s="143"/>
      <c r="E95" s="144"/>
      <c r="F95" s="145"/>
      <c r="G95" s="143"/>
      <c r="H95" s="144"/>
      <c r="I95" s="151"/>
      <c r="J95" s="152"/>
    </row>
    <row r="96" spans="1:10" s="139" customFormat="1" ht="13" x14ac:dyDescent="0.3">
      <c r="A96" s="159" t="s">
        <v>42</v>
      </c>
      <c r="B96" s="65"/>
      <c r="C96" s="66"/>
      <c r="D96" s="65"/>
      <c r="E96" s="66"/>
      <c r="F96" s="67"/>
      <c r="G96" s="65"/>
      <c r="H96" s="66"/>
      <c r="I96" s="20"/>
      <c r="J96" s="21"/>
    </row>
    <row r="97" spans="1:10" x14ac:dyDescent="0.25">
      <c r="A97" s="158" t="s">
        <v>216</v>
      </c>
      <c r="B97" s="65">
        <v>4</v>
      </c>
      <c r="C97" s="66">
        <v>2</v>
      </c>
      <c r="D97" s="65">
        <v>17</v>
      </c>
      <c r="E97" s="66">
        <v>30</v>
      </c>
      <c r="F97" s="67"/>
      <c r="G97" s="65">
        <f>B97-C97</f>
        <v>2</v>
      </c>
      <c r="H97" s="66">
        <f>D97-E97</f>
        <v>-13</v>
      </c>
      <c r="I97" s="20">
        <f>IF(C97=0, "-", IF(G97/C97&lt;10, G97/C97, "&gt;999%"))</f>
        <v>1</v>
      </c>
      <c r="J97" s="21">
        <f>IF(E97=0, "-", IF(H97/E97&lt;10, H97/E97, "&gt;999%"))</f>
        <v>-0.43333333333333335</v>
      </c>
    </row>
    <row r="98" spans="1:10" x14ac:dyDescent="0.25">
      <c r="A98" s="158" t="s">
        <v>363</v>
      </c>
      <c r="B98" s="65">
        <v>0</v>
      </c>
      <c r="C98" s="66">
        <v>0</v>
      </c>
      <c r="D98" s="65">
        <v>19</v>
      </c>
      <c r="E98" s="66">
        <v>25</v>
      </c>
      <c r="F98" s="67"/>
      <c r="G98" s="65">
        <f>B98-C98</f>
        <v>0</v>
      </c>
      <c r="H98" s="66">
        <f>D98-E98</f>
        <v>-6</v>
      </c>
      <c r="I98" s="20" t="str">
        <f>IF(C98=0, "-", IF(G98/C98&lt;10, G98/C98, "&gt;999%"))</f>
        <v>-</v>
      </c>
      <c r="J98" s="21">
        <f>IF(E98=0, "-", IF(H98/E98&lt;10, H98/E98, "&gt;999%"))</f>
        <v>-0.24</v>
      </c>
    </row>
    <row r="99" spans="1:10" x14ac:dyDescent="0.25">
      <c r="A99" s="158" t="s">
        <v>401</v>
      </c>
      <c r="B99" s="65">
        <v>0</v>
      </c>
      <c r="C99" s="66">
        <v>0</v>
      </c>
      <c r="D99" s="65">
        <v>5</v>
      </c>
      <c r="E99" s="66">
        <v>19</v>
      </c>
      <c r="F99" s="67"/>
      <c r="G99" s="65">
        <f>B99-C99</f>
        <v>0</v>
      </c>
      <c r="H99" s="66">
        <f>D99-E99</f>
        <v>-14</v>
      </c>
      <c r="I99" s="20" t="str">
        <f>IF(C99=0, "-", IF(G99/C99&lt;10, G99/C99, "&gt;999%"))</f>
        <v>-</v>
      </c>
      <c r="J99" s="21">
        <f>IF(E99=0, "-", IF(H99/E99&lt;10, H99/E99, "&gt;999%"))</f>
        <v>-0.73684210526315785</v>
      </c>
    </row>
    <row r="100" spans="1:10" x14ac:dyDescent="0.25">
      <c r="A100" s="158" t="s">
        <v>272</v>
      </c>
      <c r="B100" s="65">
        <v>2</v>
      </c>
      <c r="C100" s="66">
        <v>0</v>
      </c>
      <c r="D100" s="65">
        <v>13</v>
      </c>
      <c r="E100" s="66">
        <v>0</v>
      </c>
      <c r="F100" s="67"/>
      <c r="G100" s="65">
        <f>B100-C100</f>
        <v>2</v>
      </c>
      <c r="H100" s="66">
        <f>D100-E100</f>
        <v>13</v>
      </c>
      <c r="I100" s="20" t="str">
        <f>IF(C100=0, "-", IF(G100/C100&lt;10, G100/C100, "&gt;999%"))</f>
        <v>-</v>
      </c>
      <c r="J100" s="21" t="str">
        <f>IF(E100=0, "-", IF(H100/E100&lt;10, H100/E100, "&gt;999%"))</f>
        <v>-</v>
      </c>
    </row>
    <row r="101" spans="1:10" s="160" customFormat="1" ht="13" x14ac:dyDescent="0.3">
      <c r="A101" s="178" t="s">
        <v>665</v>
      </c>
      <c r="B101" s="71">
        <v>6</v>
      </c>
      <c r="C101" s="72">
        <v>2</v>
      </c>
      <c r="D101" s="71">
        <v>54</v>
      </c>
      <c r="E101" s="72">
        <v>74</v>
      </c>
      <c r="F101" s="73"/>
      <c r="G101" s="71">
        <f>B101-C101</f>
        <v>4</v>
      </c>
      <c r="H101" s="72">
        <f>D101-E101</f>
        <v>-20</v>
      </c>
      <c r="I101" s="37">
        <f>IF(C101=0, "-", IF(G101/C101&lt;10, G101/C101, "&gt;999%"))</f>
        <v>2</v>
      </c>
      <c r="J101" s="38">
        <f>IF(E101=0, "-", IF(H101/E101&lt;10, H101/E101, "&gt;999%"))</f>
        <v>-0.27027027027027029</v>
      </c>
    </row>
    <row r="102" spans="1:10" x14ac:dyDescent="0.25">
      <c r="A102" s="177"/>
      <c r="B102" s="143"/>
      <c r="C102" s="144"/>
      <c r="D102" s="143"/>
      <c r="E102" s="144"/>
      <c r="F102" s="145"/>
      <c r="G102" s="143"/>
      <c r="H102" s="144"/>
      <c r="I102" s="151"/>
      <c r="J102" s="152"/>
    </row>
    <row r="103" spans="1:10" s="139" customFormat="1" ht="13" x14ac:dyDescent="0.3">
      <c r="A103" s="159" t="s">
        <v>43</v>
      </c>
      <c r="B103" s="65"/>
      <c r="C103" s="66"/>
      <c r="D103" s="65"/>
      <c r="E103" s="66"/>
      <c r="F103" s="67"/>
      <c r="G103" s="65"/>
      <c r="H103" s="66"/>
      <c r="I103" s="20"/>
      <c r="J103" s="21"/>
    </row>
    <row r="104" spans="1:10" x14ac:dyDescent="0.25">
      <c r="A104" s="158" t="s">
        <v>427</v>
      </c>
      <c r="B104" s="65">
        <v>2</v>
      </c>
      <c r="C104" s="66">
        <v>11</v>
      </c>
      <c r="D104" s="65">
        <v>205</v>
      </c>
      <c r="E104" s="66">
        <v>13</v>
      </c>
      <c r="F104" s="67"/>
      <c r="G104" s="65">
        <f>B104-C104</f>
        <v>-9</v>
      </c>
      <c r="H104" s="66">
        <f>D104-E104</f>
        <v>192</v>
      </c>
      <c r="I104" s="20">
        <f>IF(C104=0, "-", IF(G104/C104&lt;10, G104/C104, "&gt;999%"))</f>
        <v>-0.81818181818181823</v>
      </c>
      <c r="J104" s="21" t="str">
        <f>IF(E104=0, "-", IF(H104/E104&lt;10, H104/E104, "&gt;999%"))</f>
        <v>&gt;999%</v>
      </c>
    </row>
    <row r="105" spans="1:10" x14ac:dyDescent="0.25">
      <c r="A105" s="158" t="s">
        <v>233</v>
      </c>
      <c r="B105" s="65">
        <v>85</v>
      </c>
      <c r="C105" s="66">
        <v>0</v>
      </c>
      <c r="D105" s="65">
        <v>169</v>
      </c>
      <c r="E105" s="66">
        <v>0</v>
      </c>
      <c r="F105" s="67"/>
      <c r="G105" s="65">
        <f>B105-C105</f>
        <v>85</v>
      </c>
      <c r="H105" s="66">
        <f>D105-E105</f>
        <v>169</v>
      </c>
      <c r="I105" s="20" t="str">
        <f>IF(C105=0, "-", IF(G105/C105&lt;10, G105/C105, "&gt;999%"))</f>
        <v>-</v>
      </c>
      <c r="J105" s="21" t="str">
        <f>IF(E105=0, "-", IF(H105/E105&lt;10, H105/E105, "&gt;999%"))</f>
        <v>-</v>
      </c>
    </row>
    <row r="106" spans="1:10" x14ac:dyDescent="0.25">
      <c r="A106" s="158" t="s">
        <v>402</v>
      </c>
      <c r="B106" s="65">
        <v>27</v>
      </c>
      <c r="C106" s="66">
        <v>55</v>
      </c>
      <c r="D106" s="65">
        <v>478</v>
      </c>
      <c r="E106" s="66">
        <v>69</v>
      </c>
      <c r="F106" s="67"/>
      <c r="G106" s="65">
        <f>B106-C106</f>
        <v>-28</v>
      </c>
      <c r="H106" s="66">
        <f>D106-E106</f>
        <v>409</v>
      </c>
      <c r="I106" s="20">
        <f>IF(C106=0, "-", IF(G106/C106&lt;10, G106/C106, "&gt;999%"))</f>
        <v>-0.50909090909090904</v>
      </c>
      <c r="J106" s="21">
        <f>IF(E106=0, "-", IF(H106/E106&lt;10, H106/E106, "&gt;999%"))</f>
        <v>5.9275362318840576</v>
      </c>
    </row>
    <row r="107" spans="1:10" x14ac:dyDescent="0.25">
      <c r="A107" s="158" t="s">
        <v>234</v>
      </c>
      <c r="B107" s="65">
        <v>15</v>
      </c>
      <c r="C107" s="66">
        <v>10</v>
      </c>
      <c r="D107" s="65">
        <v>157</v>
      </c>
      <c r="E107" s="66">
        <v>16</v>
      </c>
      <c r="F107" s="67"/>
      <c r="G107" s="65">
        <f>B107-C107</f>
        <v>5</v>
      </c>
      <c r="H107" s="66">
        <f>D107-E107</f>
        <v>141</v>
      </c>
      <c r="I107" s="20">
        <f>IF(C107=0, "-", IF(G107/C107&lt;10, G107/C107, "&gt;999%"))</f>
        <v>0.5</v>
      </c>
      <c r="J107" s="21">
        <f>IF(E107=0, "-", IF(H107/E107&lt;10, H107/E107, "&gt;999%"))</f>
        <v>8.8125</v>
      </c>
    </row>
    <row r="108" spans="1:10" s="160" customFormat="1" ht="13" x14ac:dyDescent="0.3">
      <c r="A108" s="178" t="s">
        <v>666</v>
      </c>
      <c r="B108" s="71">
        <v>129</v>
      </c>
      <c r="C108" s="72">
        <v>76</v>
      </c>
      <c r="D108" s="71">
        <v>1009</v>
      </c>
      <c r="E108" s="72">
        <v>98</v>
      </c>
      <c r="F108" s="73"/>
      <c r="G108" s="71">
        <f>B108-C108</f>
        <v>53</v>
      </c>
      <c r="H108" s="72">
        <f>D108-E108</f>
        <v>911</v>
      </c>
      <c r="I108" s="37">
        <f>IF(C108=0, "-", IF(G108/C108&lt;10, G108/C108, "&gt;999%"))</f>
        <v>0.69736842105263153</v>
      </c>
      <c r="J108" s="38">
        <f>IF(E108=0, "-", IF(H108/E108&lt;10, H108/E108, "&gt;999%"))</f>
        <v>9.295918367346939</v>
      </c>
    </row>
    <row r="109" spans="1:10" x14ac:dyDescent="0.25">
      <c r="A109" s="177"/>
      <c r="B109" s="143"/>
      <c r="C109" s="144"/>
      <c r="D109" s="143"/>
      <c r="E109" s="144"/>
      <c r="F109" s="145"/>
      <c r="G109" s="143"/>
      <c r="H109" s="144"/>
      <c r="I109" s="151"/>
      <c r="J109" s="152"/>
    </row>
    <row r="110" spans="1:10" s="139" customFormat="1" ht="13" x14ac:dyDescent="0.3">
      <c r="A110" s="159" t="s">
        <v>44</v>
      </c>
      <c r="B110" s="65"/>
      <c r="C110" s="66"/>
      <c r="D110" s="65"/>
      <c r="E110" s="66"/>
      <c r="F110" s="67"/>
      <c r="G110" s="65"/>
      <c r="H110" s="66"/>
      <c r="I110" s="20"/>
      <c r="J110" s="21"/>
    </row>
    <row r="111" spans="1:10" x14ac:dyDescent="0.25">
      <c r="A111" s="158" t="s">
        <v>581</v>
      </c>
      <c r="B111" s="65">
        <v>22</v>
      </c>
      <c r="C111" s="66">
        <v>39</v>
      </c>
      <c r="D111" s="65">
        <v>256</v>
      </c>
      <c r="E111" s="66">
        <v>184</v>
      </c>
      <c r="F111" s="67"/>
      <c r="G111" s="65">
        <f>B111-C111</f>
        <v>-17</v>
      </c>
      <c r="H111" s="66">
        <f>D111-E111</f>
        <v>72</v>
      </c>
      <c r="I111" s="20">
        <f>IF(C111=0, "-", IF(G111/C111&lt;10, G111/C111, "&gt;999%"))</f>
        <v>-0.4358974358974359</v>
      </c>
      <c r="J111" s="21">
        <f>IF(E111=0, "-", IF(H111/E111&lt;10, H111/E111, "&gt;999%"))</f>
        <v>0.39130434782608697</v>
      </c>
    </row>
    <row r="112" spans="1:10" x14ac:dyDescent="0.25">
      <c r="A112" s="158" t="s">
        <v>568</v>
      </c>
      <c r="B112" s="65">
        <v>1</v>
      </c>
      <c r="C112" s="66">
        <v>1</v>
      </c>
      <c r="D112" s="65">
        <v>9</v>
      </c>
      <c r="E112" s="66">
        <v>13</v>
      </c>
      <c r="F112" s="67"/>
      <c r="G112" s="65">
        <f>B112-C112</f>
        <v>0</v>
      </c>
      <c r="H112" s="66">
        <f>D112-E112</f>
        <v>-4</v>
      </c>
      <c r="I112" s="20">
        <f>IF(C112=0, "-", IF(G112/C112&lt;10, G112/C112, "&gt;999%"))</f>
        <v>0</v>
      </c>
      <c r="J112" s="21">
        <f>IF(E112=0, "-", IF(H112/E112&lt;10, H112/E112, "&gt;999%"))</f>
        <v>-0.30769230769230771</v>
      </c>
    </row>
    <row r="113" spans="1:10" s="160" customFormat="1" ht="13" x14ac:dyDescent="0.3">
      <c r="A113" s="178" t="s">
        <v>667</v>
      </c>
      <c r="B113" s="71">
        <v>23</v>
      </c>
      <c r="C113" s="72">
        <v>40</v>
      </c>
      <c r="D113" s="71">
        <v>265</v>
      </c>
      <c r="E113" s="72">
        <v>197</v>
      </c>
      <c r="F113" s="73"/>
      <c r="G113" s="71">
        <f>B113-C113</f>
        <v>-17</v>
      </c>
      <c r="H113" s="72">
        <f>D113-E113</f>
        <v>68</v>
      </c>
      <c r="I113" s="37">
        <f>IF(C113=0, "-", IF(G113/C113&lt;10, G113/C113, "&gt;999%"))</f>
        <v>-0.42499999999999999</v>
      </c>
      <c r="J113" s="38">
        <f>IF(E113=0, "-", IF(H113/E113&lt;10, H113/E113, "&gt;999%"))</f>
        <v>0.34517766497461927</v>
      </c>
    </row>
    <row r="114" spans="1:10" x14ac:dyDescent="0.25">
      <c r="A114" s="177"/>
      <c r="B114" s="143"/>
      <c r="C114" s="144"/>
      <c r="D114" s="143"/>
      <c r="E114" s="144"/>
      <c r="F114" s="145"/>
      <c r="G114" s="143"/>
      <c r="H114" s="144"/>
      <c r="I114" s="151"/>
      <c r="J114" s="152"/>
    </row>
    <row r="115" spans="1:10" s="139" customFormat="1" ht="13" x14ac:dyDescent="0.3">
      <c r="A115" s="159" t="s">
        <v>45</v>
      </c>
      <c r="B115" s="65"/>
      <c r="C115" s="66"/>
      <c r="D115" s="65"/>
      <c r="E115" s="66"/>
      <c r="F115" s="67"/>
      <c r="G115" s="65"/>
      <c r="H115" s="66"/>
      <c r="I115" s="20"/>
      <c r="J115" s="21"/>
    </row>
    <row r="116" spans="1:10" x14ac:dyDescent="0.25">
      <c r="A116" s="158" t="s">
        <v>582</v>
      </c>
      <c r="B116" s="65">
        <v>1</v>
      </c>
      <c r="C116" s="66">
        <v>4</v>
      </c>
      <c r="D116" s="65">
        <v>33</v>
      </c>
      <c r="E116" s="66">
        <v>17</v>
      </c>
      <c r="F116" s="67"/>
      <c r="G116" s="65">
        <f>B116-C116</f>
        <v>-3</v>
      </c>
      <c r="H116" s="66">
        <f>D116-E116</f>
        <v>16</v>
      </c>
      <c r="I116" s="20">
        <f>IF(C116=0, "-", IF(G116/C116&lt;10, G116/C116, "&gt;999%"))</f>
        <v>-0.75</v>
      </c>
      <c r="J116" s="21">
        <f>IF(E116=0, "-", IF(H116/E116&lt;10, H116/E116, "&gt;999%"))</f>
        <v>0.94117647058823528</v>
      </c>
    </row>
    <row r="117" spans="1:10" s="160" customFormat="1" ht="13" x14ac:dyDescent="0.3">
      <c r="A117" s="178" t="s">
        <v>668</v>
      </c>
      <c r="B117" s="71">
        <v>1</v>
      </c>
      <c r="C117" s="72">
        <v>4</v>
      </c>
      <c r="D117" s="71">
        <v>33</v>
      </c>
      <c r="E117" s="72">
        <v>17</v>
      </c>
      <c r="F117" s="73"/>
      <c r="G117" s="71">
        <f>B117-C117</f>
        <v>-3</v>
      </c>
      <c r="H117" s="72">
        <f>D117-E117</f>
        <v>16</v>
      </c>
      <c r="I117" s="37">
        <f>IF(C117=0, "-", IF(G117/C117&lt;10, G117/C117, "&gt;999%"))</f>
        <v>-0.75</v>
      </c>
      <c r="J117" s="38">
        <f>IF(E117=0, "-", IF(H117/E117&lt;10, H117/E117, "&gt;999%"))</f>
        <v>0.94117647058823528</v>
      </c>
    </row>
    <row r="118" spans="1:10" x14ac:dyDescent="0.25">
      <c r="A118" s="177"/>
      <c r="B118" s="143"/>
      <c r="C118" s="144"/>
      <c r="D118" s="143"/>
      <c r="E118" s="144"/>
      <c r="F118" s="145"/>
      <c r="G118" s="143"/>
      <c r="H118" s="144"/>
      <c r="I118" s="151"/>
      <c r="J118" s="152"/>
    </row>
    <row r="119" spans="1:10" s="139" customFormat="1" ht="13" x14ac:dyDescent="0.3">
      <c r="A119" s="159" t="s">
        <v>46</v>
      </c>
      <c r="B119" s="65"/>
      <c r="C119" s="66"/>
      <c r="D119" s="65"/>
      <c r="E119" s="66"/>
      <c r="F119" s="67"/>
      <c r="G119" s="65"/>
      <c r="H119" s="66"/>
      <c r="I119" s="20"/>
      <c r="J119" s="21"/>
    </row>
    <row r="120" spans="1:10" x14ac:dyDescent="0.25">
      <c r="A120" s="158" t="s">
        <v>343</v>
      </c>
      <c r="B120" s="65">
        <v>5</v>
      </c>
      <c r="C120" s="66">
        <v>0</v>
      </c>
      <c r="D120" s="65">
        <v>41</v>
      </c>
      <c r="E120" s="66">
        <v>35</v>
      </c>
      <c r="F120" s="67"/>
      <c r="G120" s="65">
        <f>B120-C120</f>
        <v>5</v>
      </c>
      <c r="H120" s="66">
        <f>D120-E120</f>
        <v>6</v>
      </c>
      <c r="I120" s="20" t="str">
        <f>IF(C120=0, "-", IF(G120/C120&lt;10, G120/C120, "&gt;999%"))</f>
        <v>-</v>
      </c>
      <c r="J120" s="21">
        <f>IF(E120=0, "-", IF(H120/E120&lt;10, H120/E120, "&gt;999%"))</f>
        <v>0.17142857142857143</v>
      </c>
    </row>
    <row r="121" spans="1:10" s="160" customFormat="1" ht="13" x14ac:dyDescent="0.3">
      <c r="A121" s="178" t="s">
        <v>669</v>
      </c>
      <c r="B121" s="71">
        <v>5</v>
      </c>
      <c r="C121" s="72">
        <v>0</v>
      </c>
      <c r="D121" s="71">
        <v>41</v>
      </c>
      <c r="E121" s="72">
        <v>35</v>
      </c>
      <c r="F121" s="73"/>
      <c r="G121" s="71">
        <f>B121-C121</f>
        <v>5</v>
      </c>
      <c r="H121" s="72">
        <f>D121-E121</f>
        <v>6</v>
      </c>
      <c r="I121" s="37" t="str">
        <f>IF(C121=0, "-", IF(G121/C121&lt;10, G121/C121, "&gt;999%"))</f>
        <v>-</v>
      </c>
      <c r="J121" s="38">
        <f>IF(E121=0, "-", IF(H121/E121&lt;10, H121/E121, "&gt;999%"))</f>
        <v>0.17142857142857143</v>
      </c>
    </row>
    <row r="122" spans="1:10" x14ac:dyDescent="0.25">
      <c r="A122" s="177"/>
      <c r="B122" s="143"/>
      <c r="C122" s="144"/>
      <c r="D122" s="143"/>
      <c r="E122" s="144"/>
      <c r="F122" s="145"/>
      <c r="G122" s="143"/>
      <c r="H122" s="144"/>
      <c r="I122" s="151"/>
      <c r="J122" s="152"/>
    </row>
    <row r="123" spans="1:10" s="139" customFormat="1" ht="13" x14ac:dyDescent="0.3">
      <c r="A123" s="159" t="s">
        <v>47</v>
      </c>
      <c r="B123" s="65"/>
      <c r="C123" s="66"/>
      <c r="D123" s="65"/>
      <c r="E123" s="66"/>
      <c r="F123" s="67"/>
      <c r="G123" s="65"/>
      <c r="H123" s="66"/>
      <c r="I123" s="20"/>
      <c r="J123" s="21"/>
    </row>
    <row r="124" spans="1:10" x14ac:dyDescent="0.25">
      <c r="A124" s="158" t="s">
        <v>203</v>
      </c>
      <c r="B124" s="65">
        <v>27</v>
      </c>
      <c r="C124" s="66">
        <v>2</v>
      </c>
      <c r="D124" s="65">
        <v>223</v>
      </c>
      <c r="E124" s="66">
        <v>108</v>
      </c>
      <c r="F124" s="67"/>
      <c r="G124" s="65">
        <f>B124-C124</f>
        <v>25</v>
      </c>
      <c r="H124" s="66">
        <f>D124-E124</f>
        <v>115</v>
      </c>
      <c r="I124" s="20" t="str">
        <f>IF(C124=0, "-", IF(G124/C124&lt;10, G124/C124, "&gt;999%"))</f>
        <v>&gt;999%</v>
      </c>
      <c r="J124" s="21">
        <f>IF(E124=0, "-", IF(H124/E124&lt;10, H124/E124, "&gt;999%"))</f>
        <v>1.0648148148148149</v>
      </c>
    </row>
    <row r="125" spans="1:10" s="160" customFormat="1" ht="13" x14ac:dyDescent="0.3">
      <c r="A125" s="178" t="s">
        <v>670</v>
      </c>
      <c r="B125" s="71">
        <v>27</v>
      </c>
      <c r="C125" s="72">
        <v>2</v>
      </c>
      <c r="D125" s="71">
        <v>223</v>
      </c>
      <c r="E125" s="72">
        <v>108</v>
      </c>
      <c r="F125" s="73"/>
      <c r="G125" s="71">
        <f>B125-C125</f>
        <v>25</v>
      </c>
      <c r="H125" s="72">
        <f>D125-E125</f>
        <v>115</v>
      </c>
      <c r="I125" s="37" t="str">
        <f>IF(C125=0, "-", IF(G125/C125&lt;10, G125/C125, "&gt;999%"))</f>
        <v>&gt;999%</v>
      </c>
      <c r="J125" s="38">
        <f>IF(E125=0, "-", IF(H125/E125&lt;10, H125/E125, "&gt;999%"))</f>
        <v>1.0648148148148149</v>
      </c>
    </row>
    <row r="126" spans="1:10" x14ac:dyDescent="0.25">
      <c r="A126" s="177"/>
      <c r="B126" s="143"/>
      <c r="C126" s="144"/>
      <c r="D126" s="143"/>
      <c r="E126" s="144"/>
      <c r="F126" s="145"/>
      <c r="G126" s="143"/>
      <c r="H126" s="144"/>
      <c r="I126" s="151"/>
      <c r="J126" s="152"/>
    </row>
    <row r="127" spans="1:10" s="139" customFormat="1" ht="13" x14ac:dyDescent="0.3">
      <c r="A127" s="159" t="s">
        <v>48</v>
      </c>
      <c r="B127" s="65"/>
      <c r="C127" s="66"/>
      <c r="D127" s="65"/>
      <c r="E127" s="66"/>
      <c r="F127" s="67"/>
      <c r="G127" s="65"/>
      <c r="H127" s="66"/>
      <c r="I127" s="20"/>
      <c r="J127" s="21"/>
    </row>
    <row r="128" spans="1:10" x14ac:dyDescent="0.25">
      <c r="A128" s="158" t="s">
        <v>553</v>
      </c>
      <c r="B128" s="65">
        <v>51</v>
      </c>
      <c r="C128" s="66">
        <v>17</v>
      </c>
      <c r="D128" s="65">
        <v>327</v>
      </c>
      <c r="E128" s="66">
        <v>131</v>
      </c>
      <c r="F128" s="67"/>
      <c r="G128" s="65">
        <f>B128-C128</f>
        <v>34</v>
      </c>
      <c r="H128" s="66">
        <f>D128-E128</f>
        <v>196</v>
      </c>
      <c r="I128" s="20">
        <f>IF(C128=0, "-", IF(G128/C128&lt;10, G128/C128, "&gt;999%"))</f>
        <v>2</v>
      </c>
      <c r="J128" s="21">
        <f>IF(E128=0, "-", IF(H128/E128&lt;10, H128/E128, "&gt;999%"))</f>
        <v>1.4961832061068703</v>
      </c>
    </row>
    <row r="129" spans="1:10" s="160" customFormat="1" ht="13" x14ac:dyDescent="0.3">
      <c r="A129" s="178" t="s">
        <v>671</v>
      </c>
      <c r="B129" s="71">
        <v>51</v>
      </c>
      <c r="C129" s="72">
        <v>17</v>
      </c>
      <c r="D129" s="71">
        <v>327</v>
      </c>
      <c r="E129" s="72">
        <v>131</v>
      </c>
      <c r="F129" s="73"/>
      <c r="G129" s="71">
        <f>B129-C129</f>
        <v>34</v>
      </c>
      <c r="H129" s="72">
        <f>D129-E129</f>
        <v>196</v>
      </c>
      <c r="I129" s="37">
        <f>IF(C129=0, "-", IF(G129/C129&lt;10, G129/C129, "&gt;999%"))</f>
        <v>2</v>
      </c>
      <c r="J129" s="38">
        <f>IF(E129=0, "-", IF(H129/E129&lt;10, H129/E129, "&gt;999%"))</f>
        <v>1.4961832061068703</v>
      </c>
    </row>
    <row r="130" spans="1:10" x14ac:dyDescent="0.25">
      <c r="A130" s="177"/>
      <c r="B130" s="143"/>
      <c r="C130" s="144"/>
      <c r="D130" s="143"/>
      <c r="E130" s="144"/>
      <c r="F130" s="145"/>
      <c r="G130" s="143"/>
      <c r="H130" s="144"/>
      <c r="I130" s="151"/>
      <c r="J130" s="152"/>
    </row>
    <row r="131" spans="1:10" s="139" customFormat="1" ht="13" x14ac:dyDescent="0.3">
      <c r="A131" s="159" t="s">
        <v>49</v>
      </c>
      <c r="B131" s="65"/>
      <c r="C131" s="66"/>
      <c r="D131" s="65"/>
      <c r="E131" s="66"/>
      <c r="F131" s="67"/>
      <c r="G131" s="65"/>
      <c r="H131" s="66"/>
      <c r="I131" s="20"/>
      <c r="J131" s="21"/>
    </row>
    <row r="132" spans="1:10" x14ac:dyDescent="0.25">
      <c r="A132" s="158" t="s">
        <v>403</v>
      </c>
      <c r="B132" s="65">
        <v>38</v>
      </c>
      <c r="C132" s="66">
        <v>85</v>
      </c>
      <c r="D132" s="65">
        <v>677</v>
      </c>
      <c r="E132" s="66">
        <v>508</v>
      </c>
      <c r="F132" s="67"/>
      <c r="G132" s="65">
        <f t="shared" ref="G132:G143" si="8">B132-C132</f>
        <v>-47</v>
      </c>
      <c r="H132" s="66">
        <f t="shared" ref="H132:H143" si="9">D132-E132</f>
        <v>169</v>
      </c>
      <c r="I132" s="20">
        <f t="shared" ref="I132:I143" si="10">IF(C132=0, "-", IF(G132/C132&lt;10, G132/C132, "&gt;999%"))</f>
        <v>-0.55294117647058827</v>
      </c>
      <c r="J132" s="21">
        <f t="shared" ref="J132:J143" si="11">IF(E132=0, "-", IF(H132/E132&lt;10, H132/E132, "&gt;999%"))</f>
        <v>0.33267716535433073</v>
      </c>
    </row>
    <row r="133" spans="1:10" x14ac:dyDescent="0.25">
      <c r="A133" s="158" t="s">
        <v>444</v>
      </c>
      <c r="B133" s="65">
        <v>671</v>
      </c>
      <c r="C133" s="66">
        <v>192</v>
      </c>
      <c r="D133" s="65">
        <v>3848</v>
      </c>
      <c r="E133" s="66">
        <v>2465</v>
      </c>
      <c r="F133" s="67"/>
      <c r="G133" s="65">
        <f t="shared" si="8"/>
        <v>479</v>
      </c>
      <c r="H133" s="66">
        <f t="shared" si="9"/>
        <v>1383</v>
      </c>
      <c r="I133" s="20">
        <f t="shared" si="10"/>
        <v>2.4947916666666665</v>
      </c>
      <c r="J133" s="21">
        <f t="shared" si="11"/>
        <v>0.5610547667342799</v>
      </c>
    </row>
    <row r="134" spans="1:10" x14ac:dyDescent="0.25">
      <c r="A134" s="158" t="s">
        <v>206</v>
      </c>
      <c r="B134" s="65">
        <v>0</v>
      </c>
      <c r="C134" s="66">
        <v>0</v>
      </c>
      <c r="D134" s="65">
        <v>34</v>
      </c>
      <c r="E134" s="66">
        <v>27</v>
      </c>
      <c r="F134" s="67"/>
      <c r="G134" s="65">
        <f t="shared" si="8"/>
        <v>0</v>
      </c>
      <c r="H134" s="66">
        <f t="shared" si="9"/>
        <v>7</v>
      </c>
      <c r="I134" s="20" t="str">
        <f t="shared" si="10"/>
        <v>-</v>
      </c>
      <c r="J134" s="21">
        <f t="shared" si="11"/>
        <v>0.25925925925925924</v>
      </c>
    </row>
    <row r="135" spans="1:10" x14ac:dyDescent="0.25">
      <c r="A135" s="158" t="s">
        <v>235</v>
      </c>
      <c r="B135" s="65">
        <v>0</v>
      </c>
      <c r="C135" s="66">
        <v>0</v>
      </c>
      <c r="D135" s="65">
        <v>11</v>
      </c>
      <c r="E135" s="66">
        <v>41</v>
      </c>
      <c r="F135" s="67"/>
      <c r="G135" s="65">
        <f t="shared" si="8"/>
        <v>0</v>
      </c>
      <c r="H135" s="66">
        <f t="shared" si="9"/>
        <v>-30</v>
      </c>
      <c r="I135" s="20" t="str">
        <f t="shared" si="10"/>
        <v>-</v>
      </c>
      <c r="J135" s="21">
        <f t="shared" si="11"/>
        <v>-0.73170731707317072</v>
      </c>
    </row>
    <row r="136" spans="1:10" x14ac:dyDescent="0.25">
      <c r="A136" s="158" t="s">
        <v>316</v>
      </c>
      <c r="B136" s="65">
        <v>4</v>
      </c>
      <c r="C136" s="66">
        <v>72</v>
      </c>
      <c r="D136" s="65">
        <v>502</v>
      </c>
      <c r="E136" s="66">
        <v>544</v>
      </c>
      <c r="F136" s="67"/>
      <c r="G136" s="65">
        <f t="shared" si="8"/>
        <v>-68</v>
      </c>
      <c r="H136" s="66">
        <f t="shared" si="9"/>
        <v>-42</v>
      </c>
      <c r="I136" s="20">
        <f t="shared" si="10"/>
        <v>-0.94444444444444442</v>
      </c>
      <c r="J136" s="21">
        <f t="shared" si="11"/>
        <v>-7.720588235294118E-2</v>
      </c>
    </row>
    <row r="137" spans="1:10" x14ac:dyDescent="0.25">
      <c r="A137" s="158" t="s">
        <v>352</v>
      </c>
      <c r="B137" s="65">
        <v>96</v>
      </c>
      <c r="C137" s="66">
        <v>25</v>
      </c>
      <c r="D137" s="65">
        <v>540</v>
      </c>
      <c r="E137" s="66">
        <v>716</v>
      </c>
      <c r="F137" s="67"/>
      <c r="G137" s="65">
        <f t="shared" si="8"/>
        <v>71</v>
      </c>
      <c r="H137" s="66">
        <f t="shared" si="9"/>
        <v>-176</v>
      </c>
      <c r="I137" s="20">
        <f t="shared" si="10"/>
        <v>2.84</v>
      </c>
      <c r="J137" s="21">
        <f t="shared" si="11"/>
        <v>-0.24581005586592178</v>
      </c>
    </row>
    <row r="138" spans="1:10" x14ac:dyDescent="0.25">
      <c r="A138" s="158" t="s">
        <v>526</v>
      </c>
      <c r="B138" s="65">
        <v>115</v>
      </c>
      <c r="C138" s="66">
        <v>193</v>
      </c>
      <c r="D138" s="65">
        <v>1349</v>
      </c>
      <c r="E138" s="66">
        <v>1016</v>
      </c>
      <c r="F138" s="67"/>
      <c r="G138" s="65">
        <f t="shared" si="8"/>
        <v>-78</v>
      </c>
      <c r="H138" s="66">
        <f t="shared" si="9"/>
        <v>333</v>
      </c>
      <c r="I138" s="20">
        <f t="shared" si="10"/>
        <v>-0.40414507772020725</v>
      </c>
      <c r="J138" s="21">
        <f t="shared" si="11"/>
        <v>0.327755905511811</v>
      </c>
    </row>
    <row r="139" spans="1:10" x14ac:dyDescent="0.25">
      <c r="A139" s="158" t="s">
        <v>535</v>
      </c>
      <c r="B139" s="65">
        <v>1521</v>
      </c>
      <c r="C139" s="66">
        <v>1460</v>
      </c>
      <c r="D139" s="65">
        <v>12321</v>
      </c>
      <c r="E139" s="66">
        <v>9299</v>
      </c>
      <c r="F139" s="67"/>
      <c r="G139" s="65">
        <f t="shared" si="8"/>
        <v>61</v>
      </c>
      <c r="H139" s="66">
        <f t="shared" si="9"/>
        <v>3022</v>
      </c>
      <c r="I139" s="20">
        <f t="shared" si="10"/>
        <v>4.1780821917808221E-2</v>
      </c>
      <c r="J139" s="21">
        <f t="shared" si="11"/>
        <v>0.32498118077212601</v>
      </c>
    </row>
    <row r="140" spans="1:10" x14ac:dyDescent="0.25">
      <c r="A140" s="158" t="s">
        <v>504</v>
      </c>
      <c r="B140" s="65">
        <v>0</v>
      </c>
      <c r="C140" s="66">
        <v>0</v>
      </c>
      <c r="D140" s="65">
        <v>0</v>
      </c>
      <c r="E140" s="66">
        <v>9</v>
      </c>
      <c r="F140" s="67"/>
      <c r="G140" s="65">
        <f t="shared" si="8"/>
        <v>0</v>
      </c>
      <c r="H140" s="66">
        <f t="shared" si="9"/>
        <v>-9</v>
      </c>
      <c r="I140" s="20" t="str">
        <f t="shared" si="10"/>
        <v>-</v>
      </c>
      <c r="J140" s="21">
        <f t="shared" si="11"/>
        <v>-1</v>
      </c>
    </row>
    <row r="141" spans="1:10" x14ac:dyDescent="0.25">
      <c r="A141" s="158" t="s">
        <v>516</v>
      </c>
      <c r="B141" s="65">
        <v>30</v>
      </c>
      <c r="C141" s="66">
        <v>125</v>
      </c>
      <c r="D141" s="65">
        <v>828</v>
      </c>
      <c r="E141" s="66">
        <v>506</v>
      </c>
      <c r="F141" s="67"/>
      <c r="G141" s="65">
        <f t="shared" si="8"/>
        <v>-95</v>
      </c>
      <c r="H141" s="66">
        <f t="shared" si="9"/>
        <v>322</v>
      </c>
      <c r="I141" s="20">
        <f t="shared" si="10"/>
        <v>-0.76</v>
      </c>
      <c r="J141" s="21">
        <f t="shared" si="11"/>
        <v>0.63636363636363635</v>
      </c>
    </row>
    <row r="142" spans="1:10" x14ac:dyDescent="0.25">
      <c r="A142" s="158" t="s">
        <v>554</v>
      </c>
      <c r="B142" s="65">
        <v>29</v>
      </c>
      <c r="C142" s="66">
        <v>5</v>
      </c>
      <c r="D142" s="65">
        <v>112</v>
      </c>
      <c r="E142" s="66">
        <v>153</v>
      </c>
      <c r="F142" s="67"/>
      <c r="G142" s="65">
        <f t="shared" si="8"/>
        <v>24</v>
      </c>
      <c r="H142" s="66">
        <f t="shared" si="9"/>
        <v>-41</v>
      </c>
      <c r="I142" s="20">
        <f t="shared" si="10"/>
        <v>4.8</v>
      </c>
      <c r="J142" s="21">
        <f t="shared" si="11"/>
        <v>-0.26797385620915032</v>
      </c>
    </row>
    <row r="143" spans="1:10" s="160" customFormat="1" ht="13" x14ac:dyDescent="0.3">
      <c r="A143" s="178" t="s">
        <v>672</v>
      </c>
      <c r="B143" s="71">
        <v>2504</v>
      </c>
      <c r="C143" s="72">
        <v>2157</v>
      </c>
      <c r="D143" s="71">
        <v>20222</v>
      </c>
      <c r="E143" s="72">
        <v>15284</v>
      </c>
      <c r="F143" s="73"/>
      <c r="G143" s="71">
        <f t="shared" si="8"/>
        <v>347</v>
      </c>
      <c r="H143" s="72">
        <f t="shared" si="9"/>
        <v>4938</v>
      </c>
      <c r="I143" s="37">
        <f t="shared" si="10"/>
        <v>0.16087158089939732</v>
      </c>
      <c r="J143" s="38">
        <f t="shared" si="11"/>
        <v>0.32308296257524211</v>
      </c>
    </row>
    <row r="144" spans="1:10" x14ac:dyDescent="0.25">
      <c r="A144" s="177"/>
      <c r="B144" s="143"/>
      <c r="C144" s="144"/>
      <c r="D144" s="143"/>
      <c r="E144" s="144"/>
      <c r="F144" s="145"/>
      <c r="G144" s="143"/>
      <c r="H144" s="144"/>
      <c r="I144" s="151"/>
      <c r="J144" s="152"/>
    </row>
    <row r="145" spans="1:10" s="139" customFormat="1" ht="13" x14ac:dyDescent="0.3">
      <c r="A145" s="159" t="s">
        <v>50</v>
      </c>
      <c r="B145" s="65"/>
      <c r="C145" s="66"/>
      <c r="D145" s="65"/>
      <c r="E145" s="66"/>
      <c r="F145" s="67"/>
      <c r="G145" s="65"/>
      <c r="H145" s="66"/>
      <c r="I145" s="20"/>
      <c r="J145" s="21"/>
    </row>
    <row r="146" spans="1:10" x14ac:dyDescent="0.25">
      <c r="A146" s="158" t="s">
        <v>555</v>
      </c>
      <c r="B146" s="65">
        <v>7</v>
      </c>
      <c r="C146" s="66">
        <v>0</v>
      </c>
      <c r="D146" s="65">
        <v>10</v>
      </c>
      <c r="E146" s="66">
        <v>0</v>
      </c>
      <c r="F146" s="67"/>
      <c r="G146" s="65">
        <f>B146-C146</f>
        <v>7</v>
      </c>
      <c r="H146" s="66">
        <f>D146-E146</f>
        <v>10</v>
      </c>
      <c r="I146" s="20" t="str">
        <f>IF(C146=0, "-", IF(G146/C146&lt;10, G146/C146, "&gt;999%"))</f>
        <v>-</v>
      </c>
      <c r="J146" s="21" t="str">
        <f>IF(E146=0, "-", IF(H146/E146&lt;10, H146/E146, "&gt;999%"))</f>
        <v>-</v>
      </c>
    </row>
    <row r="147" spans="1:10" s="160" customFormat="1" ht="13" x14ac:dyDescent="0.3">
      <c r="A147" s="178" t="s">
        <v>673</v>
      </c>
      <c r="B147" s="71">
        <v>7</v>
      </c>
      <c r="C147" s="72">
        <v>0</v>
      </c>
      <c r="D147" s="71">
        <v>10</v>
      </c>
      <c r="E147" s="72">
        <v>0</v>
      </c>
      <c r="F147" s="73"/>
      <c r="G147" s="71">
        <f>B147-C147</f>
        <v>7</v>
      </c>
      <c r="H147" s="72">
        <f>D147-E147</f>
        <v>10</v>
      </c>
      <c r="I147" s="37" t="str">
        <f>IF(C147=0, "-", IF(G147/C147&lt;10, G147/C147, "&gt;999%"))</f>
        <v>-</v>
      </c>
      <c r="J147" s="38" t="str">
        <f>IF(E147=0, "-", IF(H147/E147&lt;10, H147/E147, "&gt;999%"))</f>
        <v>-</v>
      </c>
    </row>
    <row r="148" spans="1:10" x14ac:dyDescent="0.25">
      <c r="A148" s="177"/>
      <c r="B148" s="143"/>
      <c r="C148" s="144"/>
      <c r="D148" s="143"/>
      <c r="E148" s="144"/>
      <c r="F148" s="145"/>
      <c r="G148" s="143"/>
      <c r="H148" s="144"/>
      <c r="I148" s="151"/>
      <c r="J148" s="152"/>
    </row>
    <row r="149" spans="1:10" s="139" customFormat="1" ht="13" x14ac:dyDescent="0.3">
      <c r="A149" s="159" t="s">
        <v>51</v>
      </c>
      <c r="B149" s="65"/>
      <c r="C149" s="66"/>
      <c r="D149" s="65"/>
      <c r="E149" s="66"/>
      <c r="F149" s="67"/>
      <c r="G149" s="65"/>
      <c r="H149" s="66"/>
      <c r="I149" s="20"/>
      <c r="J149" s="21"/>
    </row>
    <row r="150" spans="1:10" x14ac:dyDescent="0.25">
      <c r="A150" s="158" t="s">
        <v>583</v>
      </c>
      <c r="B150" s="65">
        <v>9</v>
      </c>
      <c r="C150" s="66">
        <v>13</v>
      </c>
      <c r="D150" s="65">
        <v>77</v>
      </c>
      <c r="E150" s="66">
        <v>107</v>
      </c>
      <c r="F150" s="67"/>
      <c r="G150" s="65">
        <f>B150-C150</f>
        <v>-4</v>
      </c>
      <c r="H150" s="66">
        <f>D150-E150</f>
        <v>-30</v>
      </c>
      <c r="I150" s="20">
        <f>IF(C150=0, "-", IF(G150/C150&lt;10, G150/C150, "&gt;999%"))</f>
        <v>-0.30769230769230771</v>
      </c>
      <c r="J150" s="21">
        <f>IF(E150=0, "-", IF(H150/E150&lt;10, H150/E150, "&gt;999%"))</f>
        <v>-0.28037383177570091</v>
      </c>
    </row>
    <row r="151" spans="1:10" s="160" customFormat="1" ht="13" x14ac:dyDescent="0.3">
      <c r="A151" s="178" t="s">
        <v>674</v>
      </c>
      <c r="B151" s="71">
        <v>9</v>
      </c>
      <c r="C151" s="72">
        <v>13</v>
      </c>
      <c r="D151" s="71">
        <v>77</v>
      </c>
      <c r="E151" s="72">
        <v>107</v>
      </c>
      <c r="F151" s="73"/>
      <c r="G151" s="71">
        <f>B151-C151</f>
        <v>-4</v>
      </c>
      <c r="H151" s="72">
        <f>D151-E151</f>
        <v>-30</v>
      </c>
      <c r="I151" s="37">
        <f>IF(C151=0, "-", IF(G151/C151&lt;10, G151/C151, "&gt;999%"))</f>
        <v>-0.30769230769230771</v>
      </c>
      <c r="J151" s="38">
        <f>IF(E151=0, "-", IF(H151/E151&lt;10, H151/E151, "&gt;999%"))</f>
        <v>-0.28037383177570091</v>
      </c>
    </row>
    <row r="152" spans="1:10" x14ac:dyDescent="0.25">
      <c r="A152" s="177"/>
      <c r="B152" s="143"/>
      <c r="C152" s="144"/>
      <c r="D152" s="143"/>
      <c r="E152" s="144"/>
      <c r="F152" s="145"/>
      <c r="G152" s="143"/>
      <c r="H152" s="144"/>
      <c r="I152" s="151"/>
      <c r="J152" s="152"/>
    </row>
    <row r="153" spans="1:10" s="139" customFormat="1" ht="13" x14ac:dyDescent="0.3">
      <c r="A153" s="159" t="s">
        <v>52</v>
      </c>
      <c r="B153" s="65"/>
      <c r="C153" s="66"/>
      <c r="D153" s="65"/>
      <c r="E153" s="66"/>
      <c r="F153" s="67"/>
      <c r="G153" s="65"/>
      <c r="H153" s="66"/>
      <c r="I153" s="20"/>
      <c r="J153" s="21"/>
    </row>
    <row r="154" spans="1:10" x14ac:dyDescent="0.25">
      <c r="A154" s="158" t="s">
        <v>556</v>
      </c>
      <c r="B154" s="65">
        <v>57</v>
      </c>
      <c r="C154" s="66">
        <v>46</v>
      </c>
      <c r="D154" s="65">
        <v>442</v>
      </c>
      <c r="E154" s="66">
        <v>463</v>
      </c>
      <c r="F154" s="67"/>
      <c r="G154" s="65">
        <f>B154-C154</f>
        <v>11</v>
      </c>
      <c r="H154" s="66">
        <f>D154-E154</f>
        <v>-21</v>
      </c>
      <c r="I154" s="20">
        <f>IF(C154=0, "-", IF(G154/C154&lt;10, G154/C154, "&gt;999%"))</f>
        <v>0.2391304347826087</v>
      </c>
      <c r="J154" s="21">
        <f>IF(E154=0, "-", IF(H154/E154&lt;10, H154/E154, "&gt;999%"))</f>
        <v>-4.5356371490280781E-2</v>
      </c>
    </row>
    <row r="155" spans="1:10" x14ac:dyDescent="0.25">
      <c r="A155" s="158" t="s">
        <v>569</v>
      </c>
      <c r="B155" s="65">
        <v>25</v>
      </c>
      <c r="C155" s="66">
        <v>29</v>
      </c>
      <c r="D155" s="65">
        <v>270</v>
      </c>
      <c r="E155" s="66">
        <v>283</v>
      </c>
      <c r="F155" s="67"/>
      <c r="G155" s="65">
        <f>B155-C155</f>
        <v>-4</v>
      </c>
      <c r="H155" s="66">
        <f>D155-E155</f>
        <v>-13</v>
      </c>
      <c r="I155" s="20">
        <f>IF(C155=0, "-", IF(G155/C155&lt;10, G155/C155, "&gt;999%"))</f>
        <v>-0.13793103448275862</v>
      </c>
      <c r="J155" s="21">
        <f>IF(E155=0, "-", IF(H155/E155&lt;10, H155/E155, "&gt;999%"))</f>
        <v>-4.5936395759717315E-2</v>
      </c>
    </row>
    <row r="156" spans="1:10" x14ac:dyDescent="0.25">
      <c r="A156" s="158" t="s">
        <v>584</v>
      </c>
      <c r="B156" s="65">
        <v>18</v>
      </c>
      <c r="C156" s="66">
        <v>31</v>
      </c>
      <c r="D156" s="65">
        <v>144</v>
      </c>
      <c r="E156" s="66">
        <v>196</v>
      </c>
      <c r="F156" s="67"/>
      <c r="G156" s="65">
        <f>B156-C156</f>
        <v>-13</v>
      </c>
      <c r="H156" s="66">
        <f>D156-E156</f>
        <v>-52</v>
      </c>
      <c r="I156" s="20">
        <f>IF(C156=0, "-", IF(G156/C156&lt;10, G156/C156, "&gt;999%"))</f>
        <v>-0.41935483870967744</v>
      </c>
      <c r="J156" s="21">
        <f>IF(E156=0, "-", IF(H156/E156&lt;10, H156/E156, "&gt;999%"))</f>
        <v>-0.26530612244897961</v>
      </c>
    </row>
    <row r="157" spans="1:10" s="160" customFormat="1" ht="13" x14ac:dyDescent="0.3">
      <c r="A157" s="178" t="s">
        <v>675</v>
      </c>
      <c r="B157" s="71">
        <v>100</v>
      </c>
      <c r="C157" s="72">
        <v>106</v>
      </c>
      <c r="D157" s="71">
        <v>856</v>
      </c>
      <c r="E157" s="72">
        <v>942</v>
      </c>
      <c r="F157" s="73"/>
      <c r="G157" s="71">
        <f>B157-C157</f>
        <v>-6</v>
      </c>
      <c r="H157" s="72">
        <f>D157-E157</f>
        <v>-86</v>
      </c>
      <c r="I157" s="37">
        <f>IF(C157=0, "-", IF(G157/C157&lt;10, G157/C157, "&gt;999%"))</f>
        <v>-5.6603773584905662E-2</v>
      </c>
      <c r="J157" s="38">
        <f>IF(E157=0, "-", IF(H157/E157&lt;10, H157/E157, "&gt;999%"))</f>
        <v>-9.1295116772823773E-2</v>
      </c>
    </row>
    <row r="158" spans="1:10" x14ac:dyDescent="0.25">
      <c r="A158" s="177"/>
      <c r="B158" s="143"/>
      <c r="C158" s="144"/>
      <c r="D158" s="143"/>
      <c r="E158" s="144"/>
      <c r="F158" s="145"/>
      <c r="G158" s="143"/>
      <c r="H158" s="144"/>
      <c r="I158" s="151"/>
      <c r="J158" s="152"/>
    </row>
    <row r="159" spans="1:10" s="139" customFormat="1" ht="13" x14ac:dyDescent="0.3">
      <c r="A159" s="159" t="s">
        <v>53</v>
      </c>
      <c r="B159" s="65"/>
      <c r="C159" s="66"/>
      <c r="D159" s="65"/>
      <c r="E159" s="66"/>
      <c r="F159" s="67"/>
      <c r="G159" s="65"/>
      <c r="H159" s="66"/>
      <c r="I159" s="20"/>
      <c r="J159" s="21"/>
    </row>
    <row r="160" spans="1:10" x14ac:dyDescent="0.25">
      <c r="A160" s="158" t="s">
        <v>259</v>
      </c>
      <c r="B160" s="65">
        <v>2</v>
      </c>
      <c r="C160" s="66">
        <v>3</v>
      </c>
      <c r="D160" s="65">
        <v>11</v>
      </c>
      <c r="E160" s="66">
        <v>10</v>
      </c>
      <c r="F160" s="67"/>
      <c r="G160" s="65">
        <f t="shared" ref="G160:G165" si="12">B160-C160</f>
        <v>-1</v>
      </c>
      <c r="H160" s="66">
        <f t="shared" ref="H160:H165" si="13">D160-E160</f>
        <v>1</v>
      </c>
      <c r="I160" s="20">
        <f t="shared" ref="I160:I165" si="14">IF(C160=0, "-", IF(G160/C160&lt;10, G160/C160, "&gt;999%"))</f>
        <v>-0.33333333333333331</v>
      </c>
      <c r="J160" s="21">
        <f t="shared" ref="J160:J165" si="15">IF(E160=0, "-", IF(H160/E160&lt;10, H160/E160, "&gt;999%"))</f>
        <v>0.1</v>
      </c>
    </row>
    <row r="161" spans="1:10" x14ac:dyDescent="0.25">
      <c r="A161" s="158" t="s">
        <v>279</v>
      </c>
      <c r="B161" s="65">
        <v>0</v>
      </c>
      <c r="C161" s="66">
        <v>2</v>
      </c>
      <c r="D161" s="65">
        <v>2</v>
      </c>
      <c r="E161" s="66">
        <v>10</v>
      </c>
      <c r="F161" s="67"/>
      <c r="G161" s="65">
        <f t="shared" si="12"/>
        <v>-2</v>
      </c>
      <c r="H161" s="66">
        <f t="shared" si="13"/>
        <v>-8</v>
      </c>
      <c r="I161" s="20">
        <f t="shared" si="14"/>
        <v>-1</v>
      </c>
      <c r="J161" s="21">
        <f t="shared" si="15"/>
        <v>-0.8</v>
      </c>
    </row>
    <row r="162" spans="1:10" x14ac:dyDescent="0.25">
      <c r="A162" s="158" t="s">
        <v>390</v>
      </c>
      <c r="B162" s="65">
        <v>1</v>
      </c>
      <c r="C162" s="66">
        <v>8</v>
      </c>
      <c r="D162" s="65">
        <v>30</v>
      </c>
      <c r="E162" s="66">
        <v>9</v>
      </c>
      <c r="F162" s="67"/>
      <c r="G162" s="65">
        <f t="shared" si="12"/>
        <v>-7</v>
      </c>
      <c r="H162" s="66">
        <f t="shared" si="13"/>
        <v>21</v>
      </c>
      <c r="I162" s="20">
        <f t="shared" si="14"/>
        <v>-0.875</v>
      </c>
      <c r="J162" s="21">
        <f t="shared" si="15"/>
        <v>2.3333333333333335</v>
      </c>
    </row>
    <row r="163" spans="1:10" x14ac:dyDescent="0.25">
      <c r="A163" s="158" t="s">
        <v>428</v>
      </c>
      <c r="B163" s="65">
        <v>28</v>
      </c>
      <c r="C163" s="66">
        <v>8</v>
      </c>
      <c r="D163" s="65">
        <v>210</v>
      </c>
      <c r="E163" s="66">
        <v>85</v>
      </c>
      <c r="F163" s="67"/>
      <c r="G163" s="65">
        <f t="shared" si="12"/>
        <v>20</v>
      </c>
      <c r="H163" s="66">
        <f t="shared" si="13"/>
        <v>125</v>
      </c>
      <c r="I163" s="20">
        <f t="shared" si="14"/>
        <v>2.5</v>
      </c>
      <c r="J163" s="21">
        <f t="shared" si="15"/>
        <v>1.4705882352941178</v>
      </c>
    </row>
    <row r="164" spans="1:10" x14ac:dyDescent="0.25">
      <c r="A164" s="158" t="s">
        <v>472</v>
      </c>
      <c r="B164" s="65">
        <v>8</v>
      </c>
      <c r="C164" s="66">
        <v>8</v>
      </c>
      <c r="D164" s="65">
        <v>60</v>
      </c>
      <c r="E164" s="66">
        <v>41</v>
      </c>
      <c r="F164" s="67"/>
      <c r="G164" s="65">
        <f t="shared" si="12"/>
        <v>0</v>
      </c>
      <c r="H164" s="66">
        <f t="shared" si="13"/>
        <v>19</v>
      </c>
      <c r="I164" s="20">
        <f t="shared" si="14"/>
        <v>0</v>
      </c>
      <c r="J164" s="21">
        <f t="shared" si="15"/>
        <v>0.46341463414634149</v>
      </c>
    </row>
    <row r="165" spans="1:10" s="160" customFormat="1" ht="13" x14ac:dyDescent="0.3">
      <c r="A165" s="178" t="s">
        <v>676</v>
      </c>
      <c r="B165" s="71">
        <v>39</v>
      </c>
      <c r="C165" s="72">
        <v>29</v>
      </c>
      <c r="D165" s="71">
        <v>313</v>
      </c>
      <c r="E165" s="72">
        <v>155</v>
      </c>
      <c r="F165" s="73"/>
      <c r="G165" s="71">
        <f t="shared" si="12"/>
        <v>10</v>
      </c>
      <c r="H165" s="72">
        <f t="shared" si="13"/>
        <v>158</v>
      </c>
      <c r="I165" s="37">
        <f t="shared" si="14"/>
        <v>0.34482758620689657</v>
      </c>
      <c r="J165" s="38">
        <f t="shared" si="15"/>
        <v>1.0193548387096774</v>
      </c>
    </row>
    <row r="166" spans="1:10" x14ac:dyDescent="0.25">
      <c r="A166" s="177"/>
      <c r="B166" s="143"/>
      <c r="C166" s="144"/>
      <c r="D166" s="143"/>
      <c r="E166" s="144"/>
      <c r="F166" s="145"/>
      <c r="G166" s="143"/>
      <c r="H166" s="144"/>
      <c r="I166" s="151"/>
      <c r="J166" s="152"/>
    </row>
    <row r="167" spans="1:10" s="139" customFormat="1" ht="13" x14ac:dyDescent="0.3">
      <c r="A167" s="159" t="s">
        <v>54</v>
      </c>
      <c r="B167" s="65"/>
      <c r="C167" s="66"/>
      <c r="D167" s="65"/>
      <c r="E167" s="66"/>
      <c r="F167" s="67"/>
      <c r="G167" s="65"/>
      <c r="H167" s="66"/>
      <c r="I167" s="20"/>
      <c r="J167" s="21"/>
    </row>
    <row r="168" spans="1:10" x14ac:dyDescent="0.25">
      <c r="A168" s="158" t="s">
        <v>404</v>
      </c>
      <c r="B168" s="65">
        <v>299</v>
      </c>
      <c r="C168" s="66">
        <v>269</v>
      </c>
      <c r="D168" s="65">
        <v>1887</v>
      </c>
      <c r="E168" s="66">
        <v>1274</v>
      </c>
      <c r="F168" s="67"/>
      <c r="G168" s="65">
        <f t="shared" ref="G168:G178" si="16">B168-C168</f>
        <v>30</v>
      </c>
      <c r="H168" s="66">
        <f t="shared" ref="H168:H178" si="17">D168-E168</f>
        <v>613</v>
      </c>
      <c r="I168" s="20">
        <f t="shared" ref="I168:I178" si="18">IF(C168=0, "-", IF(G168/C168&lt;10, G168/C168, "&gt;999%"))</f>
        <v>0.11152416356877323</v>
      </c>
      <c r="J168" s="21">
        <f t="shared" ref="J168:J178" si="19">IF(E168=0, "-", IF(H168/E168&lt;10, H168/E168, "&gt;999%"))</f>
        <v>0.48116169544740972</v>
      </c>
    </row>
    <row r="169" spans="1:10" x14ac:dyDescent="0.25">
      <c r="A169" s="158" t="s">
        <v>405</v>
      </c>
      <c r="B169" s="65">
        <v>98</v>
      </c>
      <c r="C169" s="66">
        <v>98</v>
      </c>
      <c r="D169" s="65">
        <v>804</v>
      </c>
      <c r="E169" s="66">
        <v>205</v>
      </c>
      <c r="F169" s="67"/>
      <c r="G169" s="65">
        <f t="shared" si="16"/>
        <v>0</v>
      </c>
      <c r="H169" s="66">
        <f t="shared" si="17"/>
        <v>599</v>
      </c>
      <c r="I169" s="20">
        <f t="shared" si="18"/>
        <v>0</v>
      </c>
      <c r="J169" s="21">
        <f t="shared" si="19"/>
        <v>2.9219512195121951</v>
      </c>
    </row>
    <row r="170" spans="1:10" x14ac:dyDescent="0.25">
      <c r="A170" s="158" t="s">
        <v>445</v>
      </c>
      <c r="B170" s="65">
        <v>0</v>
      </c>
      <c r="C170" s="66">
        <v>0</v>
      </c>
      <c r="D170" s="65">
        <v>0</v>
      </c>
      <c r="E170" s="66">
        <v>6</v>
      </c>
      <c r="F170" s="67"/>
      <c r="G170" s="65">
        <f t="shared" si="16"/>
        <v>0</v>
      </c>
      <c r="H170" s="66">
        <f t="shared" si="17"/>
        <v>-6</v>
      </c>
      <c r="I170" s="20" t="str">
        <f t="shared" si="18"/>
        <v>-</v>
      </c>
      <c r="J170" s="21">
        <f t="shared" si="19"/>
        <v>-1</v>
      </c>
    </row>
    <row r="171" spans="1:10" x14ac:dyDescent="0.25">
      <c r="A171" s="158" t="s">
        <v>364</v>
      </c>
      <c r="B171" s="65">
        <v>290</v>
      </c>
      <c r="C171" s="66">
        <v>176</v>
      </c>
      <c r="D171" s="65">
        <v>2542</v>
      </c>
      <c r="E171" s="66">
        <v>1350</v>
      </c>
      <c r="F171" s="67"/>
      <c r="G171" s="65">
        <f t="shared" si="16"/>
        <v>114</v>
      </c>
      <c r="H171" s="66">
        <f t="shared" si="17"/>
        <v>1192</v>
      </c>
      <c r="I171" s="20">
        <f t="shared" si="18"/>
        <v>0.64772727272727271</v>
      </c>
      <c r="J171" s="21">
        <f t="shared" si="19"/>
        <v>0.88296296296296295</v>
      </c>
    </row>
    <row r="172" spans="1:10" x14ac:dyDescent="0.25">
      <c r="A172" s="158" t="s">
        <v>236</v>
      </c>
      <c r="B172" s="65">
        <v>14</v>
      </c>
      <c r="C172" s="66">
        <v>0</v>
      </c>
      <c r="D172" s="65">
        <v>52</v>
      </c>
      <c r="E172" s="66">
        <v>0</v>
      </c>
      <c r="F172" s="67"/>
      <c r="G172" s="65">
        <f t="shared" si="16"/>
        <v>14</v>
      </c>
      <c r="H172" s="66">
        <f t="shared" si="17"/>
        <v>52</v>
      </c>
      <c r="I172" s="20" t="str">
        <f t="shared" si="18"/>
        <v>-</v>
      </c>
      <c r="J172" s="21" t="str">
        <f t="shared" si="19"/>
        <v>-</v>
      </c>
    </row>
    <row r="173" spans="1:10" x14ac:dyDescent="0.25">
      <c r="A173" s="158" t="s">
        <v>527</v>
      </c>
      <c r="B173" s="65">
        <v>0</v>
      </c>
      <c r="C173" s="66">
        <v>0</v>
      </c>
      <c r="D173" s="65">
        <v>0</v>
      </c>
      <c r="E173" s="66">
        <v>2</v>
      </c>
      <c r="F173" s="67"/>
      <c r="G173" s="65">
        <f t="shared" si="16"/>
        <v>0</v>
      </c>
      <c r="H173" s="66">
        <f t="shared" si="17"/>
        <v>-2</v>
      </c>
      <c r="I173" s="20" t="str">
        <f t="shared" si="18"/>
        <v>-</v>
      </c>
      <c r="J173" s="21">
        <f t="shared" si="19"/>
        <v>-1</v>
      </c>
    </row>
    <row r="174" spans="1:10" x14ac:dyDescent="0.25">
      <c r="A174" s="158" t="s">
        <v>536</v>
      </c>
      <c r="B174" s="65">
        <v>0</v>
      </c>
      <c r="C174" s="66">
        <v>0</v>
      </c>
      <c r="D174" s="65">
        <v>0</v>
      </c>
      <c r="E174" s="66">
        <v>2</v>
      </c>
      <c r="F174" s="67"/>
      <c r="G174" s="65">
        <f t="shared" si="16"/>
        <v>0</v>
      </c>
      <c r="H174" s="66">
        <f t="shared" si="17"/>
        <v>-2</v>
      </c>
      <c r="I174" s="20" t="str">
        <f t="shared" si="18"/>
        <v>-</v>
      </c>
      <c r="J174" s="21">
        <f t="shared" si="19"/>
        <v>-1</v>
      </c>
    </row>
    <row r="175" spans="1:10" x14ac:dyDescent="0.25">
      <c r="A175" s="158" t="s">
        <v>446</v>
      </c>
      <c r="B175" s="65">
        <v>2</v>
      </c>
      <c r="C175" s="66">
        <v>0</v>
      </c>
      <c r="D175" s="65">
        <v>100</v>
      </c>
      <c r="E175" s="66">
        <v>0</v>
      </c>
      <c r="F175" s="67"/>
      <c r="G175" s="65">
        <f t="shared" si="16"/>
        <v>2</v>
      </c>
      <c r="H175" s="66">
        <f t="shared" si="17"/>
        <v>100</v>
      </c>
      <c r="I175" s="20" t="str">
        <f t="shared" si="18"/>
        <v>-</v>
      </c>
      <c r="J175" s="21" t="str">
        <f t="shared" si="19"/>
        <v>-</v>
      </c>
    </row>
    <row r="176" spans="1:10" x14ac:dyDescent="0.25">
      <c r="A176" s="158" t="s">
        <v>528</v>
      </c>
      <c r="B176" s="65">
        <v>12</v>
      </c>
      <c r="C176" s="66">
        <v>1</v>
      </c>
      <c r="D176" s="65">
        <v>85</v>
      </c>
      <c r="E176" s="66">
        <v>61</v>
      </c>
      <c r="F176" s="67"/>
      <c r="G176" s="65">
        <f t="shared" si="16"/>
        <v>11</v>
      </c>
      <c r="H176" s="66">
        <f t="shared" si="17"/>
        <v>24</v>
      </c>
      <c r="I176" s="20" t="str">
        <f t="shared" si="18"/>
        <v>&gt;999%</v>
      </c>
      <c r="J176" s="21">
        <f t="shared" si="19"/>
        <v>0.39344262295081966</v>
      </c>
    </row>
    <row r="177" spans="1:10" x14ac:dyDescent="0.25">
      <c r="A177" s="158" t="s">
        <v>537</v>
      </c>
      <c r="B177" s="65">
        <v>166</v>
      </c>
      <c r="C177" s="66">
        <v>218</v>
      </c>
      <c r="D177" s="65">
        <v>1657</v>
      </c>
      <c r="E177" s="66">
        <v>1194</v>
      </c>
      <c r="F177" s="67"/>
      <c r="G177" s="65">
        <f t="shared" si="16"/>
        <v>-52</v>
      </c>
      <c r="H177" s="66">
        <f t="shared" si="17"/>
        <v>463</v>
      </c>
      <c r="I177" s="20">
        <f t="shared" si="18"/>
        <v>-0.23853211009174313</v>
      </c>
      <c r="J177" s="21">
        <f t="shared" si="19"/>
        <v>0.3877721943048576</v>
      </c>
    </row>
    <row r="178" spans="1:10" s="160" customFormat="1" ht="13" x14ac:dyDescent="0.3">
      <c r="A178" s="178" t="s">
        <v>677</v>
      </c>
      <c r="B178" s="71">
        <v>881</v>
      </c>
      <c r="C178" s="72">
        <v>762</v>
      </c>
      <c r="D178" s="71">
        <v>7127</v>
      </c>
      <c r="E178" s="72">
        <v>4094</v>
      </c>
      <c r="F178" s="73"/>
      <c r="G178" s="71">
        <f t="shared" si="16"/>
        <v>119</v>
      </c>
      <c r="H178" s="72">
        <f t="shared" si="17"/>
        <v>3033</v>
      </c>
      <c r="I178" s="37">
        <f t="shared" si="18"/>
        <v>0.15616797900262466</v>
      </c>
      <c r="J178" s="38">
        <f t="shared" si="19"/>
        <v>0.74084025403028819</v>
      </c>
    </row>
    <row r="179" spans="1:10" x14ac:dyDescent="0.25">
      <c r="A179" s="177"/>
      <c r="B179" s="143"/>
      <c r="C179" s="144"/>
      <c r="D179" s="143"/>
      <c r="E179" s="144"/>
      <c r="F179" s="145"/>
      <c r="G179" s="143"/>
      <c r="H179" s="144"/>
      <c r="I179" s="151"/>
      <c r="J179" s="152"/>
    </row>
    <row r="180" spans="1:10" s="139" customFormat="1" ht="13" x14ac:dyDescent="0.3">
      <c r="A180" s="159" t="s">
        <v>55</v>
      </c>
      <c r="B180" s="65"/>
      <c r="C180" s="66"/>
      <c r="D180" s="65"/>
      <c r="E180" s="66"/>
      <c r="F180" s="67"/>
      <c r="G180" s="65"/>
      <c r="H180" s="66"/>
      <c r="I180" s="20"/>
      <c r="J180" s="21"/>
    </row>
    <row r="181" spans="1:10" x14ac:dyDescent="0.25">
      <c r="A181" s="158" t="s">
        <v>585</v>
      </c>
      <c r="B181" s="65">
        <v>8</v>
      </c>
      <c r="C181" s="66">
        <v>16</v>
      </c>
      <c r="D181" s="65">
        <v>105</v>
      </c>
      <c r="E181" s="66">
        <v>154</v>
      </c>
      <c r="F181" s="67"/>
      <c r="G181" s="65">
        <f>B181-C181</f>
        <v>-8</v>
      </c>
      <c r="H181" s="66">
        <f>D181-E181</f>
        <v>-49</v>
      </c>
      <c r="I181" s="20">
        <f>IF(C181=0, "-", IF(G181/C181&lt;10, G181/C181, "&gt;999%"))</f>
        <v>-0.5</v>
      </c>
      <c r="J181" s="21">
        <f>IF(E181=0, "-", IF(H181/E181&lt;10, H181/E181, "&gt;999%"))</f>
        <v>-0.31818181818181818</v>
      </c>
    </row>
    <row r="182" spans="1:10" x14ac:dyDescent="0.25">
      <c r="A182" s="158" t="s">
        <v>557</v>
      </c>
      <c r="B182" s="65">
        <v>23</v>
      </c>
      <c r="C182" s="66">
        <v>33</v>
      </c>
      <c r="D182" s="65">
        <v>345</v>
      </c>
      <c r="E182" s="66">
        <v>356</v>
      </c>
      <c r="F182" s="67"/>
      <c r="G182" s="65">
        <f>B182-C182</f>
        <v>-10</v>
      </c>
      <c r="H182" s="66">
        <f>D182-E182</f>
        <v>-11</v>
      </c>
      <c r="I182" s="20">
        <f>IF(C182=0, "-", IF(G182/C182&lt;10, G182/C182, "&gt;999%"))</f>
        <v>-0.30303030303030304</v>
      </c>
      <c r="J182" s="21">
        <f>IF(E182=0, "-", IF(H182/E182&lt;10, H182/E182, "&gt;999%"))</f>
        <v>-3.0898876404494381E-2</v>
      </c>
    </row>
    <row r="183" spans="1:10" x14ac:dyDescent="0.25">
      <c r="A183" s="158" t="s">
        <v>570</v>
      </c>
      <c r="B183" s="65">
        <v>56</v>
      </c>
      <c r="C183" s="66">
        <v>53</v>
      </c>
      <c r="D183" s="65">
        <v>376</v>
      </c>
      <c r="E183" s="66">
        <v>442</v>
      </c>
      <c r="F183" s="67"/>
      <c r="G183" s="65">
        <f>B183-C183</f>
        <v>3</v>
      </c>
      <c r="H183" s="66">
        <f>D183-E183</f>
        <v>-66</v>
      </c>
      <c r="I183" s="20">
        <f>IF(C183=0, "-", IF(G183/C183&lt;10, G183/C183, "&gt;999%"))</f>
        <v>5.6603773584905662E-2</v>
      </c>
      <c r="J183" s="21">
        <f>IF(E183=0, "-", IF(H183/E183&lt;10, H183/E183, "&gt;999%"))</f>
        <v>-0.14932126696832579</v>
      </c>
    </row>
    <row r="184" spans="1:10" s="160" customFormat="1" ht="13" x14ac:dyDescent="0.3">
      <c r="A184" s="178" t="s">
        <v>678</v>
      </c>
      <c r="B184" s="71">
        <v>87</v>
      </c>
      <c r="C184" s="72">
        <v>102</v>
      </c>
      <c r="D184" s="71">
        <v>826</v>
      </c>
      <c r="E184" s="72">
        <v>952</v>
      </c>
      <c r="F184" s="73"/>
      <c r="G184" s="71">
        <f>B184-C184</f>
        <v>-15</v>
      </c>
      <c r="H184" s="72">
        <f>D184-E184</f>
        <v>-126</v>
      </c>
      <c r="I184" s="37">
        <f>IF(C184=0, "-", IF(G184/C184&lt;10, G184/C184, "&gt;999%"))</f>
        <v>-0.14705882352941177</v>
      </c>
      <c r="J184" s="38">
        <f>IF(E184=0, "-", IF(H184/E184&lt;10, H184/E184, "&gt;999%"))</f>
        <v>-0.13235294117647059</v>
      </c>
    </row>
    <row r="185" spans="1:10" x14ac:dyDescent="0.25">
      <c r="A185" s="177"/>
      <c r="B185" s="143"/>
      <c r="C185" s="144"/>
      <c r="D185" s="143"/>
      <c r="E185" s="144"/>
      <c r="F185" s="145"/>
      <c r="G185" s="143"/>
      <c r="H185" s="144"/>
      <c r="I185" s="151"/>
      <c r="J185" s="152"/>
    </row>
    <row r="186" spans="1:10" s="139" customFormat="1" ht="13" x14ac:dyDescent="0.3">
      <c r="A186" s="159" t="s">
        <v>56</v>
      </c>
      <c r="B186" s="65"/>
      <c r="C186" s="66"/>
      <c r="D186" s="65"/>
      <c r="E186" s="66"/>
      <c r="F186" s="67"/>
      <c r="G186" s="65"/>
      <c r="H186" s="66"/>
      <c r="I186" s="20"/>
      <c r="J186" s="21"/>
    </row>
    <row r="187" spans="1:10" x14ac:dyDescent="0.25">
      <c r="A187" s="158" t="s">
        <v>247</v>
      </c>
      <c r="B187" s="65">
        <v>1</v>
      </c>
      <c r="C187" s="66">
        <v>4</v>
      </c>
      <c r="D187" s="65">
        <v>43</v>
      </c>
      <c r="E187" s="66">
        <v>30</v>
      </c>
      <c r="F187" s="67"/>
      <c r="G187" s="65">
        <f t="shared" ref="G187:G193" si="20">B187-C187</f>
        <v>-3</v>
      </c>
      <c r="H187" s="66">
        <f t="shared" ref="H187:H193" si="21">D187-E187</f>
        <v>13</v>
      </c>
      <c r="I187" s="20">
        <f t="shared" ref="I187:I193" si="22">IF(C187=0, "-", IF(G187/C187&lt;10, G187/C187, "&gt;999%"))</f>
        <v>-0.75</v>
      </c>
      <c r="J187" s="21">
        <f t="shared" ref="J187:J193" si="23">IF(E187=0, "-", IF(H187/E187&lt;10, H187/E187, "&gt;999%"))</f>
        <v>0.43333333333333335</v>
      </c>
    </row>
    <row r="188" spans="1:10" x14ac:dyDescent="0.25">
      <c r="A188" s="158" t="s">
        <v>237</v>
      </c>
      <c r="B188" s="65">
        <v>43</v>
      </c>
      <c r="C188" s="66">
        <v>27</v>
      </c>
      <c r="D188" s="65">
        <v>287</v>
      </c>
      <c r="E188" s="66">
        <v>235</v>
      </c>
      <c r="F188" s="67"/>
      <c r="G188" s="65">
        <f t="shared" si="20"/>
        <v>16</v>
      </c>
      <c r="H188" s="66">
        <f t="shared" si="21"/>
        <v>52</v>
      </c>
      <c r="I188" s="20">
        <f t="shared" si="22"/>
        <v>0.59259259259259256</v>
      </c>
      <c r="J188" s="21">
        <f t="shared" si="23"/>
        <v>0.22127659574468084</v>
      </c>
    </row>
    <row r="189" spans="1:10" x14ac:dyDescent="0.25">
      <c r="A189" s="158" t="s">
        <v>406</v>
      </c>
      <c r="B189" s="65">
        <v>284</v>
      </c>
      <c r="C189" s="66">
        <v>289</v>
      </c>
      <c r="D189" s="65">
        <v>2565</v>
      </c>
      <c r="E189" s="66">
        <v>2281</v>
      </c>
      <c r="F189" s="67"/>
      <c r="G189" s="65">
        <f t="shared" si="20"/>
        <v>-5</v>
      </c>
      <c r="H189" s="66">
        <f t="shared" si="21"/>
        <v>284</v>
      </c>
      <c r="I189" s="20">
        <f t="shared" si="22"/>
        <v>-1.7301038062283738E-2</v>
      </c>
      <c r="J189" s="21">
        <f t="shared" si="23"/>
        <v>0.12450679526523455</v>
      </c>
    </row>
    <row r="190" spans="1:10" x14ac:dyDescent="0.25">
      <c r="A190" s="158" t="s">
        <v>365</v>
      </c>
      <c r="B190" s="65">
        <v>87</v>
      </c>
      <c r="C190" s="66">
        <v>176</v>
      </c>
      <c r="D190" s="65">
        <v>591</v>
      </c>
      <c r="E190" s="66">
        <v>1403</v>
      </c>
      <c r="F190" s="67"/>
      <c r="G190" s="65">
        <f t="shared" si="20"/>
        <v>-89</v>
      </c>
      <c r="H190" s="66">
        <f t="shared" si="21"/>
        <v>-812</v>
      </c>
      <c r="I190" s="20">
        <f t="shared" si="22"/>
        <v>-0.50568181818181823</v>
      </c>
      <c r="J190" s="21">
        <f t="shared" si="23"/>
        <v>-0.57875980042765507</v>
      </c>
    </row>
    <row r="191" spans="1:10" x14ac:dyDescent="0.25">
      <c r="A191" s="158" t="s">
        <v>300</v>
      </c>
      <c r="B191" s="65">
        <v>0</v>
      </c>
      <c r="C191" s="66">
        <v>0</v>
      </c>
      <c r="D191" s="65">
        <v>0</v>
      </c>
      <c r="E191" s="66">
        <v>124</v>
      </c>
      <c r="F191" s="67"/>
      <c r="G191" s="65">
        <f t="shared" si="20"/>
        <v>0</v>
      </c>
      <c r="H191" s="66">
        <f t="shared" si="21"/>
        <v>-124</v>
      </c>
      <c r="I191" s="20" t="str">
        <f t="shared" si="22"/>
        <v>-</v>
      </c>
      <c r="J191" s="21">
        <f t="shared" si="23"/>
        <v>-1</v>
      </c>
    </row>
    <row r="192" spans="1:10" x14ac:dyDescent="0.25">
      <c r="A192" s="158" t="s">
        <v>407</v>
      </c>
      <c r="B192" s="65">
        <v>120</v>
      </c>
      <c r="C192" s="66">
        <v>0</v>
      </c>
      <c r="D192" s="65">
        <v>540</v>
      </c>
      <c r="E192" s="66">
        <v>0</v>
      </c>
      <c r="F192" s="67"/>
      <c r="G192" s="65">
        <f t="shared" si="20"/>
        <v>120</v>
      </c>
      <c r="H192" s="66">
        <f t="shared" si="21"/>
        <v>540</v>
      </c>
      <c r="I192" s="20" t="str">
        <f t="shared" si="22"/>
        <v>-</v>
      </c>
      <c r="J192" s="21" t="str">
        <f t="shared" si="23"/>
        <v>-</v>
      </c>
    </row>
    <row r="193" spans="1:10" s="160" customFormat="1" ht="13" x14ac:dyDescent="0.3">
      <c r="A193" s="178" t="s">
        <v>679</v>
      </c>
      <c r="B193" s="71">
        <v>535</v>
      </c>
      <c r="C193" s="72">
        <v>496</v>
      </c>
      <c r="D193" s="71">
        <v>4026</v>
      </c>
      <c r="E193" s="72">
        <v>4073</v>
      </c>
      <c r="F193" s="73"/>
      <c r="G193" s="71">
        <f t="shared" si="20"/>
        <v>39</v>
      </c>
      <c r="H193" s="72">
        <f t="shared" si="21"/>
        <v>-47</v>
      </c>
      <c r="I193" s="37">
        <f t="shared" si="22"/>
        <v>7.8629032258064516E-2</v>
      </c>
      <c r="J193" s="38">
        <f t="shared" si="23"/>
        <v>-1.1539405843358703E-2</v>
      </c>
    </row>
    <row r="194" spans="1:10" x14ac:dyDescent="0.25">
      <c r="A194" s="177"/>
      <c r="B194" s="143"/>
      <c r="C194" s="144"/>
      <c r="D194" s="143"/>
      <c r="E194" s="144"/>
      <c r="F194" s="145"/>
      <c r="G194" s="143"/>
      <c r="H194" s="144"/>
      <c r="I194" s="151"/>
      <c r="J194" s="152"/>
    </row>
    <row r="195" spans="1:10" s="139" customFormat="1" ht="13" x14ac:dyDescent="0.3">
      <c r="A195" s="159" t="s">
        <v>57</v>
      </c>
      <c r="B195" s="65"/>
      <c r="C195" s="66"/>
      <c r="D195" s="65"/>
      <c r="E195" s="66"/>
      <c r="F195" s="67"/>
      <c r="G195" s="65"/>
      <c r="H195" s="66"/>
      <c r="I195" s="20"/>
      <c r="J195" s="21"/>
    </row>
    <row r="196" spans="1:10" x14ac:dyDescent="0.25">
      <c r="A196" s="158" t="s">
        <v>207</v>
      </c>
      <c r="B196" s="65">
        <v>0</v>
      </c>
      <c r="C196" s="66">
        <v>31</v>
      </c>
      <c r="D196" s="65">
        <v>85</v>
      </c>
      <c r="E196" s="66">
        <v>126</v>
      </c>
      <c r="F196" s="67"/>
      <c r="G196" s="65">
        <f t="shared" ref="G196:G209" si="24">B196-C196</f>
        <v>-31</v>
      </c>
      <c r="H196" s="66">
        <f t="shared" ref="H196:H209" si="25">D196-E196</f>
        <v>-41</v>
      </c>
      <c r="I196" s="20">
        <f t="shared" ref="I196:I209" si="26">IF(C196=0, "-", IF(G196/C196&lt;10, G196/C196, "&gt;999%"))</f>
        <v>-1</v>
      </c>
      <c r="J196" s="21">
        <f t="shared" ref="J196:J209" si="27">IF(E196=0, "-", IF(H196/E196&lt;10, H196/E196, "&gt;999%"))</f>
        <v>-0.32539682539682541</v>
      </c>
    </row>
    <row r="197" spans="1:10" x14ac:dyDescent="0.25">
      <c r="A197" s="158" t="s">
        <v>219</v>
      </c>
      <c r="B197" s="65">
        <v>318</v>
      </c>
      <c r="C197" s="66">
        <v>416</v>
      </c>
      <c r="D197" s="65">
        <v>4022</v>
      </c>
      <c r="E197" s="66">
        <v>4545</v>
      </c>
      <c r="F197" s="67"/>
      <c r="G197" s="65">
        <f t="shared" si="24"/>
        <v>-98</v>
      </c>
      <c r="H197" s="66">
        <f t="shared" si="25"/>
        <v>-523</v>
      </c>
      <c r="I197" s="20">
        <f t="shared" si="26"/>
        <v>-0.23557692307692307</v>
      </c>
      <c r="J197" s="21">
        <f t="shared" si="27"/>
        <v>-0.11507150715071507</v>
      </c>
    </row>
    <row r="198" spans="1:10" x14ac:dyDescent="0.25">
      <c r="A198" s="158" t="s">
        <v>220</v>
      </c>
      <c r="B198" s="65">
        <v>0</v>
      </c>
      <c r="C198" s="66">
        <v>10</v>
      </c>
      <c r="D198" s="65">
        <v>0</v>
      </c>
      <c r="E198" s="66">
        <v>140</v>
      </c>
      <c r="F198" s="67"/>
      <c r="G198" s="65">
        <f t="shared" si="24"/>
        <v>-10</v>
      </c>
      <c r="H198" s="66">
        <f t="shared" si="25"/>
        <v>-140</v>
      </c>
      <c r="I198" s="20">
        <f t="shared" si="26"/>
        <v>-1</v>
      </c>
      <c r="J198" s="21">
        <f t="shared" si="27"/>
        <v>-1</v>
      </c>
    </row>
    <row r="199" spans="1:10" x14ac:dyDescent="0.25">
      <c r="A199" s="158" t="s">
        <v>429</v>
      </c>
      <c r="B199" s="65">
        <v>8</v>
      </c>
      <c r="C199" s="66">
        <v>37</v>
      </c>
      <c r="D199" s="65">
        <v>153</v>
      </c>
      <c r="E199" s="66">
        <v>148</v>
      </c>
      <c r="F199" s="67"/>
      <c r="G199" s="65">
        <f t="shared" si="24"/>
        <v>-29</v>
      </c>
      <c r="H199" s="66">
        <f t="shared" si="25"/>
        <v>5</v>
      </c>
      <c r="I199" s="20">
        <f t="shared" si="26"/>
        <v>-0.78378378378378377</v>
      </c>
      <c r="J199" s="21">
        <f t="shared" si="27"/>
        <v>3.3783783783783786E-2</v>
      </c>
    </row>
    <row r="200" spans="1:10" x14ac:dyDescent="0.25">
      <c r="A200" s="158" t="s">
        <v>260</v>
      </c>
      <c r="B200" s="65">
        <v>4</v>
      </c>
      <c r="C200" s="66">
        <v>0</v>
      </c>
      <c r="D200" s="65">
        <v>96</v>
      </c>
      <c r="E200" s="66">
        <v>0</v>
      </c>
      <c r="F200" s="67"/>
      <c r="G200" s="65">
        <f t="shared" si="24"/>
        <v>4</v>
      </c>
      <c r="H200" s="66">
        <f t="shared" si="25"/>
        <v>96</v>
      </c>
      <c r="I200" s="20" t="str">
        <f t="shared" si="26"/>
        <v>-</v>
      </c>
      <c r="J200" s="21" t="str">
        <f t="shared" si="27"/>
        <v>-</v>
      </c>
    </row>
    <row r="201" spans="1:10" x14ac:dyDescent="0.25">
      <c r="A201" s="158" t="s">
        <v>366</v>
      </c>
      <c r="B201" s="65">
        <v>184</v>
      </c>
      <c r="C201" s="66">
        <v>326</v>
      </c>
      <c r="D201" s="65">
        <v>1857</v>
      </c>
      <c r="E201" s="66">
        <v>2648</v>
      </c>
      <c r="F201" s="67"/>
      <c r="G201" s="65">
        <f t="shared" si="24"/>
        <v>-142</v>
      </c>
      <c r="H201" s="66">
        <f t="shared" si="25"/>
        <v>-791</v>
      </c>
      <c r="I201" s="20">
        <f t="shared" si="26"/>
        <v>-0.43558282208588955</v>
      </c>
      <c r="J201" s="21">
        <f t="shared" si="27"/>
        <v>-0.29871601208459214</v>
      </c>
    </row>
    <row r="202" spans="1:10" x14ac:dyDescent="0.25">
      <c r="A202" s="158" t="s">
        <v>447</v>
      </c>
      <c r="B202" s="65">
        <v>38</v>
      </c>
      <c r="C202" s="66">
        <v>74</v>
      </c>
      <c r="D202" s="65">
        <v>858</v>
      </c>
      <c r="E202" s="66">
        <v>954</v>
      </c>
      <c r="F202" s="67"/>
      <c r="G202" s="65">
        <f t="shared" si="24"/>
        <v>-36</v>
      </c>
      <c r="H202" s="66">
        <f t="shared" si="25"/>
        <v>-96</v>
      </c>
      <c r="I202" s="20">
        <f t="shared" si="26"/>
        <v>-0.48648648648648651</v>
      </c>
      <c r="J202" s="21">
        <f t="shared" si="27"/>
        <v>-0.10062893081761007</v>
      </c>
    </row>
    <row r="203" spans="1:10" x14ac:dyDescent="0.25">
      <c r="A203" s="158" t="s">
        <v>448</v>
      </c>
      <c r="B203" s="65">
        <v>181</v>
      </c>
      <c r="C203" s="66">
        <v>99</v>
      </c>
      <c r="D203" s="65">
        <v>1520</v>
      </c>
      <c r="E203" s="66">
        <v>972</v>
      </c>
      <c r="F203" s="67"/>
      <c r="G203" s="65">
        <f t="shared" si="24"/>
        <v>82</v>
      </c>
      <c r="H203" s="66">
        <f t="shared" si="25"/>
        <v>548</v>
      </c>
      <c r="I203" s="20">
        <f t="shared" si="26"/>
        <v>0.82828282828282829</v>
      </c>
      <c r="J203" s="21">
        <f t="shared" si="27"/>
        <v>0.56378600823045266</v>
      </c>
    </row>
    <row r="204" spans="1:10" x14ac:dyDescent="0.25">
      <c r="A204" s="158" t="s">
        <v>248</v>
      </c>
      <c r="B204" s="65">
        <v>0</v>
      </c>
      <c r="C204" s="66">
        <v>14</v>
      </c>
      <c r="D204" s="65">
        <v>41</v>
      </c>
      <c r="E204" s="66">
        <v>125</v>
      </c>
      <c r="F204" s="67"/>
      <c r="G204" s="65">
        <f t="shared" si="24"/>
        <v>-14</v>
      </c>
      <c r="H204" s="66">
        <f t="shared" si="25"/>
        <v>-84</v>
      </c>
      <c r="I204" s="20">
        <f t="shared" si="26"/>
        <v>-1</v>
      </c>
      <c r="J204" s="21">
        <f t="shared" si="27"/>
        <v>-0.67200000000000004</v>
      </c>
    </row>
    <row r="205" spans="1:10" x14ac:dyDescent="0.25">
      <c r="A205" s="158" t="s">
        <v>301</v>
      </c>
      <c r="B205" s="65">
        <v>17</v>
      </c>
      <c r="C205" s="66">
        <v>76</v>
      </c>
      <c r="D205" s="65">
        <v>119</v>
      </c>
      <c r="E205" s="66">
        <v>313</v>
      </c>
      <c r="F205" s="67"/>
      <c r="G205" s="65">
        <f t="shared" si="24"/>
        <v>-59</v>
      </c>
      <c r="H205" s="66">
        <f t="shared" si="25"/>
        <v>-194</v>
      </c>
      <c r="I205" s="20">
        <f t="shared" si="26"/>
        <v>-0.77631578947368418</v>
      </c>
      <c r="J205" s="21">
        <f t="shared" si="27"/>
        <v>-0.61980830670926512</v>
      </c>
    </row>
    <row r="206" spans="1:10" x14ac:dyDescent="0.25">
      <c r="A206" s="158" t="s">
        <v>517</v>
      </c>
      <c r="B206" s="65">
        <v>58</v>
      </c>
      <c r="C206" s="66">
        <v>84</v>
      </c>
      <c r="D206" s="65">
        <v>493</v>
      </c>
      <c r="E206" s="66">
        <v>821</v>
      </c>
      <c r="F206" s="67"/>
      <c r="G206" s="65">
        <f t="shared" si="24"/>
        <v>-26</v>
      </c>
      <c r="H206" s="66">
        <f t="shared" si="25"/>
        <v>-328</v>
      </c>
      <c r="I206" s="20">
        <f t="shared" si="26"/>
        <v>-0.30952380952380953</v>
      </c>
      <c r="J206" s="21">
        <f t="shared" si="27"/>
        <v>-0.39951278928136419</v>
      </c>
    </row>
    <row r="207" spans="1:10" x14ac:dyDescent="0.25">
      <c r="A207" s="158" t="s">
        <v>408</v>
      </c>
      <c r="B207" s="65">
        <v>453</v>
      </c>
      <c r="C207" s="66">
        <v>460</v>
      </c>
      <c r="D207" s="65">
        <v>4493</v>
      </c>
      <c r="E207" s="66">
        <v>3707</v>
      </c>
      <c r="F207" s="67"/>
      <c r="G207" s="65">
        <f t="shared" si="24"/>
        <v>-7</v>
      </c>
      <c r="H207" s="66">
        <f t="shared" si="25"/>
        <v>786</v>
      </c>
      <c r="I207" s="20">
        <f t="shared" si="26"/>
        <v>-1.5217391304347827E-2</v>
      </c>
      <c r="J207" s="21">
        <f t="shared" si="27"/>
        <v>0.21203129214998651</v>
      </c>
    </row>
    <row r="208" spans="1:10" x14ac:dyDescent="0.25">
      <c r="A208" s="158" t="s">
        <v>353</v>
      </c>
      <c r="B208" s="65">
        <v>120</v>
      </c>
      <c r="C208" s="66">
        <v>192</v>
      </c>
      <c r="D208" s="65">
        <v>1180</v>
      </c>
      <c r="E208" s="66">
        <v>1578</v>
      </c>
      <c r="F208" s="67"/>
      <c r="G208" s="65">
        <f t="shared" si="24"/>
        <v>-72</v>
      </c>
      <c r="H208" s="66">
        <f t="shared" si="25"/>
        <v>-398</v>
      </c>
      <c r="I208" s="20">
        <f t="shared" si="26"/>
        <v>-0.375</v>
      </c>
      <c r="J208" s="21">
        <f t="shared" si="27"/>
        <v>-0.25221799746514573</v>
      </c>
    </row>
    <row r="209" spans="1:10" s="160" customFormat="1" ht="13" x14ac:dyDescent="0.3">
      <c r="A209" s="178" t="s">
        <v>680</v>
      </c>
      <c r="B209" s="71">
        <v>1381</v>
      </c>
      <c r="C209" s="72">
        <v>1819</v>
      </c>
      <c r="D209" s="71">
        <v>14917</v>
      </c>
      <c r="E209" s="72">
        <v>16077</v>
      </c>
      <c r="F209" s="73"/>
      <c r="G209" s="71">
        <f t="shared" si="24"/>
        <v>-438</v>
      </c>
      <c r="H209" s="72">
        <f t="shared" si="25"/>
        <v>-1160</v>
      </c>
      <c r="I209" s="37">
        <f t="shared" si="26"/>
        <v>-0.24079164376030787</v>
      </c>
      <c r="J209" s="38">
        <f t="shared" si="27"/>
        <v>-7.2152764819307089E-2</v>
      </c>
    </row>
    <row r="210" spans="1:10" x14ac:dyDescent="0.25">
      <c r="A210" s="177"/>
      <c r="B210" s="143"/>
      <c r="C210" s="144"/>
      <c r="D210" s="143"/>
      <c r="E210" s="144"/>
      <c r="F210" s="145"/>
      <c r="G210" s="143"/>
      <c r="H210" s="144"/>
      <c r="I210" s="151"/>
      <c r="J210" s="152"/>
    </row>
    <row r="211" spans="1:10" s="139" customFormat="1" ht="13" x14ac:dyDescent="0.3">
      <c r="A211" s="159" t="s">
        <v>58</v>
      </c>
      <c r="B211" s="65"/>
      <c r="C211" s="66"/>
      <c r="D211" s="65"/>
      <c r="E211" s="66"/>
      <c r="F211" s="67"/>
      <c r="G211" s="65"/>
      <c r="H211" s="66"/>
      <c r="I211" s="20"/>
      <c r="J211" s="21"/>
    </row>
    <row r="212" spans="1:10" x14ac:dyDescent="0.25">
      <c r="A212" s="158" t="s">
        <v>571</v>
      </c>
      <c r="B212" s="65">
        <v>2</v>
      </c>
      <c r="C212" s="66">
        <v>0</v>
      </c>
      <c r="D212" s="65">
        <v>2</v>
      </c>
      <c r="E212" s="66">
        <v>0</v>
      </c>
      <c r="F212" s="67"/>
      <c r="G212" s="65">
        <f t="shared" ref="G212:G218" si="28">B212-C212</f>
        <v>2</v>
      </c>
      <c r="H212" s="66">
        <f t="shared" ref="H212:H218" si="29">D212-E212</f>
        <v>2</v>
      </c>
      <c r="I212" s="20" t="str">
        <f t="shared" ref="I212:I218" si="30">IF(C212=0, "-", IF(G212/C212&lt;10, G212/C212, "&gt;999%"))</f>
        <v>-</v>
      </c>
      <c r="J212" s="21" t="str">
        <f t="shared" ref="J212:J218" si="31">IF(E212=0, "-", IF(H212/E212&lt;10, H212/E212, "&gt;999%"))</f>
        <v>-</v>
      </c>
    </row>
    <row r="213" spans="1:10" x14ac:dyDescent="0.25">
      <c r="A213" s="158" t="s">
        <v>558</v>
      </c>
      <c r="B213" s="65">
        <v>1</v>
      </c>
      <c r="C213" s="66">
        <v>0</v>
      </c>
      <c r="D213" s="65">
        <v>5</v>
      </c>
      <c r="E213" s="66">
        <v>6</v>
      </c>
      <c r="F213" s="67"/>
      <c r="G213" s="65">
        <f t="shared" si="28"/>
        <v>1</v>
      </c>
      <c r="H213" s="66">
        <f t="shared" si="29"/>
        <v>-1</v>
      </c>
      <c r="I213" s="20" t="str">
        <f t="shared" si="30"/>
        <v>-</v>
      </c>
      <c r="J213" s="21">
        <f t="shared" si="31"/>
        <v>-0.16666666666666666</v>
      </c>
    </row>
    <row r="214" spans="1:10" x14ac:dyDescent="0.25">
      <c r="A214" s="158" t="s">
        <v>559</v>
      </c>
      <c r="B214" s="65">
        <v>0</v>
      </c>
      <c r="C214" s="66">
        <v>0</v>
      </c>
      <c r="D214" s="65">
        <v>3</v>
      </c>
      <c r="E214" s="66">
        <v>3</v>
      </c>
      <c r="F214" s="67"/>
      <c r="G214" s="65">
        <f t="shared" si="28"/>
        <v>0</v>
      </c>
      <c r="H214" s="66">
        <f t="shared" si="29"/>
        <v>0</v>
      </c>
      <c r="I214" s="20" t="str">
        <f t="shared" si="30"/>
        <v>-</v>
      </c>
      <c r="J214" s="21">
        <f t="shared" si="31"/>
        <v>0</v>
      </c>
    </row>
    <row r="215" spans="1:10" x14ac:dyDescent="0.25">
      <c r="A215" s="158" t="s">
        <v>572</v>
      </c>
      <c r="B215" s="65">
        <v>3</v>
      </c>
      <c r="C215" s="66">
        <v>0</v>
      </c>
      <c r="D215" s="65">
        <v>3</v>
      </c>
      <c r="E215" s="66">
        <v>2</v>
      </c>
      <c r="F215" s="67"/>
      <c r="G215" s="65">
        <f t="shared" si="28"/>
        <v>3</v>
      </c>
      <c r="H215" s="66">
        <f t="shared" si="29"/>
        <v>1</v>
      </c>
      <c r="I215" s="20" t="str">
        <f t="shared" si="30"/>
        <v>-</v>
      </c>
      <c r="J215" s="21">
        <f t="shared" si="31"/>
        <v>0.5</v>
      </c>
    </row>
    <row r="216" spans="1:10" x14ac:dyDescent="0.25">
      <c r="A216" s="158" t="s">
        <v>573</v>
      </c>
      <c r="B216" s="65">
        <v>1</v>
      </c>
      <c r="C216" s="66">
        <v>0</v>
      </c>
      <c r="D216" s="65">
        <v>5</v>
      </c>
      <c r="E216" s="66">
        <v>0</v>
      </c>
      <c r="F216" s="67"/>
      <c r="G216" s="65">
        <f t="shared" si="28"/>
        <v>1</v>
      </c>
      <c r="H216" s="66">
        <f t="shared" si="29"/>
        <v>5</v>
      </c>
      <c r="I216" s="20" t="str">
        <f t="shared" si="30"/>
        <v>-</v>
      </c>
      <c r="J216" s="21" t="str">
        <f t="shared" si="31"/>
        <v>-</v>
      </c>
    </row>
    <row r="217" spans="1:10" x14ac:dyDescent="0.25">
      <c r="A217" s="158" t="s">
        <v>586</v>
      </c>
      <c r="B217" s="65">
        <v>0</v>
      </c>
      <c r="C217" s="66">
        <v>0</v>
      </c>
      <c r="D217" s="65">
        <v>0</v>
      </c>
      <c r="E217" s="66">
        <v>1</v>
      </c>
      <c r="F217" s="67"/>
      <c r="G217" s="65">
        <f t="shared" si="28"/>
        <v>0</v>
      </c>
      <c r="H217" s="66">
        <f t="shared" si="29"/>
        <v>-1</v>
      </c>
      <c r="I217" s="20" t="str">
        <f t="shared" si="30"/>
        <v>-</v>
      </c>
      <c r="J217" s="21">
        <f t="shared" si="31"/>
        <v>-1</v>
      </c>
    </row>
    <row r="218" spans="1:10" s="160" customFormat="1" ht="13" x14ac:dyDescent="0.3">
      <c r="A218" s="178" t="s">
        <v>681</v>
      </c>
      <c r="B218" s="71">
        <v>7</v>
      </c>
      <c r="C218" s="72">
        <v>0</v>
      </c>
      <c r="D218" s="71">
        <v>18</v>
      </c>
      <c r="E218" s="72">
        <v>12</v>
      </c>
      <c r="F218" s="73"/>
      <c r="G218" s="71">
        <f t="shared" si="28"/>
        <v>7</v>
      </c>
      <c r="H218" s="72">
        <f t="shared" si="29"/>
        <v>6</v>
      </c>
      <c r="I218" s="37" t="str">
        <f t="shared" si="30"/>
        <v>-</v>
      </c>
      <c r="J218" s="38">
        <f t="shared" si="31"/>
        <v>0.5</v>
      </c>
    </row>
    <row r="219" spans="1:10" x14ac:dyDescent="0.25">
      <c r="A219" s="177"/>
      <c r="B219" s="143"/>
      <c r="C219" s="144"/>
      <c r="D219" s="143"/>
      <c r="E219" s="144"/>
      <c r="F219" s="145"/>
      <c r="G219" s="143"/>
      <c r="H219" s="144"/>
      <c r="I219" s="151"/>
      <c r="J219" s="152"/>
    </row>
    <row r="220" spans="1:10" s="139" customFormat="1" ht="13" x14ac:dyDescent="0.3">
      <c r="A220" s="159" t="s">
        <v>59</v>
      </c>
      <c r="B220" s="65"/>
      <c r="C220" s="66"/>
      <c r="D220" s="65"/>
      <c r="E220" s="66"/>
      <c r="F220" s="67"/>
      <c r="G220" s="65"/>
      <c r="H220" s="66"/>
      <c r="I220" s="20"/>
      <c r="J220" s="21"/>
    </row>
    <row r="221" spans="1:10" x14ac:dyDescent="0.25">
      <c r="A221" s="158" t="s">
        <v>587</v>
      </c>
      <c r="B221" s="65">
        <v>48</v>
      </c>
      <c r="C221" s="66">
        <v>32</v>
      </c>
      <c r="D221" s="65">
        <v>374</v>
      </c>
      <c r="E221" s="66">
        <v>297</v>
      </c>
      <c r="F221" s="67"/>
      <c r="G221" s="65">
        <f>B221-C221</f>
        <v>16</v>
      </c>
      <c r="H221" s="66">
        <f>D221-E221</f>
        <v>77</v>
      </c>
      <c r="I221" s="20">
        <f>IF(C221=0, "-", IF(G221/C221&lt;10, G221/C221, "&gt;999%"))</f>
        <v>0.5</v>
      </c>
      <c r="J221" s="21">
        <f>IF(E221=0, "-", IF(H221/E221&lt;10, H221/E221, "&gt;999%"))</f>
        <v>0.25925925925925924</v>
      </c>
    </row>
    <row r="222" spans="1:10" x14ac:dyDescent="0.25">
      <c r="A222" s="158" t="s">
        <v>560</v>
      </c>
      <c r="B222" s="65">
        <v>132</v>
      </c>
      <c r="C222" s="66">
        <v>174</v>
      </c>
      <c r="D222" s="65">
        <v>1331</v>
      </c>
      <c r="E222" s="66">
        <v>1193</v>
      </c>
      <c r="F222" s="67"/>
      <c r="G222" s="65">
        <f>B222-C222</f>
        <v>-42</v>
      </c>
      <c r="H222" s="66">
        <f>D222-E222</f>
        <v>138</v>
      </c>
      <c r="I222" s="20">
        <f>IF(C222=0, "-", IF(G222/C222&lt;10, G222/C222, "&gt;999%"))</f>
        <v>-0.2413793103448276</v>
      </c>
      <c r="J222" s="21">
        <f>IF(E222=0, "-", IF(H222/E222&lt;10, H222/E222, "&gt;999%"))</f>
        <v>0.11567476948868399</v>
      </c>
    </row>
    <row r="223" spans="1:10" x14ac:dyDescent="0.25">
      <c r="A223" s="158" t="s">
        <v>574</v>
      </c>
      <c r="B223" s="65">
        <v>68</v>
      </c>
      <c r="C223" s="66">
        <v>71</v>
      </c>
      <c r="D223" s="65">
        <v>683</v>
      </c>
      <c r="E223" s="66">
        <v>642</v>
      </c>
      <c r="F223" s="67"/>
      <c r="G223" s="65">
        <f>B223-C223</f>
        <v>-3</v>
      </c>
      <c r="H223" s="66">
        <f>D223-E223</f>
        <v>41</v>
      </c>
      <c r="I223" s="20">
        <f>IF(C223=0, "-", IF(G223/C223&lt;10, G223/C223, "&gt;999%"))</f>
        <v>-4.2253521126760563E-2</v>
      </c>
      <c r="J223" s="21">
        <f>IF(E223=0, "-", IF(H223/E223&lt;10, H223/E223, "&gt;999%"))</f>
        <v>6.3862928348909651E-2</v>
      </c>
    </row>
    <row r="224" spans="1:10" s="160" customFormat="1" ht="13" x14ac:dyDescent="0.3">
      <c r="A224" s="178" t="s">
        <v>682</v>
      </c>
      <c r="B224" s="71">
        <v>248</v>
      </c>
      <c r="C224" s="72">
        <v>277</v>
      </c>
      <c r="D224" s="71">
        <v>2388</v>
      </c>
      <c r="E224" s="72">
        <v>2132</v>
      </c>
      <c r="F224" s="73"/>
      <c r="G224" s="71">
        <f>B224-C224</f>
        <v>-29</v>
      </c>
      <c r="H224" s="72">
        <f>D224-E224</f>
        <v>256</v>
      </c>
      <c r="I224" s="37">
        <f>IF(C224=0, "-", IF(G224/C224&lt;10, G224/C224, "&gt;999%"))</f>
        <v>-0.10469314079422383</v>
      </c>
      <c r="J224" s="38">
        <f>IF(E224=0, "-", IF(H224/E224&lt;10, H224/E224, "&gt;999%"))</f>
        <v>0.1200750469043152</v>
      </c>
    </row>
    <row r="225" spans="1:10" x14ac:dyDescent="0.25">
      <c r="A225" s="177"/>
      <c r="B225" s="143"/>
      <c r="C225" s="144"/>
      <c r="D225" s="143"/>
      <c r="E225" s="144"/>
      <c r="F225" s="145"/>
      <c r="G225" s="143"/>
      <c r="H225" s="144"/>
      <c r="I225" s="151"/>
      <c r="J225" s="152"/>
    </row>
    <row r="226" spans="1:10" s="139" customFormat="1" ht="13" x14ac:dyDescent="0.3">
      <c r="A226" s="159" t="s">
        <v>60</v>
      </c>
      <c r="B226" s="65"/>
      <c r="C226" s="66"/>
      <c r="D226" s="65"/>
      <c r="E226" s="66"/>
      <c r="F226" s="67"/>
      <c r="G226" s="65"/>
      <c r="H226" s="66"/>
      <c r="I226" s="20"/>
      <c r="J226" s="21"/>
    </row>
    <row r="227" spans="1:10" x14ac:dyDescent="0.25">
      <c r="A227" s="158" t="s">
        <v>529</v>
      </c>
      <c r="B227" s="65">
        <v>153</v>
      </c>
      <c r="C227" s="66">
        <v>48</v>
      </c>
      <c r="D227" s="65">
        <v>803</v>
      </c>
      <c r="E227" s="66">
        <v>903</v>
      </c>
      <c r="F227" s="67"/>
      <c r="G227" s="65">
        <f>B227-C227</f>
        <v>105</v>
      </c>
      <c r="H227" s="66">
        <f>D227-E227</f>
        <v>-100</v>
      </c>
      <c r="I227" s="20">
        <f>IF(C227=0, "-", IF(G227/C227&lt;10, G227/C227, "&gt;999%"))</f>
        <v>2.1875</v>
      </c>
      <c r="J227" s="21">
        <f>IF(E227=0, "-", IF(H227/E227&lt;10, H227/E227, "&gt;999%"))</f>
        <v>-0.11074197120708748</v>
      </c>
    </row>
    <row r="228" spans="1:10" x14ac:dyDescent="0.25">
      <c r="A228" s="158" t="s">
        <v>538</v>
      </c>
      <c r="B228" s="65">
        <v>642</v>
      </c>
      <c r="C228" s="66">
        <v>342</v>
      </c>
      <c r="D228" s="65">
        <v>3224</v>
      </c>
      <c r="E228" s="66">
        <v>3087</v>
      </c>
      <c r="F228" s="67"/>
      <c r="G228" s="65">
        <f>B228-C228</f>
        <v>300</v>
      </c>
      <c r="H228" s="66">
        <f>D228-E228</f>
        <v>137</v>
      </c>
      <c r="I228" s="20">
        <f>IF(C228=0, "-", IF(G228/C228&lt;10, G228/C228, "&gt;999%"))</f>
        <v>0.8771929824561403</v>
      </c>
      <c r="J228" s="21">
        <f>IF(E228=0, "-", IF(H228/E228&lt;10, H228/E228, "&gt;999%"))</f>
        <v>4.4379656624554585E-2</v>
      </c>
    </row>
    <row r="229" spans="1:10" x14ac:dyDescent="0.25">
      <c r="A229" s="158" t="s">
        <v>449</v>
      </c>
      <c r="B229" s="65">
        <v>418</v>
      </c>
      <c r="C229" s="66">
        <v>156</v>
      </c>
      <c r="D229" s="65">
        <v>2097</v>
      </c>
      <c r="E229" s="66">
        <v>1563</v>
      </c>
      <c r="F229" s="67"/>
      <c r="G229" s="65">
        <f>B229-C229</f>
        <v>262</v>
      </c>
      <c r="H229" s="66">
        <f>D229-E229</f>
        <v>534</v>
      </c>
      <c r="I229" s="20">
        <f>IF(C229=0, "-", IF(G229/C229&lt;10, G229/C229, "&gt;999%"))</f>
        <v>1.6794871794871795</v>
      </c>
      <c r="J229" s="21">
        <f>IF(E229=0, "-", IF(H229/E229&lt;10, H229/E229, "&gt;999%"))</f>
        <v>0.34165067178502878</v>
      </c>
    </row>
    <row r="230" spans="1:10" s="160" customFormat="1" ht="13" x14ac:dyDescent="0.3">
      <c r="A230" s="178" t="s">
        <v>683</v>
      </c>
      <c r="B230" s="71">
        <v>1213</v>
      </c>
      <c r="C230" s="72">
        <v>546</v>
      </c>
      <c r="D230" s="71">
        <v>6124</v>
      </c>
      <c r="E230" s="72">
        <v>5553</v>
      </c>
      <c r="F230" s="73"/>
      <c r="G230" s="71">
        <f>B230-C230</f>
        <v>667</v>
      </c>
      <c r="H230" s="72">
        <f>D230-E230</f>
        <v>571</v>
      </c>
      <c r="I230" s="37">
        <f>IF(C230=0, "-", IF(G230/C230&lt;10, G230/C230, "&gt;999%"))</f>
        <v>1.2216117216117217</v>
      </c>
      <c r="J230" s="38">
        <f>IF(E230=0, "-", IF(H230/E230&lt;10, H230/E230, "&gt;999%"))</f>
        <v>0.1028273005582568</v>
      </c>
    </row>
    <row r="231" spans="1:10" x14ac:dyDescent="0.25">
      <c r="A231" s="177"/>
      <c r="B231" s="143"/>
      <c r="C231" s="144"/>
      <c r="D231" s="143"/>
      <c r="E231" s="144"/>
      <c r="F231" s="145"/>
      <c r="G231" s="143"/>
      <c r="H231" s="144"/>
      <c r="I231" s="151"/>
      <c r="J231" s="152"/>
    </row>
    <row r="232" spans="1:10" s="139" customFormat="1" ht="13" x14ac:dyDescent="0.3">
      <c r="A232" s="159" t="s">
        <v>61</v>
      </c>
      <c r="B232" s="65"/>
      <c r="C232" s="66"/>
      <c r="D232" s="65"/>
      <c r="E232" s="66"/>
      <c r="F232" s="67"/>
      <c r="G232" s="65"/>
      <c r="H232" s="66"/>
      <c r="I232" s="20"/>
      <c r="J232" s="21"/>
    </row>
    <row r="233" spans="1:10" x14ac:dyDescent="0.25">
      <c r="A233" s="158" t="s">
        <v>505</v>
      </c>
      <c r="B233" s="65">
        <v>0</v>
      </c>
      <c r="C233" s="66">
        <v>0</v>
      </c>
      <c r="D233" s="65">
        <v>0</v>
      </c>
      <c r="E233" s="66">
        <v>6</v>
      </c>
      <c r="F233" s="67"/>
      <c r="G233" s="65">
        <f>B233-C233</f>
        <v>0</v>
      </c>
      <c r="H233" s="66">
        <f>D233-E233</f>
        <v>-6</v>
      </c>
      <c r="I233" s="20" t="str">
        <f>IF(C233=0, "-", IF(G233/C233&lt;10, G233/C233, "&gt;999%"))</f>
        <v>-</v>
      </c>
      <c r="J233" s="21">
        <f>IF(E233=0, "-", IF(H233/E233&lt;10, H233/E233, "&gt;999%"))</f>
        <v>-1</v>
      </c>
    </row>
    <row r="234" spans="1:10" x14ac:dyDescent="0.25">
      <c r="A234" s="158" t="s">
        <v>511</v>
      </c>
      <c r="B234" s="65">
        <v>0</v>
      </c>
      <c r="C234" s="66">
        <v>0</v>
      </c>
      <c r="D234" s="65">
        <v>0</v>
      </c>
      <c r="E234" s="66">
        <v>1</v>
      </c>
      <c r="F234" s="67"/>
      <c r="G234" s="65">
        <f>B234-C234</f>
        <v>0</v>
      </c>
      <c r="H234" s="66">
        <f>D234-E234</f>
        <v>-1</v>
      </c>
      <c r="I234" s="20" t="str">
        <f>IF(C234=0, "-", IF(G234/C234&lt;10, G234/C234, "&gt;999%"))</f>
        <v>-</v>
      </c>
      <c r="J234" s="21">
        <f>IF(E234=0, "-", IF(H234/E234&lt;10, H234/E234, "&gt;999%"))</f>
        <v>-1</v>
      </c>
    </row>
    <row r="235" spans="1:10" s="160" customFormat="1" ht="13" x14ac:dyDescent="0.3">
      <c r="A235" s="178" t="s">
        <v>684</v>
      </c>
      <c r="B235" s="71">
        <v>0</v>
      </c>
      <c r="C235" s="72">
        <v>0</v>
      </c>
      <c r="D235" s="71">
        <v>0</v>
      </c>
      <c r="E235" s="72">
        <v>7</v>
      </c>
      <c r="F235" s="73"/>
      <c r="G235" s="71">
        <f>B235-C235</f>
        <v>0</v>
      </c>
      <c r="H235" s="72">
        <f>D235-E235</f>
        <v>-7</v>
      </c>
      <c r="I235" s="37" t="str">
        <f>IF(C235=0, "-", IF(G235/C235&lt;10, G235/C235, "&gt;999%"))</f>
        <v>-</v>
      </c>
      <c r="J235" s="38">
        <f>IF(E235=0, "-", IF(H235/E235&lt;10, H235/E235, "&gt;999%"))</f>
        <v>-1</v>
      </c>
    </row>
    <row r="236" spans="1:10" x14ac:dyDescent="0.25">
      <c r="A236" s="177"/>
      <c r="B236" s="143"/>
      <c r="C236" s="144"/>
      <c r="D236" s="143"/>
      <c r="E236" s="144"/>
      <c r="F236" s="145"/>
      <c r="G236" s="143"/>
      <c r="H236" s="144"/>
      <c r="I236" s="151"/>
      <c r="J236" s="152"/>
    </row>
    <row r="237" spans="1:10" s="139" customFormat="1" ht="13" x14ac:dyDescent="0.3">
      <c r="A237" s="159" t="s">
        <v>62</v>
      </c>
      <c r="B237" s="65"/>
      <c r="C237" s="66"/>
      <c r="D237" s="65"/>
      <c r="E237" s="66"/>
      <c r="F237" s="67"/>
      <c r="G237" s="65"/>
      <c r="H237" s="66"/>
      <c r="I237" s="20"/>
      <c r="J237" s="21"/>
    </row>
    <row r="238" spans="1:10" x14ac:dyDescent="0.25">
      <c r="A238" s="158" t="s">
        <v>588</v>
      </c>
      <c r="B238" s="65">
        <v>1</v>
      </c>
      <c r="C238" s="66">
        <v>3</v>
      </c>
      <c r="D238" s="65">
        <v>61</v>
      </c>
      <c r="E238" s="66">
        <v>59</v>
      </c>
      <c r="F238" s="67"/>
      <c r="G238" s="65">
        <f>B238-C238</f>
        <v>-2</v>
      </c>
      <c r="H238" s="66">
        <f>D238-E238</f>
        <v>2</v>
      </c>
      <c r="I238" s="20">
        <f>IF(C238=0, "-", IF(G238/C238&lt;10, G238/C238, "&gt;999%"))</f>
        <v>-0.66666666666666663</v>
      </c>
      <c r="J238" s="21">
        <f>IF(E238=0, "-", IF(H238/E238&lt;10, H238/E238, "&gt;999%"))</f>
        <v>3.3898305084745763E-2</v>
      </c>
    </row>
    <row r="239" spans="1:10" x14ac:dyDescent="0.25">
      <c r="A239" s="158" t="s">
        <v>575</v>
      </c>
      <c r="B239" s="65">
        <v>0</v>
      </c>
      <c r="C239" s="66">
        <v>4</v>
      </c>
      <c r="D239" s="65">
        <v>17</v>
      </c>
      <c r="E239" s="66">
        <v>47</v>
      </c>
      <c r="F239" s="67"/>
      <c r="G239" s="65">
        <f>B239-C239</f>
        <v>-4</v>
      </c>
      <c r="H239" s="66">
        <f>D239-E239</f>
        <v>-30</v>
      </c>
      <c r="I239" s="20">
        <f>IF(C239=0, "-", IF(G239/C239&lt;10, G239/C239, "&gt;999%"))</f>
        <v>-1</v>
      </c>
      <c r="J239" s="21">
        <f>IF(E239=0, "-", IF(H239/E239&lt;10, H239/E239, "&gt;999%"))</f>
        <v>-0.63829787234042556</v>
      </c>
    </row>
    <row r="240" spans="1:10" x14ac:dyDescent="0.25">
      <c r="A240" s="158" t="s">
        <v>561</v>
      </c>
      <c r="B240" s="65">
        <v>15</v>
      </c>
      <c r="C240" s="66">
        <v>32</v>
      </c>
      <c r="D240" s="65">
        <v>288</v>
      </c>
      <c r="E240" s="66">
        <v>192</v>
      </c>
      <c r="F240" s="67"/>
      <c r="G240" s="65">
        <f>B240-C240</f>
        <v>-17</v>
      </c>
      <c r="H240" s="66">
        <f>D240-E240</f>
        <v>96</v>
      </c>
      <c r="I240" s="20">
        <f>IF(C240=0, "-", IF(G240/C240&lt;10, G240/C240, "&gt;999%"))</f>
        <v>-0.53125</v>
      </c>
      <c r="J240" s="21">
        <f>IF(E240=0, "-", IF(H240/E240&lt;10, H240/E240, "&gt;999%"))</f>
        <v>0.5</v>
      </c>
    </row>
    <row r="241" spans="1:10" x14ac:dyDescent="0.25">
      <c r="A241" s="158" t="s">
        <v>562</v>
      </c>
      <c r="B241" s="65">
        <v>10</v>
      </c>
      <c r="C241" s="66">
        <v>28</v>
      </c>
      <c r="D241" s="65">
        <v>73</v>
      </c>
      <c r="E241" s="66">
        <v>92</v>
      </c>
      <c r="F241" s="67"/>
      <c r="G241" s="65">
        <f>B241-C241</f>
        <v>-18</v>
      </c>
      <c r="H241" s="66">
        <f>D241-E241</f>
        <v>-19</v>
      </c>
      <c r="I241" s="20">
        <f>IF(C241=0, "-", IF(G241/C241&lt;10, G241/C241, "&gt;999%"))</f>
        <v>-0.6428571428571429</v>
      </c>
      <c r="J241" s="21">
        <f>IF(E241=0, "-", IF(H241/E241&lt;10, H241/E241, "&gt;999%"))</f>
        <v>-0.20652173913043478</v>
      </c>
    </row>
    <row r="242" spans="1:10" s="160" customFormat="1" ht="13" x14ac:dyDescent="0.3">
      <c r="A242" s="178" t="s">
        <v>685</v>
      </c>
      <c r="B242" s="71">
        <v>26</v>
      </c>
      <c r="C242" s="72">
        <v>67</v>
      </c>
      <c r="D242" s="71">
        <v>439</v>
      </c>
      <c r="E242" s="72">
        <v>390</v>
      </c>
      <c r="F242" s="73"/>
      <c r="G242" s="71">
        <f>B242-C242</f>
        <v>-41</v>
      </c>
      <c r="H242" s="72">
        <f>D242-E242</f>
        <v>49</v>
      </c>
      <c r="I242" s="37">
        <f>IF(C242=0, "-", IF(G242/C242&lt;10, G242/C242, "&gt;999%"))</f>
        <v>-0.61194029850746268</v>
      </c>
      <c r="J242" s="38">
        <f>IF(E242=0, "-", IF(H242/E242&lt;10, H242/E242, "&gt;999%"))</f>
        <v>0.12564102564102564</v>
      </c>
    </row>
    <row r="243" spans="1:10" x14ac:dyDescent="0.25">
      <c r="A243" s="177"/>
      <c r="B243" s="143"/>
      <c r="C243" s="144"/>
      <c r="D243" s="143"/>
      <c r="E243" s="144"/>
      <c r="F243" s="145"/>
      <c r="G243" s="143"/>
      <c r="H243" s="144"/>
      <c r="I243" s="151"/>
      <c r="J243" s="152"/>
    </row>
    <row r="244" spans="1:10" s="139" customFormat="1" ht="13" x14ac:dyDescent="0.3">
      <c r="A244" s="159" t="s">
        <v>63</v>
      </c>
      <c r="B244" s="65"/>
      <c r="C244" s="66"/>
      <c r="D244" s="65"/>
      <c r="E244" s="66"/>
      <c r="F244" s="67"/>
      <c r="G244" s="65"/>
      <c r="H244" s="66"/>
      <c r="I244" s="20"/>
      <c r="J244" s="21"/>
    </row>
    <row r="245" spans="1:10" x14ac:dyDescent="0.25">
      <c r="A245" s="158" t="s">
        <v>391</v>
      </c>
      <c r="B245" s="65">
        <v>0</v>
      </c>
      <c r="C245" s="66">
        <v>3</v>
      </c>
      <c r="D245" s="65">
        <v>5</v>
      </c>
      <c r="E245" s="66">
        <v>44</v>
      </c>
      <c r="F245" s="67"/>
      <c r="G245" s="65">
        <f t="shared" ref="G245:G251" si="32">B245-C245</f>
        <v>-3</v>
      </c>
      <c r="H245" s="66">
        <f t="shared" ref="H245:H251" si="33">D245-E245</f>
        <v>-39</v>
      </c>
      <c r="I245" s="20">
        <f t="shared" ref="I245:I251" si="34">IF(C245=0, "-", IF(G245/C245&lt;10, G245/C245, "&gt;999%"))</f>
        <v>-1</v>
      </c>
      <c r="J245" s="21">
        <f t="shared" ref="J245:J251" si="35">IF(E245=0, "-", IF(H245/E245&lt;10, H245/E245, "&gt;999%"))</f>
        <v>-0.88636363636363635</v>
      </c>
    </row>
    <row r="246" spans="1:10" x14ac:dyDescent="0.25">
      <c r="A246" s="158" t="s">
        <v>473</v>
      </c>
      <c r="B246" s="65">
        <v>15</v>
      </c>
      <c r="C246" s="66">
        <v>6</v>
      </c>
      <c r="D246" s="65">
        <v>76</v>
      </c>
      <c r="E246" s="66">
        <v>60</v>
      </c>
      <c r="F246" s="67"/>
      <c r="G246" s="65">
        <f t="shared" si="32"/>
        <v>9</v>
      </c>
      <c r="H246" s="66">
        <f t="shared" si="33"/>
        <v>16</v>
      </c>
      <c r="I246" s="20">
        <f t="shared" si="34"/>
        <v>1.5</v>
      </c>
      <c r="J246" s="21">
        <f t="shared" si="35"/>
        <v>0.26666666666666666</v>
      </c>
    </row>
    <row r="247" spans="1:10" x14ac:dyDescent="0.25">
      <c r="A247" s="158" t="s">
        <v>330</v>
      </c>
      <c r="B247" s="65">
        <v>0</v>
      </c>
      <c r="C247" s="66">
        <v>0</v>
      </c>
      <c r="D247" s="65">
        <v>4</v>
      </c>
      <c r="E247" s="66">
        <v>6</v>
      </c>
      <c r="F247" s="67"/>
      <c r="G247" s="65">
        <f t="shared" si="32"/>
        <v>0</v>
      </c>
      <c r="H247" s="66">
        <f t="shared" si="33"/>
        <v>-2</v>
      </c>
      <c r="I247" s="20" t="str">
        <f t="shared" si="34"/>
        <v>-</v>
      </c>
      <c r="J247" s="21">
        <f t="shared" si="35"/>
        <v>-0.33333333333333331</v>
      </c>
    </row>
    <row r="248" spans="1:10" x14ac:dyDescent="0.25">
      <c r="A248" s="158" t="s">
        <v>474</v>
      </c>
      <c r="B248" s="65">
        <v>0</v>
      </c>
      <c r="C248" s="66">
        <v>0</v>
      </c>
      <c r="D248" s="65">
        <v>4</v>
      </c>
      <c r="E248" s="66">
        <v>4</v>
      </c>
      <c r="F248" s="67"/>
      <c r="G248" s="65">
        <f t="shared" si="32"/>
        <v>0</v>
      </c>
      <c r="H248" s="66">
        <f t="shared" si="33"/>
        <v>0</v>
      </c>
      <c r="I248" s="20" t="str">
        <f t="shared" si="34"/>
        <v>-</v>
      </c>
      <c r="J248" s="21">
        <f t="shared" si="35"/>
        <v>0</v>
      </c>
    </row>
    <row r="249" spans="1:10" x14ac:dyDescent="0.25">
      <c r="A249" s="158" t="s">
        <v>261</v>
      </c>
      <c r="B249" s="65">
        <v>0</v>
      </c>
      <c r="C249" s="66">
        <v>0</v>
      </c>
      <c r="D249" s="65">
        <v>12</v>
      </c>
      <c r="E249" s="66">
        <v>13</v>
      </c>
      <c r="F249" s="67"/>
      <c r="G249" s="65">
        <f t="shared" si="32"/>
        <v>0</v>
      </c>
      <c r="H249" s="66">
        <f t="shared" si="33"/>
        <v>-1</v>
      </c>
      <c r="I249" s="20" t="str">
        <f t="shared" si="34"/>
        <v>-</v>
      </c>
      <c r="J249" s="21">
        <f t="shared" si="35"/>
        <v>-7.6923076923076927E-2</v>
      </c>
    </row>
    <row r="250" spans="1:10" x14ac:dyDescent="0.25">
      <c r="A250" s="158" t="s">
        <v>280</v>
      </c>
      <c r="B250" s="65">
        <v>1</v>
      </c>
      <c r="C250" s="66">
        <v>0</v>
      </c>
      <c r="D250" s="65">
        <v>2</v>
      </c>
      <c r="E250" s="66">
        <v>3</v>
      </c>
      <c r="F250" s="67"/>
      <c r="G250" s="65">
        <f t="shared" si="32"/>
        <v>1</v>
      </c>
      <c r="H250" s="66">
        <f t="shared" si="33"/>
        <v>-1</v>
      </c>
      <c r="I250" s="20" t="str">
        <f t="shared" si="34"/>
        <v>-</v>
      </c>
      <c r="J250" s="21">
        <f t="shared" si="35"/>
        <v>-0.33333333333333331</v>
      </c>
    </row>
    <row r="251" spans="1:10" s="160" customFormat="1" ht="13" x14ac:dyDescent="0.3">
      <c r="A251" s="178" t="s">
        <v>686</v>
      </c>
      <c r="B251" s="71">
        <v>16</v>
      </c>
      <c r="C251" s="72">
        <v>9</v>
      </c>
      <c r="D251" s="71">
        <v>103</v>
      </c>
      <c r="E251" s="72">
        <v>130</v>
      </c>
      <c r="F251" s="73"/>
      <c r="G251" s="71">
        <f t="shared" si="32"/>
        <v>7</v>
      </c>
      <c r="H251" s="72">
        <f t="shared" si="33"/>
        <v>-27</v>
      </c>
      <c r="I251" s="37">
        <f t="shared" si="34"/>
        <v>0.77777777777777779</v>
      </c>
      <c r="J251" s="38">
        <f t="shared" si="35"/>
        <v>-0.2076923076923077</v>
      </c>
    </row>
    <row r="252" spans="1:10" x14ac:dyDescent="0.25">
      <c r="A252" s="177"/>
      <c r="B252" s="143"/>
      <c r="C252" s="144"/>
      <c r="D252" s="143"/>
      <c r="E252" s="144"/>
      <c r="F252" s="145"/>
      <c r="G252" s="143"/>
      <c r="H252" s="144"/>
      <c r="I252" s="151"/>
      <c r="J252" s="152"/>
    </row>
    <row r="253" spans="1:10" s="139" customFormat="1" ht="13" x14ac:dyDescent="0.3">
      <c r="A253" s="159" t="s">
        <v>64</v>
      </c>
      <c r="B253" s="65"/>
      <c r="C253" s="66"/>
      <c r="D253" s="65"/>
      <c r="E253" s="66"/>
      <c r="F253" s="67"/>
      <c r="G253" s="65"/>
      <c r="H253" s="66"/>
      <c r="I253" s="20"/>
      <c r="J253" s="21"/>
    </row>
    <row r="254" spans="1:10" x14ac:dyDescent="0.25">
      <c r="A254" s="158" t="s">
        <v>409</v>
      </c>
      <c r="B254" s="65">
        <v>0</v>
      </c>
      <c r="C254" s="66">
        <v>13</v>
      </c>
      <c r="D254" s="65">
        <v>7</v>
      </c>
      <c r="E254" s="66">
        <v>105</v>
      </c>
      <c r="F254" s="67"/>
      <c r="G254" s="65">
        <f t="shared" ref="G254:G259" si="36">B254-C254</f>
        <v>-13</v>
      </c>
      <c r="H254" s="66">
        <f t="shared" ref="H254:H259" si="37">D254-E254</f>
        <v>-98</v>
      </c>
      <c r="I254" s="20">
        <f t="shared" ref="I254:I259" si="38">IF(C254=0, "-", IF(G254/C254&lt;10, G254/C254, "&gt;999%"))</f>
        <v>-1</v>
      </c>
      <c r="J254" s="21">
        <f t="shared" ref="J254:J259" si="39">IF(E254=0, "-", IF(H254/E254&lt;10, H254/E254, "&gt;999%"))</f>
        <v>-0.93333333333333335</v>
      </c>
    </row>
    <row r="255" spans="1:10" x14ac:dyDescent="0.25">
      <c r="A255" s="158" t="s">
        <v>367</v>
      </c>
      <c r="B255" s="65">
        <v>33</v>
      </c>
      <c r="C255" s="66">
        <v>51</v>
      </c>
      <c r="D255" s="65">
        <v>418</v>
      </c>
      <c r="E255" s="66">
        <v>457</v>
      </c>
      <c r="F255" s="67"/>
      <c r="G255" s="65">
        <f t="shared" si="36"/>
        <v>-18</v>
      </c>
      <c r="H255" s="66">
        <f t="shared" si="37"/>
        <v>-39</v>
      </c>
      <c r="I255" s="20">
        <f t="shared" si="38"/>
        <v>-0.35294117647058826</v>
      </c>
      <c r="J255" s="21">
        <f t="shared" si="39"/>
        <v>-8.5339168490153175E-2</v>
      </c>
    </row>
    <row r="256" spans="1:10" x14ac:dyDescent="0.25">
      <c r="A256" s="158" t="s">
        <v>539</v>
      </c>
      <c r="B256" s="65">
        <v>8</v>
      </c>
      <c r="C256" s="66">
        <v>34</v>
      </c>
      <c r="D256" s="65">
        <v>191</v>
      </c>
      <c r="E256" s="66">
        <v>329</v>
      </c>
      <c r="F256" s="67"/>
      <c r="G256" s="65">
        <f t="shared" si="36"/>
        <v>-26</v>
      </c>
      <c r="H256" s="66">
        <f t="shared" si="37"/>
        <v>-138</v>
      </c>
      <c r="I256" s="20">
        <f t="shared" si="38"/>
        <v>-0.76470588235294112</v>
      </c>
      <c r="J256" s="21">
        <f t="shared" si="39"/>
        <v>-0.41945288753799392</v>
      </c>
    </row>
    <row r="257" spans="1:10" x14ac:dyDescent="0.25">
      <c r="A257" s="158" t="s">
        <v>475</v>
      </c>
      <c r="B257" s="65">
        <v>41</v>
      </c>
      <c r="C257" s="66">
        <v>48</v>
      </c>
      <c r="D257" s="65">
        <v>374</v>
      </c>
      <c r="E257" s="66">
        <v>500</v>
      </c>
      <c r="F257" s="67"/>
      <c r="G257" s="65">
        <f t="shared" si="36"/>
        <v>-7</v>
      </c>
      <c r="H257" s="66">
        <f t="shared" si="37"/>
        <v>-126</v>
      </c>
      <c r="I257" s="20">
        <f t="shared" si="38"/>
        <v>-0.14583333333333334</v>
      </c>
      <c r="J257" s="21">
        <f t="shared" si="39"/>
        <v>-0.252</v>
      </c>
    </row>
    <row r="258" spans="1:10" x14ac:dyDescent="0.25">
      <c r="A258" s="158" t="s">
        <v>450</v>
      </c>
      <c r="B258" s="65">
        <v>46</v>
      </c>
      <c r="C258" s="66">
        <v>29</v>
      </c>
      <c r="D258" s="65">
        <v>301</v>
      </c>
      <c r="E258" s="66">
        <v>279</v>
      </c>
      <c r="F258" s="67"/>
      <c r="G258" s="65">
        <f t="shared" si="36"/>
        <v>17</v>
      </c>
      <c r="H258" s="66">
        <f t="shared" si="37"/>
        <v>22</v>
      </c>
      <c r="I258" s="20">
        <f t="shared" si="38"/>
        <v>0.58620689655172409</v>
      </c>
      <c r="J258" s="21">
        <f t="shared" si="39"/>
        <v>7.8853046594982074E-2</v>
      </c>
    </row>
    <row r="259" spans="1:10" s="160" customFormat="1" ht="13" x14ac:dyDescent="0.3">
      <c r="A259" s="178" t="s">
        <v>687</v>
      </c>
      <c r="B259" s="71">
        <v>128</v>
      </c>
      <c r="C259" s="72">
        <v>175</v>
      </c>
      <c r="D259" s="71">
        <v>1291</v>
      </c>
      <c r="E259" s="72">
        <v>1670</v>
      </c>
      <c r="F259" s="73"/>
      <c r="G259" s="71">
        <f t="shared" si="36"/>
        <v>-47</v>
      </c>
      <c r="H259" s="72">
        <f t="shared" si="37"/>
        <v>-379</v>
      </c>
      <c r="I259" s="37">
        <f t="shared" si="38"/>
        <v>-0.26857142857142857</v>
      </c>
      <c r="J259" s="38">
        <f t="shared" si="39"/>
        <v>-0.22694610778443114</v>
      </c>
    </row>
    <row r="260" spans="1:10" x14ac:dyDescent="0.25">
      <c r="A260" s="177"/>
      <c r="B260" s="143"/>
      <c r="C260" s="144"/>
      <c r="D260" s="143"/>
      <c r="E260" s="144"/>
      <c r="F260" s="145"/>
      <c r="G260" s="143"/>
      <c r="H260" s="144"/>
      <c r="I260" s="151"/>
      <c r="J260" s="152"/>
    </row>
    <row r="261" spans="1:10" s="139" customFormat="1" ht="13" x14ac:dyDescent="0.3">
      <c r="A261" s="159" t="s">
        <v>65</v>
      </c>
      <c r="B261" s="65"/>
      <c r="C261" s="66"/>
      <c r="D261" s="65"/>
      <c r="E261" s="66"/>
      <c r="F261" s="67"/>
      <c r="G261" s="65"/>
      <c r="H261" s="66"/>
      <c r="I261" s="20"/>
      <c r="J261" s="21"/>
    </row>
    <row r="262" spans="1:10" x14ac:dyDescent="0.25">
      <c r="A262" s="158" t="s">
        <v>65</v>
      </c>
      <c r="B262" s="65">
        <v>79</v>
      </c>
      <c r="C262" s="66">
        <v>58</v>
      </c>
      <c r="D262" s="65">
        <v>739</v>
      </c>
      <c r="E262" s="66">
        <v>587</v>
      </c>
      <c r="F262" s="67"/>
      <c r="G262" s="65">
        <f>B262-C262</f>
        <v>21</v>
      </c>
      <c r="H262" s="66">
        <f>D262-E262</f>
        <v>152</v>
      </c>
      <c r="I262" s="20">
        <f>IF(C262=0, "-", IF(G262/C262&lt;10, G262/C262, "&gt;999%"))</f>
        <v>0.36206896551724138</v>
      </c>
      <c r="J262" s="21">
        <f>IF(E262=0, "-", IF(H262/E262&lt;10, H262/E262, "&gt;999%"))</f>
        <v>0.25894378194207834</v>
      </c>
    </row>
    <row r="263" spans="1:10" s="160" customFormat="1" ht="13" x14ac:dyDescent="0.3">
      <c r="A263" s="178" t="s">
        <v>688</v>
      </c>
      <c r="B263" s="71">
        <v>79</v>
      </c>
      <c r="C263" s="72">
        <v>58</v>
      </c>
      <c r="D263" s="71">
        <v>739</v>
      </c>
      <c r="E263" s="72">
        <v>587</v>
      </c>
      <c r="F263" s="73"/>
      <c r="G263" s="71">
        <f>B263-C263</f>
        <v>21</v>
      </c>
      <c r="H263" s="72">
        <f>D263-E263</f>
        <v>152</v>
      </c>
      <c r="I263" s="37">
        <f>IF(C263=0, "-", IF(G263/C263&lt;10, G263/C263, "&gt;999%"))</f>
        <v>0.36206896551724138</v>
      </c>
      <c r="J263" s="38">
        <f>IF(E263=0, "-", IF(H263/E263&lt;10, H263/E263, "&gt;999%"))</f>
        <v>0.25894378194207834</v>
      </c>
    </row>
    <row r="264" spans="1:10" x14ac:dyDescent="0.25">
      <c r="A264" s="177"/>
      <c r="B264" s="143"/>
      <c r="C264" s="144"/>
      <c r="D264" s="143"/>
      <c r="E264" s="144"/>
      <c r="F264" s="145"/>
      <c r="G264" s="143"/>
      <c r="H264" s="144"/>
      <c r="I264" s="151"/>
      <c r="J264" s="152"/>
    </row>
    <row r="265" spans="1:10" s="139" customFormat="1" ht="13" x14ac:dyDescent="0.3">
      <c r="A265" s="159" t="s">
        <v>66</v>
      </c>
      <c r="B265" s="65"/>
      <c r="C265" s="66"/>
      <c r="D265" s="65"/>
      <c r="E265" s="66"/>
      <c r="F265" s="67"/>
      <c r="G265" s="65"/>
      <c r="H265" s="66"/>
      <c r="I265" s="20"/>
      <c r="J265" s="21"/>
    </row>
    <row r="266" spans="1:10" x14ac:dyDescent="0.25">
      <c r="A266" s="158" t="s">
        <v>302</v>
      </c>
      <c r="B266" s="65">
        <v>197</v>
      </c>
      <c r="C266" s="66">
        <v>156</v>
      </c>
      <c r="D266" s="65">
        <v>2143</v>
      </c>
      <c r="E266" s="66">
        <v>1732</v>
      </c>
      <c r="F266" s="67"/>
      <c r="G266" s="65">
        <f t="shared" ref="G266:G277" si="40">B266-C266</f>
        <v>41</v>
      </c>
      <c r="H266" s="66">
        <f t="shared" ref="H266:H277" si="41">D266-E266</f>
        <v>411</v>
      </c>
      <c r="I266" s="20">
        <f t="shared" ref="I266:I277" si="42">IF(C266=0, "-", IF(G266/C266&lt;10, G266/C266, "&gt;999%"))</f>
        <v>0.26282051282051283</v>
      </c>
      <c r="J266" s="21">
        <f t="shared" ref="J266:J277" si="43">IF(E266=0, "-", IF(H266/E266&lt;10, H266/E266, "&gt;999%"))</f>
        <v>0.23729792147806006</v>
      </c>
    </row>
    <row r="267" spans="1:10" x14ac:dyDescent="0.25">
      <c r="A267" s="158" t="s">
        <v>221</v>
      </c>
      <c r="B267" s="65">
        <v>101</v>
      </c>
      <c r="C267" s="66">
        <v>382</v>
      </c>
      <c r="D267" s="65">
        <v>1026</v>
      </c>
      <c r="E267" s="66">
        <v>3100</v>
      </c>
      <c r="F267" s="67"/>
      <c r="G267" s="65">
        <f t="shared" si="40"/>
        <v>-281</v>
      </c>
      <c r="H267" s="66">
        <f t="shared" si="41"/>
        <v>-2074</v>
      </c>
      <c r="I267" s="20">
        <f t="shared" si="42"/>
        <v>-0.73560209424083767</v>
      </c>
      <c r="J267" s="21">
        <f t="shared" si="43"/>
        <v>-0.66903225806451616</v>
      </c>
    </row>
    <row r="268" spans="1:10" x14ac:dyDescent="0.25">
      <c r="A268" s="158" t="s">
        <v>476</v>
      </c>
      <c r="B268" s="65">
        <v>52</v>
      </c>
      <c r="C268" s="66">
        <v>18</v>
      </c>
      <c r="D268" s="65">
        <v>286</v>
      </c>
      <c r="E268" s="66">
        <v>139</v>
      </c>
      <c r="F268" s="67"/>
      <c r="G268" s="65">
        <f t="shared" si="40"/>
        <v>34</v>
      </c>
      <c r="H268" s="66">
        <f t="shared" si="41"/>
        <v>147</v>
      </c>
      <c r="I268" s="20">
        <f t="shared" si="42"/>
        <v>1.8888888888888888</v>
      </c>
      <c r="J268" s="21">
        <f t="shared" si="43"/>
        <v>1.0575539568345325</v>
      </c>
    </row>
    <row r="269" spans="1:10" x14ac:dyDescent="0.25">
      <c r="A269" s="158" t="s">
        <v>392</v>
      </c>
      <c r="B269" s="65">
        <v>35</v>
      </c>
      <c r="C269" s="66">
        <v>32</v>
      </c>
      <c r="D269" s="65">
        <v>333</v>
      </c>
      <c r="E269" s="66">
        <v>220</v>
      </c>
      <c r="F269" s="67"/>
      <c r="G269" s="65">
        <f t="shared" si="40"/>
        <v>3</v>
      </c>
      <c r="H269" s="66">
        <f t="shared" si="41"/>
        <v>113</v>
      </c>
      <c r="I269" s="20">
        <f t="shared" si="42"/>
        <v>9.375E-2</v>
      </c>
      <c r="J269" s="21">
        <f t="shared" si="43"/>
        <v>0.51363636363636367</v>
      </c>
    </row>
    <row r="270" spans="1:10" x14ac:dyDescent="0.25">
      <c r="A270" s="158" t="s">
        <v>204</v>
      </c>
      <c r="B270" s="65">
        <v>219</v>
      </c>
      <c r="C270" s="66">
        <v>160</v>
      </c>
      <c r="D270" s="65">
        <v>1700</v>
      </c>
      <c r="E270" s="66">
        <v>1072</v>
      </c>
      <c r="F270" s="67"/>
      <c r="G270" s="65">
        <f t="shared" si="40"/>
        <v>59</v>
      </c>
      <c r="H270" s="66">
        <f t="shared" si="41"/>
        <v>628</v>
      </c>
      <c r="I270" s="20">
        <f t="shared" si="42"/>
        <v>0.36875000000000002</v>
      </c>
      <c r="J270" s="21">
        <f t="shared" si="43"/>
        <v>0.58582089552238803</v>
      </c>
    </row>
    <row r="271" spans="1:10" x14ac:dyDescent="0.25">
      <c r="A271" s="158" t="s">
        <v>208</v>
      </c>
      <c r="B271" s="65">
        <v>33</v>
      </c>
      <c r="C271" s="66">
        <v>135</v>
      </c>
      <c r="D271" s="65">
        <v>1078</v>
      </c>
      <c r="E271" s="66">
        <v>1052</v>
      </c>
      <c r="F271" s="67"/>
      <c r="G271" s="65">
        <f t="shared" si="40"/>
        <v>-102</v>
      </c>
      <c r="H271" s="66">
        <f t="shared" si="41"/>
        <v>26</v>
      </c>
      <c r="I271" s="20">
        <f t="shared" si="42"/>
        <v>-0.75555555555555554</v>
      </c>
      <c r="J271" s="21">
        <f t="shared" si="43"/>
        <v>2.4714828897338403E-2</v>
      </c>
    </row>
    <row r="272" spans="1:10" x14ac:dyDescent="0.25">
      <c r="A272" s="158" t="s">
        <v>368</v>
      </c>
      <c r="B272" s="65">
        <v>268</v>
      </c>
      <c r="C272" s="66">
        <v>184</v>
      </c>
      <c r="D272" s="65">
        <v>1604</v>
      </c>
      <c r="E272" s="66">
        <v>1651</v>
      </c>
      <c r="F272" s="67"/>
      <c r="G272" s="65">
        <f t="shared" si="40"/>
        <v>84</v>
      </c>
      <c r="H272" s="66">
        <f t="shared" si="41"/>
        <v>-47</v>
      </c>
      <c r="I272" s="20">
        <f t="shared" si="42"/>
        <v>0.45652173913043476</v>
      </c>
      <c r="J272" s="21">
        <f t="shared" si="43"/>
        <v>-2.8467595396729255E-2</v>
      </c>
    </row>
    <row r="273" spans="1:10" x14ac:dyDescent="0.25">
      <c r="A273" s="158" t="s">
        <v>451</v>
      </c>
      <c r="B273" s="65">
        <v>292</v>
      </c>
      <c r="C273" s="66">
        <v>194</v>
      </c>
      <c r="D273" s="65">
        <v>2013</v>
      </c>
      <c r="E273" s="66">
        <v>1558</v>
      </c>
      <c r="F273" s="67"/>
      <c r="G273" s="65">
        <f t="shared" si="40"/>
        <v>98</v>
      </c>
      <c r="H273" s="66">
        <f t="shared" si="41"/>
        <v>455</v>
      </c>
      <c r="I273" s="20">
        <f t="shared" si="42"/>
        <v>0.50515463917525771</v>
      </c>
      <c r="J273" s="21">
        <f t="shared" si="43"/>
        <v>0.2920410783055199</v>
      </c>
    </row>
    <row r="274" spans="1:10" x14ac:dyDescent="0.25">
      <c r="A274" s="158" t="s">
        <v>410</v>
      </c>
      <c r="B274" s="65">
        <v>564</v>
      </c>
      <c r="C274" s="66">
        <v>502</v>
      </c>
      <c r="D274" s="65">
        <v>2872</v>
      </c>
      <c r="E274" s="66">
        <v>3951</v>
      </c>
      <c r="F274" s="67"/>
      <c r="G274" s="65">
        <f t="shared" si="40"/>
        <v>62</v>
      </c>
      <c r="H274" s="66">
        <f t="shared" si="41"/>
        <v>-1079</v>
      </c>
      <c r="I274" s="20">
        <f t="shared" si="42"/>
        <v>0.12350597609561753</v>
      </c>
      <c r="J274" s="21">
        <f t="shared" si="43"/>
        <v>-0.27309541888129585</v>
      </c>
    </row>
    <row r="275" spans="1:10" x14ac:dyDescent="0.25">
      <c r="A275" s="158" t="s">
        <v>273</v>
      </c>
      <c r="B275" s="65">
        <v>11</v>
      </c>
      <c r="C275" s="66">
        <v>21</v>
      </c>
      <c r="D275" s="65">
        <v>417</v>
      </c>
      <c r="E275" s="66">
        <v>478</v>
      </c>
      <c r="F275" s="67"/>
      <c r="G275" s="65">
        <f t="shared" si="40"/>
        <v>-10</v>
      </c>
      <c r="H275" s="66">
        <f t="shared" si="41"/>
        <v>-61</v>
      </c>
      <c r="I275" s="20">
        <f t="shared" si="42"/>
        <v>-0.47619047619047616</v>
      </c>
      <c r="J275" s="21">
        <f t="shared" si="43"/>
        <v>-0.12761506276150628</v>
      </c>
    </row>
    <row r="276" spans="1:10" x14ac:dyDescent="0.25">
      <c r="A276" s="158" t="s">
        <v>354</v>
      </c>
      <c r="B276" s="65">
        <v>76</v>
      </c>
      <c r="C276" s="66">
        <v>227</v>
      </c>
      <c r="D276" s="65">
        <v>1371</v>
      </c>
      <c r="E276" s="66">
        <v>2041</v>
      </c>
      <c r="F276" s="67"/>
      <c r="G276" s="65">
        <f t="shared" si="40"/>
        <v>-151</v>
      </c>
      <c r="H276" s="66">
        <f t="shared" si="41"/>
        <v>-670</v>
      </c>
      <c r="I276" s="20">
        <f t="shared" si="42"/>
        <v>-0.66519823788546251</v>
      </c>
      <c r="J276" s="21">
        <f t="shared" si="43"/>
        <v>-0.32827045565899071</v>
      </c>
    </row>
    <row r="277" spans="1:10" s="160" customFormat="1" ht="13" x14ac:dyDescent="0.3">
      <c r="A277" s="178" t="s">
        <v>689</v>
      </c>
      <c r="B277" s="71">
        <v>1848</v>
      </c>
      <c r="C277" s="72">
        <v>2011</v>
      </c>
      <c r="D277" s="71">
        <v>14843</v>
      </c>
      <c r="E277" s="72">
        <v>16994</v>
      </c>
      <c r="F277" s="73"/>
      <c r="G277" s="71">
        <f t="shared" si="40"/>
        <v>-163</v>
      </c>
      <c r="H277" s="72">
        <f t="shared" si="41"/>
        <v>-2151</v>
      </c>
      <c r="I277" s="37">
        <f t="shared" si="42"/>
        <v>-8.1054201889607158E-2</v>
      </c>
      <c r="J277" s="38">
        <f t="shared" si="43"/>
        <v>-0.12657408497116629</v>
      </c>
    </row>
    <row r="278" spans="1:10" x14ac:dyDescent="0.25">
      <c r="A278" s="177"/>
      <c r="B278" s="143"/>
      <c r="C278" s="144"/>
      <c r="D278" s="143"/>
      <c r="E278" s="144"/>
      <c r="F278" s="145"/>
      <c r="G278" s="143"/>
      <c r="H278" s="144"/>
      <c r="I278" s="151"/>
      <c r="J278" s="152"/>
    </row>
    <row r="279" spans="1:10" s="139" customFormat="1" ht="13" x14ac:dyDescent="0.3">
      <c r="A279" s="159" t="s">
        <v>67</v>
      </c>
      <c r="B279" s="65"/>
      <c r="C279" s="66"/>
      <c r="D279" s="65"/>
      <c r="E279" s="66"/>
      <c r="F279" s="67"/>
      <c r="G279" s="65"/>
      <c r="H279" s="66"/>
      <c r="I279" s="20"/>
      <c r="J279" s="21"/>
    </row>
    <row r="280" spans="1:10" x14ac:dyDescent="0.25">
      <c r="A280" s="158" t="s">
        <v>344</v>
      </c>
      <c r="B280" s="65">
        <v>9</v>
      </c>
      <c r="C280" s="66">
        <v>8</v>
      </c>
      <c r="D280" s="65">
        <v>35</v>
      </c>
      <c r="E280" s="66">
        <v>18</v>
      </c>
      <c r="F280" s="67"/>
      <c r="G280" s="65">
        <f>B280-C280</f>
        <v>1</v>
      </c>
      <c r="H280" s="66">
        <f>D280-E280</f>
        <v>17</v>
      </c>
      <c r="I280" s="20">
        <f>IF(C280=0, "-", IF(G280/C280&lt;10, G280/C280, "&gt;999%"))</f>
        <v>0.125</v>
      </c>
      <c r="J280" s="21">
        <f>IF(E280=0, "-", IF(H280/E280&lt;10, H280/E280, "&gt;999%"))</f>
        <v>0.94444444444444442</v>
      </c>
    </row>
    <row r="281" spans="1:10" x14ac:dyDescent="0.25">
      <c r="A281" s="158" t="s">
        <v>497</v>
      </c>
      <c r="B281" s="65">
        <v>3</v>
      </c>
      <c r="C281" s="66">
        <v>5</v>
      </c>
      <c r="D281" s="65">
        <v>18</v>
      </c>
      <c r="E281" s="66">
        <v>26</v>
      </c>
      <c r="F281" s="67"/>
      <c r="G281" s="65">
        <f>B281-C281</f>
        <v>-2</v>
      </c>
      <c r="H281" s="66">
        <f>D281-E281</f>
        <v>-8</v>
      </c>
      <c r="I281" s="20">
        <f>IF(C281=0, "-", IF(G281/C281&lt;10, G281/C281, "&gt;999%"))</f>
        <v>-0.4</v>
      </c>
      <c r="J281" s="21">
        <f>IF(E281=0, "-", IF(H281/E281&lt;10, H281/E281, "&gt;999%"))</f>
        <v>-0.30769230769230771</v>
      </c>
    </row>
    <row r="282" spans="1:10" s="160" customFormat="1" ht="13" x14ac:dyDescent="0.3">
      <c r="A282" s="178" t="s">
        <v>690</v>
      </c>
      <c r="B282" s="71">
        <v>12</v>
      </c>
      <c r="C282" s="72">
        <v>13</v>
      </c>
      <c r="D282" s="71">
        <v>53</v>
      </c>
      <c r="E282" s="72">
        <v>44</v>
      </c>
      <c r="F282" s="73"/>
      <c r="G282" s="71">
        <f>B282-C282</f>
        <v>-1</v>
      </c>
      <c r="H282" s="72">
        <f>D282-E282</f>
        <v>9</v>
      </c>
      <c r="I282" s="37">
        <f>IF(C282=0, "-", IF(G282/C282&lt;10, G282/C282, "&gt;999%"))</f>
        <v>-7.6923076923076927E-2</v>
      </c>
      <c r="J282" s="38">
        <f>IF(E282=0, "-", IF(H282/E282&lt;10, H282/E282, "&gt;999%"))</f>
        <v>0.20454545454545456</v>
      </c>
    </row>
    <row r="283" spans="1:10" x14ac:dyDescent="0.25">
      <c r="A283" s="177"/>
      <c r="B283" s="143"/>
      <c r="C283" s="144"/>
      <c r="D283" s="143"/>
      <c r="E283" s="144"/>
      <c r="F283" s="145"/>
      <c r="G283" s="143"/>
      <c r="H283" s="144"/>
      <c r="I283" s="151"/>
      <c r="J283" s="152"/>
    </row>
    <row r="284" spans="1:10" s="139" customFormat="1" ht="13" x14ac:dyDescent="0.3">
      <c r="A284" s="159" t="s">
        <v>68</v>
      </c>
      <c r="B284" s="65"/>
      <c r="C284" s="66"/>
      <c r="D284" s="65"/>
      <c r="E284" s="66"/>
      <c r="F284" s="67"/>
      <c r="G284" s="65"/>
      <c r="H284" s="66"/>
      <c r="I284" s="20"/>
      <c r="J284" s="21"/>
    </row>
    <row r="285" spans="1:10" x14ac:dyDescent="0.25">
      <c r="A285" s="158" t="s">
        <v>477</v>
      </c>
      <c r="B285" s="65">
        <v>73</v>
      </c>
      <c r="C285" s="66">
        <v>40</v>
      </c>
      <c r="D285" s="65">
        <v>867</v>
      </c>
      <c r="E285" s="66">
        <v>313</v>
      </c>
      <c r="F285" s="67"/>
      <c r="G285" s="65">
        <f t="shared" ref="G285:G292" si="44">B285-C285</f>
        <v>33</v>
      </c>
      <c r="H285" s="66">
        <f t="shared" ref="H285:H292" si="45">D285-E285</f>
        <v>554</v>
      </c>
      <c r="I285" s="20">
        <f t="shared" ref="I285:I292" si="46">IF(C285=0, "-", IF(G285/C285&lt;10, G285/C285, "&gt;999%"))</f>
        <v>0.82499999999999996</v>
      </c>
      <c r="J285" s="21">
        <f t="shared" ref="J285:J292" si="47">IF(E285=0, "-", IF(H285/E285&lt;10, H285/E285, "&gt;999%"))</f>
        <v>1.7699680511182108</v>
      </c>
    </row>
    <row r="286" spans="1:10" x14ac:dyDescent="0.25">
      <c r="A286" s="158" t="s">
        <v>490</v>
      </c>
      <c r="B286" s="65">
        <v>21</v>
      </c>
      <c r="C286" s="66">
        <v>7</v>
      </c>
      <c r="D286" s="65">
        <v>109</v>
      </c>
      <c r="E286" s="66">
        <v>26</v>
      </c>
      <c r="F286" s="67"/>
      <c r="G286" s="65">
        <f t="shared" si="44"/>
        <v>14</v>
      </c>
      <c r="H286" s="66">
        <f t="shared" si="45"/>
        <v>83</v>
      </c>
      <c r="I286" s="20">
        <f t="shared" si="46"/>
        <v>2</v>
      </c>
      <c r="J286" s="21">
        <f t="shared" si="47"/>
        <v>3.1923076923076925</v>
      </c>
    </row>
    <row r="287" spans="1:10" x14ac:dyDescent="0.25">
      <c r="A287" s="158" t="s">
        <v>430</v>
      </c>
      <c r="B287" s="65">
        <v>0</v>
      </c>
      <c r="C287" s="66">
        <v>12</v>
      </c>
      <c r="D287" s="65">
        <v>41</v>
      </c>
      <c r="E287" s="66">
        <v>119</v>
      </c>
      <c r="F287" s="67"/>
      <c r="G287" s="65">
        <f t="shared" si="44"/>
        <v>-12</v>
      </c>
      <c r="H287" s="66">
        <f t="shared" si="45"/>
        <v>-78</v>
      </c>
      <c r="I287" s="20">
        <f t="shared" si="46"/>
        <v>-1</v>
      </c>
      <c r="J287" s="21">
        <f t="shared" si="47"/>
        <v>-0.65546218487394958</v>
      </c>
    </row>
    <row r="288" spans="1:10" x14ac:dyDescent="0.25">
      <c r="A288" s="158" t="s">
        <v>498</v>
      </c>
      <c r="B288" s="65">
        <v>22</v>
      </c>
      <c r="C288" s="66">
        <v>5</v>
      </c>
      <c r="D288" s="65">
        <v>169</v>
      </c>
      <c r="E288" s="66">
        <v>20</v>
      </c>
      <c r="F288" s="67"/>
      <c r="G288" s="65">
        <f t="shared" si="44"/>
        <v>17</v>
      </c>
      <c r="H288" s="66">
        <f t="shared" si="45"/>
        <v>149</v>
      </c>
      <c r="I288" s="20">
        <f t="shared" si="46"/>
        <v>3.4</v>
      </c>
      <c r="J288" s="21">
        <f t="shared" si="47"/>
        <v>7.45</v>
      </c>
    </row>
    <row r="289" spans="1:10" x14ac:dyDescent="0.25">
      <c r="A289" s="158" t="s">
        <v>431</v>
      </c>
      <c r="B289" s="65">
        <v>1</v>
      </c>
      <c r="C289" s="66">
        <v>24</v>
      </c>
      <c r="D289" s="65">
        <v>61</v>
      </c>
      <c r="E289" s="66">
        <v>163</v>
      </c>
      <c r="F289" s="67"/>
      <c r="G289" s="65">
        <f t="shared" si="44"/>
        <v>-23</v>
      </c>
      <c r="H289" s="66">
        <f t="shared" si="45"/>
        <v>-102</v>
      </c>
      <c r="I289" s="20">
        <f t="shared" si="46"/>
        <v>-0.95833333333333337</v>
      </c>
      <c r="J289" s="21">
        <f t="shared" si="47"/>
        <v>-0.62576687116564422</v>
      </c>
    </row>
    <row r="290" spans="1:10" x14ac:dyDescent="0.25">
      <c r="A290" s="158" t="s">
        <v>478</v>
      </c>
      <c r="B290" s="65">
        <v>44</v>
      </c>
      <c r="C290" s="66">
        <v>6</v>
      </c>
      <c r="D290" s="65">
        <v>530</v>
      </c>
      <c r="E290" s="66">
        <v>251</v>
      </c>
      <c r="F290" s="67"/>
      <c r="G290" s="65">
        <f t="shared" si="44"/>
        <v>38</v>
      </c>
      <c r="H290" s="66">
        <f t="shared" si="45"/>
        <v>279</v>
      </c>
      <c r="I290" s="20">
        <f t="shared" si="46"/>
        <v>6.333333333333333</v>
      </c>
      <c r="J290" s="21">
        <f t="shared" si="47"/>
        <v>1.1115537848605577</v>
      </c>
    </row>
    <row r="291" spans="1:10" x14ac:dyDescent="0.25">
      <c r="A291" s="158" t="s">
        <v>479</v>
      </c>
      <c r="B291" s="65">
        <v>6</v>
      </c>
      <c r="C291" s="66">
        <v>6</v>
      </c>
      <c r="D291" s="65">
        <v>129</v>
      </c>
      <c r="E291" s="66">
        <v>86</v>
      </c>
      <c r="F291" s="67"/>
      <c r="G291" s="65">
        <f t="shared" si="44"/>
        <v>0</v>
      </c>
      <c r="H291" s="66">
        <f t="shared" si="45"/>
        <v>43</v>
      </c>
      <c r="I291" s="20">
        <f t="shared" si="46"/>
        <v>0</v>
      </c>
      <c r="J291" s="21">
        <f t="shared" si="47"/>
        <v>0.5</v>
      </c>
    </row>
    <row r="292" spans="1:10" s="160" customFormat="1" ht="13" x14ac:dyDescent="0.3">
      <c r="A292" s="178" t="s">
        <v>691</v>
      </c>
      <c r="B292" s="71">
        <v>167</v>
      </c>
      <c r="C292" s="72">
        <v>100</v>
      </c>
      <c r="D292" s="71">
        <v>1906</v>
      </c>
      <c r="E292" s="72">
        <v>978</v>
      </c>
      <c r="F292" s="73"/>
      <c r="G292" s="71">
        <f t="shared" si="44"/>
        <v>67</v>
      </c>
      <c r="H292" s="72">
        <f t="shared" si="45"/>
        <v>928</v>
      </c>
      <c r="I292" s="37">
        <f t="shared" si="46"/>
        <v>0.67</v>
      </c>
      <c r="J292" s="38">
        <f t="shared" si="47"/>
        <v>0.94887525562372188</v>
      </c>
    </row>
    <row r="293" spans="1:10" x14ac:dyDescent="0.25">
      <c r="A293" s="177"/>
      <c r="B293" s="143"/>
      <c r="C293" s="144"/>
      <c r="D293" s="143"/>
      <c r="E293" s="144"/>
      <c r="F293" s="145"/>
      <c r="G293" s="143"/>
      <c r="H293" s="144"/>
      <c r="I293" s="151"/>
      <c r="J293" s="152"/>
    </row>
    <row r="294" spans="1:10" s="139" customFormat="1" ht="13" x14ac:dyDescent="0.3">
      <c r="A294" s="159" t="s">
        <v>69</v>
      </c>
      <c r="B294" s="65"/>
      <c r="C294" s="66"/>
      <c r="D294" s="65"/>
      <c r="E294" s="66"/>
      <c r="F294" s="67"/>
      <c r="G294" s="65"/>
      <c r="H294" s="66"/>
      <c r="I294" s="20"/>
      <c r="J294" s="21"/>
    </row>
    <row r="295" spans="1:10" x14ac:dyDescent="0.25">
      <c r="A295" s="158" t="s">
        <v>452</v>
      </c>
      <c r="B295" s="65">
        <v>64</v>
      </c>
      <c r="C295" s="66">
        <v>33</v>
      </c>
      <c r="D295" s="65">
        <v>714</v>
      </c>
      <c r="E295" s="66">
        <v>699</v>
      </c>
      <c r="F295" s="67"/>
      <c r="G295" s="65">
        <f t="shared" ref="G295:G304" si="48">B295-C295</f>
        <v>31</v>
      </c>
      <c r="H295" s="66">
        <f t="shared" ref="H295:H304" si="49">D295-E295</f>
        <v>15</v>
      </c>
      <c r="I295" s="20">
        <f t="shared" ref="I295:I304" si="50">IF(C295=0, "-", IF(G295/C295&lt;10, G295/C295, "&gt;999%"))</f>
        <v>0.93939393939393945</v>
      </c>
      <c r="J295" s="21">
        <f t="shared" ref="J295:J304" si="51">IF(E295=0, "-", IF(H295/E295&lt;10, H295/E295, "&gt;999%"))</f>
        <v>2.1459227467811159E-2</v>
      </c>
    </row>
    <row r="296" spans="1:10" x14ac:dyDescent="0.25">
      <c r="A296" s="158" t="s">
        <v>563</v>
      </c>
      <c r="B296" s="65">
        <v>82</v>
      </c>
      <c r="C296" s="66">
        <v>82</v>
      </c>
      <c r="D296" s="65">
        <v>845</v>
      </c>
      <c r="E296" s="66">
        <v>602</v>
      </c>
      <c r="F296" s="67"/>
      <c r="G296" s="65">
        <f t="shared" si="48"/>
        <v>0</v>
      </c>
      <c r="H296" s="66">
        <f t="shared" si="49"/>
        <v>243</v>
      </c>
      <c r="I296" s="20">
        <f t="shared" si="50"/>
        <v>0</v>
      </c>
      <c r="J296" s="21">
        <f t="shared" si="51"/>
        <v>0.40365448504983387</v>
      </c>
    </row>
    <row r="297" spans="1:10" x14ac:dyDescent="0.25">
      <c r="A297" s="158" t="s">
        <v>506</v>
      </c>
      <c r="B297" s="65">
        <v>5</v>
      </c>
      <c r="C297" s="66">
        <v>7</v>
      </c>
      <c r="D297" s="65">
        <v>35</v>
      </c>
      <c r="E297" s="66">
        <v>38</v>
      </c>
      <c r="F297" s="67"/>
      <c r="G297" s="65">
        <f t="shared" si="48"/>
        <v>-2</v>
      </c>
      <c r="H297" s="66">
        <f t="shared" si="49"/>
        <v>-3</v>
      </c>
      <c r="I297" s="20">
        <f t="shared" si="50"/>
        <v>-0.2857142857142857</v>
      </c>
      <c r="J297" s="21">
        <f t="shared" si="51"/>
        <v>-7.8947368421052627E-2</v>
      </c>
    </row>
    <row r="298" spans="1:10" x14ac:dyDescent="0.25">
      <c r="A298" s="158" t="s">
        <v>303</v>
      </c>
      <c r="B298" s="65">
        <v>0</v>
      </c>
      <c r="C298" s="66">
        <v>0</v>
      </c>
      <c r="D298" s="65">
        <v>0</v>
      </c>
      <c r="E298" s="66">
        <v>61</v>
      </c>
      <c r="F298" s="67"/>
      <c r="G298" s="65">
        <f t="shared" si="48"/>
        <v>0</v>
      </c>
      <c r="H298" s="66">
        <f t="shared" si="49"/>
        <v>-61</v>
      </c>
      <c r="I298" s="20" t="str">
        <f t="shared" si="50"/>
        <v>-</v>
      </c>
      <c r="J298" s="21">
        <f t="shared" si="51"/>
        <v>-1</v>
      </c>
    </row>
    <row r="299" spans="1:10" x14ac:dyDescent="0.25">
      <c r="A299" s="158" t="s">
        <v>518</v>
      </c>
      <c r="B299" s="65">
        <v>106</v>
      </c>
      <c r="C299" s="66">
        <v>64</v>
      </c>
      <c r="D299" s="65">
        <v>871</v>
      </c>
      <c r="E299" s="66">
        <v>747</v>
      </c>
      <c r="F299" s="67"/>
      <c r="G299" s="65">
        <f t="shared" si="48"/>
        <v>42</v>
      </c>
      <c r="H299" s="66">
        <f t="shared" si="49"/>
        <v>124</v>
      </c>
      <c r="I299" s="20">
        <f t="shared" si="50"/>
        <v>0.65625</v>
      </c>
      <c r="J299" s="21">
        <f t="shared" si="51"/>
        <v>0.16599732262382866</v>
      </c>
    </row>
    <row r="300" spans="1:10" x14ac:dyDescent="0.25">
      <c r="A300" s="158" t="s">
        <v>304</v>
      </c>
      <c r="B300" s="65">
        <v>12</v>
      </c>
      <c r="C300" s="66">
        <v>0</v>
      </c>
      <c r="D300" s="65">
        <v>72</v>
      </c>
      <c r="E300" s="66">
        <v>0</v>
      </c>
      <c r="F300" s="67"/>
      <c r="G300" s="65">
        <f t="shared" si="48"/>
        <v>12</v>
      </c>
      <c r="H300" s="66">
        <f t="shared" si="49"/>
        <v>72</v>
      </c>
      <c r="I300" s="20" t="str">
        <f t="shared" si="50"/>
        <v>-</v>
      </c>
      <c r="J300" s="21" t="str">
        <f t="shared" si="51"/>
        <v>-</v>
      </c>
    </row>
    <row r="301" spans="1:10" x14ac:dyDescent="0.25">
      <c r="A301" s="158" t="s">
        <v>530</v>
      </c>
      <c r="B301" s="65">
        <v>2</v>
      </c>
      <c r="C301" s="66">
        <v>0</v>
      </c>
      <c r="D301" s="65">
        <v>12</v>
      </c>
      <c r="E301" s="66">
        <v>0</v>
      </c>
      <c r="F301" s="67"/>
      <c r="G301" s="65">
        <f t="shared" si="48"/>
        <v>2</v>
      </c>
      <c r="H301" s="66">
        <f t="shared" si="49"/>
        <v>12</v>
      </c>
      <c r="I301" s="20" t="str">
        <f t="shared" si="50"/>
        <v>-</v>
      </c>
      <c r="J301" s="21" t="str">
        <f t="shared" si="51"/>
        <v>-</v>
      </c>
    </row>
    <row r="302" spans="1:10" x14ac:dyDescent="0.25">
      <c r="A302" s="158" t="s">
        <v>540</v>
      </c>
      <c r="B302" s="65">
        <v>160</v>
      </c>
      <c r="C302" s="66">
        <v>235</v>
      </c>
      <c r="D302" s="65">
        <v>1640</v>
      </c>
      <c r="E302" s="66">
        <v>851</v>
      </c>
      <c r="F302" s="67"/>
      <c r="G302" s="65">
        <f t="shared" si="48"/>
        <v>-75</v>
      </c>
      <c r="H302" s="66">
        <f t="shared" si="49"/>
        <v>789</v>
      </c>
      <c r="I302" s="20">
        <f t="shared" si="50"/>
        <v>-0.31914893617021278</v>
      </c>
      <c r="J302" s="21">
        <f t="shared" si="51"/>
        <v>0.92714453584018797</v>
      </c>
    </row>
    <row r="303" spans="1:10" x14ac:dyDescent="0.25">
      <c r="A303" s="158" t="s">
        <v>519</v>
      </c>
      <c r="B303" s="65">
        <v>9</v>
      </c>
      <c r="C303" s="66">
        <v>25</v>
      </c>
      <c r="D303" s="65">
        <v>90</v>
      </c>
      <c r="E303" s="66">
        <v>68</v>
      </c>
      <c r="F303" s="67"/>
      <c r="G303" s="65">
        <f t="shared" si="48"/>
        <v>-16</v>
      </c>
      <c r="H303" s="66">
        <f t="shared" si="49"/>
        <v>22</v>
      </c>
      <c r="I303" s="20">
        <f t="shared" si="50"/>
        <v>-0.64</v>
      </c>
      <c r="J303" s="21">
        <f t="shared" si="51"/>
        <v>0.3235294117647059</v>
      </c>
    </row>
    <row r="304" spans="1:10" s="160" customFormat="1" ht="13" x14ac:dyDescent="0.3">
      <c r="A304" s="178" t="s">
        <v>692</v>
      </c>
      <c r="B304" s="71">
        <v>440</v>
      </c>
      <c r="C304" s="72">
        <v>446</v>
      </c>
      <c r="D304" s="71">
        <v>4279</v>
      </c>
      <c r="E304" s="72">
        <v>3066</v>
      </c>
      <c r="F304" s="73"/>
      <c r="G304" s="71">
        <f t="shared" si="48"/>
        <v>-6</v>
      </c>
      <c r="H304" s="72">
        <f t="shared" si="49"/>
        <v>1213</v>
      </c>
      <c r="I304" s="37">
        <f t="shared" si="50"/>
        <v>-1.3452914798206279E-2</v>
      </c>
      <c r="J304" s="38">
        <f t="shared" si="51"/>
        <v>0.39562948467058057</v>
      </c>
    </row>
    <row r="305" spans="1:10" x14ac:dyDescent="0.25">
      <c r="A305" s="177"/>
      <c r="B305" s="143"/>
      <c r="C305" s="144"/>
      <c r="D305" s="143"/>
      <c r="E305" s="144"/>
      <c r="F305" s="145"/>
      <c r="G305" s="143"/>
      <c r="H305" s="144"/>
      <c r="I305" s="151"/>
      <c r="J305" s="152"/>
    </row>
    <row r="306" spans="1:10" s="139" customFormat="1" ht="13" x14ac:dyDescent="0.3">
      <c r="A306" s="159" t="s">
        <v>70</v>
      </c>
      <c r="B306" s="65"/>
      <c r="C306" s="66"/>
      <c r="D306" s="65"/>
      <c r="E306" s="66"/>
      <c r="F306" s="67"/>
      <c r="G306" s="65"/>
      <c r="H306" s="66"/>
      <c r="I306" s="20"/>
      <c r="J306" s="21"/>
    </row>
    <row r="307" spans="1:10" x14ac:dyDescent="0.25">
      <c r="A307" s="158" t="s">
        <v>262</v>
      </c>
      <c r="B307" s="65">
        <v>36</v>
      </c>
      <c r="C307" s="66">
        <v>28</v>
      </c>
      <c r="D307" s="65">
        <v>397</v>
      </c>
      <c r="E307" s="66">
        <v>168</v>
      </c>
      <c r="F307" s="67"/>
      <c r="G307" s="65">
        <f t="shared" ref="G307:G317" si="52">B307-C307</f>
        <v>8</v>
      </c>
      <c r="H307" s="66">
        <f t="shared" ref="H307:H317" si="53">D307-E307</f>
        <v>229</v>
      </c>
      <c r="I307" s="20">
        <f t="shared" ref="I307:I317" si="54">IF(C307=0, "-", IF(G307/C307&lt;10, G307/C307, "&gt;999%"))</f>
        <v>0.2857142857142857</v>
      </c>
      <c r="J307" s="21">
        <f t="shared" ref="J307:J317" si="55">IF(E307=0, "-", IF(H307/E307&lt;10, H307/E307, "&gt;999%"))</f>
        <v>1.3630952380952381</v>
      </c>
    </row>
    <row r="308" spans="1:10" x14ac:dyDescent="0.25">
      <c r="A308" s="158" t="s">
        <v>263</v>
      </c>
      <c r="B308" s="65">
        <v>0</v>
      </c>
      <c r="C308" s="66">
        <v>0</v>
      </c>
      <c r="D308" s="65">
        <v>0</v>
      </c>
      <c r="E308" s="66">
        <v>7</v>
      </c>
      <c r="F308" s="67"/>
      <c r="G308" s="65">
        <f t="shared" si="52"/>
        <v>0</v>
      </c>
      <c r="H308" s="66">
        <f t="shared" si="53"/>
        <v>-7</v>
      </c>
      <c r="I308" s="20" t="str">
        <f t="shared" si="54"/>
        <v>-</v>
      </c>
      <c r="J308" s="21">
        <f t="shared" si="55"/>
        <v>-1</v>
      </c>
    </row>
    <row r="309" spans="1:10" x14ac:dyDescent="0.25">
      <c r="A309" s="158" t="s">
        <v>331</v>
      </c>
      <c r="B309" s="65">
        <v>0</v>
      </c>
      <c r="C309" s="66">
        <v>0</v>
      </c>
      <c r="D309" s="65">
        <v>14</v>
      </c>
      <c r="E309" s="66">
        <v>7</v>
      </c>
      <c r="F309" s="67"/>
      <c r="G309" s="65">
        <f t="shared" si="52"/>
        <v>0</v>
      </c>
      <c r="H309" s="66">
        <f t="shared" si="53"/>
        <v>7</v>
      </c>
      <c r="I309" s="20" t="str">
        <f t="shared" si="54"/>
        <v>-</v>
      </c>
      <c r="J309" s="21">
        <f t="shared" si="55"/>
        <v>1</v>
      </c>
    </row>
    <row r="310" spans="1:10" x14ac:dyDescent="0.25">
      <c r="A310" s="158" t="s">
        <v>345</v>
      </c>
      <c r="B310" s="65">
        <v>0</v>
      </c>
      <c r="C310" s="66">
        <v>0</v>
      </c>
      <c r="D310" s="65">
        <v>1</v>
      </c>
      <c r="E310" s="66">
        <v>0</v>
      </c>
      <c r="F310" s="67"/>
      <c r="G310" s="65">
        <f t="shared" si="52"/>
        <v>0</v>
      </c>
      <c r="H310" s="66">
        <f t="shared" si="53"/>
        <v>1</v>
      </c>
      <c r="I310" s="20" t="str">
        <f t="shared" si="54"/>
        <v>-</v>
      </c>
      <c r="J310" s="21" t="str">
        <f t="shared" si="55"/>
        <v>-</v>
      </c>
    </row>
    <row r="311" spans="1:10" x14ac:dyDescent="0.25">
      <c r="A311" s="158" t="s">
        <v>293</v>
      </c>
      <c r="B311" s="65">
        <v>0</v>
      </c>
      <c r="C311" s="66">
        <v>0</v>
      </c>
      <c r="D311" s="65">
        <v>5</v>
      </c>
      <c r="E311" s="66">
        <v>2</v>
      </c>
      <c r="F311" s="67"/>
      <c r="G311" s="65">
        <f t="shared" si="52"/>
        <v>0</v>
      </c>
      <c r="H311" s="66">
        <f t="shared" si="53"/>
        <v>3</v>
      </c>
      <c r="I311" s="20" t="str">
        <f t="shared" si="54"/>
        <v>-</v>
      </c>
      <c r="J311" s="21">
        <f t="shared" si="55"/>
        <v>1.5</v>
      </c>
    </row>
    <row r="312" spans="1:10" x14ac:dyDescent="0.25">
      <c r="A312" s="158" t="s">
        <v>499</v>
      </c>
      <c r="B312" s="65">
        <v>22</v>
      </c>
      <c r="C312" s="66">
        <v>1</v>
      </c>
      <c r="D312" s="65">
        <v>219</v>
      </c>
      <c r="E312" s="66">
        <v>68</v>
      </c>
      <c r="F312" s="67"/>
      <c r="G312" s="65">
        <f t="shared" si="52"/>
        <v>21</v>
      </c>
      <c r="H312" s="66">
        <f t="shared" si="53"/>
        <v>151</v>
      </c>
      <c r="I312" s="20" t="str">
        <f t="shared" si="54"/>
        <v>&gt;999%</v>
      </c>
      <c r="J312" s="21">
        <f t="shared" si="55"/>
        <v>2.2205882352941178</v>
      </c>
    </row>
    <row r="313" spans="1:10" x14ac:dyDescent="0.25">
      <c r="A313" s="158" t="s">
        <v>432</v>
      </c>
      <c r="B313" s="65">
        <v>181</v>
      </c>
      <c r="C313" s="66">
        <v>23</v>
      </c>
      <c r="D313" s="65">
        <v>1356</v>
      </c>
      <c r="E313" s="66">
        <v>590</v>
      </c>
      <c r="F313" s="67"/>
      <c r="G313" s="65">
        <f t="shared" si="52"/>
        <v>158</v>
      </c>
      <c r="H313" s="66">
        <f t="shared" si="53"/>
        <v>766</v>
      </c>
      <c r="I313" s="20">
        <f t="shared" si="54"/>
        <v>6.8695652173913047</v>
      </c>
      <c r="J313" s="21">
        <f t="shared" si="55"/>
        <v>1.2983050847457627</v>
      </c>
    </row>
    <row r="314" spans="1:10" x14ac:dyDescent="0.25">
      <c r="A314" s="158" t="s">
        <v>480</v>
      </c>
      <c r="B314" s="65">
        <v>83</v>
      </c>
      <c r="C314" s="66">
        <v>29</v>
      </c>
      <c r="D314" s="65">
        <v>580</v>
      </c>
      <c r="E314" s="66">
        <v>318</v>
      </c>
      <c r="F314" s="67"/>
      <c r="G314" s="65">
        <f t="shared" si="52"/>
        <v>54</v>
      </c>
      <c r="H314" s="66">
        <f t="shared" si="53"/>
        <v>262</v>
      </c>
      <c r="I314" s="20">
        <f t="shared" si="54"/>
        <v>1.8620689655172413</v>
      </c>
      <c r="J314" s="21">
        <f t="shared" si="55"/>
        <v>0.82389937106918243</v>
      </c>
    </row>
    <row r="315" spans="1:10" x14ac:dyDescent="0.25">
      <c r="A315" s="158" t="s">
        <v>433</v>
      </c>
      <c r="B315" s="65">
        <v>4</v>
      </c>
      <c r="C315" s="66">
        <v>0</v>
      </c>
      <c r="D315" s="65">
        <v>39</v>
      </c>
      <c r="E315" s="66">
        <v>0</v>
      </c>
      <c r="F315" s="67"/>
      <c r="G315" s="65">
        <f t="shared" si="52"/>
        <v>4</v>
      </c>
      <c r="H315" s="66">
        <f t="shared" si="53"/>
        <v>39</v>
      </c>
      <c r="I315" s="20" t="str">
        <f t="shared" si="54"/>
        <v>-</v>
      </c>
      <c r="J315" s="21" t="str">
        <f t="shared" si="55"/>
        <v>-</v>
      </c>
    </row>
    <row r="316" spans="1:10" x14ac:dyDescent="0.25">
      <c r="A316" s="158" t="s">
        <v>393</v>
      </c>
      <c r="B316" s="65">
        <v>47</v>
      </c>
      <c r="C316" s="66">
        <v>30</v>
      </c>
      <c r="D316" s="65">
        <v>448</v>
      </c>
      <c r="E316" s="66">
        <v>222</v>
      </c>
      <c r="F316" s="67"/>
      <c r="G316" s="65">
        <f t="shared" si="52"/>
        <v>17</v>
      </c>
      <c r="H316" s="66">
        <f t="shared" si="53"/>
        <v>226</v>
      </c>
      <c r="I316" s="20">
        <f t="shared" si="54"/>
        <v>0.56666666666666665</v>
      </c>
      <c r="J316" s="21">
        <f t="shared" si="55"/>
        <v>1.0180180180180181</v>
      </c>
    </row>
    <row r="317" spans="1:10" s="160" customFormat="1" ht="13" x14ac:dyDescent="0.3">
      <c r="A317" s="178" t="s">
        <v>693</v>
      </c>
      <c r="B317" s="71">
        <v>373</v>
      </c>
      <c r="C317" s="72">
        <v>111</v>
      </c>
      <c r="D317" s="71">
        <v>3059</v>
      </c>
      <c r="E317" s="72">
        <v>1382</v>
      </c>
      <c r="F317" s="73"/>
      <c r="G317" s="71">
        <f t="shared" si="52"/>
        <v>262</v>
      </c>
      <c r="H317" s="72">
        <f t="shared" si="53"/>
        <v>1677</v>
      </c>
      <c r="I317" s="37">
        <f t="shared" si="54"/>
        <v>2.3603603603603602</v>
      </c>
      <c r="J317" s="38">
        <f t="shared" si="55"/>
        <v>1.2134587554269176</v>
      </c>
    </row>
    <row r="318" spans="1:10" x14ac:dyDescent="0.25">
      <c r="A318" s="177"/>
      <c r="B318" s="143"/>
      <c r="C318" s="144"/>
      <c r="D318" s="143"/>
      <c r="E318" s="144"/>
      <c r="F318" s="145"/>
      <c r="G318" s="143"/>
      <c r="H318" s="144"/>
      <c r="I318" s="151"/>
      <c r="J318" s="152"/>
    </row>
    <row r="319" spans="1:10" s="139" customFormat="1" ht="13" x14ac:dyDescent="0.3">
      <c r="A319" s="159" t="s">
        <v>71</v>
      </c>
      <c r="B319" s="65"/>
      <c r="C319" s="66"/>
      <c r="D319" s="65"/>
      <c r="E319" s="66"/>
      <c r="F319" s="67"/>
      <c r="G319" s="65"/>
      <c r="H319" s="66"/>
      <c r="I319" s="20"/>
      <c r="J319" s="21"/>
    </row>
    <row r="320" spans="1:10" x14ac:dyDescent="0.25">
      <c r="A320" s="158" t="s">
        <v>332</v>
      </c>
      <c r="B320" s="65">
        <v>0</v>
      </c>
      <c r="C320" s="66">
        <v>0</v>
      </c>
      <c r="D320" s="65">
        <v>0</v>
      </c>
      <c r="E320" s="66">
        <v>5</v>
      </c>
      <c r="F320" s="67"/>
      <c r="G320" s="65">
        <f>B320-C320</f>
        <v>0</v>
      </c>
      <c r="H320" s="66">
        <f>D320-E320</f>
        <v>-5</v>
      </c>
      <c r="I320" s="20" t="str">
        <f>IF(C320=0, "-", IF(G320/C320&lt;10, G320/C320, "&gt;999%"))</f>
        <v>-</v>
      </c>
      <c r="J320" s="21">
        <f>IF(E320=0, "-", IF(H320/E320&lt;10, H320/E320, "&gt;999%"))</f>
        <v>-1</v>
      </c>
    </row>
    <row r="321" spans="1:10" x14ac:dyDescent="0.25">
      <c r="A321" s="158" t="s">
        <v>333</v>
      </c>
      <c r="B321" s="65">
        <v>8</v>
      </c>
      <c r="C321" s="66">
        <v>0</v>
      </c>
      <c r="D321" s="65">
        <v>27</v>
      </c>
      <c r="E321" s="66">
        <v>0</v>
      </c>
      <c r="F321" s="67"/>
      <c r="G321" s="65">
        <f>B321-C321</f>
        <v>8</v>
      </c>
      <c r="H321" s="66">
        <f>D321-E321</f>
        <v>27</v>
      </c>
      <c r="I321" s="20" t="str">
        <f>IF(C321=0, "-", IF(G321/C321&lt;10, G321/C321, "&gt;999%"))</f>
        <v>-</v>
      </c>
      <c r="J321" s="21" t="str">
        <f>IF(E321=0, "-", IF(H321/E321&lt;10, H321/E321, "&gt;999%"))</f>
        <v>-</v>
      </c>
    </row>
    <row r="322" spans="1:10" x14ac:dyDescent="0.25">
      <c r="A322" s="158" t="s">
        <v>334</v>
      </c>
      <c r="B322" s="65">
        <v>0</v>
      </c>
      <c r="C322" s="66">
        <v>0</v>
      </c>
      <c r="D322" s="65">
        <v>0</v>
      </c>
      <c r="E322" s="66">
        <v>16</v>
      </c>
      <c r="F322" s="67"/>
      <c r="G322" s="65">
        <f>B322-C322</f>
        <v>0</v>
      </c>
      <c r="H322" s="66">
        <f>D322-E322</f>
        <v>-16</v>
      </c>
      <c r="I322" s="20" t="str">
        <f>IF(C322=0, "-", IF(G322/C322&lt;10, G322/C322, "&gt;999%"))</f>
        <v>-</v>
      </c>
      <c r="J322" s="21">
        <f>IF(E322=0, "-", IF(H322/E322&lt;10, H322/E322, "&gt;999%"))</f>
        <v>-1</v>
      </c>
    </row>
    <row r="323" spans="1:10" s="160" customFormat="1" ht="13" x14ac:dyDescent="0.3">
      <c r="A323" s="178" t="s">
        <v>694</v>
      </c>
      <c r="B323" s="71">
        <v>8</v>
      </c>
      <c r="C323" s="72">
        <v>0</v>
      </c>
      <c r="D323" s="71">
        <v>27</v>
      </c>
      <c r="E323" s="72">
        <v>21</v>
      </c>
      <c r="F323" s="73"/>
      <c r="G323" s="71">
        <f>B323-C323</f>
        <v>8</v>
      </c>
      <c r="H323" s="72">
        <f>D323-E323</f>
        <v>6</v>
      </c>
      <c r="I323" s="37" t="str">
        <f>IF(C323=0, "-", IF(G323/C323&lt;10, G323/C323, "&gt;999%"))</f>
        <v>-</v>
      </c>
      <c r="J323" s="38">
        <f>IF(E323=0, "-", IF(H323/E323&lt;10, H323/E323, "&gt;999%"))</f>
        <v>0.2857142857142857</v>
      </c>
    </row>
    <row r="324" spans="1:10" x14ac:dyDescent="0.25">
      <c r="A324" s="177"/>
      <c r="B324" s="143"/>
      <c r="C324" s="144"/>
      <c r="D324" s="143"/>
      <c r="E324" s="144"/>
      <c r="F324" s="145"/>
      <c r="G324" s="143"/>
      <c r="H324" s="144"/>
      <c r="I324" s="151"/>
      <c r="J324" s="152"/>
    </row>
    <row r="325" spans="1:10" s="139" customFormat="1" ht="13" x14ac:dyDescent="0.3">
      <c r="A325" s="159" t="s">
        <v>72</v>
      </c>
      <c r="B325" s="65"/>
      <c r="C325" s="66"/>
      <c r="D325" s="65"/>
      <c r="E325" s="66"/>
      <c r="F325" s="67"/>
      <c r="G325" s="65"/>
      <c r="H325" s="66"/>
      <c r="I325" s="20"/>
      <c r="J325" s="21"/>
    </row>
    <row r="326" spans="1:10" x14ac:dyDescent="0.25">
      <c r="A326" s="158" t="s">
        <v>589</v>
      </c>
      <c r="B326" s="65">
        <v>17</v>
      </c>
      <c r="C326" s="66">
        <v>19</v>
      </c>
      <c r="D326" s="65">
        <v>185</v>
      </c>
      <c r="E326" s="66">
        <v>178</v>
      </c>
      <c r="F326" s="67"/>
      <c r="G326" s="65">
        <f>B326-C326</f>
        <v>-2</v>
      </c>
      <c r="H326" s="66">
        <f>D326-E326</f>
        <v>7</v>
      </c>
      <c r="I326" s="20">
        <f>IF(C326=0, "-", IF(G326/C326&lt;10, G326/C326, "&gt;999%"))</f>
        <v>-0.10526315789473684</v>
      </c>
      <c r="J326" s="21">
        <f>IF(E326=0, "-", IF(H326/E326&lt;10, H326/E326, "&gt;999%"))</f>
        <v>3.9325842696629212E-2</v>
      </c>
    </row>
    <row r="327" spans="1:10" s="160" customFormat="1" ht="13" x14ac:dyDescent="0.3">
      <c r="A327" s="178" t="s">
        <v>695</v>
      </c>
      <c r="B327" s="71">
        <v>17</v>
      </c>
      <c r="C327" s="72">
        <v>19</v>
      </c>
      <c r="D327" s="71">
        <v>185</v>
      </c>
      <c r="E327" s="72">
        <v>178</v>
      </c>
      <c r="F327" s="73"/>
      <c r="G327" s="71">
        <f>B327-C327</f>
        <v>-2</v>
      </c>
      <c r="H327" s="72">
        <f>D327-E327</f>
        <v>7</v>
      </c>
      <c r="I327" s="37">
        <f>IF(C327=0, "-", IF(G327/C327&lt;10, G327/C327, "&gt;999%"))</f>
        <v>-0.10526315789473684</v>
      </c>
      <c r="J327" s="38">
        <f>IF(E327=0, "-", IF(H327/E327&lt;10, H327/E327, "&gt;999%"))</f>
        <v>3.9325842696629212E-2</v>
      </c>
    </row>
    <row r="328" spans="1:10" x14ac:dyDescent="0.25">
      <c r="A328" s="177"/>
      <c r="B328" s="143"/>
      <c r="C328" s="144"/>
      <c r="D328" s="143"/>
      <c r="E328" s="144"/>
      <c r="F328" s="145"/>
      <c r="G328" s="143"/>
      <c r="H328" s="144"/>
      <c r="I328" s="151"/>
      <c r="J328" s="152"/>
    </row>
    <row r="329" spans="1:10" s="139" customFormat="1" ht="13" x14ac:dyDescent="0.3">
      <c r="A329" s="159" t="s">
        <v>73</v>
      </c>
      <c r="B329" s="65"/>
      <c r="C329" s="66"/>
      <c r="D329" s="65"/>
      <c r="E329" s="66"/>
      <c r="F329" s="67"/>
      <c r="G329" s="65"/>
      <c r="H329" s="66"/>
      <c r="I329" s="20"/>
      <c r="J329" s="21"/>
    </row>
    <row r="330" spans="1:10" x14ac:dyDescent="0.25">
      <c r="A330" s="158" t="s">
        <v>590</v>
      </c>
      <c r="B330" s="65">
        <v>3</v>
      </c>
      <c r="C330" s="66">
        <v>0</v>
      </c>
      <c r="D330" s="65">
        <v>33</v>
      </c>
      <c r="E330" s="66">
        <v>35</v>
      </c>
      <c r="F330" s="67"/>
      <c r="G330" s="65">
        <f>B330-C330</f>
        <v>3</v>
      </c>
      <c r="H330" s="66">
        <f>D330-E330</f>
        <v>-2</v>
      </c>
      <c r="I330" s="20" t="str">
        <f>IF(C330=0, "-", IF(G330/C330&lt;10, G330/C330, "&gt;999%"))</f>
        <v>-</v>
      </c>
      <c r="J330" s="21">
        <f>IF(E330=0, "-", IF(H330/E330&lt;10, H330/E330, "&gt;999%"))</f>
        <v>-5.7142857142857141E-2</v>
      </c>
    </row>
    <row r="331" spans="1:10" x14ac:dyDescent="0.25">
      <c r="A331" s="158" t="s">
        <v>576</v>
      </c>
      <c r="B331" s="65">
        <v>0</v>
      </c>
      <c r="C331" s="66">
        <v>1</v>
      </c>
      <c r="D331" s="65">
        <v>3</v>
      </c>
      <c r="E331" s="66">
        <v>21</v>
      </c>
      <c r="F331" s="67"/>
      <c r="G331" s="65">
        <f>B331-C331</f>
        <v>-1</v>
      </c>
      <c r="H331" s="66">
        <f>D331-E331</f>
        <v>-18</v>
      </c>
      <c r="I331" s="20">
        <f>IF(C331=0, "-", IF(G331/C331&lt;10, G331/C331, "&gt;999%"))</f>
        <v>-1</v>
      </c>
      <c r="J331" s="21">
        <f>IF(E331=0, "-", IF(H331/E331&lt;10, H331/E331, "&gt;999%"))</f>
        <v>-0.8571428571428571</v>
      </c>
    </row>
    <row r="332" spans="1:10" s="160" customFormat="1" ht="13" x14ac:dyDescent="0.3">
      <c r="A332" s="178" t="s">
        <v>696</v>
      </c>
      <c r="B332" s="71">
        <v>3</v>
      </c>
      <c r="C332" s="72">
        <v>1</v>
      </c>
      <c r="D332" s="71">
        <v>36</v>
      </c>
      <c r="E332" s="72">
        <v>56</v>
      </c>
      <c r="F332" s="73"/>
      <c r="G332" s="71">
        <f>B332-C332</f>
        <v>2</v>
      </c>
      <c r="H332" s="72">
        <f>D332-E332</f>
        <v>-20</v>
      </c>
      <c r="I332" s="37">
        <f>IF(C332=0, "-", IF(G332/C332&lt;10, G332/C332, "&gt;999%"))</f>
        <v>2</v>
      </c>
      <c r="J332" s="38">
        <f>IF(E332=0, "-", IF(H332/E332&lt;10, H332/E332, "&gt;999%"))</f>
        <v>-0.35714285714285715</v>
      </c>
    </row>
    <row r="333" spans="1:10" x14ac:dyDescent="0.25">
      <c r="A333" s="177"/>
      <c r="B333" s="143"/>
      <c r="C333" s="144"/>
      <c r="D333" s="143"/>
      <c r="E333" s="144"/>
      <c r="F333" s="145"/>
      <c r="G333" s="143"/>
      <c r="H333" s="144"/>
      <c r="I333" s="151"/>
      <c r="J333" s="152"/>
    </row>
    <row r="334" spans="1:10" s="139" customFormat="1" ht="13" x14ac:dyDescent="0.3">
      <c r="A334" s="159" t="s">
        <v>74</v>
      </c>
      <c r="B334" s="65"/>
      <c r="C334" s="66"/>
      <c r="D334" s="65"/>
      <c r="E334" s="66"/>
      <c r="F334" s="67"/>
      <c r="G334" s="65"/>
      <c r="H334" s="66"/>
      <c r="I334" s="20"/>
      <c r="J334" s="21"/>
    </row>
    <row r="335" spans="1:10" x14ac:dyDescent="0.25">
      <c r="A335" s="158" t="s">
        <v>346</v>
      </c>
      <c r="B335" s="65">
        <v>1</v>
      </c>
      <c r="C335" s="66">
        <v>1</v>
      </c>
      <c r="D335" s="65">
        <v>1</v>
      </c>
      <c r="E335" s="66">
        <v>5</v>
      </c>
      <c r="F335" s="67"/>
      <c r="G335" s="65">
        <f t="shared" ref="G335:G340" si="56">B335-C335</f>
        <v>0</v>
      </c>
      <c r="H335" s="66">
        <f t="shared" ref="H335:H340" si="57">D335-E335</f>
        <v>-4</v>
      </c>
      <c r="I335" s="20">
        <f t="shared" ref="I335:I340" si="58">IF(C335=0, "-", IF(G335/C335&lt;10, G335/C335, "&gt;999%"))</f>
        <v>0</v>
      </c>
      <c r="J335" s="21">
        <f t="shared" ref="J335:J340" si="59">IF(E335=0, "-", IF(H335/E335&lt;10, H335/E335, "&gt;999%"))</f>
        <v>-0.8</v>
      </c>
    </row>
    <row r="336" spans="1:10" x14ac:dyDescent="0.25">
      <c r="A336" s="158" t="s">
        <v>281</v>
      </c>
      <c r="B336" s="65">
        <v>0</v>
      </c>
      <c r="C336" s="66">
        <v>4</v>
      </c>
      <c r="D336" s="65">
        <v>8</v>
      </c>
      <c r="E336" s="66">
        <v>24</v>
      </c>
      <c r="F336" s="67"/>
      <c r="G336" s="65">
        <f t="shared" si="56"/>
        <v>-4</v>
      </c>
      <c r="H336" s="66">
        <f t="shared" si="57"/>
        <v>-16</v>
      </c>
      <c r="I336" s="20">
        <f t="shared" si="58"/>
        <v>-1</v>
      </c>
      <c r="J336" s="21">
        <f t="shared" si="59"/>
        <v>-0.66666666666666663</v>
      </c>
    </row>
    <row r="337" spans="1:10" x14ac:dyDescent="0.25">
      <c r="A337" s="158" t="s">
        <v>434</v>
      </c>
      <c r="B337" s="65">
        <v>17</v>
      </c>
      <c r="C337" s="66">
        <v>0</v>
      </c>
      <c r="D337" s="65">
        <v>107</v>
      </c>
      <c r="E337" s="66">
        <v>0</v>
      </c>
      <c r="F337" s="67"/>
      <c r="G337" s="65">
        <f t="shared" si="56"/>
        <v>17</v>
      </c>
      <c r="H337" s="66">
        <f t="shared" si="57"/>
        <v>107</v>
      </c>
      <c r="I337" s="20" t="str">
        <f t="shared" si="58"/>
        <v>-</v>
      </c>
      <c r="J337" s="21" t="str">
        <f t="shared" si="59"/>
        <v>-</v>
      </c>
    </row>
    <row r="338" spans="1:10" x14ac:dyDescent="0.25">
      <c r="A338" s="158" t="s">
        <v>481</v>
      </c>
      <c r="B338" s="65">
        <v>0</v>
      </c>
      <c r="C338" s="66">
        <v>12</v>
      </c>
      <c r="D338" s="65">
        <v>18</v>
      </c>
      <c r="E338" s="66">
        <v>95</v>
      </c>
      <c r="F338" s="67"/>
      <c r="G338" s="65">
        <f t="shared" si="56"/>
        <v>-12</v>
      </c>
      <c r="H338" s="66">
        <f t="shared" si="57"/>
        <v>-77</v>
      </c>
      <c r="I338" s="20">
        <f t="shared" si="58"/>
        <v>-1</v>
      </c>
      <c r="J338" s="21">
        <f t="shared" si="59"/>
        <v>-0.81052631578947365</v>
      </c>
    </row>
    <row r="339" spans="1:10" x14ac:dyDescent="0.25">
      <c r="A339" s="158" t="s">
        <v>294</v>
      </c>
      <c r="B339" s="65">
        <v>0</v>
      </c>
      <c r="C339" s="66">
        <v>0</v>
      </c>
      <c r="D339" s="65">
        <v>1</v>
      </c>
      <c r="E339" s="66">
        <v>2</v>
      </c>
      <c r="F339" s="67"/>
      <c r="G339" s="65">
        <f t="shared" si="56"/>
        <v>0</v>
      </c>
      <c r="H339" s="66">
        <f t="shared" si="57"/>
        <v>-1</v>
      </c>
      <c r="I339" s="20" t="str">
        <f t="shared" si="58"/>
        <v>-</v>
      </c>
      <c r="J339" s="21">
        <f t="shared" si="59"/>
        <v>-0.5</v>
      </c>
    </row>
    <row r="340" spans="1:10" s="160" customFormat="1" ht="13" x14ac:dyDescent="0.3">
      <c r="A340" s="178" t="s">
        <v>697</v>
      </c>
      <c r="B340" s="71">
        <v>18</v>
      </c>
      <c r="C340" s="72">
        <v>17</v>
      </c>
      <c r="D340" s="71">
        <v>135</v>
      </c>
      <c r="E340" s="72">
        <v>126</v>
      </c>
      <c r="F340" s="73"/>
      <c r="G340" s="71">
        <f t="shared" si="56"/>
        <v>1</v>
      </c>
      <c r="H340" s="72">
        <f t="shared" si="57"/>
        <v>9</v>
      </c>
      <c r="I340" s="37">
        <f t="shared" si="58"/>
        <v>5.8823529411764705E-2</v>
      </c>
      <c r="J340" s="38">
        <f t="shared" si="59"/>
        <v>7.1428571428571425E-2</v>
      </c>
    </row>
    <row r="341" spans="1:10" x14ac:dyDescent="0.25">
      <c r="A341" s="177"/>
      <c r="B341" s="143"/>
      <c r="C341" s="144"/>
      <c r="D341" s="143"/>
      <c r="E341" s="144"/>
      <c r="F341" s="145"/>
      <c r="G341" s="143"/>
      <c r="H341" s="144"/>
      <c r="I341" s="151"/>
      <c r="J341" s="152"/>
    </row>
    <row r="342" spans="1:10" s="139" customFormat="1" ht="13" x14ac:dyDescent="0.3">
      <c r="A342" s="159" t="s">
        <v>75</v>
      </c>
      <c r="B342" s="65"/>
      <c r="C342" s="66"/>
      <c r="D342" s="65"/>
      <c r="E342" s="66"/>
      <c r="F342" s="67"/>
      <c r="G342" s="65"/>
      <c r="H342" s="66"/>
      <c r="I342" s="20"/>
      <c r="J342" s="21"/>
    </row>
    <row r="343" spans="1:10" x14ac:dyDescent="0.25">
      <c r="A343" s="158" t="s">
        <v>531</v>
      </c>
      <c r="B343" s="65">
        <v>84</v>
      </c>
      <c r="C343" s="66">
        <v>21</v>
      </c>
      <c r="D343" s="65">
        <v>898</v>
      </c>
      <c r="E343" s="66">
        <v>520</v>
      </c>
      <c r="F343" s="67"/>
      <c r="G343" s="65">
        <f t="shared" ref="G343:G357" si="60">B343-C343</f>
        <v>63</v>
      </c>
      <c r="H343" s="66">
        <f t="shared" ref="H343:H357" si="61">D343-E343</f>
        <v>378</v>
      </c>
      <c r="I343" s="20">
        <f t="shared" ref="I343:I357" si="62">IF(C343=0, "-", IF(G343/C343&lt;10, G343/C343, "&gt;999%"))</f>
        <v>3</v>
      </c>
      <c r="J343" s="21">
        <f t="shared" ref="J343:J357" si="63">IF(E343=0, "-", IF(H343/E343&lt;10, H343/E343, "&gt;999%"))</f>
        <v>0.72692307692307689</v>
      </c>
    </row>
    <row r="344" spans="1:10" x14ac:dyDescent="0.25">
      <c r="A344" s="158" t="s">
        <v>541</v>
      </c>
      <c r="B344" s="65">
        <v>199</v>
      </c>
      <c r="C344" s="66">
        <v>93</v>
      </c>
      <c r="D344" s="65">
        <v>2214</v>
      </c>
      <c r="E344" s="66">
        <v>1675</v>
      </c>
      <c r="F344" s="67"/>
      <c r="G344" s="65">
        <f t="shared" si="60"/>
        <v>106</v>
      </c>
      <c r="H344" s="66">
        <f t="shared" si="61"/>
        <v>539</v>
      </c>
      <c r="I344" s="20">
        <f t="shared" si="62"/>
        <v>1.1397849462365592</v>
      </c>
      <c r="J344" s="21">
        <f t="shared" si="63"/>
        <v>0.32179104477611942</v>
      </c>
    </row>
    <row r="345" spans="1:10" x14ac:dyDescent="0.25">
      <c r="A345" s="158" t="s">
        <v>355</v>
      </c>
      <c r="B345" s="65">
        <v>577</v>
      </c>
      <c r="C345" s="66">
        <v>188</v>
      </c>
      <c r="D345" s="65">
        <v>3370</v>
      </c>
      <c r="E345" s="66">
        <v>1859</v>
      </c>
      <c r="F345" s="67"/>
      <c r="G345" s="65">
        <f t="shared" si="60"/>
        <v>389</v>
      </c>
      <c r="H345" s="66">
        <f t="shared" si="61"/>
        <v>1511</v>
      </c>
      <c r="I345" s="20">
        <f t="shared" si="62"/>
        <v>2.0691489361702127</v>
      </c>
      <c r="J345" s="21">
        <f t="shared" si="63"/>
        <v>0.81280258203335132</v>
      </c>
    </row>
    <row r="346" spans="1:10" x14ac:dyDescent="0.25">
      <c r="A346" s="158" t="s">
        <v>369</v>
      </c>
      <c r="B346" s="65">
        <v>246</v>
      </c>
      <c r="C346" s="66">
        <v>242</v>
      </c>
      <c r="D346" s="65">
        <v>2631</v>
      </c>
      <c r="E346" s="66">
        <v>3209</v>
      </c>
      <c r="F346" s="67"/>
      <c r="G346" s="65">
        <f t="shared" si="60"/>
        <v>4</v>
      </c>
      <c r="H346" s="66">
        <f t="shared" si="61"/>
        <v>-578</v>
      </c>
      <c r="I346" s="20">
        <f t="shared" si="62"/>
        <v>1.6528925619834711E-2</v>
      </c>
      <c r="J346" s="21">
        <f t="shared" si="63"/>
        <v>-0.18011841695232159</v>
      </c>
    </row>
    <row r="347" spans="1:10" x14ac:dyDescent="0.25">
      <c r="A347" s="158" t="s">
        <v>411</v>
      </c>
      <c r="B347" s="65">
        <v>433</v>
      </c>
      <c r="C347" s="66">
        <v>758</v>
      </c>
      <c r="D347" s="65">
        <v>4812</v>
      </c>
      <c r="E347" s="66">
        <v>5866</v>
      </c>
      <c r="F347" s="67"/>
      <c r="G347" s="65">
        <f t="shared" si="60"/>
        <v>-325</v>
      </c>
      <c r="H347" s="66">
        <f t="shared" si="61"/>
        <v>-1054</v>
      </c>
      <c r="I347" s="20">
        <f t="shared" si="62"/>
        <v>-0.4287598944591029</v>
      </c>
      <c r="J347" s="21">
        <f t="shared" si="63"/>
        <v>-0.17967950903511762</v>
      </c>
    </row>
    <row r="348" spans="1:10" x14ac:dyDescent="0.25">
      <c r="A348" s="158" t="s">
        <v>435</v>
      </c>
      <c r="B348" s="65">
        <v>81</v>
      </c>
      <c r="C348" s="66">
        <v>0</v>
      </c>
      <c r="D348" s="65">
        <v>442</v>
      </c>
      <c r="E348" s="66">
        <v>0</v>
      </c>
      <c r="F348" s="67"/>
      <c r="G348" s="65">
        <f t="shared" si="60"/>
        <v>81</v>
      </c>
      <c r="H348" s="66">
        <f t="shared" si="61"/>
        <v>442</v>
      </c>
      <c r="I348" s="20" t="str">
        <f t="shared" si="62"/>
        <v>-</v>
      </c>
      <c r="J348" s="21" t="str">
        <f t="shared" si="63"/>
        <v>-</v>
      </c>
    </row>
    <row r="349" spans="1:10" x14ac:dyDescent="0.25">
      <c r="A349" s="158" t="s">
        <v>453</v>
      </c>
      <c r="B349" s="65">
        <v>161</v>
      </c>
      <c r="C349" s="66">
        <v>238</v>
      </c>
      <c r="D349" s="65">
        <v>1246</v>
      </c>
      <c r="E349" s="66">
        <v>1424</v>
      </c>
      <c r="F349" s="67"/>
      <c r="G349" s="65">
        <f t="shared" si="60"/>
        <v>-77</v>
      </c>
      <c r="H349" s="66">
        <f t="shared" si="61"/>
        <v>-178</v>
      </c>
      <c r="I349" s="20">
        <f t="shared" si="62"/>
        <v>-0.3235294117647059</v>
      </c>
      <c r="J349" s="21">
        <f t="shared" si="63"/>
        <v>-0.125</v>
      </c>
    </row>
    <row r="350" spans="1:10" x14ac:dyDescent="0.25">
      <c r="A350" s="158" t="s">
        <v>454</v>
      </c>
      <c r="B350" s="65">
        <v>66</v>
      </c>
      <c r="C350" s="66">
        <v>223</v>
      </c>
      <c r="D350" s="65">
        <v>1506</v>
      </c>
      <c r="E350" s="66">
        <v>1846</v>
      </c>
      <c r="F350" s="67"/>
      <c r="G350" s="65">
        <f t="shared" si="60"/>
        <v>-157</v>
      </c>
      <c r="H350" s="66">
        <f t="shared" si="61"/>
        <v>-340</v>
      </c>
      <c r="I350" s="20">
        <f t="shared" si="62"/>
        <v>-0.70403587443946192</v>
      </c>
      <c r="J350" s="21">
        <f t="shared" si="63"/>
        <v>-0.18418201516793067</v>
      </c>
    </row>
    <row r="351" spans="1:10" x14ac:dyDescent="0.25">
      <c r="A351" s="158" t="s">
        <v>482</v>
      </c>
      <c r="B351" s="65">
        <v>31</v>
      </c>
      <c r="C351" s="66">
        <v>0</v>
      </c>
      <c r="D351" s="65">
        <v>93</v>
      </c>
      <c r="E351" s="66">
        <v>0</v>
      </c>
      <c r="F351" s="67"/>
      <c r="G351" s="65">
        <f t="shared" si="60"/>
        <v>31</v>
      </c>
      <c r="H351" s="66">
        <f t="shared" si="61"/>
        <v>93</v>
      </c>
      <c r="I351" s="20" t="str">
        <f t="shared" si="62"/>
        <v>-</v>
      </c>
      <c r="J351" s="21" t="str">
        <f t="shared" si="63"/>
        <v>-</v>
      </c>
    </row>
    <row r="352" spans="1:10" x14ac:dyDescent="0.25">
      <c r="A352" s="158" t="s">
        <v>370</v>
      </c>
      <c r="B352" s="65">
        <v>10</v>
      </c>
      <c r="C352" s="66">
        <v>5</v>
      </c>
      <c r="D352" s="65">
        <v>140</v>
      </c>
      <c r="E352" s="66">
        <v>126</v>
      </c>
      <c r="F352" s="67"/>
      <c r="G352" s="65">
        <f t="shared" si="60"/>
        <v>5</v>
      </c>
      <c r="H352" s="66">
        <f t="shared" si="61"/>
        <v>14</v>
      </c>
      <c r="I352" s="20">
        <f t="shared" si="62"/>
        <v>1</v>
      </c>
      <c r="J352" s="21">
        <f t="shared" si="63"/>
        <v>0.1111111111111111</v>
      </c>
    </row>
    <row r="353" spans="1:10" x14ac:dyDescent="0.25">
      <c r="A353" s="158" t="s">
        <v>317</v>
      </c>
      <c r="B353" s="65">
        <v>8</v>
      </c>
      <c r="C353" s="66">
        <v>12</v>
      </c>
      <c r="D353" s="65">
        <v>103</v>
      </c>
      <c r="E353" s="66">
        <v>74</v>
      </c>
      <c r="F353" s="67"/>
      <c r="G353" s="65">
        <f t="shared" si="60"/>
        <v>-4</v>
      </c>
      <c r="H353" s="66">
        <f t="shared" si="61"/>
        <v>29</v>
      </c>
      <c r="I353" s="20">
        <f t="shared" si="62"/>
        <v>-0.33333333333333331</v>
      </c>
      <c r="J353" s="21">
        <f t="shared" si="63"/>
        <v>0.39189189189189189</v>
      </c>
    </row>
    <row r="354" spans="1:10" x14ac:dyDescent="0.25">
      <c r="A354" s="158" t="s">
        <v>209</v>
      </c>
      <c r="B354" s="65">
        <v>81</v>
      </c>
      <c r="C354" s="66">
        <v>97</v>
      </c>
      <c r="D354" s="65">
        <v>932</v>
      </c>
      <c r="E354" s="66">
        <v>909</v>
      </c>
      <c r="F354" s="67"/>
      <c r="G354" s="65">
        <f t="shared" si="60"/>
        <v>-16</v>
      </c>
      <c r="H354" s="66">
        <f t="shared" si="61"/>
        <v>23</v>
      </c>
      <c r="I354" s="20">
        <f t="shared" si="62"/>
        <v>-0.16494845360824742</v>
      </c>
      <c r="J354" s="21">
        <f t="shared" si="63"/>
        <v>2.5302530253025302E-2</v>
      </c>
    </row>
    <row r="355" spans="1:10" x14ac:dyDescent="0.25">
      <c r="A355" s="158" t="s">
        <v>222</v>
      </c>
      <c r="B355" s="65">
        <v>118</v>
      </c>
      <c r="C355" s="66">
        <v>123</v>
      </c>
      <c r="D355" s="65">
        <v>1934</v>
      </c>
      <c r="E355" s="66">
        <v>2063</v>
      </c>
      <c r="F355" s="67"/>
      <c r="G355" s="65">
        <f t="shared" si="60"/>
        <v>-5</v>
      </c>
      <c r="H355" s="66">
        <f t="shared" si="61"/>
        <v>-129</v>
      </c>
      <c r="I355" s="20">
        <f t="shared" si="62"/>
        <v>-4.065040650406504E-2</v>
      </c>
      <c r="J355" s="21">
        <f t="shared" si="63"/>
        <v>-6.2530295685894327E-2</v>
      </c>
    </row>
    <row r="356" spans="1:10" x14ac:dyDescent="0.25">
      <c r="A356" s="158" t="s">
        <v>249</v>
      </c>
      <c r="B356" s="65">
        <v>36</v>
      </c>
      <c r="C356" s="66">
        <v>47</v>
      </c>
      <c r="D356" s="65">
        <v>386</v>
      </c>
      <c r="E356" s="66">
        <v>384</v>
      </c>
      <c r="F356" s="67"/>
      <c r="G356" s="65">
        <f t="shared" si="60"/>
        <v>-11</v>
      </c>
      <c r="H356" s="66">
        <f t="shared" si="61"/>
        <v>2</v>
      </c>
      <c r="I356" s="20">
        <f t="shared" si="62"/>
        <v>-0.23404255319148937</v>
      </c>
      <c r="J356" s="21">
        <f t="shared" si="63"/>
        <v>5.208333333333333E-3</v>
      </c>
    </row>
    <row r="357" spans="1:10" s="160" customFormat="1" ht="13" x14ac:dyDescent="0.3">
      <c r="A357" s="178" t="s">
        <v>698</v>
      </c>
      <c r="B357" s="71">
        <v>2131</v>
      </c>
      <c r="C357" s="72">
        <v>2047</v>
      </c>
      <c r="D357" s="71">
        <v>20707</v>
      </c>
      <c r="E357" s="72">
        <v>19955</v>
      </c>
      <c r="F357" s="73"/>
      <c r="G357" s="71">
        <f t="shared" si="60"/>
        <v>84</v>
      </c>
      <c r="H357" s="72">
        <f t="shared" si="61"/>
        <v>752</v>
      </c>
      <c r="I357" s="37">
        <f t="shared" si="62"/>
        <v>4.1035661944308743E-2</v>
      </c>
      <c r="J357" s="38">
        <f t="shared" si="63"/>
        <v>3.7684790779253317E-2</v>
      </c>
    </row>
    <row r="358" spans="1:10" x14ac:dyDescent="0.25">
      <c r="A358" s="177"/>
      <c r="B358" s="143"/>
      <c r="C358" s="144"/>
      <c r="D358" s="143"/>
      <c r="E358" s="144"/>
      <c r="F358" s="145"/>
      <c r="G358" s="143"/>
      <c r="H358" s="144"/>
      <c r="I358" s="151"/>
      <c r="J358" s="152"/>
    </row>
    <row r="359" spans="1:10" s="139" customFormat="1" ht="13" x14ac:dyDescent="0.3">
      <c r="A359" s="159" t="s">
        <v>76</v>
      </c>
      <c r="B359" s="65"/>
      <c r="C359" s="66"/>
      <c r="D359" s="65"/>
      <c r="E359" s="66"/>
      <c r="F359" s="67"/>
      <c r="G359" s="65"/>
      <c r="H359" s="66"/>
      <c r="I359" s="20"/>
      <c r="J359" s="21"/>
    </row>
    <row r="360" spans="1:10" x14ac:dyDescent="0.25">
      <c r="A360" s="158" t="s">
        <v>347</v>
      </c>
      <c r="B360" s="65">
        <v>2</v>
      </c>
      <c r="C360" s="66">
        <v>0</v>
      </c>
      <c r="D360" s="65">
        <v>16</v>
      </c>
      <c r="E360" s="66">
        <v>13</v>
      </c>
      <c r="F360" s="67"/>
      <c r="G360" s="65">
        <f>B360-C360</f>
        <v>2</v>
      </c>
      <c r="H360" s="66">
        <f>D360-E360</f>
        <v>3</v>
      </c>
      <c r="I360" s="20" t="str">
        <f>IF(C360=0, "-", IF(G360/C360&lt;10, G360/C360, "&gt;999%"))</f>
        <v>-</v>
      </c>
      <c r="J360" s="21">
        <f>IF(E360=0, "-", IF(H360/E360&lt;10, H360/E360, "&gt;999%"))</f>
        <v>0.23076923076923078</v>
      </c>
    </row>
    <row r="361" spans="1:10" s="160" customFormat="1" ht="13" x14ac:dyDescent="0.3">
      <c r="A361" s="178" t="s">
        <v>699</v>
      </c>
      <c r="B361" s="71">
        <v>2</v>
      </c>
      <c r="C361" s="72">
        <v>0</v>
      </c>
      <c r="D361" s="71">
        <v>16</v>
      </c>
      <c r="E361" s="72">
        <v>13</v>
      </c>
      <c r="F361" s="73"/>
      <c r="G361" s="71">
        <f>B361-C361</f>
        <v>2</v>
      </c>
      <c r="H361" s="72">
        <f>D361-E361</f>
        <v>3</v>
      </c>
      <c r="I361" s="37" t="str">
        <f>IF(C361=0, "-", IF(G361/C361&lt;10, G361/C361, "&gt;999%"))</f>
        <v>-</v>
      </c>
      <c r="J361" s="38">
        <f>IF(E361=0, "-", IF(H361/E361&lt;10, H361/E361, "&gt;999%"))</f>
        <v>0.23076923076923078</v>
      </c>
    </row>
    <row r="362" spans="1:10" x14ac:dyDescent="0.25">
      <c r="A362" s="177"/>
      <c r="B362" s="143"/>
      <c r="C362" s="144"/>
      <c r="D362" s="143"/>
      <c r="E362" s="144"/>
      <c r="F362" s="145"/>
      <c r="G362" s="143"/>
      <c r="H362" s="144"/>
      <c r="I362" s="151"/>
      <c r="J362" s="152"/>
    </row>
    <row r="363" spans="1:10" s="139" customFormat="1" ht="13" x14ac:dyDescent="0.3">
      <c r="A363" s="159" t="s">
        <v>77</v>
      </c>
      <c r="B363" s="65"/>
      <c r="C363" s="66"/>
      <c r="D363" s="65"/>
      <c r="E363" s="66"/>
      <c r="F363" s="67"/>
      <c r="G363" s="65"/>
      <c r="H363" s="66"/>
      <c r="I363" s="20"/>
      <c r="J363" s="21"/>
    </row>
    <row r="364" spans="1:10" x14ac:dyDescent="0.25">
      <c r="A364" s="158" t="s">
        <v>295</v>
      </c>
      <c r="B364" s="65">
        <v>0</v>
      </c>
      <c r="C364" s="66">
        <v>0</v>
      </c>
      <c r="D364" s="65">
        <v>8</v>
      </c>
      <c r="E364" s="66">
        <v>0</v>
      </c>
      <c r="F364" s="67"/>
      <c r="G364" s="65">
        <f t="shared" ref="G364:G390" si="64">B364-C364</f>
        <v>0</v>
      </c>
      <c r="H364" s="66">
        <f t="shared" ref="H364:H390" si="65">D364-E364</f>
        <v>8</v>
      </c>
      <c r="I364" s="20" t="str">
        <f t="shared" ref="I364:I390" si="66">IF(C364=0, "-", IF(G364/C364&lt;10, G364/C364, "&gt;999%"))</f>
        <v>-</v>
      </c>
      <c r="J364" s="21" t="str">
        <f t="shared" ref="J364:J390" si="67">IF(E364=0, "-", IF(H364/E364&lt;10, H364/E364, "&gt;999%"))</f>
        <v>-</v>
      </c>
    </row>
    <row r="365" spans="1:10" x14ac:dyDescent="0.25">
      <c r="A365" s="158" t="s">
        <v>238</v>
      </c>
      <c r="B365" s="65">
        <v>81</v>
      </c>
      <c r="C365" s="66">
        <v>98</v>
      </c>
      <c r="D365" s="65">
        <v>844</v>
      </c>
      <c r="E365" s="66">
        <v>1009</v>
      </c>
      <c r="F365" s="67"/>
      <c r="G365" s="65">
        <f t="shared" si="64"/>
        <v>-17</v>
      </c>
      <c r="H365" s="66">
        <f t="shared" si="65"/>
        <v>-165</v>
      </c>
      <c r="I365" s="20">
        <f t="shared" si="66"/>
        <v>-0.17346938775510204</v>
      </c>
      <c r="J365" s="21">
        <f t="shared" si="67"/>
        <v>-0.16352824578790881</v>
      </c>
    </row>
    <row r="366" spans="1:10" x14ac:dyDescent="0.25">
      <c r="A366" s="158" t="s">
        <v>239</v>
      </c>
      <c r="B366" s="65">
        <v>0</v>
      </c>
      <c r="C366" s="66">
        <v>11</v>
      </c>
      <c r="D366" s="65">
        <v>36</v>
      </c>
      <c r="E366" s="66">
        <v>88</v>
      </c>
      <c r="F366" s="67"/>
      <c r="G366" s="65">
        <f t="shared" si="64"/>
        <v>-11</v>
      </c>
      <c r="H366" s="66">
        <f t="shared" si="65"/>
        <v>-52</v>
      </c>
      <c r="I366" s="20">
        <f t="shared" si="66"/>
        <v>-1</v>
      </c>
      <c r="J366" s="21">
        <f t="shared" si="67"/>
        <v>-0.59090909090909094</v>
      </c>
    </row>
    <row r="367" spans="1:10" x14ac:dyDescent="0.25">
      <c r="A367" s="158" t="s">
        <v>264</v>
      </c>
      <c r="B367" s="65">
        <v>30</v>
      </c>
      <c r="C367" s="66">
        <v>106</v>
      </c>
      <c r="D367" s="65">
        <v>958</v>
      </c>
      <c r="E367" s="66">
        <v>1123</v>
      </c>
      <c r="F367" s="67"/>
      <c r="G367" s="65">
        <f t="shared" si="64"/>
        <v>-76</v>
      </c>
      <c r="H367" s="66">
        <f t="shared" si="65"/>
        <v>-165</v>
      </c>
      <c r="I367" s="20">
        <f t="shared" si="66"/>
        <v>-0.71698113207547165</v>
      </c>
      <c r="J367" s="21">
        <f t="shared" si="67"/>
        <v>-0.14692787177203917</v>
      </c>
    </row>
    <row r="368" spans="1:10" x14ac:dyDescent="0.25">
      <c r="A368" s="158" t="s">
        <v>335</v>
      </c>
      <c r="B368" s="65">
        <v>19</v>
      </c>
      <c r="C368" s="66">
        <v>19</v>
      </c>
      <c r="D368" s="65">
        <v>273</v>
      </c>
      <c r="E368" s="66">
        <v>155</v>
      </c>
      <c r="F368" s="67"/>
      <c r="G368" s="65">
        <f t="shared" si="64"/>
        <v>0</v>
      </c>
      <c r="H368" s="66">
        <f t="shared" si="65"/>
        <v>118</v>
      </c>
      <c r="I368" s="20">
        <f t="shared" si="66"/>
        <v>0</v>
      </c>
      <c r="J368" s="21">
        <f t="shared" si="67"/>
        <v>0.76129032258064511</v>
      </c>
    </row>
    <row r="369" spans="1:10" x14ac:dyDescent="0.25">
      <c r="A369" s="158" t="s">
        <v>265</v>
      </c>
      <c r="B369" s="65">
        <v>14</v>
      </c>
      <c r="C369" s="66">
        <v>36</v>
      </c>
      <c r="D369" s="65">
        <v>383</v>
      </c>
      <c r="E369" s="66">
        <v>489</v>
      </c>
      <c r="F369" s="67"/>
      <c r="G369" s="65">
        <f t="shared" si="64"/>
        <v>-22</v>
      </c>
      <c r="H369" s="66">
        <f t="shared" si="65"/>
        <v>-106</v>
      </c>
      <c r="I369" s="20">
        <f t="shared" si="66"/>
        <v>-0.61111111111111116</v>
      </c>
      <c r="J369" s="21">
        <f t="shared" si="67"/>
        <v>-0.21676891615541921</v>
      </c>
    </row>
    <row r="370" spans="1:10" x14ac:dyDescent="0.25">
      <c r="A370" s="158" t="s">
        <v>282</v>
      </c>
      <c r="B370" s="65">
        <v>0</v>
      </c>
      <c r="C370" s="66">
        <v>1</v>
      </c>
      <c r="D370" s="65">
        <v>3</v>
      </c>
      <c r="E370" s="66">
        <v>13</v>
      </c>
      <c r="F370" s="67"/>
      <c r="G370" s="65">
        <f t="shared" si="64"/>
        <v>-1</v>
      </c>
      <c r="H370" s="66">
        <f t="shared" si="65"/>
        <v>-10</v>
      </c>
      <c r="I370" s="20">
        <f t="shared" si="66"/>
        <v>-1</v>
      </c>
      <c r="J370" s="21">
        <f t="shared" si="67"/>
        <v>-0.76923076923076927</v>
      </c>
    </row>
    <row r="371" spans="1:10" x14ac:dyDescent="0.25">
      <c r="A371" s="158" t="s">
        <v>283</v>
      </c>
      <c r="B371" s="65">
        <v>13</v>
      </c>
      <c r="C371" s="66">
        <v>19</v>
      </c>
      <c r="D371" s="65">
        <v>107</v>
      </c>
      <c r="E371" s="66">
        <v>95</v>
      </c>
      <c r="F371" s="67"/>
      <c r="G371" s="65">
        <f t="shared" si="64"/>
        <v>-6</v>
      </c>
      <c r="H371" s="66">
        <f t="shared" si="65"/>
        <v>12</v>
      </c>
      <c r="I371" s="20">
        <f t="shared" si="66"/>
        <v>-0.31578947368421051</v>
      </c>
      <c r="J371" s="21">
        <f t="shared" si="67"/>
        <v>0.12631578947368421</v>
      </c>
    </row>
    <row r="372" spans="1:10" x14ac:dyDescent="0.25">
      <c r="A372" s="158" t="s">
        <v>336</v>
      </c>
      <c r="B372" s="65">
        <v>4</v>
      </c>
      <c r="C372" s="66">
        <v>9</v>
      </c>
      <c r="D372" s="65">
        <v>54</v>
      </c>
      <c r="E372" s="66">
        <v>69</v>
      </c>
      <c r="F372" s="67"/>
      <c r="G372" s="65">
        <f t="shared" si="64"/>
        <v>-5</v>
      </c>
      <c r="H372" s="66">
        <f t="shared" si="65"/>
        <v>-15</v>
      </c>
      <c r="I372" s="20">
        <f t="shared" si="66"/>
        <v>-0.55555555555555558</v>
      </c>
      <c r="J372" s="21">
        <f t="shared" si="67"/>
        <v>-0.21739130434782608</v>
      </c>
    </row>
    <row r="373" spans="1:10" x14ac:dyDescent="0.25">
      <c r="A373" s="158" t="s">
        <v>394</v>
      </c>
      <c r="B373" s="65">
        <v>25</v>
      </c>
      <c r="C373" s="66">
        <v>23</v>
      </c>
      <c r="D373" s="65">
        <v>233</v>
      </c>
      <c r="E373" s="66">
        <v>173</v>
      </c>
      <c r="F373" s="67"/>
      <c r="G373" s="65">
        <f t="shared" si="64"/>
        <v>2</v>
      </c>
      <c r="H373" s="66">
        <f t="shared" si="65"/>
        <v>60</v>
      </c>
      <c r="I373" s="20">
        <f t="shared" si="66"/>
        <v>8.6956521739130432E-2</v>
      </c>
      <c r="J373" s="21">
        <f t="shared" si="67"/>
        <v>0.34682080924855491</v>
      </c>
    </row>
    <row r="374" spans="1:10" x14ac:dyDescent="0.25">
      <c r="A374" s="158" t="s">
        <v>436</v>
      </c>
      <c r="B374" s="65">
        <v>23</v>
      </c>
      <c r="C374" s="66">
        <v>27</v>
      </c>
      <c r="D374" s="65">
        <v>192</v>
      </c>
      <c r="E374" s="66">
        <v>41</v>
      </c>
      <c r="F374" s="67"/>
      <c r="G374" s="65">
        <f t="shared" si="64"/>
        <v>-4</v>
      </c>
      <c r="H374" s="66">
        <f t="shared" si="65"/>
        <v>151</v>
      </c>
      <c r="I374" s="20">
        <f t="shared" si="66"/>
        <v>-0.14814814814814814</v>
      </c>
      <c r="J374" s="21">
        <f t="shared" si="67"/>
        <v>3.6829268292682928</v>
      </c>
    </row>
    <row r="375" spans="1:10" x14ac:dyDescent="0.25">
      <c r="A375" s="158" t="s">
        <v>437</v>
      </c>
      <c r="B375" s="65">
        <v>3</v>
      </c>
      <c r="C375" s="66">
        <v>8</v>
      </c>
      <c r="D375" s="65">
        <v>76</v>
      </c>
      <c r="E375" s="66">
        <v>102</v>
      </c>
      <c r="F375" s="67"/>
      <c r="G375" s="65">
        <f t="shared" si="64"/>
        <v>-5</v>
      </c>
      <c r="H375" s="66">
        <f t="shared" si="65"/>
        <v>-26</v>
      </c>
      <c r="I375" s="20">
        <f t="shared" si="66"/>
        <v>-0.625</v>
      </c>
      <c r="J375" s="21">
        <f t="shared" si="67"/>
        <v>-0.25490196078431371</v>
      </c>
    </row>
    <row r="376" spans="1:10" x14ac:dyDescent="0.25">
      <c r="A376" s="158" t="s">
        <v>284</v>
      </c>
      <c r="B376" s="65">
        <v>10</v>
      </c>
      <c r="C376" s="66">
        <v>0</v>
      </c>
      <c r="D376" s="65">
        <v>136</v>
      </c>
      <c r="E376" s="66">
        <v>0</v>
      </c>
      <c r="F376" s="67"/>
      <c r="G376" s="65">
        <f t="shared" si="64"/>
        <v>10</v>
      </c>
      <c r="H376" s="66">
        <f t="shared" si="65"/>
        <v>136</v>
      </c>
      <c r="I376" s="20" t="str">
        <f t="shared" si="66"/>
        <v>-</v>
      </c>
      <c r="J376" s="21" t="str">
        <f t="shared" si="67"/>
        <v>-</v>
      </c>
    </row>
    <row r="377" spans="1:10" x14ac:dyDescent="0.25">
      <c r="A377" s="158" t="s">
        <v>483</v>
      </c>
      <c r="B377" s="65">
        <v>18</v>
      </c>
      <c r="C377" s="66">
        <v>0</v>
      </c>
      <c r="D377" s="65">
        <v>30</v>
      </c>
      <c r="E377" s="66">
        <v>0</v>
      </c>
      <c r="F377" s="67"/>
      <c r="G377" s="65">
        <f t="shared" si="64"/>
        <v>18</v>
      </c>
      <c r="H377" s="66">
        <f t="shared" si="65"/>
        <v>30</v>
      </c>
      <c r="I377" s="20" t="str">
        <f t="shared" si="66"/>
        <v>-</v>
      </c>
      <c r="J377" s="21" t="str">
        <f t="shared" si="67"/>
        <v>-</v>
      </c>
    </row>
    <row r="378" spans="1:10" x14ac:dyDescent="0.25">
      <c r="A378" s="158" t="s">
        <v>296</v>
      </c>
      <c r="B378" s="65">
        <v>1</v>
      </c>
      <c r="C378" s="66">
        <v>5</v>
      </c>
      <c r="D378" s="65">
        <v>22</v>
      </c>
      <c r="E378" s="66">
        <v>27</v>
      </c>
      <c r="F378" s="67"/>
      <c r="G378" s="65">
        <f t="shared" si="64"/>
        <v>-4</v>
      </c>
      <c r="H378" s="66">
        <f t="shared" si="65"/>
        <v>-5</v>
      </c>
      <c r="I378" s="20">
        <f t="shared" si="66"/>
        <v>-0.8</v>
      </c>
      <c r="J378" s="21">
        <f t="shared" si="67"/>
        <v>-0.18518518518518517</v>
      </c>
    </row>
    <row r="379" spans="1:10" x14ac:dyDescent="0.25">
      <c r="A379" s="158" t="s">
        <v>500</v>
      </c>
      <c r="B379" s="65">
        <v>6</v>
      </c>
      <c r="C379" s="66">
        <v>0</v>
      </c>
      <c r="D379" s="65">
        <v>15</v>
      </c>
      <c r="E379" s="66">
        <v>0</v>
      </c>
      <c r="F379" s="67"/>
      <c r="G379" s="65">
        <f t="shared" si="64"/>
        <v>6</v>
      </c>
      <c r="H379" s="66">
        <f t="shared" si="65"/>
        <v>15</v>
      </c>
      <c r="I379" s="20" t="str">
        <f t="shared" si="66"/>
        <v>-</v>
      </c>
      <c r="J379" s="21" t="str">
        <f t="shared" si="67"/>
        <v>-</v>
      </c>
    </row>
    <row r="380" spans="1:10" x14ac:dyDescent="0.25">
      <c r="A380" s="158" t="s">
        <v>501</v>
      </c>
      <c r="B380" s="65">
        <v>12</v>
      </c>
      <c r="C380" s="66">
        <v>5</v>
      </c>
      <c r="D380" s="65">
        <v>78</v>
      </c>
      <c r="E380" s="66">
        <v>121</v>
      </c>
      <c r="F380" s="67"/>
      <c r="G380" s="65">
        <f t="shared" si="64"/>
        <v>7</v>
      </c>
      <c r="H380" s="66">
        <f t="shared" si="65"/>
        <v>-43</v>
      </c>
      <c r="I380" s="20">
        <f t="shared" si="66"/>
        <v>1.4</v>
      </c>
      <c r="J380" s="21">
        <f t="shared" si="67"/>
        <v>-0.35537190082644626</v>
      </c>
    </row>
    <row r="381" spans="1:10" x14ac:dyDescent="0.25">
      <c r="A381" s="158" t="s">
        <v>395</v>
      </c>
      <c r="B381" s="65">
        <v>39</v>
      </c>
      <c r="C381" s="66">
        <v>90</v>
      </c>
      <c r="D381" s="65">
        <v>566</v>
      </c>
      <c r="E381" s="66">
        <v>1051</v>
      </c>
      <c r="F381" s="67"/>
      <c r="G381" s="65">
        <f t="shared" si="64"/>
        <v>-51</v>
      </c>
      <c r="H381" s="66">
        <f t="shared" si="65"/>
        <v>-485</v>
      </c>
      <c r="I381" s="20">
        <f t="shared" si="66"/>
        <v>-0.56666666666666665</v>
      </c>
      <c r="J381" s="21">
        <f t="shared" si="67"/>
        <v>-0.461465271170314</v>
      </c>
    </row>
    <row r="382" spans="1:10" x14ac:dyDescent="0.25">
      <c r="A382" s="158" t="s">
        <v>438</v>
      </c>
      <c r="B382" s="65">
        <v>26</v>
      </c>
      <c r="C382" s="66">
        <v>128</v>
      </c>
      <c r="D382" s="65">
        <v>705</v>
      </c>
      <c r="E382" s="66">
        <v>763</v>
      </c>
      <c r="F382" s="67"/>
      <c r="G382" s="65">
        <f t="shared" si="64"/>
        <v>-102</v>
      </c>
      <c r="H382" s="66">
        <f t="shared" si="65"/>
        <v>-58</v>
      </c>
      <c r="I382" s="20">
        <f t="shared" si="66"/>
        <v>-0.796875</v>
      </c>
      <c r="J382" s="21">
        <f t="shared" si="67"/>
        <v>-7.6015727391874177E-2</v>
      </c>
    </row>
    <row r="383" spans="1:10" x14ac:dyDescent="0.25">
      <c r="A383" s="158" t="s">
        <v>439</v>
      </c>
      <c r="B383" s="65">
        <v>59</v>
      </c>
      <c r="C383" s="66">
        <v>35</v>
      </c>
      <c r="D383" s="65">
        <v>580</v>
      </c>
      <c r="E383" s="66">
        <v>522</v>
      </c>
      <c r="F383" s="67"/>
      <c r="G383" s="65">
        <f t="shared" si="64"/>
        <v>24</v>
      </c>
      <c r="H383" s="66">
        <f t="shared" si="65"/>
        <v>58</v>
      </c>
      <c r="I383" s="20">
        <f t="shared" si="66"/>
        <v>0.68571428571428572</v>
      </c>
      <c r="J383" s="21">
        <f t="shared" si="67"/>
        <v>0.1111111111111111</v>
      </c>
    </row>
    <row r="384" spans="1:10" x14ac:dyDescent="0.25">
      <c r="A384" s="158" t="s">
        <v>440</v>
      </c>
      <c r="B384" s="65">
        <v>183</v>
      </c>
      <c r="C384" s="66">
        <v>94</v>
      </c>
      <c r="D384" s="65">
        <v>1091</v>
      </c>
      <c r="E384" s="66">
        <v>1602</v>
      </c>
      <c r="F384" s="67"/>
      <c r="G384" s="65">
        <f t="shared" si="64"/>
        <v>89</v>
      </c>
      <c r="H384" s="66">
        <f t="shared" si="65"/>
        <v>-511</v>
      </c>
      <c r="I384" s="20">
        <f t="shared" si="66"/>
        <v>0.94680851063829785</v>
      </c>
      <c r="J384" s="21">
        <f t="shared" si="67"/>
        <v>-0.31897627965043696</v>
      </c>
    </row>
    <row r="385" spans="1:10" x14ac:dyDescent="0.25">
      <c r="A385" s="158" t="s">
        <v>484</v>
      </c>
      <c r="B385" s="65">
        <v>10</v>
      </c>
      <c r="C385" s="66">
        <v>19</v>
      </c>
      <c r="D385" s="65">
        <v>188</v>
      </c>
      <c r="E385" s="66">
        <v>193</v>
      </c>
      <c r="F385" s="67"/>
      <c r="G385" s="65">
        <f t="shared" si="64"/>
        <v>-9</v>
      </c>
      <c r="H385" s="66">
        <f t="shared" si="65"/>
        <v>-5</v>
      </c>
      <c r="I385" s="20">
        <f t="shared" si="66"/>
        <v>-0.47368421052631576</v>
      </c>
      <c r="J385" s="21">
        <f t="shared" si="67"/>
        <v>-2.5906735751295335E-2</v>
      </c>
    </row>
    <row r="386" spans="1:10" x14ac:dyDescent="0.25">
      <c r="A386" s="158" t="s">
        <v>485</v>
      </c>
      <c r="B386" s="65">
        <v>35</v>
      </c>
      <c r="C386" s="66">
        <v>70</v>
      </c>
      <c r="D386" s="65">
        <v>825</v>
      </c>
      <c r="E386" s="66">
        <v>977</v>
      </c>
      <c r="F386" s="67"/>
      <c r="G386" s="65">
        <f t="shared" si="64"/>
        <v>-35</v>
      </c>
      <c r="H386" s="66">
        <f t="shared" si="65"/>
        <v>-152</v>
      </c>
      <c r="I386" s="20">
        <f t="shared" si="66"/>
        <v>-0.5</v>
      </c>
      <c r="J386" s="21">
        <f t="shared" si="67"/>
        <v>-0.1555783009211873</v>
      </c>
    </row>
    <row r="387" spans="1:10" x14ac:dyDescent="0.25">
      <c r="A387" s="158" t="s">
        <v>502</v>
      </c>
      <c r="B387" s="65">
        <v>9</v>
      </c>
      <c r="C387" s="66">
        <v>34</v>
      </c>
      <c r="D387" s="65">
        <v>207</v>
      </c>
      <c r="E387" s="66">
        <v>257</v>
      </c>
      <c r="F387" s="67"/>
      <c r="G387" s="65">
        <f t="shared" si="64"/>
        <v>-25</v>
      </c>
      <c r="H387" s="66">
        <f t="shared" si="65"/>
        <v>-50</v>
      </c>
      <c r="I387" s="20">
        <f t="shared" si="66"/>
        <v>-0.73529411764705888</v>
      </c>
      <c r="J387" s="21">
        <f t="shared" si="67"/>
        <v>-0.19455252918287938</v>
      </c>
    </row>
    <row r="388" spans="1:10" x14ac:dyDescent="0.25">
      <c r="A388" s="158" t="s">
        <v>297</v>
      </c>
      <c r="B388" s="65">
        <v>4</v>
      </c>
      <c r="C388" s="66">
        <v>2</v>
      </c>
      <c r="D388" s="65">
        <v>35</v>
      </c>
      <c r="E388" s="66">
        <v>60</v>
      </c>
      <c r="F388" s="67"/>
      <c r="G388" s="65">
        <f t="shared" si="64"/>
        <v>2</v>
      </c>
      <c r="H388" s="66">
        <f t="shared" si="65"/>
        <v>-25</v>
      </c>
      <c r="I388" s="20">
        <f t="shared" si="66"/>
        <v>1</v>
      </c>
      <c r="J388" s="21">
        <f t="shared" si="67"/>
        <v>-0.41666666666666669</v>
      </c>
    </row>
    <row r="389" spans="1:10" x14ac:dyDescent="0.25">
      <c r="A389" s="158" t="s">
        <v>348</v>
      </c>
      <c r="B389" s="65">
        <v>0</v>
      </c>
      <c r="C389" s="66">
        <v>0</v>
      </c>
      <c r="D389" s="65">
        <v>11</v>
      </c>
      <c r="E389" s="66">
        <v>0</v>
      </c>
      <c r="F389" s="67"/>
      <c r="G389" s="65">
        <f t="shared" si="64"/>
        <v>0</v>
      </c>
      <c r="H389" s="66">
        <f t="shared" si="65"/>
        <v>11</v>
      </c>
      <c r="I389" s="20" t="str">
        <f t="shared" si="66"/>
        <v>-</v>
      </c>
      <c r="J389" s="21" t="str">
        <f t="shared" si="67"/>
        <v>-</v>
      </c>
    </row>
    <row r="390" spans="1:10" s="160" customFormat="1" ht="13" x14ac:dyDescent="0.3">
      <c r="A390" s="178" t="s">
        <v>700</v>
      </c>
      <c r="B390" s="71">
        <v>624</v>
      </c>
      <c r="C390" s="72">
        <v>839</v>
      </c>
      <c r="D390" s="71">
        <v>7656</v>
      </c>
      <c r="E390" s="72">
        <v>8930</v>
      </c>
      <c r="F390" s="73"/>
      <c r="G390" s="71">
        <f t="shared" si="64"/>
        <v>-215</v>
      </c>
      <c r="H390" s="72">
        <f t="shared" si="65"/>
        <v>-1274</v>
      </c>
      <c r="I390" s="37">
        <f t="shared" si="66"/>
        <v>-0.25625744934445771</v>
      </c>
      <c r="J390" s="38">
        <f t="shared" si="67"/>
        <v>-0.14266517357222844</v>
      </c>
    </row>
    <row r="391" spans="1:10" x14ac:dyDescent="0.25">
      <c r="A391" s="177"/>
      <c r="B391" s="143"/>
      <c r="C391" s="144"/>
      <c r="D391" s="143"/>
      <c r="E391" s="144"/>
      <c r="F391" s="145"/>
      <c r="G391" s="143"/>
      <c r="H391" s="144"/>
      <c r="I391" s="151"/>
      <c r="J391" s="152"/>
    </row>
    <row r="392" spans="1:10" s="139" customFormat="1" ht="13" x14ac:dyDescent="0.3">
      <c r="A392" s="159" t="s">
        <v>78</v>
      </c>
      <c r="B392" s="65"/>
      <c r="C392" s="66"/>
      <c r="D392" s="65"/>
      <c r="E392" s="66"/>
      <c r="F392" s="67"/>
      <c r="G392" s="65"/>
      <c r="H392" s="66"/>
      <c r="I392" s="20"/>
      <c r="J392" s="21"/>
    </row>
    <row r="393" spans="1:10" x14ac:dyDescent="0.25">
      <c r="A393" s="158" t="s">
        <v>591</v>
      </c>
      <c r="B393" s="65">
        <v>39</v>
      </c>
      <c r="C393" s="66">
        <v>18</v>
      </c>
      <c r="D393" s="65">
        <v>328</v>
      </c>
      <c r="E393" s="66">
        <v>185</v>
      </c>
      <c r="F393" s="67"/>
      <c r="G393" s="65">
        <f>B393-C393</f>
        <v>21</v>
      </c>
      <c r="H393" s="66">
        <f>D393-E393</f>
        <v>143</v>
      </c>
      <c r="I393" s="20">
        <f>IF(C393=0, "-", IF(G393/C393&lt;10, G393/C393, "&gt;999%"))</f>
        <v>1.1666666666666667</v>
      </c>
      <c r="J393" s="21">
        <f>IF(E393=0, "-", IF(H393/E393&lt;10, H393/E393, "&gt;999%"))</f>
        <v>0.77297297297297296</v>
      </c>
    </row>
    <row r="394" spans="1:10" x14ac:dyDescent="0.25">
      <c r="A394" s="158" t="s">
        <v>577</v>
      </c>
      <c r="B394" s="65">
        <v>1</v>
      </c>
      <c r="C394" s="66">
        <v>0</v>
      </c>
      <c r="D394" s="65">
        <v>6</v>
      </c>
      <c r="E394" s="66">
        <v>5</v>
      </c>
      <c r="F394" s="67"/>
      <c r="G394" s="65">
        <f>B394-C394</f>
        <v>1</v>
      </c>
      <c r="H394" s="66">
        <f>D394-E394</f>
        <v>1</v>
      </c>
      <c r="I394" s="20" t="str">
        <f>IF(C394=0, "-", IF(G394/C394&lt;10, G394/C394, "&gt;999%"))</f>
        <v>-</v>
      </c>
      <c r="J394" s="21">
        <f>IF(E394=0, "-", IF(H394/E394&lt;10, H394/E394, "&gt;999%"))</f>
        <v>0.2</v>
      </c>
    </row>
    <row r="395" spans="1:10" s="160" customFormat="1" ht="13" x14ac:dyDescent="0.3">
      <c r="A395" s="178" t="s">
        <v>701</v>
      </c>
      <c r="B395" s="71">
        <v>40</v>
      </c>
      <c r="C395" s="72">
        <v>18</v>
      </c>
      <c r="D395" s="71">
        <v>334</v>
      </c>
      <c r="E395" s="72">
        <v>190</v>
      </c>
      <c r="F395" s="73"/>
      <c r="G395" s="71">
        <f>B395-C395</f>
        <v>22</v>
      </c>
      <c r="H395" s="72">
        <f>D395-E395</f>
        <v>144</v>
      </c>
      <c r="I395" s="37">
        <f>IF(C395=0, "-", IF(G395/C395&lt;10, G395/C395, "&gt;999%"))</f>
        <v>1.2222222222222223</v>
      </c>
      <c r="J395" s="38">
        <f>IF(E395=0, "-", IF(H395/E395&lt;10, H395/E395, "&gt;999%"))</f>
        <v>0.75789473684210529</v>
      </c>
    </row>
    <row r="396" spans="1:10" x14ac:dyDescent="0.25">
      <c r="A396" s="177"/>
      <c r="B396" s="143"/>
      <c r="C396" s="144"/>
      <c r="D396" s="143"/>
      <c r="E396" s="144"/>
      <c r="F396" s="145"/>
      <c r="G396" s="143"/>
      <c r="H396" s="144"/>
      <c r="I396" s="151"/>
      <c r="J396" s="152"/>
    </row>
    <row r="397" spans="1:10" s="139" customFormat="1" ht="13" x14ac:dyDescent="0.3">
      <c r="A397" s="159" t="s">
        <v>79</v>
      </c>
      <c r="B397" s="65"/>
      <c r="C397" s="66"/>
      <c r="D397" s="65"/>
      <c r="E397" s="66"/>
      <c r="F397" s="67"/>
      <c r="G397" s="65"/>
      <c r="H397" s="66"/>
      <c r="I397" s="20"/>
      <c r="J397" s="21"/>
    </row>
    <row r="398" spans="1:10" x14ac:dyDescent="0.25">
      <c r="A398" s="158" t="s">
        <v>308</v>
      </c>
      <c r="B398" s="65">
        <v>0</v>
      </c>
      <c r="C398" s="66">
        <v>0</v>
      </c>
      <c r="D398" s="65">
        <v>1</v>
      </c>
      <c r="E398" s="66">
        <v>1</v>
      </c>
      <c r="F398" s="67"/>
      <c r="G398" s="65">
        <f t="shared" ref="G398:G406" si="68">B398-C398</f>
        <v>0</v>
      </c>
      <c r="H398" s="66">
        <f t="shared" ref="H398:H406" si="69">D398-E398</f>
        <v>0</v>
      </c>
      <c r="I398" s="20" t="str">
        <f t="shared" ref="I398:I406" si="70">IF(C398=0, "-", IF(G398/C398&lt;10, G398/C398, "&gt;999%"))</f>
        <v>-</v>
      </c>
      <c r="J398" s="21">
        <f t="shared" ref="J398:J406" si="71">IF(E398=0, "-", IF(H398/E398&lt;10, H398/E398, "&gt;999%"))</f>
        <v>0</v>
      </c>
    </row>
    <row r="399" spans="1:10" x14ac:dyDescent="0.25">
      <c r="A399" s="158" t="s">
        <v>309</v>
      </c>
      <c r="B399" s="65">
        <v>6</v>
      </c>
      <c r="C399" s="66">
        <v>0</v>
      </c>
      <c r="D399" s="65">
        <v>15</v>
      </c>
      <c r="E399" s="66">
        <v>14</v>
      </c>
      <c r="F399" s="67"/>
      <c r="G399" s="65">
        <f t="shared" si="68"/>
        <v>6</v>
      </c>
      <c r="H399" s="66">
        <f t="shared" si="69"/>
        <v>1</v>
      </c>
      <c r="I399" s="20" t="str">
        <f t="shared" si="70"/>
        <v>-</v>
      </c>
      <c r="J399" s="21">
        <f t="shared" si="71"/>
        <v>7.1428571428571425E-2</v>
      </c>
    </row>
    <row r="400" spans="1:10" x14ac:dyDescent="0.25">
      <c r="A400" s="158" t="s">
        <v>564</v>
      </c>
      <c r="B400" s="65">
        <v>101</v>
      </c>
      <c r="C400" s="66">
        <v>95</v>
      </c>
      <c r="D400" s="65">
        <v>911</v>
      </c>
      <c r="E400" s="66">
        <v>804</v>
      </c>
      <c r="F400" s="67"/>
      <c r="G400" s="65">
        <f t="shared" si="68"/>
        <v>6</v>
      </c>
      <c r="H400" s="66">
        <f t="shared" si="69"/>
        <v>107</v>
      </c>
      <c r="I400" s="20">
        <f t="shared" si="70"/>
        <v>6.3157894736842107E-2</v>
      </c>
      <c r="J400" s="21">
        <f t="shared" si="71"/>
        <v>0.13308457711442787</v>
      </c>
    </row>
    <row r="401" spans="1:10" x14ac:dyDescent="0.25">
      <c r="A401" s="158" t="s">
        <v>507</v>
      </c>
      <c r="B401" s="65">
        <v>0</v>
      </c>
      <c r="C401" s="66">
        <v>3</v>
      </c>
      <c r="D401" s="65">
        <v>2</v>
      </c>
      <c r="E401" s="66">
        <v>10</v>
      </c>
      <c r="F401" s="67"/>
      <c r="G401" s="65">
        <f t="shared" si="68"/>
        <v>-3</v>
      </c>
      <c r="H401" s="66">
        <f t="shared" si="69"/>
        <v>-8</v>
      </c>
      <c r="I401" s="20">
        <f t="shared" si="70"/>
        <v>-1</v>
      </c>
      <c r="J401" s="21">
        <f t="shared" si="71"/>
        <v>-0.8</v>
      </c>
    </row>
    <row r="402" spans="1:10" x14ac:dyDescent="0.25">
      <c r="A402" s="158" t="s">
        <v>310</v>
      </c>
      <c r="B402" s="65">
        <v>0</v>
      </c>
      <c r="C402" s="66">
        <v>2</v>
      </c>
      <c r="D402" s="65">
        <v>3</v>
      </c>
      <c r="E402" s="66">
        <v>38</v>
      </c>
      <c r="F402" s="67"/>
      <c r="G402" s="65">
        <f t="shared" si="68"/>
        <v>-2</v>
      </c>
      <c r="H402" s="66">
        <f t="shared" si="69"/>
        <v>-35</v>
      </c>
      <c r="I402" s="20">
        <f t="shared" si="70"/>
        <v>-1</v>
      </c>
      <c r="J402" s="21">
        <f t="shared" si="71"/>
        <v>-0.92105263157894735</v>
      </c>
    </row>
    <row r="403" spans="1:10" x14ac:dyDescent="0.25">
      <c r="A403" s="158" t="s">
        <v>311</v>
      </c>
      <c r="B403" s="65">
        <v>16</v>
      </c>
      <c r="C403" s="66">
        <v>28</v>
      </c>
      <c r="D403" s="65">
        <v>130</v>
      </c>
      <c r="E403" s="66">
        <v>216</v>
      </c>
      <c r="F403" s="67"/>
      <c r="G403" s="65">
        <f t="shared" si="68"/>
        <v>-12</v>
      </c>
      <c r="H403" s="66">
        <f t="shared" si="69"/>
        <v>-86</v>
      </c>
      <c r="I403" s="20">
        <f t="shared" si="70"/>
        <v>-0.42857142857142855</v>
      </c>
      <c r="J403" s="21">
        <f t="shared" si="71"/>
        <v>-0.39814814814814814</v>
      </c>
    </row>
    <row r="404" spans="1:10" x14ac:dyDescent="0.25">
      <c r="A404" s="158" t="s">
        <v>312</v>
      </c>
      <c r="B404" s="65">
        <v>3</v>
      </c>
      <c r="C404" s="66">
        <v>7</v>
      </c>
      <c r="D404" s="65">
        <v>46</v>
      </c>
      <c r="E404" s="66">
        <v>17</v>
      </c>
      <c r="F404" s="67"/>
      <c r="G404" s="65">
        <f t="shared" si="68"/>
        <v>-4</v>
      </c>
      <c r="H404" s="66">
        <f t="shared" si="69"/>
        <v>29</v>
      </c>
      <c r="I404" s="20">
        <f t="shared" si="70"/>
        <v>-0.5714285714285714</v>
      </c>
      <c r="J404" s="21">
        <f t="shared" si="71"/>
        <v>1.7058823529411764</v>
      </c>
    </row>
    <row r="405" spans="1:10" x14ac:dyDescent="0.25">
      <c r="A405" s="158" t="s">
        <v>520</v>
      </c>
      <c r="B405" s="65">
        <v>28</v>
      </c>
      <c r="C405" s="66">
        <v>49</v>
      </c>
      <c r="D405" s="65">
        <v>290</v>
      </c>
      <c r="E405" s="66">
        <v>341</v>
      </c>
      <c r="F405" s="67"/>
      <c r="G405" s="65">
        <f t="shared" si="68"/>
        <v>-21</v>
      </c>
      <c r="H405" s="66">
        <f t="shared" si="69"/>
        <v>-51</v>
      </c>
      <c r="I405" s="20">
        <f t="shared" si="70"/>
        <v>-0.42857142857142855</v>
      </c>
      <c r="J405" s="21">
        <f t="shared" si="71"/>
        <v>-0.14956011730205279</v>
      </c>
    </row>
    <row r="406" spans="1:10" s="160" customFormat="1" ht="13" x14ac:dyDescent="0.3">
      <c r="A406" s="178" t="s">
        <v>702</v>
      </c>
      <c r="B406" s="71">
        <v>154</v>
      </c>
      <c r="C406" s="72">
        <v>184</v>
      </c>
      <c r="D406" s="71">
        <v>1398</v>
      </c>
      <c r="E406" s="72">
        <v>1441</v>
      </c>
      <c r="F406" s="73"/>
      <c r="G406" s="71">
        <f t="shared" si="68"/>
        <v>-30</v>
      </c>
      <c r="H406" s="72">
        <f t="shared" si="69"/>
        <v>-43</v>
      </c>
      <c r="I406" s="37">
        <f t="shared" si="70"/>
        <v>-0.16304347826086957</v>
      </c>
      <c r="J406" s="38">
        <f t="shared" si="71"/>
        <v>-2.9840388619014575E-2</v>
      </c>
    </row>
    <row r="407" spans="1:10" x14ac:dyDescent="0.25">
      <c r="A407" s="177"/>
      <c r="B407" s="143"/>
      <c r="C407" s="144"/>
      <c r="D407" s="143"/>
      <c r="E407" s="144"/>
      <c r="F407" s="145"/>
      <c r="G407" s="143"/>
      <c r="H407" s="144"/>
      <c r="I407" s="151"/>
      <c r="J407" s="152"/>
    </row>
    <row r="408" spans="1:10" s="139" customFormat="1" ht="13" x14ac:dyDescent="0.3">
      <c r="A408" s="159" t="s">
        <v>80</v>
      </c>
      <c r="B408" s="65"/>
      <c r="C408" s="66"/>
      <c r="D408" s="65"/>
      <c r="E408" s="66"/>
      <c r="F408" s="67"/>
      <c r="G408" s="65"/>
      <c r="H408" s="66"/>
      <c r="I408" s="20"/>
      <c r="J408" s="21"/>
    </row>
    <row r="409" spans="1:10" x14ac:dyDescent="0.25">
      <c r="A409" s="158" t="s">
        <v>412</v>
      </c>
      <c r="B409" s="65">
        <v>109</v>
      </c>
      <c r="C409" s="66">
        <v>279</v>
      </c>
      <c r="D409" s="65">
        <v>2042</v>
      </c>
      <c r="E409" s="66">
        <v>2429</v>
      </c>
      <c r="F409" s="67"/>
      <c r="G409" s="65">
        <f t="shared" ref="G409:G414" si="72">B409-C409</f>
        <v>-170</v>
      </c>
      <c r="H409" s="66">
        <f t="shared" ref="H409:H414" si="73">D409-E409</f>
        <v>-387</v>
      </c>
      <c r="I409" s="20">
        <f t="shared" ref="I409:I414" si="74">IF(C409=0, "-", IF(G409/C409&lt;10, G409/C409, "&gt;999%"))</f>
        <v>-0.60931899641577059</v>
      </c>
      <c r="J409" s="21">
        <f t="shared" ref="J409:J414" si="75">IF(E409=0, "-", IF(H409/E409&lt;10, H409/E409, "&gt;999%"))</f>
        <v>-0.15932482503087692</v>
      </c>
    </row>
    <row r="410" spans="1:10" x14ac:dyDescent="0.25">
      <c r="A410" s="158" t="s">
        <v>210</v>
      </c>
      <c r="B410" s="65">
        <v>287</v>
      </c>
      <c r="C410" s="66">
        <v>366</v>
      </c>
      <c r="D410" s="65">
        <v>2656</v>
      </c>
      <c r="E410" s="66">
        <v>2711</v>
      </c>
      <c r="F410" s="67"/>
      <c r="G410" s="65">
        <f t="shared" si="72"/>
        <v>-79</v>
      </c>
      <c r="H410" s="66">
        <f t="shared" si="73"/>
        <v>-55</v>
      </c>
      <c r="I410" s="20">
        <f t="shared" si="74"/>
        <v>-0.21584699453551912</v>
      </c>
      <c r="J410" s="21">
        <f t="shared" si="75"/>
        <v>-2.0287716709701219E-2</v>
      </c>
    </row>
    <row r="411" spans="1:10" x14ac:dyDescent="0.25">
      <c r="A411" s="158" t="s">
        <v>240</v>
      </c>
      <c r="B411" s="65">
        <v>105</v>
      </c>
      <c r="C411" s="66">
        <v>0</v>
      </c>
      <c r="D411" s="65">
        <v>119</v>
      </c>
      <c r="E411" s="66">
        <v>0</v>
      </c>
      <c r="F411" s="67"/>
      <c r="G411" s="65">
        <f t="shared" si="72"/>
        <v>105</v>
      </c>
      <c r="H411" s="66">
        <f t="shared" si="73"/>
        <v>119</v>
      </c>
      <c r="I411" s="20" t="str">
        <f t="shared" si="74"/>
        <v>-</v>
      </c>
      <c r="J411" s="21" t="str">
        <f t="shared" si="75"/>
        <v>-</v>
      </c>
    </row>
    <row r="412" spans="1:10" x14ac:dyDescent="0.25">
      <c r="A412" s="158" t="s">
        <v>223</v>
      </c>
      <c r="B412" s="65">
        <v>88</v>
      </c>
      <c r="C412" s="66">
        <v>0</v>
      </c>
      <c r="D412" s="65">
        <v>188</v>
      </c>
      <c r="E412" s="66">
        <v>0</v>
      </c>
      <c r="F412" s="67"/>
      <c r="G412" s="65">
        <f t="shared" si="72"/>
        <v>88</v>
      </c>
      <c r="H412" s="66">
        <f t="shared" si="73"/>
        <v>188</v>
      </c>
      <c r="I412" s="20" t="str">
        <f t="shared" si="74"/>
        <v>-</v>
      </c>
      <c r="J412" s="21" t="str">
        <f t="shared" si="75"/>
        <v>-</v>
      </c>
    </row>
    <row r="413" spans="1:10" x14ac:dyDescent="0.25">
      <c r="A413" s="158" t="s">
        <v>371</v>
      </c>
      <c r="B413" s="65">
        <v>684</v>
      </c>
      <c r="C413" s="66">
        <v>351</v>
      </c>
      <c r="D413" s="65">
        <v>6102</v>
      </c>
      <c r="E413" s="66">
        <v>3305</v>
      </c>
      <c r="F413" s="67"/>
      <c r="G413" s="65">
        <f t="shared" si="72"/>
        <v>333</v>
      </c>
      <c r="H413" s="66">
        <f t="shared" si="73"/>
        <v>2797</v>
      </c>
      <c r="I413" s="20">
        <f t="shared" si="74"/>
        <v>0.94871794871794868</v>
      </c>
      <c r="J413" s="21">
        <f t="shared" si="75"/>
        <v>0.84629349470499249</v>
      </c>
    </row>
    <row r="414" spans="1:10" s="160" customFormat="1" ht="13" x14ac:dyDescent="0.3">
      <c r="A414" s="178" t="s">
        <v>703</v>
      </c>
      <c r="B414" s="71">
        <v>1273</v>
      </c>
      <c r="C414" s="72">
        <v>996</v>
      </c>
      <c r="D414" s="71">
        <v>11107</v>
      </c>
      <c r="E414" s="72">
        <v>8445</v>
      </c>
      <c r="F414" s="73"/>
      <c r="G414" s="71">
        <f t="shared" si="72"/>
        <v>277</v>
      </c>
      <c r="H414" s="72">
        <f t="shared" si="73"/>
        <v>2662</v>
      </c>
      <c r="I414" s="37">
        <f t="shared" si="74"/>
        <v>0.2781124497991968</v>
      </c>
      <c r="J414" s="38">
        <f t="shared" si="75"/>
        <v>0.3152161042036708</v>
      </c>
    </row>
    <row r="415" spans="1:10" x14ac:dyDescent="0.25">
      <c r="A415" s="177"/>
      <c r="B415" s="143"/>
      <c r="C415" s="144"/>
      <c r="D415" s="143"/>
      <c r="E415" s="144"/>
      <c r="F415" s="145"/>
      <c r="G415" s="143"/>
      <c r="H415" s="144"/>
      <c r="I415" s="151"/>
      <c r="J415" s="152"/>
    </row>
    <row r="416" spans="1:10" s="139" customFormat="1" ht="13" x14ac:dyDescent="0.3">
      <c r="A416" s="159" t="s">
        <v>81</v>
      </c>
      <c r="B416" s="65"/>
      <c r="C416" s="66"/>
      <c r="D416" s="65"/>
      <c r="E416" s="66"/>
      <c r="F416" s="67"/>
      <c r="G416" s="65"/>
      <c r="H416" s="66"/>
      <c r="I416" s="20"/>
      <c r="J416" s="21"/>
    </row>
    <row r="417" spans="1:10" x14ac:dyDescent="0.25">
      <c r="A417" s="158" t="s">
        <v>318</v>
      </c>
      <c r="B417" s="65">
        <v>12</v>
      </c>
      <c r="C417" s="66">
        <v>5</v>
      </c>
      <c r="D417" s="65">
        <v>69</v>
      </c>
      <c r="E417" s="66">
        <v>41</v>
      </c>
      <c r="F417" s="67"/>
      <c r="G417" s="65">
        <f>B417-C417</f>
        <v>7</v>
      </c>
      <c r="H417" s="66">
        <f>D417-E417</f>
        <v>28</v>
      </c>
      <c r="I417" s="20">
        <f>IF(C417=0, "-", IF(G417/C417&lt;10, G417/C417, "&gt;999%"))</f>
        <v>1.4</v>
      </c>
      <c r="J417" s="21">
        <f>IF(E417=0, "-", IF(H417/E417&lt;10, H417/E417, "&gt;999%"))</f>
        <v>0.68292682926829273</v>
      </c>
    </row>
    <row r="418" spans="1:10" x14ac:dyDescent="0.25">
      <c r="A418" s="158" t="s">
        <v>241</v>
      </c>
      <c r="B418" s="65">
        <v>13</v>
      </c>
      <c r="C418" s="66">
        <v>2</v>
      </c>
      <c r="D418" s="65">
        <v>79</v>
      </c>
      <c r="E418" s="66">
        <v>65</v>
      </c>
      <c r="F418" s="67"/>
      <c r="G418" s="65">
        <f>B418-C418</f>
        <v>11</v>
      </c>
      <c r="H418" s="66">
        <f>D418-E418</f>
        <v>14</v>
      </c>
      <c r="I418" s="20">
        <f>IF(C418=0, "-", IF(G418/C418&lt;10, G418/C418, "&gt;999%"))</f>
        <v>5.5</v>
      </c>
      <c r="J418" s="21">
        <f>IF(E418=0, "-", IF(H418/E418&lt;10, H418/E418, "&gt;999%"))</f>
        <v>0.2153846153846154</v>
      </c>
    </row>
    <row r="419" spans="1:10" x14ac:dyDescent="0.25">
      <c r="A419" s="158" t="s">
        <v>396</v>
      </c>
      <c r="B419" s="65">
        <v>39</v>
      </c>
      <c r="C419" s="66">
        <v>40</v>
      </c>
      <c r="D419" s="65">
        <v>339</v>
      </c>
      <c r="E419" s="66">
        <v>215</v>
      </c>
      <c r="F419" s="67"/>
      <c r="G419" s="65">
        <f>B419-C419</f>
        <v>-1</v>
      </c>
      <c r="H419" s="66">
        <f>D419-E419</f>
        <v>124</v>
      </c>
      <c r="I419" s="20">
        <f>IF(C419=0, "-", IF(G419/C419&lt;10, G419/C419, "&gt;999%"))</f>
        <v>-2.5000000000000001E-2</v>
      </c>
      <c r="J419" s="21">
        <f>IF(E419=0, "-", IF(H419/E419&lt;10, H419/E419, "&gt;999%"))</f>
        <v>0.57674418604651168</v>
      </c>
    </row>
    <row r="420" spans="1:10" x14ac:dyDescent="0.25">
      <c r="A420" s="158" t="s">
        <v>217</v>
      </c>
      <c r="B420" s="65">
        <v>72</v>
      </c>
      <c r="C420" s="66">
        <v>52</v>
      </c>
      <c r="D420" s="65">
        <v>462</v>
      </c>
      <c r="E420" s="66">
        <v>375</v>
      </c>
      <c r="F420" s="67"/>
      <c r="G420" s="65">
        <f>B420-C420</f>
        <v>20</v>
      </c>
      <c r="H420" s="66">
        <f>D420-E420</f>
        <v>87</v>
      </c>
      <c r="I420" s="20">
        <f>IF(C420=0, "-", IF(G420/C420&lt;10, G420/C420, "&gt;999%"))</f>
        <v>0.38461538461538464</v>
      </c>
      <c r="J420" s="21">
        <f>IF(E420=0, "-", IF(H420/E420&lt;10, H420/E420, "&gt;999%"))</f>
        <v>0.23200000000000001</v>
      </c>
    </row>
    <row r="421" spans="1:10" s="160" customFormat="1" ht="13" x14ac:dyDescent="0.3">
      <c r="A421" s="178" t="s">
        <v>704</v>
      </c>
      <c r="B421" s="71">
        <v>136</v>
      </c>
      <c r="C421" s="72">
        <v>99</v>
      </c>
      <c r="D421" s="71">
        <v>949</v>
      </c>
      <c r="E421" s="72">
        <v>696</v>
      </c>
      <c r="F421" s="73"/>
      <c r="G421" s="71">
        <f>B421-C421</f>
        <v>37</v>
      </c>
      <c r="H421" s="72">
        <f>D421-E421</f>
        <v>253</v>
      </c>
      <c r="I421" s="37">
        <f>IF(C421=0, "-", IF(G421/C421&lt;10, G421/C421, "&gt;999%"))</f>
        <v>0.37373737373737376</v>
      </c>
      <c r="J421" s="38">
        <f>IF(E421=0, "-", IF(H421/E421&lt;10, H421/E421, "&gt;999%"))</f>
        <v>0.3635057471264368</v>
      </c>
    </row>
    <row r="422" spans="1:10" x14ac:dyDescent="0.25">
      <c r="A422" s="177"/>
      <c r="B422" s="143"/>
      <c r="C422" s="144"/>
      <c r="D422" s="143"/>
      <c r="E422" s="144"/>
      <c r="F422" s="145"/>
      <c r="G422" s="143"/>
      <c r="H422" s="144"/>
      <c r="I422" s="151"/>
      <c r="J422" s="152"/>
    </row>
    <row r="423" spans="1:10" s="139" customFormat="1" ht="13" x14ac:dyDescent="0.3">
      <c r="A423" s="159" t="s">
        <v>82</v>
      </c>
      <c r="B423" s="65"/>
      <c r="C423" s="66"/>
      <c r="D423" s="65"/>
      <c r="E423" s="66"/>
      <c r="F423" s="67"/>
      <c r="G423" s="65"/>
      <c r="H423" s="66"/>
      <c r="I423" s="20"/>
      <c r="J423" s="21"/>
    </row>
    <row r="424" spans="1:10" x14ac:dyDescent="0.25">
      <c r="A424" s="158" t="s">
        <v>372</v>
      </c>
      <c r="B424" s="65">
        <v>257</v>
      </c>
      <c r="C424" s="66">
        <v>299</v>
      </c>
      <c r="D424" s="65">
        <v>1648</v>
      </c>
      <c r="E424" s="66">
        <v>2044</v>
      </c>
      <c r="F424" s="67"/>
      <c r="G424" s="65">
        <f t="shared" ref="G424:G433" si="76">B424-C424</f>
        <v>-42</v>
      </c>
      <c r="H424" s="66">
        <f t="shared" ref="H424:H433" si="77">D424-E424</f>
        <v>-396</v>
      </c>
      <c r="I424" s="20">
        <f t="shared" ref="I424:I433" si="78">IF(C424=0, "-", IF(G424/C424&lt;10, G424/C424, "&gt;999%"))</f>
        <v>-0.14046822742474915</v>
      </c>
      <c r="J424" s="21">
        <f t="shared" ref="J424:J433" si="79">IF(E424=0, "-", IF(H424/E424&lt;10, H424/E424, "&gt;999%"))</f>
        <v>-0.19373776908023482</v>
      </c>
    </row>
    <row r="425" spans="1:10" x14ac:dyDescent="0.25">
      <c r="A425" s="158" t="s">
        <v>373</v>
      </c>
      <c r="B425" s="65">
        <v>226</v>
      </c>
      <c r="C425" s="66">
        <v>107</v>
      </c>
      <c r="D425" s="65">
        <v>1290</v>
      </c>
      <c r="E425" s="66">
        <v>1223</v>
      </c>
      <c r="F425" s="67"/>
      <c r="G425" s="65">
        <f t="shared" si="76"/>
        <v>119</v>
      </c>
      <c r="H425" s="66">
        <f t="shared" si="77"/>
        <v>67</v>
      </c>
      <c r="I425" s="20">
        <f t="shared" si="78"/>
        <v>1.1121495327102804</v>
      </c>
      <c r="J425" s="21">
        <f t="shared" si="79"/>
        <v>5.4783319705641861E-2</v>
      </c>
    </row>
    <row r="426" spans="1:10" x14ac:dyDescent="0.25">
      <c r="A426" s="158" t="s">
        <v>521</v>
      </c>
      <c r="B426" s="65">
        <v>0</v>
      </c>
      <c r="C426" s="66">
        <v>62</v>
      </c>
      <c r="D426" s="65">
        <v>17</v>
      </c>
      <c r="E426" s="66">
        <v>291</v>
      </c>
      <c r="F426" s="67"/>
      <c r="G426" s="65">
        <f t="shared" si="76"/>
        <v>-62</v>
      </c>
      <c r="H426" s="66">
        <f t="shared" si="77"/>
        <v>-274</v>
      </c>
      <c r="I426" s="20">
        <f t="shared" si="78"/>
        <v>-1</v>
      </c>
      <c r="J426" s="21">
        <f t="shared" si="79"/>
        <v>-0.94158075601374569</v>
      </c>
    </row>
    <row r="427" spans="1:10" x14ac:dyDescent="0.25">
      <c r="A427" s="158" t="s">
        <v>205</v>
      </c>
      <c r="B427" s="65">
        <v>0</v>
      </c>
      <c r="C427" s="66">
        <v>23</v>
      </c>
      <c r="D427" s="65">
        <v>0</v>
      </c>
      <c r="E427" s="66">
        <v>217</v>
      </c>
      <c r="F427" s="67"/>
      <c r="G427" s="65">
        <f t="shared" si="76"/>
        <v>-23</v>
      </c>
      <c r="H427" s="66">
        <f t="shared" si="77"/>
        <v>-217</v>
      </c>
      <c r="I427" s="20">
        <f t="shared" si="78"/>
        <v>-1</v>
      </c>
      <c r="J427" s="21">
        <f t="shared" si="79"/>
        <v>-1</v>
      </c>
    </row>
    <row r="428" spans="1:10" x14ac:dyDescent="0.25">
      <c r="A428" s="158" t="s">
        <v>413</v>
      </c>
      <c r="B428" s="65">
        <v>708</v>
      </c>
      <c r="C428" s="66">
        <v>442</v>
      </c>
      <c r="D428" s="65">
        <v>4253</v>
      </c>
      <c r="E428" s="66">
        <v>3146</v>
      </c>
      <c r="F428" s="67"/>
      <c r="G428" s="65">
        <f t="shared" si="76"/>
        <v>266</v>
      </c>
      <c r="H428" s="66">
        <f t="shared" si="77"/>
        <v>1107</v>
      </c>
      <c r="I428" s="20">
        <f t="shared" si="78"/>
        <v>0.60180995475113119</v>
      </c>
      <c r="J428" s="21">
        <f t="shared" si="79"/>
        <v>0.35187539732994277</v>
      </c>
    </row>
    <row r="429" spans="1:10" x14ac:dyDescent="0.25">
      <c r="A429" s="158" t="s">
        <v>455</v>
      </c>
      <c r="B429" s="65">
        <v>0</v>
      </c>
      <c r="C429" s="66">
        <v>0</v>
      </c>
      <c r="D429" s="65">
        <v>0</v>
      </c>
      <c r="E429" s="66">
        <v>4</v>
      </c>
      <c r="F429" s="67"/>
      <c r="G429" s="65">
        <f t="shared" si="76"/>
        <v>0</v>
      </c>
      <c r="H429" s="66">
        <f t="shared" si="77"/>
        <v>-4</v>
      </c>
      <c r="I429" s="20" t="str">
        <f t="shared" si="78"/>
        <v>-</v>
      </c>
      <c r="J429" s="21">
        <f t="shared" si="79"/>
        <v>-1</v>
      </c>
    </row>
    <row r="430" spans="1:10" x14ac:dyDescent="0.25">
      <c r="A430" s="158" t="s">
        <v>456</v>
      </c>
      <c r="B430" s="65">
        <v>31</v>
      </c>
      <c r="C430" s="66">
        <v>135</v>
      </c>
      <c r="D430" s="65">
        <v>756</v>
      </c>
      <c r="E430" s="66">
        <v>1391</v>
      </c>
      <c r="F430" s="67"/>
      <c r="G430" s="65">
        <f t="shared" si="76"/>
        <v>-104</v>
      </c>
      <c r="H430" s="66">
        <f t="shared" si="77"/>
        <v>-635</v>
      </c>
      <c r="I430" s="20">
        <f t="shared" si="78"/>
        <v>-0.77037037037037037</v>
      </c>
      <c r="J430" s="21">
        <f t="shared" si="79"/>
        <v>-0.4565061107117182</v>
      </c>
    </row>
    <row r="431" spans="1:10" x14ac:dyDescent="0.25">
      <c r="A431" s="158" t="s">
        <v>532</v>
      </c>
      <c r="B431" s="65">
        <v>48</v>
      </c>
      <c r="C431" s="66">
        <v>70</v>
      </c>
      <c r="D431" s="65">
        <v>480</v>
      </c>
      <c r="E431" s="66">
        <v>715</v>
      </c>
      <c r="F431" s="67"/>
      <c r="G431" s="65">
        <f t="shared" si="76"/>
        <v>-22</v>
      </c>
      <c r="H431" s="66">
        <f t="shared" si="77"/>
        <v>-235</v>
      </c>
      <c r="I431" s="20">
        <f t="shared" si="78"/>
        <v>-0.31428571428571428</v>
      </c>
      <c r="J431" s="21">
        <f t="shared" si="79"/>
        <v>-0.32867132867132864</v>
      </c>
    </row>
    <row r="432" spans="1:10" x14ac:dyDescent="0.25">
      <c r="A432" s="158" t="s">
        <v>542</v>
      </c>
      <c r="B432" s="65">
        <v>166</v>
      </c>
      <c r="C432" s="66">
        <v>454</v>
      </c>
      <c r="D432" s="65">
        <v>2040</v>
      </c>
      <c r="E432" s="66">
        <v>4136</v>
      </c>
      <c r="F432" s="67"/>
      <c r="G432" s="65">
        <f t="shared" si="76"/>
        <v>-288</v>
      </c>
      <c r="H432" s="66">
        <f t="shared" si="77"/>
        <v>-2096</v>
      </c>
      <c r="I432" s="20">
        <f t="shared" si="78"/>
        <v>-0.63436123348017626</v>
      </c>
      <c r="J432" s="21">
        <f t="shared" si="79"/>
        <v>-0.50676982591876207</v>
      </c>
    </row>
    <row r="433" spans="1:10" s="160" customFormat="1" ht="13" x14ac:dyDescent="0.3">
      <c r="A433" s="178" t="s">
        <v>705</v>
      </c>
      <c r="B433" s="71">
        <v>1436</v>
      </c>
      <c r="C433" s="72">
        <v>1592</v>
      </c>
      <c r="D433" s="71">
        <v>10484</v>
      </c>
      <c r="E433" s="72">
        <v>13167</v>
      </c>
      <c r="F433" s="73"/>
      <c r="G433" s="71">
        <f t="shared" si="76"/>
        <v>-156</v>
      </c>
      <c r="H433" s="72">
        <f t="shared" si="77"/>
        <v>-2683</v>
      </c>
      <c r="I433" s="37">
        <f t="shared" si="78"/>
        <v>-9.7989949748743713E-2</v>
      </c>
      <c r="J433" s="38">
        <f t="shared" si="79"/>
        <v>-0.20376699324067746</v>
      </c>
    </row>
    <row r="434" spans="1:10" x14ac:dyDescent="0.25">
      <c r="A434" s="177"/>
      <c r="B434" s="143"/>
      <c r="C434" s="144"/>
      <c r="D434" s="143"/>
      <c r="E434" s="144"/>
      <c r="F434" s="145"/>
      <c r="G434" s="143"/>
      <c r="H434" s="144"/>
      <c r="I434" s="151"/>
      <c r="J434" s="152"/>
    </row>
    <row r="435" spans="1:10" s="139" customFormat="1" ht="13" x14ac:dyDescent="0.3">
      <c r="A435" s="159" t="s">
        <v>83</v>
      </c>
      <c r="B435" s="65"/>
      <c r="C435" s="66"/>
      <c r="D435" s="65"/>
      <c r="E435" s="66"/>
      <c r="F435" s="67"/>
      <c r="G435" s="65"/>
      <c r="H435" s="66"/>
      <c r="I435" s="20"/>
      <c r="J435" s="21"/>
    </row>
    <row r="436" spans="1:10" x14ac:dyDescent="0.25">
      <c r="A436" s="158" t="s">
        <v>319</v>
      </c>
      <c r="B436" s="65">
        <v>0</v>
      </c>
      <c r="C436" s="66">
        <v>0</v>
      </c>
      <c r="D436" s="65">
        <v>0</v>
      </c>
      <c r="E436" s="66">
        <v>7</v>
      </c>
      <c r="F436" s="67"/>
      <c r="G436" s="65">
        <f t="shared" ref="G436:G447" si="80">B436-C436</f>
        <v>0</v>
      </c>
      <c r="H436" s="66">
        <f t="shared" ref="H436:H447" si="81">D436-E436</f>
        <v>-7</v>
      </c>
      <c r="I436" s="20" t="str">
        <f t="shared" ref="I436:I447" si="82">IF(C436=0, "-", IF(G436/C436&lt;10, G436/C436, "&gt;999%"))</f>
        <v>-</v>
      </c>
      <c r="J436" s="21">
        <f t="shared" ref="J436:J447" si="83">IF(E436=0, "-", IF(H436/E436&lt;10, H436/E436, "&gt;999%"))</f>
        <v>-1</v>
      </c>
    </row>
    <row r="437" spans="1:10" x14ac:dyDescent="0.25">
      <c r="A437" s="158" t="s">
        <v>349</v>
      </c>
      <c r="B437" s="65">
        <v>0</v>
      </c>
      <c r="C437" s="66">
        <v>0</v>
      </c>
      <c r="D437" s="65">
        <v>0</v>
      </c>
      <c r="E437" s="66">
        <v>6</v>
      </c>
      <c r="F437" s="67"/>
      <c r="G437" s="65">
        <f t="shared" si="80"/>
        <v>0</v>
      </c>
      <c r="H437" s="66">
        <f t="shared" si="81"/>
        <v>-6</v>
      </c>
      <c r="I437" s="20" t="str">
        <f t="shared" si="82"/>
        <v>-</v>
      </c>
      <c r="J437" s="21">
        <f t="shared" si="83"/>
        <v>-1</v>
      </c>
    </row>
    <row r="438" spans="1:10" x14ac:dyDescent="0.25">
      <c r="A438" s="158" t="s">
        <v>356</v>
      </c>
      <c r="B438" s="65">
        <v>9</v>
      </c>
      <c r="C438" s="66">
        <v>13</v>
      </c>
      <c r="D438" s="65">
        <v>282</v>
      </c>
      <c r="E438" s="66">
        <v>356</v>
      </c>
      <c r="F438" s="67"/>
      <c r="G438" s="65">
        <f t="shared" si="80"/>
        <v>-4</v>
      </c>
      <c r="H438" s="66">
        <f t="shared" si="81"/>
        <v>-74</v>
      </c>
      <c r="I438" s="20">
        <f t="shared" si="82"/>
        <v>-0.30769230769230771</v>
      </c>
      <c r="J438" s="21">
        <f t="shared" si="83"/>
        <v>-0.20786516853932585</v>
      </c>
    </row>
    <row r="439" spans="1:10" x14ac:dyDescent="0.25">
      <c r="A439" s="158" t="s">
        <v>242</v>
      </c>
      <c r="B439" s="65">
        <v>3</v>
      </c>
      <c r="C439" s="66">
        <v>5</v>
      </c>
      <c r="D439" s="65">
        <v>81</v>
      </c>
      <c r="E439" s="66">
        <v>82</v>
      </c>
      <c r="F439" s="67"/>
      <c r="G439" s="65">
        <f t="shared" si="80"/>
        <v>-2</v>
      </c>
      <c r="H439" s="66">
        <f t="shared" si="81"/>
        <v>-1</v>
      </c>
      <c r="I439" s="20">
        <f t="shared" si="82"/>
        <v>-0.4</v>
      </c>
      <c r="J439" s="21">
        <f t="shared" si="83"/>
        <v>-1.2195121951219513E-2</v>
      </c>
    </row>
    <row r="440" spans="1:10" x14ac:dyDescent="0.25">
      <c r="A440" s="158" t="s">
        <v>533</v>
      </c>
      <c r="B440" s="65">
        <v>86</v>
      </c>
      <c r="C440" s="66">
        <v>45</v>
      </c>
      <c r="D440" s="65">
        <v>273</v>
      </c>
      <c r="E440" s="66">
        <v>454</v>
      </c>
      <c r="F440" s="67"/>
      <c r="G440" s="65">
        <f t="shared" si="80"/>
        <v>41</v>
      </c>
      <c r="H440" s="66">
        <f t="shared" si="81"/>
        <v>-181</v>
      </c>
      <c r="I440" s="20">
        <f t="shared" si="82"/>
        <v>0.91111111111111109</v>
      </c>
      <c r="J440" s="21">
        <f t="shared" si="83"/>
        <v>-0.39867841409691629</v>
      </c>
    </row>
    <row r="441" spans="1:10" x14ac:dyDescent="0.25">
      <c r="A441" s="158" t="s">
        <v>543</v>
      </c>
      <c r="B441" s="65">
        <v>208</v>
      </c>
      <c r="C441" s="66">
        <v>181</v>
      </c>
      <c r="D441" s="65">
        <v>1227</v>
      </c>
      <c r="E441" s="66">
        <v>1831</v>
      </c>
      <c r="F441" s="67"/>
      <c r="G441" s="65">
        <f t="shared" si="80"/>
        <v>27</v>
      </c>
      <c r="H441" s="66">
        <f t="shared" si="81"/>
        <v>-604</v>
      </c>
      <c r="I441" s="20">
        <f t="shared" si="82"/>
        <v>0.14917127071823205</v>
      </c>
      <c r="J441" s="21">
        <f t="shared" si="83"/>
        <v>-0.32987438558164939</v>
      </c>
    </row>
    <row r="442" spans="1:10" x14ac:dyDescent="0.25">
      <c r="A442" s="158" t="s">
        <v>457</v>
      </c>
      <c r="B442" s="65">
        <v>20</v>
      </c>
      <c r="C442" s="66">
        <v>0</v>
      </c>
      <c r="D442" s="65">
        <v>430</v>
      </c>
      <c r="E442" s="66">
        <v>0</v>
      </c>
      <c r="F442" s="67"/>
      <c r="G442" s="65">
        <f t="shared" si="80"/>
        <v>20</v>
      </c>
      <c r="H442" s="66">
        <f t="shared" si="81"/>
        <v>430</v>
      </c>
      <c r="I442" s="20" t="str">
        <f t="shared" si="82"/>
        <v>-</v>
      </c>
      <c r="J442" s="21" t="str">
        <f t="shared" si="83"/>
        <v>-</v>
      </c>
    </row>
    <row r="443" spans="1:10" x14ac:dyDescent="0.25">
      <c r="A443" s="158" t="s">
        <v>491</v>
      </c>
      <c r="B443" s="65">
        <v>549</v>
      </c>
      <c r="C443" s="66">
        <v>110</v>
      </c>
      <c r="D443" s="65">
        <v>1633</v>
      </c>
      <c r="E443" s="66">
        <v>1256</v>
      </c>
      <c r="F443" s="67"/>
      <c r="G443" s="65">
        <f t="shared" si="80"/>
        <v>439</v>
      </c>
      <c r="H443" s="66">
        <f t="shared" si="81"/>
        <v>377</v>
      </c>
      <c r="I443" s="20">
        <f t="shared" si="82"/>
        <v>3.9909090909090907</v>
      </c>
      <c r="J443" s="21">
        <f t="shared" si="83"/>
        <v>0.30015923566878983</v>
      </c>
    </row>
    <row r="444" spans="1:10" x14ac:dyDescent="0.25">
      <c r="A444" s="158" t="s">
        <v>374</v>
      </c>
      <c r="B444" s="65">
        <v>280</v>
      </c>
      <c r="C444" s="66">
        <v>0</v>
      </c>
      <c r="D444" s="65">
        <v>1781</v>
      </c>
      <c r="E444" s="66">
        <v>2</v>
      </c>
      <c r="F444" s="67"/>
      <c r="G444" s="65">
        <f t="shared" si="80"/>
        <v>280</v>
      </c>
      <c r="H444" s="66">
        <f t="shared" si="81"/>
        <v>1779</v>
      </c>
      <c r="I444" s="20" t="str">
        <f t="shared" si="82"/>
        <v>-</v>
      </c>
      <c r="J444" s="21" t="str">
        <f t="shared" si="83"/>
        <v>&gt;999%</v>
      </c>
    </row>
    <row r="445" spans="1:10" x14ac:dyDescent="0.25">
      <c r="A445" s="158" t="s">
        <v>414</v>
      </c>
      <c r="B445" s="65">
        <v>782</v>
      </c>
      <c r="C445" s="66">
        <v>210</v>
      </c>
      <c r="D445" s="65">
        <v>3265</v>
      </c>
      <c r="E445" s="66">
        <v>2044</v>
      </c>
      <c r="F445" s="67"/>
      <c r="G445" s="65">
        <f t="shared" si="80"/>
        <v>572</v>
      </c>
      <c r="H445" s="66">
        <f t="shared" si="81"/>
        <v>1221</v>
      </c>
      <c r="I445" s="20">
        <f t="shared" si="82"/>
        <v>2.7238095238095239</v>
      </c>
      <c r="J445" s="21">
        <f t="shared" si="83"/>
        <v>0.59735812133072408</v>
      </c>
    </row>
    <row r="446" spans="1:10" x14ac:dyDescent="0.25">
      <c r="A446" s="158" t="s">
        <v>320</v>
      </c>
      <c r="B446" s="65">
        <v>5</v>
      </c>
      <c r="C446" s="66">
        <v>8</v>
      </c>
      <c r="D446" s="65">
        <v>104</v>
      </c>
      <c r="E446" s="66">
        <v>19</v>
      </c>
      <c r="F446" s="67"/>
      <c r="G446" s="65">
        <f t="shared" si="80"/>
        <v>-3</v>
      </c>
      <c r="H446" s="66">
        <f t="shared" si="81"/>
        <v>85</v>
      </c>
      <c r="I446" s="20">
        <f t="shared" si="82"/>
        <v>-0.375</v>
      </c>
      <c r="J446" s="21">
        <f t="shared" si="83"/>
        <v>4.4736842105263159</v>
      </c>
    </row>
    <row r="447" spans="1:10" s="160" customFormat="1" ht="13" x14ac:dyDescent="0.3">
      <c r="A447" s="178" t="s">
        <v>706</v>
      </c>
      <c r="B447" s="71">
        <v>1942</v>
      </c>
      <c r="C447" s="72">
        <v>572</v>
      </c>
      <c r="D447" s="71">
        <v>9076</v>
      </c>
      <c r="E447" s="72">
        <v>6057</v>
      </c>
      <c r="F447" s="73"/>
      <c r="G447" s="71">
        <f t="shared" si="80"/>
        <v>1370</v>
      </c>
      <c r="H447" s="72">
        <f t="shared" si="81"/>
        <v>3019</v>
      </c>
      <c r="I447" s="37">
        <f t="shared" si="82"/>
        <v>2.395104895104895</v>
      </c>
      <c r="J447" s="38">
        <f t="shared" si="83"/>
        <v>0.49843156678223544</v>
      </c>
    </row>
    <row r="448" spans="1:10" x14ac:dyDescent="0.25">
      <c r="A448" s="177"/>
      <c r="B448" s="143"/>
      <c r="C448" s="144"/>
      <c r="D448" s="143"/>
      <c r="E448" s="144"/>
      <c r="F448" s="145"/>
      <c r="G448" s="143"/>
      <c r="H448" s="144"/>
      <c r="I448" s="151"/>
      <c r="J448" s="152"/>
    </row>
    <row r="449" spans="1:10" s="139" customFormat="1" ht="13" x14ac:dyDescent="0.3">
      <c r="A449" s="159" t="s">
        <v>84</v>
      </c>
      <c r="B449" s="65"/>
      <c r="C449" s="66"/>
      <c r="D449" s="65"/>
      <c r="E449" s="66"/>
      <c r="F449" s="67"/>
      <c r="G449" s="65"/>
      <c r="H449" s="66"/>
      <c r="I449" s="20"/>
      <c r="J449" s="21"/>
    </row>
    <row r="450" spans="1:10" x14ac:dyDescent="0.25">
      <c r="A450" s="158" t="s">
        <v>375</v>
      </c>
      <c r="B450" s="65">
        <v>11</v>
      </c>
      <c r="C450" s="66">
        <v>9</v>
      </c>
      <c r="D450" s="65">
        <v>76</v>
      </c>
      <c r="E450" s="66">
        <v>90</v>
      </c>
      <c r="F450" s="67"/>
      <c r="G450" s="65">
        <f t="shared" ref="G450:G458" si="84">B450-C450</f>
        <v>2</v>
      </c>
      <c r="H450" s="66">
        <f t="shared" ref="H450:H458" si="85">D450-E450</f>
        <v>-14</v>
      </c>
      <c r="I450" s="20">
        <f t="shared" ref="I450:I458" si="86">IF(C450=0, "-", IF(G450/C450&lt;10, G450/C450, "&gt;999%"))</f>
        <v>0.22222222222222221</v>
      </c>
      <c r="J450" s="21">
        <f t="shared" ref="J450:J458" si="87">IF(E450=0, "-", IF(H450/E450&lt;10, H450/E450, "&gt;999%"))</f>
        <v>-0.15555555555555556</v>
      </c>
    </row>
    <row r="451" spans="1:10" x14ac:dyDescent="0.25">
      <c r="A451" s="158" t="s">
        <v>415</v>
      </c>
      <c r="B451" s="65">
        <v>14</v>
      </c>
      <c r="C451" s="66">
        <v>21</v>
      </c>
      <c r="D451" s="65">
        <v>138</v>
      </c>
      <c r="E451" s="66">
        <v>216</v>
      </c>
      <c r="F451" s="67"/>
      <c r="G451" s="65">
        <f t="shared" si="84"/>
        <v>-7</v>
      </c>
      <c r="H451" s="66">
        <f t="shared" si="85"/>
        <v>-78</v>
      </c>
      <c r="I451" s="20">
        <f t="shared" si="86"/>
        <v>-0.33333333333333331</v>
      </c>
      <c r="J451" s="21">
        <f t="shared" si="87"/>
        <v>-0.3611111111111111</v>
      </c>
    </row>
    <row r="452" spans="1:10" x14ac:dyDescent="0.25">
      <c r="A452" s="158" t="s">
        <v>243</v>
      </c>
      <c r="B452" s="65">
        <v>13</v>
      </c>
      <c r="C452" s="66">
        <v>0</v>
      </c>
      <c r="D452" s="65">
        <v>94</v>
      </c>
      <c r="E452" s="66">
        <v>0</v>
      </c>
      <c r="F452" s="67"/>
      <c r="G452" s="65">
        <f t="shared" si="84"/>
        <v>13</v>
      </c>
      <c r="H452" s="66">
        <f t="shared" si="85"/>
        <v>94</v>
      </c>
      <c r="I452" s="20" t="str">
        <f t="shared" si="86"/>
        <v>-</v>
      </c>
      <c r="J452" s="21" t="str">
        <f t="shared" si="87"/>
        <v>-</v>
      </c>
    </row>
    <row r="453" spans="1:10" x14ac:dyDescent="0.25">
      <c r="A453" s="158" t="s">
        <v>416</v>
      </c>
      <c r="B453" s="65">
        <v>4</v>
      </c>
      <c r="C453" s="66">
        <v>5</v>
      </c>
      <c r="D453" s="65">
        <v>35</v>
      </c>
      <c r="E453" s="66">
        <v>62</v>
      </c>
      <c r="F453" s="67"/>
      <c r="G453" s="65">
        <f t="shared" si="84"/>
        <v>-1</v>
      </c>
      <c r="H453" s="66">
        <f t="shared" si="85"/>
        <v>-27</v>
      </c>
      <c r="I453" s="20">
        <f t="shared" si="86"/>
        <v>-0.2</v>
      </c>
      <c r="J453" s="21">
        <f t="shared" si="87"/>
        <v>-0.43548387096774194</v>
      </c>
    </row>
    <row r="454" spans="1:10" x14ac:dyDescent="0.25">
      <c r="A454" s="158" t="s">
        <v>266</v>
      </c>
      <c r="B454" s="65">
        <v>0</v>
      </c>
      <c r="C454" s="66">
        <v>1</v>
      </c>
      <c r="D454" s="65">
        <v>27</v>
      </c>
      <c r="E454" s="66">
        <v>41</v>
      </c>
      <c r="F454" s="67"/>
      <c r="G454" s="65">
        <f t="shared" si="84"/>
        <v>-1</v>
      </c>
      <c r="H454" s="66">
        <f t="shared" si="85"/>
        <v>-14</v>
      </c>
      <c r="I454" s="20">
        <f t="shared" si="86"/>
        <v>-1</v>
      </c>
      <c r="J454" s="21">
        <f t="shared" si="87"/>
        <v>-0.34146341463414637</v>
      </c>
    </row>
    <row r="455" spans="1:10" x14ac:dyDescent="0.25">
      <c r="A455" s="158" t="s">
        <v>565</v>
      </c>
      <c r="B455" s="65">
        <v>2</v>
      </c>
      <c r="C455" s="66">
        <v>1</v>
      </c>
      <c r="D455" s="65">
        <v>19</v>
      </c>
      <c r="E455" s="66">
        <v>18</v>
      </c>
      <c r="F455" s="67"/>
      <c r="G455" s="65">
        <f t="shared" si="84"/>
        <v>1</v>
      </c>
      <c r="H455" s="66">
        <f t="shared" si="85"/>
        <v>1</v>
      </c>
      <c r="I455" s="20">
        <f t="shared" si="86"/>
        <v>1</v>
      </c>
      <c r="J455" s="21">
        <f t="shared" si="87"/>
        <v>5.5555555555555552E-2</v>
      </c>
    </row>
    <row r="456" spans="1:10" x14ac:dyDescent="0.25">
      <c r="A456" s="158" t="s">
        <v>522</v>
      </c>
      <c r="B456" s="65">
        <v>6</v>
      </c>
      <c r="C456" s="66">
        <v>9</v>
      </c>
      <c r="D456" s="65">
        <v>93</v>
      </c>
      <c r="E456" s="66">
        <v>82</v>
      </c>
      <c r="F456" s="67"/>
      <c r="G456" s="65">
        <f t="shared" si="84"/>
        <v>-3</v>
      </c>
      <c r="H456" s="66">
        <f t="shared" si="85"/>
        <v>11</v>
      </c>
      <c r="I456" s="20">
        <f t="shared" si="86"/>
        <v>-0.33333333333333331</v>
      </c>
      <c r="J456" s="21">
        <f t="shared" si="87"/>
        <v>0.13414634146341464</v>
      </c>
    </row>
    <row r="457" spans="1:10" x14ac:dyDescent="0.25">
      <c r="A457" s="158" t="s">
        <v>513</v>
      </c>
      <c r="B457" s="65">
        <v>8</v>
      </c>
      <c r="C457" s="66">
        <v>0</v>
      </c>
      <c r="D457" s="65">
        <v>131</v>
      </c>
      <c r="E457" s="66">
        <v>87</v>
      </c>
      <c r="F457" s="67"/>
      <c r="G457" s="65">
        <f t="shared" si="84"/>
        <v>8</v>
      </c>
      <c r="H457" s="66">
        <f t="shared" si="85"/>
        <v>44</v>
      </c>
      <c r="I457" s="20" t="str">
        <f t="shared" si="86"/>
        <v>-</v>
      </c>
      <c r="J457" s="21">
        <f t="shared" si="87"/>
        <v>0.50574712643678166</v>
      </c>
    </row>
    <row r="458" spans="1:10" s="160" customFormat="1" ht="13" x14ac:dyDescent="0.3">
      <c r="A458" s="178" t="s">
        <v>707</v>
      </c>
      <c r="B458" s="71">
        <v>58</v>
      </c>
      <c r="C458" s="72">
        <v>46</v>
      </c>
      <c r="D458" s="71">
        <v>613</v>
      </c>
      <c r="E458" s="72">
        <v>596</v>
      </c>
      <c r="F458" s="73"/>
      <c r="G458" s="71">
        <f t="shared" si="84"/>
        <v>12</v>
      </c>
      <c r="H458" s="72">
        <f t="shared" si="85"/>
        <v>17</v>
      </c>
      <c r="I458" s="37">
        <f t="shared" si="86"/>
        <v>0.2608695652173913</v>
      </c>
      <c r="J458" s="38">
        <f t="shared" si="87"/>
        <v>2.8523489932885907E-2</v>
      </c>
    </row>
    <row r="459" spans="1:10" x14ac:dyDescent="0.25">
      <c r="A459" s="177"/>
      <c r="B459" s="143"/>
      <c r="C459" s="144"/>
      <c r="D459" s="143"/>
      <c r="E459" s="144"/>
      <c r="F459" s="145"/>
      <c r="G459" s="143"/>
      <c r="H459" s="144"/>
      <c r="I459" s="151"/>
      <c r="J459" s="152"/>
    </row>
    <row r="460" spans="1:10" s="139" customFormat="1" ht="13" x14ac:dyDescent="0.3">
      <c r="A460" s="159" t="s">
        <v>85</v>
      </c>
      <c r="B460" s="65"/>
      <c r="C460" s="66"/>
      <c r="D460" s="65"/>
      <c r="E460" s="66"/>
      <c r="F460" s="67"/>
      <c r="G460" s="65"/>
      <c r="H460" s="66"/>
      <c r="I460" s="20"/>
      <c r="J460" s="21"/>
    </row>
    <row r="461" spans="1:10" x14ac:dyDescent="0.25">
      <c r="A461" s="158" t="s">
        <v>267</v>
      </c>
      <c r="B461" s="65">
        <v>28</v>
      </c>
      <c r="C461" s="66">
        <v>7</v>
      </c>
      <c r="D461" s="65">
        <v>730</v>
      </c>
      <c r="E461" s="66">
        <v>149</v>
      </c>
      <c r="F461" s="67"/>
      <c r="G461" s="65">
        <f>B461-C461</f>
        <v>21</v>
      </c>
      <c r="H461" s="66">
        <f>D461-E461</f>
        <v>581</v>
      </c>
      <c r="I461" s="20">
        <f>IF(C461=0, "-", IF(G461/C461&lt;10, G461/C461, "&gt;999%"))</f>
        <v>3</v>
      </c>
      <c r="J461" s="21">
        <f>IF(E461=0, "-", IF(H461/E461&lt;10, H461/E461, "&gt;999%"))</f>
        <v>3.8993288590604025</v>
      </c>
    </row>
    <row r="462" spans="1:10" s="160" customFormat="1" ht="13" x14ac:dyDescent="0.3">
      <c r="A462" s="178" t="s">
        <v>708</v>
      </c>
      <c r="B462" s="71">
        <v>28</v>
      </c>
      <c r="C462" s="72">
        <v>7</v>
      </c>
      <c r="D462" s="71">
        <v>730</v>
      </c>
      <c r="E462" s="72">
        <v>149</v>
      </c>
      <c r="F462" s="73"/>
      <c r="G462" s="71">
        <f>B462-C462</f>
        <v>21</v>
      </c>
      <c r="H462" s="72">
        <f>D462-E462</f>
        <v>581</v>
      </c>
      <c r="I462" s="37">
        <f>IF(C462=0, "-", IF(G462/C462&lt;10, G462/C462, "&gt;999%"))</f>
        <v>3</v>
      </c>
      <c r="J462" s="38">
        <f>IF(E462=0, "-", IF(H462/E462&lt;10, H462/E462, "&gt;999%"))</f>
        <v>3.8993288590604025</v>
      </c>
    </row>
    <row r="463" spans="1:10" x14ac:dyDescent="0.25">
      <c r="A463" s="177"/>
      <c r="B463" s="143"/>
      <c r="C463" s="144"/>
      <c r="D463" s="143"/>
      <c r="E463" s="144"/>
      <c r="F463" s="145"/>
      <c r="G463" s="143"/>
      <c r="H463" s="144"/>
      <c r="I463" s="151"/>
      <c r="J463" s="152"/>
    </row>
    <row r="464" spans="1:10" s="139" customFormat="1" ht="13" x14ac:dyDescent="0.3">
      <c r="A464" s="159" t="s">
        <v>86</v>
      </c>
      <c r="B464" s="65"/>
      <c r="C464" s="66"/>
      <c r="D464" s="65"/>
      <c r="E464" s="66"/>
      <c r="F464" s="67"/>
      <c r="G464" s="65"/>
      <c r="H464" s="66"/>
      <c r="I464" s="20"/>
      <c r="J464" s="21"/>
    </row>
    <row r="465" spans="1:10" x14ac:dyDescent="0.25">
      <c r="A465" s="158" t="s">
        <v>350</v>
      </c>
      <c r="B465" s="65">
        <v>27</v>
      </c>
      <c r="C465" s="66">
        <v>17</v>
      </c>
      <c r="D465" s="65">
        <v>136</v>
      </c>
      <c r="E465" s="66">
        <v>153</v>
      </c>
      <c r="F465" s="67"/>
      <c r="G465" s="65">
        <f t="shared" ref="G465:G473" si="88">B465-C465</f>
        <v>10</v>
      </c>
      <c r="H465" s="66">
        <f t="shared" ref="H465:H473" si="89">D465-E465</f>
        <v>-17</v>
      </c>
      <c r="I465" s="20">
        <f t="shared" ref="I465:I473" si="90">IF(C465=0, "-", IF(G465/C465&lt;10, G465/C465, "&gt;999%"))</f>
        <v>0.58823529411764708</v>
      </c>
      <c r="J465" s="21">
        <f t="shared" ref="J465:J473" si="91">IF(E465=0, "-", IF(H465/E465&lt;10, H465/E465, "&gt;999%"))</f>
        <v>-0.1111111111111111</v>
      </c>
    </row>
    <row r="466" spans="1:10" x14ac:dyDescent="0.25">
      <c r="A466" s="158" t="s">
        <v>337</v>
      </c>
      <c r="B466" s="65">
        <v>5</v>
      </c>
      <c r="C466" s="66">
        <v>4</v>
      </c>
      <c r="D466" s="65">
        <v>42</v>
      </c>
      <c r="E466" s="66">
        <v>26</v>
      </c>
      <c r="F466" s="67"/>
      <c r="G466" s="65">
        <f t="shared" si="88"/>
        <v>1</v>
      </c>
      <c r="H466" s="66">
        <f t="shared" si="89"/>
        <v>16</v>
      </c>
      <c r="I466" s="20">
        <f t="shared" si="90"/>
        <v>0.25</v>
      </c>
      <c r="J466" s="21">
        <f t="shared" si="91"/>
        <v>0.61538461538461542</v>
      </c>
    </row>
    <row r="467" spans="1:10" x14ac:dyDescent="0.25">
      <c r="A467" s="158" t="s">
        <v>486</v>
      </c>
      <c r="B467" s="65">
        <v>37</v>
      </c>
      <c r="C467" s="66">
        <v>15</v>
      </c>
      <c r="D467" s="65">
        <v>235</v>
      </c>
      <c r="E467" s="66">
        <v>159</v>
      </c>
      <c r="F467" s="67"/>
      <c r="G467" s="65">
        <f t="shared" si="88"/>
        <v>22</v>
      </c>
      <c r="H467" s="66">
        <f t="shared" si="89"/>
        <v>76</v>
      </c>
      <c r="I467" s="20">
        <f t="shared" si="90"/>
        <v>1.4666666666666666</v>
      </c>
      <c r="J467" s="21">
        <f t="shared" si="91"/>
        <v>0.4779874213836478</v>
      </c>
    </row>
    <row r="468" spans="1:10" x14ac:dyDescent="0.25">
      <c r="A468" s="158" t="s">
        <v>487</v>
      </c>
      <c r="B468" s="65">
        <v>31</v>
      </c>
      <c r="C468" s="66">
        <v>11</v>
      </c>
      <c r="D468" s="65">
        <v>209</v>
      </c>
      <c r="E468" s="66">
        <v>179</v>
      </c>
      <c r="F468" s="67"/>
      <c r="G468" s="65">
        <f t="shared" si="88"/>
        <v>20</v>
      </c>
      <c r="H468" s="66">
        <f t="shared" si="89"/>
        <v>30</v>
      </c>
      <c r="I468" s="20">
        <f t="shared" si="90"/>
        <v>1.8181818181818181</v>
      </c>
      <c r="J468" s="21">
        <f t="shared" si="91"/>
        <v>0.16759776536312848</v>
      </c>
    </row>
    <row r="469" spans="1:10" x14ac:dyDescent="0.25">
      <c r="A469" s="158" t="s">
        <v>338</v>
      </c>
      <c r="B469" s="65">
        <v>7</v>
      </c>
      <c r="C469" s="66">
        <v>8</v>
      </c>
      <c r="D469" s="65">
        <v>71</v>
      </c>
      <c r="E469" s="66">
        <v>32</v>
      </c>
      <c r="F469" s="67"/>
      <c r="G469" s="65">
        <f t="shared" si="88"/>
        <v>-1</v>
      </c>
      <c r="H469" s="66">
        <f t="shared" si="89"/>
        <v>39</v>
      </c>
      <c r="I469" s="20">
        <f t="shared" si="90"/>
        <v>-0.125</v>
      </c>
      <c r="J469" s="21">
        <f t="shared" si="91"/>
        <v>1.21875</v>
      </c>
    </row>
    <row r="470" spans="1:10" x14ac:dyDescent="0.25">
      <c r="A470" s="158" t="s">
        <v>441</v>
      </c>
      <c r="B470" s="65">
        <v>111</v>
      </c>
      <c r="C470" s="66">
        <v>62</v>
      </c>
      <c r="D470" s="65">
        <v>769</v>
      </c>
      <c r="E470" s="66">
        <v>624</v>
      </c>
      <c r="F470" s="67"/>
      <c r="G470" s="65">
        <f t="shared" si="88"/>
        <v>49</v>
      </c>
      <c r="H470" s="66">
        <f t="shared" si="89"/>
        <v>145</v>
      </c>
      <c r="I470" s="20">
        <f t="shared" si="90"/>
        <v>0.79032258064516125</v>
      </c>
      <c r="J470" s="21">
        <f t="shared" si="91"/>
        <v>0.23237179487179488</v>
      </c>
    </row>
    <row r="471" spans="1:10" x14ac:dyDescent="0.25">
      <c r="A471" s="158" t="s">
        <v>298</v>
      </c>
      <c r="B471" s="65">
        <v>2</v>
      </c>
      <c r="C471" s="66">
        <v>1</v>
      </c>
      <c r="D471" s="65">
        <v>19</v>
      </c>
      <c r="E471" s="66">
        <v>12</v>
      </c>
      <c r="F471" s="67"/>
      <c r="G471" s="65">
        <f t="shared" si="88"/>
        <v>1</v>
      </c>
      <c r="H471" s="66">
        <f t="shared" si="89"/>
        <v>7</v>
      </c>
      <c r="I471" s="20">
        <f t="shared" si="90"/>
        <v>1</v>
      </c>
      <c r="J471" s="21">
        <f t="shared" si="91"/>
        <v>0.58333333333333337</v>
      </c>
    </row>
    <row r="472" spans="1:10" x14ac:dyDescent="0.25">
      <c r="A472" s="158" t="s">
        <v>285</v>
      </c>
      <c r="B472" s="65">
        <v>28</v>
      </c>
      <c r="C472" s="66">
        <v>16</v>
      </c>
      <c r="D472" s="65">
        <v>146</v>
      </c>
      <c r="E472" s="66">
        <v>138</v>
      </c>
      <c r="F472" s="67"/>
      <c r="G472" s="65">
        <f t="shared" si="88"/>
        <v>12</v>
      </c>
      <c r="H472" s="66">
        <f t="shared" si="89"/>
        <v>8</v>
      </c>
      <c r="I472" s="20">
        <f t="shared" si="90"/>
        <v>0.75</v>
      </c>
      <c r="J472" s="21">
        <f t="shared" si="91"/>
        <v>5.7971014492753624E-2</v>
      </c>
    </row>
    <row r="473" spans="1:10" s="160" customFormat="1" ht="13" x14ac:dyDescent="0.3">
      <c r="A473" s="178" t="s">
        <v>709</v>
      </c>
      <c r="B473" s="71">
        <v>248</v>
      </c>
      <c r="C473" s="72">
        <v>134</v>
      </c>
      <c r="D473" s="71">
        <v>1627</v>
      </c>
      <c r="E473" s="72">
        <v>1323</v>
      </c>
      <c r="F473" s="73"/>
      <c r="G473" s="71">
        <f t="shared" si="88"/>
        <v>114</v>
      </c>
      <c r="H473" s="72">
        <f t="shared" si="89"/>
        <v>304</v>
      </c>
      <c r="I473" s="37">
        <f t="shared" si="90"/>
        <v>0.85074626865671643</v>
      </c>
      <c r="J473" s="38">
        <f t="shared" si="91"/>
        <v>0.22978080120937264</v>
      </c>
    </row>
    <row r="474" spans="1:10" x14ac:dyDescent="0.25">
      <c r="A474" s="177"/>
      <c r="B474" s="143"/>
      <c r="C474" s="144"/>
      <c r="D474" s="143"/>
      <c r="E474" s="144"/>
      <c r="F474" s="145"/>
      <c r="G474" s="143"/>
      <c r="H474" s="144"/>
      <c r="I474" s="151"/>
      <c r="J474" s="152"/>
    </row>
    <row r="475" spans="1:10" s="139" customFormat="1" ht="13" x14ac:dyDescent="0.3">
      <c r="A475" s="159" t="s">
        <v>87</v>
      </c>
      <c r="B475" s="65"/>
      <c r="C475" s="66"/>
      <c r="D475" s="65"/>
      <c r="E475" s="66"/>
      <c r="F475" s="67"/>
      <c r="G475" s="65"/>
      <c r="H475" s="66"/>
      <c r="I475" s="20"/>
      <c r="J475" s="21"/>
    </row>
    <row r="476" spans="1:10" x14ac:dyDescent="0.25">
      <c r="A476" s="158" t="s">
        <v>550</v>
      </c>
      <c r="B476" s="65">
        <v>116</v>
      </c>
      <c r="C476" s="66">
        <v>178</v>
      </c>
      <c r="D476" s="65">
        <v>1206</v>
      </c>
      <c r="E476" s="66">
        <v>936</v>
      </c>
      <c r="F476" s="67"/>
      <c r="G476" s="65">
        <f>B476-C476</f>
        <v>-62</v>
      </c>
      <c r="H476" s="66">
        <f>D476-E476</f>
        <v>270</v>
      </c>
      <c r="I476" s="20">
        <f>IF(C476=0, "-", IF(G476/C476&lt;10, G476/C476, "&gt;999%"))</f>
        <v>-0.34831460674157305</v>
      </c>
      <c r="J476" s="21">
        <f>IF(E476=0, "-", IF(H476/E476&lt;10, H476/E476, "&gt;999%"))</f>
        <v>0.28846153846153844</v>
      </c>
    </row>
    <row r="477" spans="1:10" x14ac:dyDescent="0.25">
      <c r="A477" s="158" t="s">
        <v>551</v>
      </c>
      <c r="B477" s="65">
        <v>5</v>
      </c>
      <c r="C477" s="66">
        <v>9</v>
      </c>
      <c r="D477" s="65">
        <v>125</v>
      </c>
      <c r="E477" s="66">
        <v>99</v>
      </c>
      <c r="F477" s="67"/>
      <c r="G477" s="65">
        <f>B477-C477</f>
        <v>-4</v>
      </c>
      <c r="H477" s="66">
        <f>D477-E477</f>
        <v>26</v>
      </c>
      <c r="I477" s="20">
        <f>IF(C477=0, "-", IF(G477/C477&lt;10, G477/C477, "&gt;999%"))</f>
        <v>-0.44444444444444442</v>
      </c>
      <c r="J477" s="21">
        <f>IF(E477=0, "-", IF(H477/E477&lt;10, H477/E477, "&gt;999%"))</f>
        <v>0.26262626262626265</v>
      </c>
    </row>
    <row r="478" spans="1:10" x14ac:dyDescent="0.25">
      <c r="A478" s="158" t="s">
        <v>552</v>
      </c>
      <c r="B478" s="65">
        <v>1</v>
      </c>
      <c r="C478" s="66">
        <v>1</v>
      </c>
      <c r="D478" s="65">
        <v>11</v>
      </c>
      <c r="E478" s="66">
        <v>6</v>
      </c>
      <c r="F478" s="67"/>
      <c r="G478" s="65">
        <f>B478-C478</f>
        <v>0</v>
      </c>
      <c r="H478" s="66">
        <f>D478-E478</f>
        <v>5</v>
      </c>
      <c r="I478" s="20">
        <f>IF(C478=0, "-", IF(G478/C478&lt;10, G478/C478, "&gt;999%"))</f>
        <v>0</v>
      </c>
      <c r="J478" s="21">
        <f>IF(E478=0, "-", IF(H478/E478&lt;10, H478/E478, "&gt;999%"))</f>
        <v>0.83333333333333337</v>
      </c>
    </row>
    <row r="479" spans="1:10" s="160" customFormat="1" ht="13" x14ac:dyDescent="0.3">
      <c r="A479" s="178" t="s">
        <v>710</v>
      </c>
      <c r="B479" s="71">
        <v>122</v>
      </c>
      <c r="C479" s="72">
        <v>188</v>
      </c>
      <c r="D479" s="71">
        <v>1342</v>
      </c>
      <c r="E479" s="72">
        <v>1041</v>
      </c>
      <c r="F479" s="73"/>
      <c r="G479" s="71">
        <f>B479-C479</f>
        <v>-66</v>
      </c>
      <c r="H479" s="72">
        <f>D479-E479</f>
        <v>301</v>
      </c>
      <c r="I479" s="37">
        <f>IF(C479=0, "-", IF(G479/C479&lt;10, G479/C479, "&gt;999%"))</f>
        <v>-0.35106382978723405</v>
      </c>
      <c r="J479" s="38">
        <f>IF(E479=0, "-", IF(H479/E479&lt;10, H479/E479, "&gt;999%"))</f>
        <v>0.28914505283381364</v>
      </c>
    </row>
    <row r="480" spans="1:10" x14ac:dyDescent="0.25">
      <c r="A480" s="177"/>
      <c r="B480" s="143"/>
      <c r="C480" s="144"/>
      <c r="D480" s="143"/>
      <c r="E480" s="144"/>
      <c r="F480" s="145"/>
      <c r="G480" s="143"/>
      <c r="H480" s="144"/>
      <c r="I480" s="151"/>
      <c r="J480" s="152"/>
    </row>
    <row r="481" spans="1:10" s="139" customFormat="1" ht="13" x14ac:dyDescent="0.3">
      <c r="A481" s="159" t="s">
        <v>88</v>
      </c>
      <c r="B481" s="65"/>
      <c r="C481" s="66"/>
      <c r="D481" s="65"/>
      <c r="E481" s="66"/>
      <c r="F481" s="67"/>
      <c r="G481" s="65"/>
      <c r="H481" s="66"/>
      <c r="I481" s="20"/>
      <c r="J481" s="21"/>
    </row>
    <row r="482" spans="1:10" x14ac:dyDescent="0.25">
      <c r="A482" s="158" t="s">
        <v>376</v>
      </c>
      <c r="B482" s="65">
        <v>56</v>
      </c>
      <c r="C482" s="66">
        <v>38</v>
      </c>
      <c r="D482" s="65">
        <v>378</v>
      </c>
      <c r="E482" s="66">
        <v>358</v>
      </c>
      <c r="F482" s="67"/>
      <c r="G482" s="65">
        <f t="shared" ref="G482:G491" si="92">B482-C482</f>
        <v>18</v>
      </c>
      <c r="H482" s="66">
        <f t="shared" ref="H482:H491" si="93">D482-E482</f>
        <v>20</v>
      </c>
      <c r="I482" s="20">
        <f t="shared" ref="I482:I491" si="94">IF(C482=0, "-", IF(G482/C482&lt;10, G482/C482, "&gt;999%"))</f>
        <v>0.47368421052631576</v>
      </c>
      <c r="J482" s="21">
        <f t="shared" ref="J482:J491" si="95">IF(E482=0, "-", IF(H482/E482&lt;10, H482/E482, "&gt;999%"))</f>
        <v>5.5865921787709494E-2</v>
      </c>
    </row>
    <row r="483" spans="1:10" x14ac:dyDescent="0.25">
      <c r="A483" s="158" t="s">
        <v>357</v>
      </c>
      <c r="B483" s="65">
        <v>27</v>
      </c>
      <c r="C483" s="66">
        <v>24</v>
      </c>
      <c r="D483" s="65">
        <v>187</v>
      </c>
      <c r="E483" s="66">
        <v>310</v>
      </c>
      <c r="F483" s="67"/>
      <c r="G483" s="65">
        <f t="shared" si="92"/>
        <v>3</v>
      </c>
      <c r="H483" s="66">
        <f t="shared" si="93"/>
        <v>-123</v>
      </c>
      <c r="I483" s="20">
        <f t="shared" si="94"/>
        <v>0.125</v>
      </c>
      <c r="J483" s="21">
        <f t="shared" si="95"/>
        <v>-0.39677419354838711</v>
      </c>
    </row>
    <row r="484" spans="1:10" x14ac:dyDescent="0.25">
      <c r="A484" s="158" t="s">
        <v>514</v>
      </c>
      <c r="B484" s="65">
        <v>0</v>
      </c>
      <c r="C484" s="66">
        <v>1</v>
      </c>
      <c r="D484" s="65">
        <v>5</v>
      </c>
      <c r="E484" s="66">
        <v>198</v>
      </c>
      <c r="F484" s="67"/>
      <c r="G484" s="65">
        <f t="shared" si="92"/>
        <v>-1</v>
      </c>
      <c r="H484" s="66">
        <f t="shared" si="93"/>
        <v>-193</v>
      </c>
      <c r="I484" s="20">
        <f t="shared" si="94"/>
        <v>-1</v>
      </c>
      <c r="J484" s="21">
        <f t="shared" si="95"/>
        <v>-0.9747474747474747</v>
      </c>
    </row>
    <row r="485" spans="1:10" x14ac:dyDescent="0.25">
      <c r="A485" s="158" t="s">
        <v>417</v>
      </c>
      <c r="B485" s="65">
        <v>80</v>
      </c>
      <c r="C485" s="66">
        <v>46</v>
      </c>
      <c r="D485" s="65">
        <v>672</v>
      </c>
      <c r="E485" s="66">
        <v>545</v>
      </c>
      <c r="F485" s="67"/>
      <c r="G485" s="65">
        <f t="shared" si="92"/>
        <v>34</v>
      </c>
      <c r="H485" s="66">
        <f t="shared" si="93"/>
        <v>127</v>
      </c>
      <c r="I485" s="20">
        <f t="shared" si="94"/>
        <v>0.73913043478260865</v>
      </c>
      <c r="J485" s="21">
        <f t="shared" si="95"/>
        <v>0.23302752293577983</v>
      </c>
    </row>
    <row r="486" spans="1:10" x14ac:dyDescent="0.25">
      <c r="A486" s="158" t="s">
        <v>566</v>
      </c>
      <c r="B486" s="65">
        <v>86</v>
      </c>
      <c r="C486" s="66">
        <v>38</v>
      </c>
      <c r="D486" s="65">
        <v>371</v>
      </c>
      <c r="E486" s="66">
        <v>441</v>
      </c>
      <c r="F486" s="67"/>
      <c r="G486" s="65">
        <f t="shared" si="92"/>
        <v>48</v>
      </c>
      <c r="H486" s="66">
        <f t="shared" si="93"/>
        <v>-70</v>
      </c>
      <c r="I486" s="20">
        <f t="shared" si="94"/>
        <v>1.263157894736842</v>
      </c>
      <c r="J486" s="21">
        <f t="shared" si="95"/>
        <v>-0.15873015873015872</v>
      </c>
    </row>
    <row r="487" spans="1:10" x14ac:dyDescent="0.25">
      <c r="A487" s="158" t="s">
        <v>508</v>
      </c>
      <c r="B487" s="65">
        <v>0</v>
      </c>
      <c r="C487" s="66">
        <v>4</v>
      </c>
      <c r="D487" s="65">
        <v>0</v>
      </c>
      <c r="E487" s="66">
        <v>12</v>
      </c>
      <c r="F487" s="67"/>
      <c r="G487" s="65">
        <f t="shared" si="92"/>
        <v>-4</v>
      </c>
      <c r="H487" s="66">
        <f t="shared" si="93"/>
        <v>-12</v>
      </c>
      <c r="I487" s="20">
        <f t="shared" si="94"/>
        <v>-1</v>
      </c>
      <c r="J487" s="21">
        <f t="shared" si="95"/>
        <v>-1</v>
      </c>
    </row>
    <row r="488" spans="1:10" x14ac:dyDescent="0.25">
      <c r="A488" s="158" t="s">
        <v>244</v>
      </c>
      <c r="B488" s="65">
        <v>8</v>
      </c>
      <c r="C488" s="66">
        <v>0</v>
      </c>
      <c r="D488" s="65">
        <v>17</v>
      </c>
      <c r="E488" s="66">
        <v>28</v>
      </c>
      <c r="F488" s="67"/>
      <c r="G488" s="65">
        <f t="shared" si="92"/>
        <v>8</v>
      </c>
      <c r="H488" s="66">
        <f t="shared" si="93"/>
        <v>-11</v>
      </c>
      <c r="I488" s="20" t="str">
        <f t="shared" si="94"/>
        <v>-</v>
      </c>
      <c r="J488" s="21">
        <f t="shared" si="95"/>
        <v>-0.39285714285714285</v>
      </c>
    </row>
    <row r="489" spans="1:10" x14ac:dyDescent="0.25">
      <c r="A489" s="158" t="s">
        <v>397</v>
      </c>
      <c r="B489" s="65">
        <v>0</v>
      </c>
      <c r="C489" s="66">
        <v>0</v>
      </c>
      <c r="D489" s="65">
        <v>1</v>
      </c>
      <c r="E489" s="66">
        <v>0</v>
      </c>
      <c r="F489" s="67"/>
      <c r="G489" s="65">
        <f t="shared" si="92"/>
        <v>0</v>
      </c>
      <c r="H489" s="66">
        <f t="shared" si="93"/>
        <v>1</v>
      </c>
      <c r="I489" s="20" t="str">
        <f t="shared" si="94"/>
        <v>-</v>
      </c>
      <c r="J489" s="21" t="str">
        <f t="shared" si="95"/>
        <v>-</v>
      </c>
    </row>
    <row r="490" spans="1:10" x14ac:dyDescent="0.25">
      <c r="A490" s="158" t="s">
        <v>523</v>
      </c>
      <c r="B490" s="65">
        <v>15</v>
      </c>
      <c r="C490" s="66">
        <v>22</v>
      </c>
      <c r="D490" s="65">
        <v>331</v>
      </c>
      <c r="E490" s="66">
        <v>308</v>
      </c>
      <c r="F490" s="67"/>
      <c r="G490" s="65">
        <f t="shared" si="92"/>
        <v>-7</v>
      </c>
      <c r="H490" s="66">
        <f t="shared" si="93"/>
        <v>23</v>
      </c>
      <c r="I490" s="20">
        <f t="shared" si="94"/>
        <v>-0.31818181818181818</v>
      </c>
      <c r="J490" s="21">
        <f t="shared" si="95"/>
        <v>7.4675324675324672E-2</v>
      </c>
    </row>
    <row r="491" spans="1:10" s="160" customFormat="1" ht="13" x14ac:dyDescent="0.3">
      <c r="A491" s="178" t="s">
        <v>711</v>
      </c>
      <c r="B491" s="71">
        <v>272</v>
      </c>
      <c r="C491" s="72">
        <v>173</v>
      </c>
      <c r="D491" s="71">
        <v>1962</v>
      </c>
      <c r="E491" s="72">
        <v>2200</v>
      </c>
      <c r="F491" s="73"/>
      <c r="G491" s="71">
        <f t="shared" si="92"/>
        <v>99</v>
      </c>
      <c r="H491" s="72">
        <f t="shared" si="93"/>
        <v>-238</v>
      </c>
      <c r="I491" s="37">
        <f t="shared" si="94"/>
        <v>0.5722543352601156</v>
      </c>
      <c r="J491" s="38">
        <f t="shared" si="95"/>
        <v>-0.10818181818181818</v>
      </c>
    </row>
    <row r="492" spans="1:10" x14ac:dyDescent="0.25">
      <c r="A492" s="177"/>
      <c r="B492" s="143"/>
      <c r="C492" s="144"/>
      <c r="D492" s="143"/>
      <c r="E492" s="144"/>
      <c r="F492" s="145"/>
      <c r="G492" s="143"/>
      <c r="H492" s="144"/>
      <c r="I492" s="151"/>
      <c r="J492" s="152"/>
    </row>
    <row r="493" spans="1:10" s="139" customFormat="1" ht="13" x14ac:dyDescent="0.3">
      <c r="A493" s="159" t="s">
        <v>89</v>
      </c>
      <c r="B493" s="65"/>
      <c r="C493" s="66"/>
      <c r="D493" s="65"/>
      <c r="E493" s="66"/>
      <c r="F493" s="67"/>
      <c r="G493" s="65"/>
      <c r="H493" s="66"/>
      <c r="I493" s="20"/>
      <c r="J493" s="21"/>
    </row>
    <row r="494" spans="1:10" x14ac:dyDescent="0.25">
      <c r="A494" s="158" t="s">
        <v>351</v>
      </c>
      <c r="B494" s="65">
        <v>0</v>
      </c>
      <c r="C494" s="66">
        <v>0</v>
      </c>
      <c r="D494" s="65">
        <v>0</v>
      </c>
      <c r="E494" s="66">
        <v>2</v>
      </c>
      <c r="F494" s="67"/>
      <c r="G494" s="65">
        <f>B494-C494</f>
        <v>0</v>
      </c>
      <c r="H494" s="66">
        <f>D494-E494</f>
        <v>-2</v>
      </c>
      <c r="I494" s="20" t="str">
        <f>IF(C494=0, "-", IF(G494/C494&lt;10, G494/C494, "&gt;999%"))</f>
        <v>-</v>
      </c>
      <c r="J494" s="21">
        <f>IF(E494=0, "-", IF(H494/E494&lt;10, H494/E494, "&gt;999%"))</f>
        <v>-1</v>
      </c>
    </row>
    <row r="495" spans="1:10" x14ac:dyDescent="0.25">
      <c r="A495" s="158" t="s">
        <v>503</v>
      </c>
      <c r="B495" s="65">
        <v>1</v>
      </c>
      <c r="C495" s="66">
        <v>1</v>
      </c>
      <c r="D495" s="65">
        <v>6</v>
      </c>
      <c r="E495" s="66">
        <v>9</v>
      </c>
      <c r="F495" s="67"/>
      <c r="G495" s="65">
        <f>B495-C495</f>
        <v>0</v>
      </c>
      <c r="H495" s="66">
        <f>D495-E495</f>
        <v>-3</v>
      </c>
      <c r="I495" s="20">
        <f>IF(C495=0, "-", IF(G495/C495&lt;10, G495/C495, "&gt;999%"))</f>
        <v>0</v>
      </c>
      <c r="J495" s="21">
        <f>IF(E495=0, "-", IF(H495/E495&lt;10, H495/E495, "&gt;999%"))</f>
        <v>-0.33333333333333331</v>
      </c>
    </row>
    <row r="496" spans="1:10" x14ac:dyDescent="0.25">
      <c r="A496" s="158" t="s">
        <v>299</v>
      </c>
      <c r="B496" s="65">
        <v>2</v>
      </c>
      <c r="C496" s="66">
        <v>1</v>
      </c>
      <c r="D496" s="65">
        <v>5</v>
      </c>
      <c r="E496" s="66">
        <v>6</v>
      </c>
      <c r="F496" s="67"/>
      <c r="G496" s="65">
        <f>B496-C496</f>
        <v>1</v>
      </c>
      <c r="H496" s="66">
        <f>D496-E496</f>
        <v>-1</v>
      </c>
      <c r="I496" s="20">
        <f>IF(C496=0, "-", IF(G496/C496&lt;10, G496/C496, "&gt;999%"))</f>
        <v>1</v>
      </c>
      <c r="J496" s="21">
        <f>IF(E496=0, "-", IF(H496/E496&lt;10, H496/E496, "&gt;999%"))</f>
        <v>-0.16666666666666666</v>
      </c>
    </row>
    <row r="497" spans="1:10" s="160" customFormat="1" ht="13" x14ac:dyDescent="0.3">
      <c r="A497" s="178" t="s">
        <v>712</v>
      </c>
      <c r="B497" s="71">
        <v>3</v>
      </c>
      <c r="C497" s="72">
        <v>2</v>
      </c>
      <c r="D497" s="71">
        <v>11</v>
      </c>
      <c r="E497" s="72">
        <v>17</v>
      </c>
      <c r="F497" s="73"/>
      <c r="G497" s="71">
        <f>B497-C497</f>
        <v>1</v>
      </c>
      <c r="H497" s="72">
        <f>D497-E497</f>
        <v>-6</v>
      </c>
      <c r="I497" s="37">
        <f>IF(C497=0, "-", IF(G497/C497&lt;10, G497/C497, "&gt;999%"))</f>
        <v>0.5</v>
      </c>
      <c r="J497" s="38">
        <f>IF(E497=0, "-", IF(H497/E497&lt;10, H497/E497, "&gt;999%"))</f>
        <v>-0.35294117647058826</v>
      </c>
    </row>
    <row r="498" spans="1:10" x14ac:dyDescent="0.25">
      <c r="A498" s="177"/>
      <c r="B498" s="143"/>
      <c r="C498" s="144"/>
      <c r="D498" s="143"/>
      <c r="E498" s="144"/>
      <c r="F498" s="145"/>
      <c r="G498" s="143"/>
      <c r="H498" s="144"/>
      <c r="I498" s="151"/>
      <c r="J498" s="152"/>
    </row>
    <row r="499" spans="1:10" s="139" customFormat="1" ht="13" x14ac:dyDescent="0.3">
      <c r="A499" s="159" t="s">
        <v>90</v>
      </c>
      <c r="B499" s="65"/>
      <c r="C499" s="66"/>
      <c r="D499" s="65"/>
      <c r="E499" s="66"/>
      <c r="F499" s="67"/>
      <c r="G499" s="65"/>
      <c r="H499" s="66"/>
      <c r="I499" s="20"/>
      <c r="J499" s="21"/>
    </row>
    <row r="500" spans="1:10" x14ac:dyDescent="0.25">
      <c r="A500" s="158" t="s">
        <v>592</v>
      </c>
      <c r="B500" s="65">
        <v>48</v>
      </c>
      <c r="C500" s="66">
        <v>17</v>
      </c>
      <c r="D500" s="65">
        <v>296</v>
      </c>
      <c r="E500" s="66">
        <v>259</v>
      </c>
      <c r="F500" s="67"/>
      <c r="G500" s="65">
        <f>B500-C500</f>
        <v>31</v>
      </c>
      <c r="H500" s="66">
        <f>D500-E500</f>
        <v>37</v>
      </c>
      <c r="I500" s="20">
        <f>IF(C500=0, "-", IF(G500/C500&lt;10, G500/C500, "&gt;999%"))</f>
        <v>1.8235294117647058</v>
      </c>
      <c r="J500" s="21">
        <f>IF(E500=0, "-", IF(H500/E500&lt;10, H500/E500, "&gt;999%"))</f>
        <v>0.14285714285714285</v>
      </c>
    </row>
    <row r="501" spans="1:10" s="160" customFormat="1" ht="13" x14ac:dyDescent="0.3">
      <c r="A501" s="178" t="s">
        <v>713</v>
      </c>
      <c r="B501" s="71">
        <v>48</v>
      </c>
      <c r="C501" s="72">
        <v>17</v>
      </c>
      <c r="D501" s="71">
        <v>296</v>
      </c>
      <c r="E501" s="72">
        <v>259</v>
      </c>
      <c r="F501" s="73"/>
      <c r="G501" s="71">
        <f>B501-C501</f>
        <v>31</v>
      </c>
      <c r="H501" s="72">
        <f>D501-E501</f>
        <v>37</v>
      </c>
      <c r="I501" s="37">
        <f>IF(C501=0, "-", IF(G501/C501&lt;10, G501/C501, "&gt;999%"))</f>
        <v>1.8235294117647058</v>
      </c>
      <c r="J501" s="38">
        <f>IF(E501=0, "-", IF(H501/E501&lt;10, H501/E501, "&gt;999%"))</f>
        <v>0.14285714285714285</v>
      </c>
    </row>
    <row r="502" spans="1:10" x14ac:dyDescent="0.25">
      <c r="A502" s="177"/>
      <c r="B502" s="143"/>
      <c r="C502" s="144"/>
      <c r="D502" s="143"/>
      <c r="E502" s="144"/>
      <c r="F502" s="145"/>
      <c r="G502" s="143"/>
      <c r="H502" s="144"/>
      <c r="I502" s="151"/>
      <c r="J502" s="152"/>
    </row>
    <row r="503" spans="1:10" s="139" customFormat="1" ht="13" x14ac:dyDescent="0.3">
      <c r="A503" s="159" t="s">
        <v>91</v>
      </c>
      <c r="B503" s="65"/>
      <c r="C503" s="66"/>
      <c r="D503" s="65"/>
      <c r="E503" s="66"/>
      <c r="F503" s="67"/>
      <c r="G503" s="65"/>
      <c r="H503" s="66"/>
      <c r="I503" s="20"/>
      <c r="J503" s="21"/>
    </row>
    <row r="504" spans="1:10" x14ac:dyDescent="0.25">
      <c r="A504" s="158" t="s">
        <v>578</v>
      </c>
      <c r="B504" s="65">
        <v>2</v>
      </c>
      <c r="C504" s="66">
        <v>0</v>
      </c>
      <c r="D504" s="65">
        <v>11</v>
      </c>
      <c r="E504" s="66">
        <v>7</v>
      </c>
      <c r="F504" s="67"/>
      <c r="G504" s="65">
        <f>B504-C504</f>
        <v>2</v>
      </c>
      <c r="H504" s="66">
        <f>D504-E504</f>
        <v>4</v>
      </c>
      <c r="I504" s="20" t="str">
        <f>IF(C504=0, "-", IF(G504/C504&lt;10, G504/C504, "&gt;999%"))</f>
        <v>-</v>
      </c>
      <c r="J504" s="21">
        <f>IF(E504=0, "-", IF(H504/E504&lt;10, H504/E504, "&gt;999%"))</f>
        <v>0.5714285714285714</v>
      </c>
    </row>
    <row r="505" spans="1:10" s="160" customFormat="1" ht="13" x14ac:dyDescent="0.3">
      <c r="A505" s="178" t="s">
        <v>714</v>
      </c>
      <c r="B505" s="71">
        <v>2</v>
      </c>
      <c r="C505" s="72">
        <v>0</v>
      </c>
      <c r="D505" s="71">
        <v>11</v>
      </c>
      <c r="E505" s="72">
        <v>7</v>
      </c>
      <c r="F505" s="73"/>
      <c r="G505" s="71">
        <f>B505-C505</f>
        <v>2</v>
      </c>
      <c r="H505" s="72">
        <f>D505-E505</f>
        <v>4</v>
      </c>
      <c r="I505" s="37" t="str">
        <f>IF(C505=0, "-", IF(G505/C505&lt;10, G505/C505, "&gt;999%"))</f>
        <v>-</v>
      </c>
      <c r="J505" s="38">
        <f>IF(E505=0, "-", IF(H505/E505&lt;10, H505/E505, "&gt;999%"))</f>
        <v>0.5714285714285714</v>
      </c>
    </row>
    <row r="506" spans="1:10" x14ac:dyDescent="0.25">
      <c r="A506" s="177"/>
      <c r="B506" s="143"/>
      <c r="C506" s="144"/>
      <c r="D506" s="143"/>
      <c r="E506" s="144"/>
      <c r="F506" s="145"/>
      <c r="G506" s="143"/>
      <c r="H506" s="144"/>
      <c r="I506" s="151"/>
      <c r="J506" s="152"/>
    </row>
    <row r="507" spans="1:10" s="139" customFormat="1" ht="13" x14ac:dyDescent="0.3">
      <c r="A507" s="159" t="s">
        <v>92</v>
      </c>
      <c r="B507" s="65"/>
      <c r="C507" s="66"/>
      <c r="D507" s="65"/>
      <c r="E507" s="66"/>
      <c r="F507" s="67"/>
      <c r="G507" s="65"/>
      <c r="H507" s="66"/>
      <c r="I507" s="20"/>
      <c r="J507" s="21"/>
    </row>
    <row r="508" spans="1:10" x14ac:dyDescent="0.25">
      <c r="A508" s="158" t="s">
        <v>218</v>
      </c>
      <c r="B508" s="65">
        <v>7</v>
      </c>
      <c r="C508" s="66">
        <v>17</v>
      </c>
      <c r="D508" s="65">
        <v>94</v>
      </c>
      <c r="E508" s="66">
        <v>45</v>
      </c>
      <c r="F508" s="67"/>
      <c r="G508" s="65">
        <f t="shared" ref="G508:G515" si="96">B508-C508</f>
        <v>-10</v>
      </c>
      <c r="H508" s="66">
        <f t="shared" ref="H508:H515" si="97">D508-E508</f>
        <v>49</v>
      </c>
      <c r="I508" s="20">
        <f t="shared" ref="I508:I515" si="98">IF(C508=0, "-", IF(G508/C508&lt;10, G508/C508, "&gt;999%"))</f>
        <v>-0.58823529411764708</v>
      </c>
      <c r="J508" s="21">
        <f t="shared" ref="J508:J515" si="99">IF(E508=0, "-", IF(H508/E508&lt;10, H508/E508, "&gt;999%"))</f>
        <v>1.0888888888888888</v>
      </c>
    </row>
    <row r="509" spans="1:10" x14ac:dyDescent="0.25">
      <c r="A509" s="158" t="s">
        <v>377</v>
      </c>
      <c r="B509" s="65">
        <v>80</v>
      </c>
      <c r="C509" s="66">
        <v>47</v>
      </c>
      <c r="D509" s="65">
        <v>594</v>
      </c>
      <c r="E509" s="66">
        <v>373</v>
      </c>
      <c r="F509" s="67"/>
      <c r="G509" s="65">
        <f t="shared" si="96"/>
        <v>33</v>
      </c>
      <c r="H509" s="66">
        <f t="shared" si="97"/>
        <v>221</v>
      </c>
      <c r="I509" s="20">
        <f t="shared" si="98"/>
        <v>0.7021276595744681</v>
      </c>
      <c r="J509" s="21">
        <f t="shared" si="99"/>
        <v>0.59249329758713132</v>
      </c>
    </row>
    <row r="510" spans="1:10" x14ac:dyDescent="0.25">
      <c r="A510" s="158" t="s">
        <v>418</v>
      </c>
      <c r="B510" s="65">
        <v>57</v>
      </c>
      <c r="C510" s="66">
        <v>52</v>
      </c>
      <c r="D510" s="65">
        <v>454</v>
      </c>
      <c r="E510" s="66">
        <v>215</v>
      </c>
      <c r="F510" s="67"/>
      <c r="G510" s="65">
        <f t="shared" si="96"/>
        <v>5</v>
      </c>
      <c r="H510" s="66">
        <f t="shared" si="97"/>
        <v>239</v>
      </c>
      <c r="I510" s="20">
        <f t="shared" si="98"/>
        <v>9.6153846153846159E-2</v>
      </c>
      <c r="J510" s="21">
        <f t="shared" si="99"/>
        <v>1.1116279069767443</v>
      </c>
    </row>
    <row r="511" spans="1:10" x14ac:dyDescent="0.25">
      <c r="A511" s="158" t="s">
        <v>458</v>
      </c>
      <c r="B511" s="65">
        <v>29</v>
      </c>
      <c r="C511" s="66">
        <v>65</v>
      </c>
      <c r="D511" s="65">
        <v>445</v>
      </c>
      <c r="E511" s="66">
        <v>380</v>
      </c>
      <c r="F511" s="67"/>
      <c r="G511" s="65">
        <f t="shared" si="96"/>
        <v>-36</v>
      </c>
      <c r="H511" s="66">
        <f t="shared" si="97"/>
        <v>65</v>
      </c>
      <c r="I511" s="20">
        <f t="shared" si="98"/>
        <v>-0.55384615384615388</v>
      </c>
      <c r="J511" s="21">
        <f t="shared" si="99"/>
        <v>0.17105263157894737</v>
      </c>
    </row>
    <row r="512" spans="1:10" x14ac:dyDescent="0.25">
      <c r="A512" s="158" t="s">
        <v>250</v>
      </c>
      <c r="B512" s="65">
        <v>42</v>
      </c>
      <c r="C512" s="66">
        <v>0</v>
      </c>
      <c r="D512" s="65">
        <v>397</v>
      </c>
      <c r="E512" s="66">
        <v>226</v>
      </c>
      <c r="F512" s="67"/>
      <c r="G512" s="65">
        <f t="shared" si="96"/>
        <v>42</v>
      </c>
      <c r="H512" s="66">
        <f t="shared" si="97"/>
        <v>171</v>
      </c>
      <c r="I512" s="20" t="str">
        <f t="shared" si="98"/>
        <v>-</v>
      </c>
      <c r="J512" s="21">
        <f t="shared" si="99"/>
        <v>0.75663716814159288</v>
      </c>
    </row>
    <row r="513" spans="1:10" x14ac:dyDescent="0.25">
      <c r="A513" s="158" t="s">
        <v>224</v>
      </c>
      <c r="B513" s="65">
        <v>79</v>
      </c>
      <c r="C513" s="66">
        <v>19</v>
      </c>
      <c r="D513" s="65">
        <v>273</v>
      </c>
      <c r="E513" s="66">
        <v>138</v>
      </c>
      <c r="F513" s="67"/>
      <c r="G513" s="65">
        <f t="shared" si="96"/>
        <v>60</v>
      </c>
      <c r="H513" s="66">
        <f t="shared" si="97"/>
        <v>135</v>
      </c>
      <c r="I513" s="20">
        <f t="shared" si="98"/>
        <v>3.1578947368421053</v>
      </c>
      <c r="J513" s="21">
        <f t="shared" si="99"/>
        <v>0.97826086956521741</v>
      </c>
    </row>
    <row r="514" spans="1:10" x14ac:dyDescent="0.25">
      <c r="A514" s="158" t="s">
        <v>274</v>
      </c>
      <c r="B514" s="65">
        <v>8</v>
      </c>
      <c r="C514" s="66">
        <v>11</v>
      </c>
      <c r="D514" s="65">
        <v>64</v>
      </c>
      <c r="E514" s="66">
        <v>246</v>
      </c>
      <c r="F514" s="67"/>
      <c r="G514" s="65">
        <f t="shared" si="96"/>
        <v>-3</v>
      </c>
      <c r="H514" s="66">
        <f t="shared" si="97"/>
        <v>-182</v>
      </c>
      <c r="I514" s="20">
        <f t="shared" si="98"/>
        <v>-0.27272727272727271</v>
      </c>
      <c r="J514" s="21">
        <f t="shared" si="99"/>
        <v>-0.73983739837398377</v>
      </c>
    </row>
    <row r="515" spans="1:10" s="160" customFormat="1" ht="13" x14ac:dyDescent="0.3">
      <c r="A515" s="178" t="s">
        <v>715</v>
      </c>
      <c r="B515" s="71">
        <v>302</v>
      </c>
      <c r="C515" s="72">
        <v>211</v>
      </c>
      <c r="D515" s="71">
        <v>2321</v>
      </c>
      <c r="E515" s="72">
        <v>1623</v>
      </c>
      <c r="F515" s="73"/>
      <c r="G515" s="71">
        <f t="shared" si="96"/>
        <v>91</v>
      </c>
      <c r="H515" s="72">
        <f t="shared" si="97"/>
        <v>698</v>
      </c>
      <c r="I515" s="37">
        <f t="shared" si="98"/>
        <v>0.43127962085308058</v>
      </c>
      <c r="J515" s="38">
        <f t="shared" si="99"/>
        <v>0.43006777572396798</v>
      </c>
    </row>
    <row r="516" spans="1:10" x14ac:dyDescent="0.25">
      <c r="A516" s="177"/>
      <c r="B516" s="143"/>
      <c r="C516" s="144"/>
      <c r="D516" s="143"/>
      <c r="E516" s="144"/>
      <c r="F516" s="145"/>
      <c r="G516" s="143"/>
      <c r="H516" s="144"/>
      <c r="I516" s="151"/>
      <c r="J516" s="152"/>
    </row>
    <row r="517" spans="1:10" s="139" customFormat="1" ht="13" x14ac:dyDescent="0.3">
      <c r="A517" s="159" t="s">
        <v>93</v>
      </c>
      <c r="B517" s="65"/>
      <c r="C517" s="66"/>
      <c r="D517" s="65"/>
      <c r="E517" s="66"/>
      <c r="F517" s="67"/>
      <c r="G517" s="65"/>
      <c r="H517" s="66"/>
      <c r="I517" s="20"/>
      <c r="J517" s="21"/>
    </row>
    <row r="518" spans="1:10" x14ac:dyDescent="0.25">
      <c r="A518" s="158" t="s">
        <v>419</v>
      </c>
      <c r="B518" s="65">
        <v>10</v>
      </c>
      <c r="C518" s="66">
        <v>10</v>
      </c>
      <c r="D518" s="65">
        <v>124</v>
      </c>
      <c r="E518" s="66">
        <v>120</v>
      </c>
      <c r="F518" s="67"/>
      <c r="G518" s="65">
        <f>B518-C518</f>
        <v>0</v>
      </c>
      <c r="H518" s="66">
        <f>D518-E518</f>
        <v>4</v>
      </c>
      <c r="I518" s="20">
        <f>IF(C518=0, "-", IF(G518/C518&lt;10, G518/C518, "&gt;999%"))</f>
        <v>0</v>
      </c>
      <c r="J518" s="21">
        <f>IF(E518=0, "-", IF(H518/E518&lt;10, H518/E518, "&gt;999%"))</f>
        <v>3.3333333333333333E-2</v>
      </c>
    </row>
    <row r="519" spans="1:10" x14ac:dyDescent="0.25">
      <c r="A519" s="158" t="s">
        <v>544</v>
      </c>
      <c r="B519" s="65">
        <v>61</v>
      </c>
      <c r="C519" s="66">
        <v>54</v>
      </c>
      <c r="D519" s="65">
        <v>746</v>
      </c>
      <c r="E519" s="66">
        <v>326</v>
      </c>
      <c r="F519" s="67"/>
      <c r="G519" s="65">
        <f>B519-C519</f>
        <v>7</v>
      </c>
      <c r="H519" s="66">
        <f>D519-E519</f>
        <v>420</v>
      </c>
      <c r="I519" s="20">
        <f>IF(C519=0, "-", IF(G519/C519&lt;10, G519/C519, "&gt;999%"))</f>
        <v>0.12962962962962962</v>
      </c>
      <c r="J519" s="21">
        <f>IF(E519=0, "-", IF(H519/E519&lt;10, H519/E519, "&gt;999%"))</f>
        <v>1.2883435582822085</v>
      </c>
    </row>
    <row r="520" spans="1:10" x14ac:dyDescent="0.25">
      <c r="A520" s="158" t="s">
        <v>459</v>
      </c>
      <c r="B520" s="65">
        <v>40</v>
      </c>
      <c r="C520" s="66">
        <v>54</v>
      </c>
      <c r="D520" s="65">
        <v>435</v>
      </c>
      <c r="E520" s="66">
        <v>331</v>
      </c>
      <c r="F520" s="67"/>
      <c r="G520" s="65">
        <f>B520-C520</f>
        <v>-14</v>
      </c>
      <c r="H520" s="66">
        <f>D520-E520</f>
        <v>104</v>
      </c>
      <c r="I520" s="20">
        <f>IF(C520=0, "-", IF(G520/C520&lt;10, G520/C520, "&gt;999%"))</f>
        <v>-0.25925925925925924</v>
      </c>
      <c r="J520" s="21">
        <f>IF(E520=0, "-", IF(H520/E520&lt;10, H520/E520, "&gt;999%"))</f>
        <v>0.31419939577039274</v>
      </c>
    </row>
    <row r="521" spans="1:10" s="160" customFormat="1" ht="13" x14ac:dyDescent="0.3">
      <c r="A521" s="178" t="s">
        <v>716</v>
      </c>
      <c r="B521" s="71">
        <v>111</v>
      </c>
      <c r="C521" s="72">
        <v>118</v>
      </c>
      <c r="D521" s="71">
        <v>1305</v>
      </c>
      <c r="E521" s="72">
        <v>777</v>
      </c>
      <c r="F521" s="73"/>
      <c r="G521" s="71">
        <f>B521-C521</f>
        <v>-7</v>
      </c>
      <c r="H521" s="72">
        <f>D521-E521</f>
        <v>528</v>
      </c>
      <c r="I521" s="37">
        <f>IF(C521=0, "-", IF(G521/C521&lt;10, G521/C521, "&gt;999%"))</f>
        <v>-5.9322033898305086E-2</v>
      </c>
      <c r="J521" s="38">
        <f>IF(E521=0, "-", IF(H521/E521&lt;10, H521/E521, "&gt;999%"))</f>
        <v>0.67953667953667951</v>
      </c>
    </row>
    <row r="522" spans="1:10" x14ac:dyDescent="0.25">
      <c r="A522" s="177"/>
      <c r="B522" s="143"/>
      <c r="C522" s="144"/>
      <c r="D522" s="143"/>
      <c r="E522" s="144"/>
      <c r="F522" s="145"/>
      <c r="G522" s="143"/>
      <c r="H522" s="144"/>
      <c r="I522" s="151"/>
      <c r="J522" s="152"/>
    </row>
    <row r="523" spans="1:10" s="139" customFormat="1" ht="13" x14ac:dyDescent="0.3">
      <c r="A523" s="159" t="s">
        <v>94</v>
      </c>
      <c r="B523" s="65"/>
      <c r="C523" s="66"/>
      <c r="D523" s="65"/>
      <c r="E523" s="66"/>
      <c r="F523" s="67"/>
      <c r="G523" s="65"/>
      <c r="H523" s="66"/>
      <c r="I523" s="20"/>
      <c r="J523" s="21"/>
    </row>
    <row r="524" spans="1:10" x14ac:dyDescent="0.25">
      <c r="A524" s="158" t="s">
        <v>321</v>
      </c>
      <c r="B524" s="65">
        <v>19</v>
      </c>
      <c r="C524" s="66">
        <v>21</v>
      </c>
      <c r="D524" s="65">
        <v>259</v>
      </c>
      <c r="E524" s="66">
        <v>182</v>
      </c>
      <c r="F524" s="67"/>
      <c r="G524" s="65">
        <f t="shared" ref="G524:G531" si="100">B524-C524</f>
        <v>-2</v>
      </c>
      <c r="H524" s="66">
        <f t="shared" ref="H524:H531" si="101">D524-E524</f>
        <v>77</v>
      </c>
      <c r="I524" s="20">
        <f t="shared" ref="I524:I531" si="102">IF(C524=0, "-", IF(G524/C524&lt;10, G524/C524, "&gt;999%"))</f>
        <v>-9.5238095238095233E-2</v>
      </c>
      <c r="J524" s="21">
        <f t="shared" ref="J524:J531" si="103">IF(E524=0, "-", IF(H524/E524&lt;10, H524/E524, "&gt;999%"))</f>
        <v>0.42307692307692307</v>
      </c>
    </row>
    <row r="525" spans="1:10" x14ac:dyDescent="0.25">
      <c r="A525" s="158" t="s">
        <v>378</v>
      </c>
      <c r="B525" s="65">
        <v>245</v>
      </c>
      <c r="C525" s="66">
        <v>0</v>
      </c>
      <c r="D525" s="65">
        <v>1408</v>
      </c>
      <c r="E525" s="66">
        <v>0</v>
      </c>
      <c r="F525" s="67"/>
      <c r="G525" s="65">
        <f t="shared" si="100"/>
        <v>245</v>
      </c>
      <c r="H525" s="66">
        <f t="shared" si="101"/>
        <v>1408</v>
      </c>
      <c r="I525" s="20" t="str">
        <f t="shared" si="102"/>
        <v>-</v>
      </c>
      <c r="J525" s="21" t="str">
        <f t="shared" si="103"/>
        <v>-</v>
      </c>
    </row>
    <row r="526" spans="1:10" x14ac:dyDescent="0.25">
      <c r="A526" s="158" t="s">
        <v>420</v>
      </c>
      <c r="B526" s="65">
        <v>300</v>
      </c>
      <c r="C526" s="66">
        <v>197</v>
      </c>
      <c r="D526" s="65">
        <v>2946</v>
      </c>
      <c r="E526" s="66">
        <v>1857</v>
      </c>
      <c r="F526" s="67"/>
      <c r="G526" s="65">
        <f t="shared" si="100"/>
        <v>103</v>
      </c>
      <c r="H526" s="66">
        <f t="shared" si="101"/>
        <v>1089</v>
      </c>
      <c r="I526" s="20">
        <f t="shared" si="102"/>
        <v>0.52284263959390864</v>
      </c>
      <c r="J526" s="21">
        <f t="shared" si="103"/>
        <v>0.58642972536348947</v>
      </c>
    </row>
    <row r="527" spans="1:10" x14ac:dyDescent="0.25">
      <c r="A527" s="158" t="s">
        <v>225</v>
      </c>
      <c r="B527" s="65">
        <v>6</v>
      </c>
      <c r="C527" s="66">
        <v>85</v>
      </c>
      <c r="D527" s="65">
        <v>509</v>
      </c>
      <c r="E527" s="66">
        <v>607</v>
      </c>
      <c r="F527" s="67"/>
      <c r="G527" s="65">
        <f t="shared" si="100"/>
        <v>-79</v>
      </c>
      <c r="H527" s="66">
        <f t="shared" si="101"/>
        <v>-98</v>
      </c>
      <c r="I527" s="20">
        <f t="shared" si="102"/>
        <v>-0.92941176470588238</v>
      </c>
      <c r="J527" s="21">
        <f t="shared" si="103"/>
        <v>-0.16144975288303129</v>
      </c>
    </row>
    <row r="528" spans="1:10" x14ac:dyDescent="0.25">
      <c r="A528" s="158" t="s">
        <v>460</v>
      </c>
      <c r="B528" s="65">
        <v>309</v>
      </c>
      <c r="C528" s="66">
        <v>246</v>
      </c>
      <c r="D528" s="65">
        <v>2686</v>
      </c>
      <c r="E528" s="66">
        <v>2077</v>
      </c>
      <c r="F528" s="67"/>
      <c r="G528" s="65">
        <f t="shared" si="100"/>
        <v>63</v>
      </c>
      <c r="H528" s="66">
        <f t="shared" si="101"/>
        <v>609</v>
      </c>
      <c r="I528" s="20">
        <f t="shared" si="102"/>
        <v>0.25609756097560976</v>
      </c>
      <c r="J528" s="21">
        <f t="shared" si="103"/>
        <v>0.2932113625421281</v>
      </c>
    </row>
    <row r="529" spans="1:10" x14ac:dyDescent="0.25">
      <c r="A529" s="158" t="s">
        <v>245</v>
      </c>
      <c r="B529" s="65">
        <v>36</v>
      </c>
      <c r="C529" s="66">
        <v>70</v>
      </c>
      <c r="D529" s="65">
        <v>433</v>
      </c>
      <c r="E529" s="66">
        <v>295</v>
      </c>
      <c r="F529" s="67"/>
      <c r="G529" s="65">
        <f t="shared" si="100"/>
        <v>-34</v>
      </c>
      <c r="H529" s="66">
        <f t="shared" si="101"/>
        <v>138</v>
      </c>
      <c r="I529" s="20">
        <f t="shared" si="102"/>
        <v>-0.48571428571428571</v>
      </c>
      <c r="J529" s="21">
        <f t="shared" si="103"/>
        <v>0.46779661016949153</v>
      </c>
    </row>
    <row r="530" spans="1:10" x14ac:dyDescent="0.25">
      <c r="A530" s="158" t="s">
        <v>379</v>
      </c>
      <c r="B530" s="65">
        <v>0</v>
      </c>
      <c r="C530" s="66">
        <v>238</v>
      </c>
      <c r="D530" s="65">
        <v>349</v>
      </c>
      <c r="E530" s="66">
        <v>1525</v>
      </c>
      <c r="F530" s="67"/>
      <c r="G530" s="65">
        <f t="shared" si="100"/>
        <v>-238</v>
      </c>
      <c r="H530" s="66">
        <f t="shared" si="101"/>
        <v>-1176</v>
      </c>
      <c r="I530" s="20">
        <f t="shared" si="102"/>
        <v>-1</v>
      </c>
      <c r="J530" s="21">
        <f t="shared" si="103"/>
        <v>-0.77114754098360661</v>
      </c>
    </row>
    <row r="531" spans="1:10" s="160" customFormat="1" ht="13" x14ac:dyDescent="0.3">
      <c r="A531" s="178" t="s">
        <v>717</v>
      </c>
      <c r="B531" s="71">
        <v>915</v>
      </c>
      <c r="C531" s="72">
        <v>857</v>
      </c>
      <c r="D531" s="71">
        <v>8590</v>
      </c>
      <c r="E531" s="72">
        <v>6543</v>
      </c>
      <c r="F531" s="73"/>
      <c r="G531" s="71">
        <f t="shared" si="100"/>
        <v>58</v>
      </c>
      <c r="H531" s="72">
        <f t="shared" si="101"/>
        <v>2047</v>
      </c>
      <c r="I531" s="37">
        <f t="shared" si="102"/>
        <v>6.7677946324387395E-2</v>
      </c>
      <c r="J531" s="38">
        <f t="shared" si="103"/>
        <v>0.31285343114779152</v>
      </c>
    </row>
    <row r="532" spans="1:10" x14ac:dyDescent="0.25">
      <c r="A532" s="177"/>
      <c r="B532" s="143"/>
      <c r="C532" s="144"/>
      <c r="D532" s="143"/>
      <c r="E532" s="144"/>
      <c r="F532" s="145"/>
      <c r="G532" s="143"/>
      <c r="H532" s="144"/>
      <c r="I532" s="151"/>
      <c r="J532" s="152"/>
    </row>
    <row r="533" spans="1:10" s="139" customFormat="1" ht="13" x14ac:dyDescent="0.3">
      <c r="A533" s="159" t="s">
        <v>95</v>
      </c>
      <c r="B533" s="65"/>
      <c r="C533" s="66"/>
      <c r="D533" s="65"/>
      <c r="E533" s="66"/>
      <c r="F533" s="67"/>
      <c r="G533" s="65"/>
      <c r="H533" s="66"/>
      <c r="I533" s="20"/>
      <c r="J533" s="21"/>
    </row>
    <row r="534" spans="1:10" x14ac:dyDescent="0.25">
      <c r="A534" s="158" t="s">
        <v>211</v>
      </c>
      <c r="B534" s="65">
        <v>3</v>
      </c>
      <c r="C534" s="66">
        <v>127</v>
      </c>
      <c r="D534" s="65">
        <v>87</v>
      </c>
      <c r="E534" s="66">
        <v>1769</v>
      </c>
      <c r="F534" s="67"/>
      <c r="G534" s="65">
        <f t="shared" ref="G534:G540" si="104">B534-C534</f>
        <v>-124</v>
      </c>
      <c r="H534" s="66">
        <f t="shared" ref="H534:H540" si="105">D534-E534</f>
        <v>-1682</v>
      </c>
      <c r="I534" s="20">
        <f t="shared" ref="I534:I540" si="106">IF(C534=0, "-", IF(G534/C534&lt;10, G534/C534, "&gt;999%"))</f>
        <v>-0.97637795275590555</v>
      </c>
      <c r="J534" s="21">
        <f t="shared" ref="J534:J540" si="107">IF(E534=0, "-", IF(H534/E534&lt;10, H534/E534, "&gt;999%"))</f>
        <v>-0.95081967213114749</v>
      </c>
    </row>
    <row r="535" spans="1:10" x14ac:dyDescent="0.25">
      <c r="A535" s="158" t="s">
        <v>358</v>
      </c>
      <c r="B535" s="65">
        <v>31</v>
      </c>
      <c r="C535" s="66">
        <v>8</v>
      </c>
      <c r="D535" s="65">
        <v>363</v>
      </c>
      <c r="E535" s="66">
        <v>306</v>
      </c>
      <c r="F535" s="67"/>
      <c r="G535" s="65">
        <f t="shared" si="104"/>
        <v>23</v>
      </c>
      <c r="H535" s="66">
        <f t="shared" si="105"/>
        <v>57</v>
      </c>
      <c r="I535" s="20">
        <f t="shared" si="106"/>
        <v>2.875</v>
      </c>
      <c r="J535" s="21">
        <f t="shared" si="107"/>
        <v>0.18627450980392157</v>
      </c>
    </row>
    <row r="536" spans="1:10" x14ac:dyDescent="0.25">
      <c r="A536" s="158" t="s">
        <v>359</v>
      </c>
      <c r="B536" s="65">
        <v>113</v>
      </c>
      <c r="C536" s="66">
        <v>99</v>
      </c>
      <c r="D536" s="65">
        <v>858</v>
      </c>
      <c r="E536" s="66">
        <v>780</v>
      </c>
      <c r="F536" s="67"/>
      <c r="G536" s="65">
        <f t="shared" si="104"/>
        <v>14</v>
      </c>
      <c r="H536" s="66">
        <f t="shared" si="105"/>
        <v>78</v>
      </c>
      <c r="I536" s="20">
        <f t="shared" si="106"/>
        <v>0.14141414141414141</v>
      </c>
      <c r="J536" s="21">
        <f t="shared" si="107"/>
        <v>0.1</v>
      </c>
    </row>
    <row r="537" spans="1:10" x14ac:dyDescent="0.25">
      <c r="A537" s="158" t="s">
        <v>380</v>
      </c>
      <c r="B537" s="65">
        <v>17</v>
      </c>
      <c r="C537" s="66">
        <v>3</v>
      </c>
      <c r="D537" s="65">
        <v>156</v>
      </c>
      <c r="E537" s="66">
        <v>92</v>
      </c>
      <c r="F537" s="67"/>
      <c r="G537" s="65">
        <f t="shared" si="104"/>
        <v>14</v>
      </c>
      <c r="H537" s="66">
        <f t="shared" si="105"/>
        <v>64</v>
      </c>
      <c r="I537" s="20">
        <f t="shared" si="106"/>
        <v>4.666666666666667</v>
      </c>
      <c r="J537" s="21">
        <f t="shared" si="107"/>
        <v>0.69565217391304346</v>
      </c>
    </row>
    <row r="538" spans="1:10" x14ac:dyDescent="0.25">
      <c r="A538" s="158" t="s">
        <v>212</v>
      </c>
      <c r="B538" s="65">
        <v>147</v>
      </c>
      <c r="C538" s="66">
        <v>65</v>
      </c>
      <c r="D538" s="65">
        <v>1374</v>
      </c>
      <c r="E538" s="66">
        <v>611</v>
      </c>
      <c r="F538" s="67"/>
      <c r="G538" s="65">
        <f t="shared" si="104"/>
        <v>82</v>
      </c>
      <c r="H538" s="66">
        <f t="shared" si="105"/>
        <v>763</v>
      </c>
      <c r="I538" s="20">
        <f t="shared" si="106"/>
        <v>1.2615384615384615</v>
      </c>
      <c r="J538" s="21">
        <f t="shared" si="107"/>
        <v>1.2487725040916531</v>
      </c>
    </row>
    <row r="539" spans="1:10" x14ac:dyDescent="0.25">
      <c r="A539" s="158" t="s">
        <v>381</v>
      </c>
      <c r="B539" s="65">
        <v>53</v>
      </c>
      <c r="C539" s="66">
        <v>80</v>
      </c>
      <c r="D539" s="65">
        <v>290</v>
      </c>
      <c r="E539" s="66">
        <v>460</v>
      </c>
      <c r="F539" s="67"/>
      <c r="G539" s="65">
        <f t="shared" si="104"/>
        <v>-27</v>
      </c>
      <c r="H539" s="66">
        <f t="shared" si="105"/>
        <v>-170</v>
      </c>
      <c r="I539" s="20">
        <f t="shared" si="106"/>
        <v>-0.33750000000000002</v>
      </c>
      <c r="J539" s="21">
        <f t="shared" si="107"/>
        <v>-0.36956521739130432</v>
      </c>
    </row>
    <row r="540" spans="1:10" s="160" customFormat="1" ht="13" x14ac:dyDescent="0.3">
      <c r="A540" s="178" t="s">
        <v>718</v>
      </c>
      <c r="B540" s="71">
        <v>364</v>
      </c>
      <c r="C540" s="72">
        <v>382</v>
      </c>
      <c r="D540" s="71">
        <v>3128</v>
      </c>
      <c r="E540" s="72">
        <v>4018</v>
      </c>
      <c r="F540" s="73"/>
      <c r="G540" s="71">
        <f t="shared" si="104"/>
        <v>-18</v>
      </c>
      <c r="H540" s="72">
        <f t="shared" si="105"/>
        <v>-890</v>
      </c>
      <c r="I540" s="37">
        <f t="shared" si="106"/>
        <v>-4.712041884816754E-2</v>
      </c>
      <c r="J540" s="38">
        <f t="shared" si="107"/>
        <v>-0.22150323544051767</v>
      </c>
    </row>
    <row r="541" spans="1:10" x14ac:dyDescent="0.25">
      <c r="A541" s="177"/>
      <c r="B541" s="143"/>
      <c r="C541" s="144"/>
      <c r="D541" s="143"/>
      <c r="E541" s="144"/>
      <c r="F541" s="145"/>
      <c r="G541" s="143"/>
      <c r="H541" s="144"/>
      <c r="I541" s="151"/>
      <c r="J541" s="152"/>
    </row>
    <row r="542" spans="1:10" s="139" customFormat="1" ht="13" x14ac:dyDescent="0.3">
      <c r="A542" s="159" t="s">
        <v>96</v>
      </c>
      <c r="B542" s="65"/>
      <c r="C542" s="66"/>
      <c r="D542" s="65"/>
      <c r="E542" s="66"/>
      <c r="F542" s="67"/>
      <c r="G542" s="65"/>
      <c r="H542" s="66"/>
      <c r="I542" s="20"/>
      <c r="J542" s="21"/>
    </row>
    <row r="543" spans="1:10" x14ac:dyDescent="0.25">
      <c r="A543" s="158" t="s">
        <v>268</v>
      </c>
      <c r="B543" s="65">
        <v>98</v>
      </c>
      <c r="C543" s="66">
        <v>444</v>
      </c>
      <c r="D543" s="65">
        <v>3177</v>
      </c>
      <c r="E543" s="66">
        <v>2244</v>
      </c>
      <c r="F543" s="67"/>
      <c r="G543" s="65">
        <f>B543-C543</f>
        <v>-346</v>
      </c>
      <c r="H543" s="66">
        <f>D543-E543</f>
        <v>933</v>
      </c>
      <c r="I543" s="20">
        <f>IF(C543=0, "-", IF(G543/C543&lt;10, G543/C543, "&gt;999%"))</f>
        <v>-0.77927927927927931</v>
      </c>
      <c r="J543" s="21">
        <f>IF(E543=0, "-", IF(H543/E543&lt;10, H543/E543, "&gt;999%"))</f>
        <v>0.41577540106951871</v>
      </c>
    </row>
    <row r="544" spans="1:10" x14ac:dyDescent="0.25">
      <c r="A544" s="158" t="s">
        <v>442</v>
      </c>
      <c r="B544" s="65">
        <v>1138</v>
      </c>
      <c r="C544" s="66">
        <v>1174</v>
      </c>
      <c r="D544" s="65">
        <v>6358</v>
      </c>
      <c r="E544" s="66">
        <v>1446</v>
      </c>
      <c r="F544" s="67"/>
      <c r="G544" s="65">
        <f>B544-C544</f>
        <v>-36</v>
      </c>
      <c r="H544" s="66">
        <f>D544-E544</f>
        <v>4912</v>
      </c>
      <c r="I544" s="20">
        <f>IF(C544=0, "-", IF(G544/C544&lt;10, G544/C544, "&gt;999%"))</f>
        <v>-3.0664395229982964E-2</v>
      </c>
      <c r="J544" s="21">
        <f>IF(E544=0, "-", IF(H544/E544&lt;10, H544/E544, "&gt;999%"))</f>
        <v>3.3969571230982019</v>
      </c>
    </row>
    <row r="545" spans="1:10" s="160" customFormat="1" ht="13" x14ac:dyDescent="0.3">
      <c r="A545" s="178" t="s">
        <v>719</v>
      </c>
      <c r="B545" s="71">
        <v>1236</v>
      </c>
      <c r="C545" s="72">
        <v>1618</v>
      </c>
      <c r="D545" s="71">
        <v>9535</v>
      </c>
      <c r="E545" s="72">
        <v>3690</v>
      </c>
      <c r="F545" s="73"/>
      <c r="G545" s="71">
        <f>B545-C545</f>
        <v>-382</v>
      </c>
      <c r="H545" s="72">
        <f>D545-E545</f>
        <v>5845</v>
      </c>
      <c r="I545" s="37">
        <f>IF(C545=0, "-", IF(G545/C545&lt;10, G545/C545, "&gt;999%"))</f>
        <v>-0.2360939431396786</v>
      </c>
      <c r="J545" s="38">
        <f>IF(E545=0, "-", IF(H545/E545&lt;10, H545/E545, "&gt;999%"))</f>
        <v>1.584010840108401</v>
      </c>
    </row>
    <row r="546" spans="1:10" x14ac:dyDescent="0.25">
      <c r="A546" s="177"/>
      <c r="B546" s="143"/>
      <c r="C546" s="144"/>
      <c r="D546" s="143"/>
      <c r="E546" s="144"/>
      <c r="F546" s="145"/>
      <c r="G546" s="143"/>
      <c r="H546" s="144"/>
      <c r="I546" s="151"/>
      <c r="J546" s="152"/>
    </row>
    <row r="547" spans="1:10" s="139" customFormat="1" ht="13" x14ac:dyDescent="0.3">
      <c r="A547" s="159" t="s">
        <v>97</v>
      </c>
      <c r="B547" s="65"/>
      <c r="C547" s="66"/>
      <c r="D547" s="65"/>
      <c r="E547" s="66"/>
      <c r="F547" s="67"/>
      <c r="G547" s="65"/>
      <c r="H547" s="66"/>
      <c r="I547" s="20"/>
      <c r="J547" s="21"/>
    </row>
    <row r="548" spans="1:10" x14ac:dyDescent="0.25">
      <c r="A548" s="158" t="s">
        <v>251</v>
      </c>
      <c r="B548" s="65">
        <v>226</v>
      </c>
      <c r="C548" s="66">
        <v>134</v>
      </c>
      <c r="D548" s="65">
        <v>1540</v>
      </c>
      <c r="E548" s="66">
        <v>1917</v>
      </c>
      <c r="F548" s="67"/>
      <c r="G548" s="65">
        <f t="shared" ref="G548:G571" si="108">B548-C548</f>
        <v>92</v>
      </c>
      <c r="H548" s="66">
        <f t="shared" ref="H548:H571" si="109">D548-E548</f>
        <v>-377</v>
      </c>
      <c r="I548" s="20">
        <f t="shared" ref="I548:I571" si="110">IF(C548=0, "-", IF(G548/C548&lt;10, G548/C548, "&gt;999%"))</f>
        <v>0.68656716417910446</v>
      </c>
      <c r="J548" s="21">
        <f t="shared" ref="J548:J571" si="111">IF(E548=0, "-", IF(H548/E548&lt;10, H548/E548, "&gt;999%"))</f>
        <v>-0.19666145018257694</v>
      </c>
    </row>
    <row r="549" spans="1:10" x14ac:dyDescent="0.25">
      <c r="A549" s="158" t="s">
        <v>382</v>
      </c>
      <c r="B549" s="65">
        <v>106</v>
      </c>
      <c r="C549" s="66">
        <v>118</v>
      </c>
      <c r="D549" s="65">
        <v>941</v>
      </c>
      <c r="E549" s="66">
        <v>1436</v>
      </c>
      <c r="F549" s="67"/>
      <c r="G549" s="65">
        <f t="shared" si="108"/>
        <v>-12</v>
      </c>
      <c r="H549" s="66">
        <f t="shared" si="109"/>
        <v>-495</v>
      </c>
      <c r="I549" s="20">
        <f t="shared" si="110"/>
        <v>-0.10169491525423729</v>
      </c>
      <c r="J549" s="21">
        <f t="shared" si="111"/>
        <v>-0.34470752089136492</v>
      </c>
    </row>
    <row r="550" spans="1:10" x14ac:dyDescent="0.25">
      <c r="A550" s="158" t="s">
        <v>512</v>
      </c>
      <c r="B550" s="65">
        <v>0</v>
      </c>
      <c r="C550" s="66">
        <v>5</v>
      </c>
      <c r="D550" s="65">
        <v>21</v>
      </c>
      <c r="E550" s="66">
        <v>14</v>
      </c>
      <c r="F550" s="67"/>
      <c r="G550" s="65">
        <f t="shared" si="108"/>
        <v>-5</v>
      </c>
      <c r="H550" s="66">
        <f t="shared" si="109"/>
        <v>7</v>
      </c>
      <c r="I550" s="20">
        <f t="shared" si="110"/>
        <v>-1</v>
      </c>
      <c r="J550" s="21">
        <f t="shared" si="111"/>
        <v>0.5</v>
      </c>
    </row>
    <row r="551" spans="1:10" x14ac:dyDescent="0.25">
      <c r="A551" s="158" t="s">
        <v>226</v>
      </c>
      <c r="B551" s="65">
        <v>423</v>
      </c>
      <c r="C551" s="66">
        <v>332</v>
      </c>
      <c r="D551" s="65">
        <v>2681</v>
      </c>
      <c r="E551" s="66">
        <v>3967</v>
      </c>
      <c r="F551" s="67"/>
      <c r="G551" s="65">
        <f t="shared" si="108"/>
        <v>91</v>
      </c>
      <c r="H551" s="66">
        <f t="shared" si="109"/>
        <v>-1286</v>
      </c>
      <c r="I551" s="20">
        <f t="shared" si="110"/>
        <v>0.2740963855421687</v>
      </c>
      <c r="J551" s="21">
        <f t="shared" si="111"/>
        <v>-0.32417443912276278</v>
      </c>
    </row>
    <row r="552" spans="1:10" x14ac:dyDescent="0.25">
      <c r="A552" s="158" t="s">
        <v>383</v>
      </c>
      <c r="B552" s="65">
        <v>156</v>
      </c>
      <c r="C552" s="66">
        <v>0</v>
      </c>
      <c r="D552" s="65">
        <v>1273</v>
      </c>
      <c r="E552" s="66">
        <v>0</v>
      </c>
      <c r="F552" s="67"/>
      <c r="G552" s="65">
        <f t="shared" si="108"/>
        <v>156</v>
      </c>
      <c r="H552" s="66">
        <f t="shared" si="109"/>
        <v>1273</v>
      </c>
      <c r="I552" s="20" t="str">
        <f t="shared" si="110"/>
        <v>-</v>
      </c>
      <c r="J552" s="21" t="str">
        <f t="shared" si="111"/>
        <v>-</v>
      </c>
    </row>
    <row r="553" spans="1:10" x14ac:dyDescent="0.25">
      <c r="A553" s="158" t="s">
        <v>461</v>
      </c>
      <c r="B553" s="65">
        <v>57</v>
      </c>
      <c r="C553" s="66">
        <v>44</v>
      </c>
      <c r="D553" s="65">
        <v>414</v>
      </c>
      <c r="E553" s="66">
        <v>621</v>
      </c>
      <c r="F553" s="67"/>
      <c r="G553" s="65">
        <f t="shared" si="108"/>
        <v>13</v>
      </c>
      <c r="H553" s="66">
        <f t="shared" si="109"/>
        <v>-207</v>
      </c>
      <c r="I553" s="20">
        <f t="shared" si="110"/>
        <v>0.29545454545454547</v>
      </c>
      <c r="J553" s="21">
        <f t="shared" si="111"/>
        <v>-0.33333333333333331</v>
      </c>
    </row>
    <row r="554" spans="1:10" x14ac:dyDescent="0.25">
      <c r="A554" s="158" t="s">
        <v>322</v>
      </c>
      <c r="B554" s="65">
        <v>18</v>
      </c>
      <c r="C554" s="66">
        <v>25</v>
      </c>
      <c r="D554" s="65">
        <v>180</v>
      </c>
      <c r="E554" s="66">
        <v>25</v>
      </c>
      <c r="F554" s="67"/>
      <c r="G554" s="65">
        <f t="shared" si="108"/>
        <v>-7</v>
      </c>
      <c r="H554" s="66">
        <f t="shared" si="109"/>
        <v>155</v>
      </c>
      <c r="I554" s="20">
        <f t="shared" si="110"/>
        <v>-0.28000000000000003</v>
      </c>
      <c r="J554" s="21">
        <f t="shared" si="111"/>
        <v>6.2</v>
      </c>
    </row>
    <row r="555" spans="1:10" x14ac:dyDescent="0.25">
      <c r="A555" s="158" t="s">
        <v>313</v>
      </c>
      <c r="B555" s="65">
        <v>3</v>
      </c>
      <c r="C555" s="66">
        <v>2</v>
      </c>
      <c r="D555" s="65">
        <v>22</v>
      </c>
      <c r="E555" s="66">
        <v>23</v>
      </c>
      <c r="F555" s="67"/>
      <c r="G555" s="65">
        <f t="shared" si="108"/>
        <v>1</v>
      </c>
      <c r="H555" s="66">
        <f t="shared" si="109"/>
        <v>-1</v>
      </c>
      <c r="I555" s="20">
        <f t="shared" si="110"/>
        <v>0.5</v>
      </c>
      <c r="J555" s="21">
        <f t="shared" si="111"/>
        <v>-4.3478260869565216E-2</v>
      </c>
    </row>
    <row r="556" spans="1:10" x14ac:dyDescent="0.25">
      <c r="A556" s="158" t="s">
        <v>509</v>
      </c>
      <c r="B556" s="65">
        <v>5</v>
      </c>
      <c r="C556" s="66">
        <v>18</v>
      </c>
      <c r="D556" s="65">
        <v>178</v>
      </c>
      <c r="E556" s="66">
        <v>264</v>
      </c>
      <c r="F556" s="67"/>
      <c r="G556" s="65">
        <f t="shared" si="108"/>
        <v>-13</v>
      </c>
      <c r="H556" s="66">
        <f t="shared" si="109"/>
        <v>-86</v>
      </c>
      <c r="I556" s="20">
        <f t="shared" si="110"/>
        <v>-0.72222222222222221</v>
      </c>
      <c r="J556" s="21">
        <f t="shared" si="111"/>
        <v>-0.32575757575757575</v>
      </c>
    </row>
    <row r="557" spans="1:10" x14ac:dyDescent="0.25">
      <c r="A557" s="158" t="s">
        <v>524</v>
      </c>
      <c r="B557" s="65">
        <v>129</v>
      </c>
      <c r="C557" s="66">
        <v>126</v>
      </c>
      <c r="D557" s="65">
        <v>1227</v>
      </c>
      <c r="E557" s="66">
        <v>1738</v>
      </c>
      <c r="F557" s="67"/>
      <c r="G557" s="65">
        <f t="shared" si="108"/>
        <v>3</v>
      </c>
      <c r="H557" s="66">
        <f t="shared" si="109"/>
        <v>-511</v>
      </c>
      <c r="I557" s="20">
        <f t="shared" si="110"/>
        <v>2.3809523809523808E-2</v>
      </c>
      <c r="J557" s="21">
        <f t="shared" si="111"/>
        <v>-0.2940161104718067</v>
      </c>
    </row>
    <row r="558" spans="1:10" x14ac:dyDescent="0.25">
      <c r="A558" s="158" t="s">
        <v>534</v>
      </c>
      <c r="B558" s="65">
        <v>218</v>
      </c>
      <c r="C558" s="66">
        <v>364</v>
      </c>
      <c r="D558" s="65">
        <v>1901</v>
      </c>
      <c r="E558" s="66">
        <v>2684</v>
      </c>
      <c r="F558" s="67"/>
      <c r="G558" s="65">
        <f t="shared" si="108"/>
        <v>-146</v>
      </c>
      <c r="H558" s="66">
        <f t="shared" si="109"/>
        <v>-783</v>
      </c>
      <c r="I558" s="20">
        <f t="shared" si="110"/>
        <v>-0.40109890109890112</v>
      </c>
      <c r="J558" s="21">
        <f t="shared" si="111"/>
        <v>-0.29172876304023843</v>
      </c>
    </row>
    <row r="559" spans="1:10" x14ac:dyDescent="0.25">
      <c r="A559" s="158" t="s">
        <v>545</v>
      </c>
      <c r="B559" s="65">
        <v>706</v>
      </c>
      <c r="C559" s="66">
        <v>623</v>
      </c>
      <c r="D559" s="65">
        <v>6148</v>
      </c>
      <c r="E559" s="66">
        <v>6564</v>
      </c>
      <c r="F559" s="67"/>
      <c r="G559" s="65">
        <f t="shared" si="108"/>
        <v>83</v>
      </c>
      <c r="H559" s="66">
        <f t="shared" si="109"/>
        <v>-416</v>
      </c>
      <c r="I559" s="20">
        <f t="shared" si="110"/>
        <v>0.1332263242375602</v>
      </c>
      <c r="J559" s="21">
        <f t="shared" si="111"/>
        <v>-6.337599024984765E-2</v>
      </c>
    </row>
    <row r="560" spans="1:10" x14ac:dyDescent="0.25">
      <c r="A560" s="158" t="s">
        <v>462</v>
      </c>
      <c r="B560" s="65">
        <v>619</v>
      </c>
      <c r="C560" s="66">
        <v>78</v>
      </c>
      <c r="D560" s="65">
        <v>2836</v>
      </c>
      <c r="E560" s="66">
        <v>3067</v>
      </c>
      <c r="F560" s="67"/>
      <c r="G560" s="65">
        <f t="shared" si="108"/>
        <v>541</v>
      </c>
      <c r="H560" s="66">
        <f t="shared" si="109"/>
        <v>-231</v>
      </c>
      <c r="I560" s="20">
        <f t="shared" si="110"/>
        <v>6.9358974358974361</v>
      </c>
      <c r="J560" s="21">
        <f t="shared" si="111"/>
        <v>-7.5317900228236062E-2</v>
      </c>
    </row>
    <row r="561" spans="1:10" x14ac:dyDescent="0.25">
      <c r="A561" s="158" t="s">
        <v>546</v>
      </c>
      <c r="B561" s="65">
        <v>184</v>
      </c>
      <c r="C561" s="66">
        <v>160</v>
      </c>
      <c r="D561" s="65">
        <v>1371</v>
      </c>
      <c r="E561" s="66">
        <v>1674</v>
      </c>
      <c r="F561" s="67"/>
      <c r="G561" s="65">
        <f t="shared" si="108"/>
        <v>24</v>
      </c>
      <c r="H561" s="66">
        <f t="shared" si="109"/>
        <v>-303</v>
      </c>
      <c r="I561" s="20">
        <f t="shared" si="110"/>
        <v>0.15</v>
      </c>
      <c r="J561" s="21">
        <f t="shared" si="111"/>
        <v>-0.18100358422939067</v>
      </c>
    </row>
    <row r="562" spans="1:10" x14ac:dyDescent="0.25">
      <c r="A562" s="158" t="s">
        <v>492</v>
      </c>
      <c r="B562" s="65">
        <v>248</v>
      </c>
      <c r="C562" s="66">
        <v>81</v>
      </c>
      <c r="D562" s="65">
        <v>2174</v>
      </c>
      <c r="E562" s="66">
        <v>1842</v>
      </c>
      <c r="F562" s="67"/>
      <c r="G562" s="65">
        <f t="shared" si="108"/>
        <v>167</v>
      </c>
      <c r="H562" s="66">
        <f t="shared" si="109"/>
        <v>332</v>
      </c>
      <c r="I562" s="20">
        <f t="shared" si="110"/>
        <v>2.0617283950617282</v>
      </c>
      <c r="J562" s="21">
        <f t="shared" si="111"/>
        <v>0.18023887079261672</v>
      </c>
    </row>
    <row r="563" spans="1:10" x14ac:dyDescent="0.25">
      <c r="A563" s="158" t="s">
        <v>286</v>
      </c>
      <c r="B563" s="65">
        <v>0</v>
      </c>
      <c r="C563" s="66">
        <v>0</v>
      </c>
      <c r="D563" s="65">
        <v>0</v>
      </c>
      <c r="E563" s="66">
        <v>5</v>
      </c>
      <c r="F563" s="67"/>
      <c r="G563" s="65">
        <f t="shared" si="108"/>
        <v>0</v>
      </c>
      <c r="H563" s="66">
        <f t="shared" si="109"/>
        <v>-5</v>
      </c>
      <c r="I563" s="20" t="str">
        <f t="shared" si="110"/>
        <v>-</v>
      </c>
      <c r="J563" s="21">
        <f t="shared" si="111"/>
        <v>-1</v>
      </c>
    </row>
    <row r="564" spans="1:10" x14ac:dyDescent="0.25">
      <c r="A564" s="158" t="s">
        <v>463</v>
      </c>
      <c r="B564" s="65">
        <v>378</v>
      </c>
      <c r="C564" s="66">
        <v>375</v>
      </c>
      <c r="D564" s="65">
        <v>2327</v>
      </c>
      <c r="E564" s="66">
        <v>3541</v>
      </c>
      <c r="F564" s="67"/>
      <c r="G564" s="65">
        <f t="shared" si="108"/>
        <v>3</v>
      </c>
      <c r="H564" s="66">
        <f t="shared" si="109"/>
        <v>-1214</v>
      </c>
      <c r="I564" s="20">
        <f t="shared" si="110"/>
        <v>8.0000000000000002E-3</v>
      </c>
      <c r="J564" s="21">
        <f t="shared" si="111"/>
        <v>-0.34284100536571588</v>
      </c>
    </row>
    <row r="565" spans="1:10" x14ac:dyDescent="0.25">
      <c r="A565" s="158" t="s">
        <v>227</v>
      </c>
      <c r="B565" s="65">
        <v>0</v>
      </c>
      <c r="C565" s="66">
        <v>0</v>
      </c>
      <c r="D565" s="65">
        <v>0</v>
      </c>
      <c r="E565" s="66">
        <v>8</v>
      </c>
      <c r="F565" s="67"/>
      <c r="G565" s="65">
        <f t="shared" si="108"/>
        <v>0</v>
      </c>
      <c r="H565" s="66">
        <f t="shared" si="109"/>
        <v>-8</v>
      </c>
      <c r="I565" s="20" t="str">
        <f t="shared" si="110"/>
        <v>-</v>
      </c>
      <c r="J565" s="21">
        <f t="shared" si="111"/>
        <v>-1</v>
      </c>
    </row>
    <row r="566" spans="1:10" x14ac:dyDescent="0.25">
      <c r="A566" s="158" t="s">
        <v>228</v>
      </c>
      <c r="B566" s="65">
        <v>0</v>
      </c>
      <c r="C566" s="66">
        <v>0</v>
      </c>
      <c r="D566" s="65">
        <v>0</v>
      </c>
      <c r="E566" s="66">
        <v>1</v>
      </c>
      <c r="F566" s="67"/>
      <c r="G566" s="65">
        <f t="shared" si="108"/>
        <v>0</v>
      </c>
      <c r="H566" s="66">
        <f t="shared" si="109"/>
        <v>-1</v>
      </c>
      <c r="I566" s="20" t="str">
        <f t="shared" si="110"/>
        <v>-</v>
      </c>
      <c r="J566" s="21">
        <f t="shared" si="111"/>
        <v>-1</v>
      </c>
    </row>
    <row r="567" spans="1:10" x14ac:dyDescent="0.25">
      <c r="A567" s="158" t="s">
        <v>421</v>
      </c>
      <c r="B567" s="65">
        <v>696</v>
      </c>
      <c r="C567" s="66">
        <v>464</v>
      </c>
      <c r="D567" s="65">
        <v>5232</v>
      </c>
      <c r="E567" s="66">
        <v>6474</v>
      </c>
      <c r="F567" s="67"/>
      <c r="G567" s="65">
        <f t="shared" si="108"/>
        <v>232</v>
      </c>
      <c r="H567" s="66">
        <f t="shared" si="109"/>
        <v>-1242</v>
      </c>
      <c r="I567" s="20">
        <f t="shared" si="110"/>
        <v>0.5</v>
      </c>
      <c r="J567" s="21">
        <f t="shared" si="111"/>
        <v>-0.19184430027803523</v>
      </c>
    </row>
    <row r="568" spans="1:10" x14ac:dyDescent="0.25">
      <c r="A568" s="158" t="s">
        <v>339</v>
      </c>
      <c r="B568" s="65">
        <v>3</v>
      </c>
      <c r="C568" s="66">
        <v>0</v>
      </c>
      <c r="D568" s="65">
        <v>55</v>
      </c>
      <c r="E568" s="66">
        <v>43</v>
      </c>
      <c r="F568" s="67"/>
      <c r="G568" s="65">
        <f t="shared" si="108"/>
        <v>3</v>
      </c>
      <c r="H568" s="66">
        <f t="shared" si="109"/>
        <v>12</v>
      </c>
      <c r="I568" s="20" t="str">
        <f t="shared" si="110"/>
        <v>-</v>
      </c>
      <c r="J568" s="21">
        <f t="shared" si="111"/>
        <v>0.27906976744186046</v>
      </c>
    </row>
    <row r="569" spans="1:10" x14ac:dyDescent="0.25">
      <c r="A569" s="158" t="s">
        <v>213</v>
      </c>
      <c r="B569" s="65">
        <v>39</v>
      </c>
      <c r="C569" s="66">
        <v>31</v>
      </c>
      <c r="D569" s="65">
        <v>303</v>
      </c>
      <c r="E569" s="66">
        <v>407</v>
      </c>
      <c r="F569" s="67"/>
      <c r="G569" s="65">
        <f t="shared" si="108"/>
        <v>8</v>
      </c>
      <c r="H569" s="66">
        <f t="shared" si="109"/>
        <v>-104</v>
      </c>
      <c r="I569" s="20">
        <f t="shared" si="110"/>
        <v>0.25806451612903225</v>
      </c>
      <c r="J569" s="21">
        <f t="shared" si="111"/>
        <v>-0.25552825552825553</v>
      </c>
    </row>
    <row r="570" spans="1:10" x14ac:dyDescent="0.25">
      <c r="A570" s="158" t="s">
        <v>360</v>
      </c>
      <c r="B570" s="65">
        <v>177</v>
      </c>
      <c r="C570" s="66">
        <v>46</v>
      </c>
      <c r="D570" s="65">
        <v>943</v>
      </c>
      <c r="E570" s="66">
        <v>1434</v>
      </c>
      <c r="F570" s="67"/>
      <c r="G570" s="65">
        <f t="shared" si="108"/>
        <v>131</v>
      </c>
      <c r="H570" s="66">
        <f t="shared" si="109"/>
        <v>-491</v>
      </c>
      <c r="I570" s="20">
        <f t="shared" si="110"/>
        <v>2.847826086956522</v>
      </c>
      <c r="J570" s="21">
        <f t="shared" si="111"/>
        <v>-0.3423988842398884</v>
      </c>
    </row>
    <row r="571" spans="1:10" s="160" customFormat="1" ht="13" x14ac:dyDescent="0.3">
      <c r="A571" s="178" t="s">
        <v>720</v>
      </c>
      <c r="B571" s="71">
        <v>4391</v>
      </c>
      <c r="C571" s="72">
        <v>3026</v>
      </c>
      <c r="D571" s="71">
        <v>31767</v>
      </c>
      <c r="E571" s="72">
        <v>37749</v>
      </c>
      <c r="F571" s="73"/>
      <c r="G571" s="71">
        <f t="shared" si="108"/>
        <v>1365</v>
      </c>
      <c r="H571" s="72">
        <f t="shared" si="109"/>
        <v>-5982</v>
      </c>
      <c r="I571" s="37">
        <f t="shared" si="110"/>
        <v>0.45109054857898218</v>
      </c>
      <c r="J571" s="38">
        <f t="shared" si="111"/>
        <v>-0.1584677739807677</v>
      </c>
    </row>
    <row r="572" spans="1:10" x14ac:dyDescent="0.25">
      <c r="A572" s="177"/>
      <c r="B572" s="143"/>
      <c r="C572" s="144"/>
      <c r="D572" s="143"/>
      <c r="E572" s="144"/>
      <c r="F572" s="145"/>
      <c r="G572" s="143"/>
      <c r="H572" s="144"/>
      <c r="I572" s="151"/>
      <c r="J572" s="152"/>
    </row>
    <row r="573" spans="1:10" s="139" customFormat="1" ht="13" x14ac:dyDescent="0.3">
      <c r="A573" s="159" t="s">
        <v>98</v>
      </c>
      <c r="B573" s="65"/>
      <c r="C573" s="66"/>
      <c r="D573" s="65"/>
      <c r="E573" s="66"/>
      <c r="F573" s="67"/>
      <c r="G573" s="65"/>
      <c r="H573" s="66"/>
      <c r="I573" s="20"/>
      <c r="J573" s="21"/>
    </row>
    <row r="574" spans="1:10" x14ac:dyDescent="0.25">
      <c r="A574" s="158" t="s">
        <v>593</v>
      </c>
      <c r="B574" s="65">
        <v>19</v>
      </c>
      <c r="C574" s="66">
        <v>56</v>
      </c>
      <c r="D574" s="65">
        <v>249</v>
      </c>
      <c r="E574" s="66">
        <v>281</v>
      </c>
      <c r="F574" s="67"/>
      <c r="G574" s="65">
        <f>B574-C574</f>
        <v>-37</v>
      </c>
      <c r="H574" s="66">
        <f>D574-E574</f>
        <v>-32</v>
      </c>
      <c r="I574" s="20">
        <f>IF(C574=0, "-", IF(G574/C574&lt;10, G574/C574, "&gt;999%"))</f>
        <v>-0.6607142857142857</v>
      </c>
      <c r="J574" s="21">
        <f>IF(E574=0, "-", IF(H574/E574&lt;10, H574/E574, "&gt;999%"))</f>
        <v>-0.11387900355871886</v>
      </c>
    </row>
    <row r="575" spans="1:10" x14ac:dyDescent="0.25">
      <c r="A575" s="158" t="s">
        <v>579</v>
      </c>
      <c r="B575" s="65">
        <v>1</v>
      </c>
      <c r="C575" s="66">
        <v>4</v>
      </c>
      <c r="D575" s="65">
        <v>31</v>
      </c>
      <c r="E575" s="66">
        <v>43</v>
      </c>
      <c r="F575" s="67"/>
      <c r="G575" s="65">
        <f>B575-C575</f>
        <v>-3</v>
      </c>
      <c r="H575" s="66">
        <f>D575-E575</f>
        <v>-12</v>
      </c>
      <c r="I575" s="20">
        <f>IF(C575=0, "-", IF(G575/C575&lt;10, G575/C575, "&gt;999%"))</f>
        <v>-0.75</v>
      </c>
      <c r="J575" s="21">
        <f>IF(E575=0, "-", IF(H575/E575&lt;10, H575/E575, "&gt;999%"))</f>
        <v>-0.27906976744186046</v>
      </c>
    </row>
    <row r="576" spans="1:10" s="160" customFormat="1" ht="13" x14ac:dyDescent="0.3">
      <c r="A576" s="178" t="s">
        <v>721</v>
      </c>
      <c r="B576" s="71">
        <v>20</v>
      </c>
      <c r="C576" s="72">
        <v>60</v>
      </c>
      <c r="D576" s="71">
        <v>280</v>
      </c>
      <c r="E576" s="72">
        <v>324</v>
      </c>
      <c r="F576" s="73"/>
      <c r="G576" s="71">
        <f>B576-C576</f>
        <v>-40</v>
      </c>
      <c r="H576" s="72">
        <f>D576-E576</f>
        <v>-44</v>
      </c>
      <c r="I576" s="37">
        <f>IF(C576=0, "-", IF(G576/C576&lt;10, G576/C576, "&gt;999%"))</f>
        <v>-0.66666666666666663</v>
      </c>
      <c r="J576" s="38">
        <f>IF(E576=0, "-", IF(H576/E576&lt;10, H576/E576, "&gt;999%"))</f>
        <v>-0.13580246913580246</v>
      </c>
    </row>
    <row r="577" spans="1:10" x14ac:dyDescent="0.25">
      <c r="A577" s="177"/>
      <c r="B577" s="143"/>
      <c r="C577" s="144"/>
      <c r="D577" s="143"/>
      <c r="E577" s="144"/>
      <c r="F577" s="145"/>
      <c r="G577" s="143"/>
      <c r="H577" s="144"/>
      <c r="I577" s="151"/>
      <c r="J577" s="152"/>
    </row>
    <row r="578" spans="1:10" s="139" customFormat="1" ht="13" x14ac:dyDescent="0.3">
      <c r="A578" s="159" t="s">
        <v>99</v>
      </c>
      <c r="B578" s="65"/>
      <c r="C578" s="66"/>
      <c r="D578" s="65"/>
      <c r="E578" s="66"/>
      <c r="F578" s="67"/>
      <c r="G578" s="65"/>
      <c r="H578" s="66"/>
      <c r="I578" s="20"/>
      <c r="J578" s="21"/>
    </row>
    <row r="579" spans="1:10" x14ac:dyDescent="0.25">
      <c r="A579" s="158" t="s">
        <v>547</v>
      </c>
      <c r="B579" s="65">
        <v>177</v>
      </c>
      <c r="C579" s="66">
        <v>47</v>
      </c>
      <c r="D579" s="65">
        <v>847</v>
      </c>
      <c r="E579" s="66">
        <v>612</v>
      </c>
      <c r="F579" s="67"/>
      <c r="G579" s="65">
        <f t="shared" ref="G579:G598" si="112">B579-C579</f>
        <v>130</v>
      </c>
      <c r="H579" s="66">
        <f t="shared" ref="H579:H598" si="113">D579-E579</f>
        <v>235</v>
      </c>
      <c r="I579" s="20">
        <f t="shared" ref="I579:I598" si="114">IF(C579=0, "-", IF(G579/C579&lt;10, G579/C579, "&gt;999%"))</f>
        <v>2.7659574468085109</v>
      </c>
      <c r="J579" s="21">
        <f t="shared" ref="J579:J598" si="115">IF(E579=0, "-", IF(H579/E579&lt;10, H579/E579, "&gt;999%"))</f>
        <v>0.38398692810457519</v>
      </c>
    </row>
    <row r="580" spans="1:10" x14ac:dyDescent="0.25">
      <c r="A580" s="158" t="s">
        <v>269</v>
      </c>
      <c r="B580" s="65">
        <v>7</v>
      </c>
      <c r="C580" s="66">
        <v>18</v>
      </c>
      <c r="D580" s="65">
        <v>172</v>
      </c>
      <c r="E580" s="66">
        <v>120</v>
      </c>
      <c r="F580" s="67"/>
      <c r="G580" s="65">
        <f t="shared" si="112"/>
        <v>-11</v>
      </c>
      <c r="H580" s="66">
        <f t="shared" si="113"/>
        <v>52</v>
      </c>
      <c r="I580" s="20">
        <f t="shared" si="114"/>
        <v>-0.61111111111111116</v>
      </c>
      <c r="J580" s="21">
        <f t="shared" si="115"/>
        <v>0.43333333333333335</v>
      </c>
    </row>
    <row r="581" spans="1:10" x14ac:dyDescent="0.25">
      <c r="A581" s="158" t="s">
        <v>305</v>
      </c>
      <c r="B581" s="65">
        <v>1</v>
      </c>
      <c r="C581" s="66">
        <v>1</v>
      </c>
      <c r="D581" s="65">
        <v>10</v>
      </c>
      <c r="E581" s="66">
        <v>13</v>
      </c>
      <c r="F581" s="67"/>
      <c r="G581" s="65">
        <f t="shared" si="112"/>
        <v>0</v>
      </c>
      <c r="H581" s="66">
        <f t="shared" si="113"/>
        <v>-3</v>
      </c>
      <c r="I581" s="20">
        <f t="shared" si="114"/>
        <v>0</v>
      </c>
      <c r="J581" s="21">
        <f t="shared" si="115"/>
        <v>-0.23076923076923078</v>
      </c>
    </row>
    <row r="582" spans="1:10" x14ac:dyDescent="0.25">
      <c r="A582" s="158" t="s">
        <v>515</v>
      </c>
      <c r="B582" s="65">
        <v>14</v>
      </c>
      <c r="C582" s="66">
        <v>11</v>
      </c>
      <c r="D582" s="65">
        <v>104</v>
      </c>
      <c r="E582" s="66">
        <v>97</v>
      </c>
      <c r="F582" s="67"/>
      <c r="G582" s="65">
        <f t="shared" si="112"/>
        <v>3</v>
      </c>
      <c r="H582" s="66">
        <f t="shared" si="113"/>
        <v>7</v>
      </c>
      <c r="I582" s="20">
        <f t="shared" si="114"/>
        <v>0.27272727272727271</v>
      </c>
      <c r="J582" s="21">
        <f t="shared" si="115"/>
        <v>7.2164948453608241E-2</v>
      </c>
    </row>
    <row r="583" spans="1:10" x14ac:dyDescent="0.25">
      <c r="A583" s="158" t="s">
        <v>314</v>
      </c>
      <c r="B583" s="65">
        <v>0</v>
      </c>
      <c r="C583" s="66">
        <v>3</v>
      </c>
      <c r="D583" s="65">
        <v>5</v>
      </c>
      <c r="E583" s="66">
        <v>18</v>
      </c>
      <c r="F583" s="67"/>
      <c r="G583" s="65">
        <f t="shared" si="112"/>
        <v>-3</v>
      </c>
      <c r="H583" s="66">
        <f t="shared" si="113"/>
        <v>-13</v>
      </c>
      <c r="I583" s="20">
        <f t="shared" si="114"/>
        <v>-1</v>
      </c>
      <c r="J583" s="21">
        <f t="shared" si="115"/>
        <v>-0.72222222222222221</v>
      </c>
    </row>
    <row r="584" spans="1:10" x14ac:dyDescent="0.25">
      <c r="A584" s="158" t="s">
        <v>306</v>
      </c>
      <c r="B584" s="65">
        <v>1</v>
      </c>
      <c r="C584" s="66">
        <v>0</v>
      </c>
      <c r="D584" s="65">
        <v>7</v>
      </c>
      <c r="E584" s="66">
        <v>5</v>
      </c>
      <c r="F584" s="67"/>
      <c r="G584" s="65">
        <f t="shared" si="112"/>
        <v>1</v>
      </c>
      <c r="H584" s="66">
        <f t="shared" si="113"/>
        <v>2</v>
      </c>
      <c r="I584" s="20" t="str">
        <f t="shared" si="114"/>
        <v>-</v>
      </c>
      <c r="J584" s="21">
        <f t="shared" si="115"/>
        <v>0.4</v>
      </c>
    </row>
    <row r="585" spans="1:10" x14ac:dyDescent="0.25">
      <c r="A585" s="158" t="s">
        <v>567</v>
      </c>
      <c r="B585" s="65">
        <v>24</v>
      </c>
      <c r="C585" s="66">
        <v>35</v>
      </c>
      <c r="D585" s="65">
        <v>237</v>
      </c>
      <c r="E585" s="66">
        <v>173</v>
      </c>
      <c r="F585" s="67"/>
      <c r="G585" s="65">
        <f t="shared" si="112"/>
        <v>-11</v>
      </c>
      <c r="H585" s="66">
        <f t="shared" si="113"/>
        <v>64</v>
      </c>
      <c r="I585" s="20">
        <f t="shared" si="114"/>
        <v>-0.31428571428571428</v>
      </c>
      <c r="J585" s="21">
        <f t="shared" si="115"/>
        <v>0.36994219653179189</v>
      </c>
    </row>
    <row r="586" spans="1:10" x14ac:dyDescent="0.25">
      <c r="A586" s="158" t="s">
        <v>510</v>
      </c>
      <c r="B586" s="65">
        <v>0</v>
      </c>
      <c r="C586" s="66">
        <v>1</v>
      </c>
      <c r="D586" s="65">
        <v>1</v>
      </c>
      <c r="E586" s="66">
        <v>15</v>
      </c>
      <c r="F586" s="67"/>
      <c r="G586" s="65">
        <f t="shared" si="112"/>
        <v>-1</v>
      </c>
      <c r="H586" s="66">
        <f t="shared" si="113"/>
        <v>-14</v>
      </c>
      <c r="I586" s="20">
        <f t="shared" si="114"/>
        <v>-1</v>
      </c>
      <c r="J586" s="21">
        <f t="shared" si="115"/>
        <v>-0.93333333333333335</v>
      </c>
    </row>
    <row r="587" spans="1:10" x14ac:dyDescent="0.25">
      <c r="A587" s="158" t="s">
        <v>246</v>
      </c>
      <c r="B587" s="65">
        <v>127</v>
      </c>
      <c r="C587" s="66">
        <v>102</v>
      </c>
      <c r="D587" s="65">
        <v>747</v>
      </c>
      <c r="E587" s="66">
        <v>581</v>
      </c>
      <c r="F587" s="67"/>
      <c r="G587" s="65">
        <f t="shared" si="112"/>
        <v>25</v>
      </c>
      <c r="H587" s="66">
        <f t="shared" si="113"/>
        <v>166</v>
      </c>
      <c r="I587" s="20">
        <f t="shared" si="114"/>
        <v>0.24509803921568626</v>
      </c>
      <c r="J587" s="21">
        <f t="shared" si="115"/>
        <v>0.2857142857142857</v>
      </c>
    </row>
    <row r="588" spans="1:10" x14ac:dyDescent="0.25">
      <c r="A588" s="158" t="s">
        <v>307</v>
      </c>
      <c r="B588" s="65">
        <v>7</v>
      </c>
      <c r="C588" s="66">
        <v>19</v>
      </c>
      <c r="D588" s="65">
        <v>126</v>
      </c>
      <c r="E588" s="66">
        <v>69</v>
      </c>
      <c r="F588" s="67"/>
      <c r="G588" s="65">
        <f t="shared" si="112"/>
        <v>-12</v>
      </c>
      <c r="H588" s="66">
        <f t="shared" si="113"/>
        <v>57</v>
      </c>
      <c r="I588" s="20">
        <f t="shared" si="114"/>
        <v>-0.63157894736842102</v>
      </c>
      <c r="J588" s="21">
        <f t="shared" si="115"/>
        <v>0.82608695652173914</v>
      </c>
    </row>
    <row r="589" spans="1:10" x14ac:dyDescent="0.25">
      <c r="A589" s="158" t="s">
        <v>252</v>
      </c>
      <c r="B589" s="65">
        <v>16</v>
      </c>
      <c r="C589" s="66">
        <v>13</v>
      </c>
      <c r="D589" s="65">
        <v>101</v>
      </c>
      <c r="E589" s="66">
        <v>146</v>
      </c>
      <c r="F589" s="67"/>
      <c r="G589" s="65">
        <f t="shared" si="112"/>
        <v>3</v>
      </c>
      <c r="H589" s="66">
        <f t="shared" si="113"/>
        <v>-45</v>
      </c>
      <c r="I589" s="20">
        <f t="shared" si="114"/>
        <v>0.23076923076923078</v>
      </c>
      <c r="J589" s="21">
        <f t="shared" si="115"/>
        <v>-0.30821917808219179</v>
      </c>
    </row>
    <row r="590" spans="1:10" x14ac:dyDescent="0.25">
      <c r="A590" s="158" t="s">
        <v>464</v>
      </c>
      <c r="B590" s="65">
        <v>7</v>
      </c>
      <c r="C590" s="66">
        <v>6</v>
      </c>
      <c r="D590" s="65">
        <v>54</v>
      </c>
      <c r="E590" s="66">
        <v>32</v>
      </c>
      <c r="F590" s="67"/>
      <c r="G590" s="65">
        <f t="shared" si="112"/>
        <v>1</v>
      </c>
      <c r="H590" s="66">
        <f t="shared" si="113"/>
        <v>22</v>
      </c>
      <c r="I590" s="20">
        <f t="shared" si="114"/>
        <v>0.16666666666666666</v>
      </c>
      <c r="J590" s="21">
        <f t="shared" si="115"/>
        <v>0.6875</v>
      </c>
    </row>
    <row r="591" spans="1:10" x14ac:dyDescent="0.25">
      <c r="A591" s="158" t="s">
        <v>214</v>
      </c>
      <c r="B591" s="65">
        <v>17</v>
      </c>
      <c r="C591" s="66">
        <v>26</v>
      </c>
      <c r="D591" s="65">
        <v>82</v>
      </c>
      <c r="E591" s="66">
        <v>423</v>
      </c>
      <c r="F591" s="67"/>
      <c r="G591" s="65">
        <f t="shared" si="112"/>
        <v>-9</v>
      </c>
      <c r="H591" s="66">
        <f t="shared" si="113"/>
        <v>-341</v>
      </c>
      <c r="I591" s="20">
        <f t="shared" si="114"/>
        <v>-0.34615384615384615</v>
      </c>
      <c r="J591" s="21">
        <f t="shared" si="115"/>
        <v>-0.80614657210401897</v>
      </c>
    </row>
    <row r="592" spans="1:10" x14ac:dyDescent="0.25">
      <c r="A592" s="158" t="s">
        <v>361</v>
      </c>
      <c r="B592" s="65">
        <v>98</v>
      </c>
      <c r="C592" s="66">
        <v>164</v>
      </c>
      <c r="D592" s="65">
        <v>1470</v>
      </c>
      <c r="E592" s="66">
        <v>1240</v>
      </c>
      <c r="F592" s="67"/>
      <c r="G592" s="65">
        <f t="shared" si="112"/>
        <v>-66</v>
      </c>
      <c r="H592" s="66">
        <f t="shared" si="113"/>
        <v>230</v>
      </c>
      <c r="I592" s="20">
        <f t="shared" si="114"/>
        <v>-0.40243902439024393</v>
      </c>
      <c r="J592" s="21">
        <f t="shared" si="115"/>
        <v>0.18548387096774194</v>
      </c>
    </row>
    <row r="593" spans="1:10" x14ac:dyDescent="0.25">
      <c r="A593" s="158" t="s">
        <v>422</v>
      </c>
      <c r="B593" s="65">
        <v>137</v>
      </c>
      <c r="C593" s="66">
        <v>136</v>
      </c>
      <c r="D593" s="65">
        <v>1717</v>
      </c>
      <c r="E593" s="66">
        <v>507</v>
      </c>
      <c r="F593" s="67"/>
      <c r="G593" s="65">
        <f t="shared" si="112"/>
        <v>1</v>
      </c>
      <c r="H593" s="66">
        <f t="shared" si="113"/>
        <v>1210</v>
      </c>
      <c r="I593" s="20">
        <f t="shared" si="114"/>
        <v>7.3529411764705881E-3</v>
      </c>
      <c r="J593" s="21">
        <f t="shared" si="115"/>
        <v>2.386587771203156</v>
      </c>
    </row>
    <row r="594" spans="1:10" x14ac:dyDescent="0.25">
      <c r="A594" s="158" t="s">
        <v>465</v>
      </c>
      <c r="B594" s="65">
        <v>56</v>
      </c>
      <c r="C594" s="66">
        <v>249</v>
      </c>
      <c r="D594" s="65">
        <v>924</v>
      </c>
      <c r="E594" s="66">
        <v>856</v>
      </c>
      <c r="F594" s="67"/>
      <c r="G594" s="65">
        <f t="shared" si="112"/>
        <v>-193</v>
      </c>
      <c r="H594" s="66">
        <f t="shared" si="113"/>
        <v>68</v>
      </c>
      <c r="I594" s="20">
        <f t="shared" si="114"/>
        <v>-0.77510040160642568</v>
      </c>
      <c r="J594" s="21">
        <f t="shared" si="115"/>
        <v>7.9439252336448593E-2</v>
      </c>
    </row>
    <row r="595" spans="1:10" x14ac:dyDescent="0.25">
      <c r="A595" s="158" t="s">
        <v>488</v>
      </c>
      <c r="B595" s="65">
        <v>22</v>
      </c>
      <c r="C595" s="66">
        <v>33</v>
      </c>
      <c r="D595" s="65">
        <v>214</v>
      </c>
      <c r="E595" s="66">
        <v>229</v>
      </c>
      <c r="F595" s="67"/>
      <c r="G595" s="65">
        <f t="shared" si="112"/>
        <v>-11</v>
      </c>
      <c r="H595" s="66">
        <f t="shared" si="113"/>
        <v>-15</v>
      </c>
      <c r="I595" s="20">
        <f t="shared" si="114"/>
        <v>-0.33333333333333331</v>
      </c>
      <c r="J595" s="21">
        <f t="shared" si="115"/>
        <v>-6.5502183406113537E-2</v>
      </c>
    </row>
    <row r="596" spans="1:10" x14ac:dyDescent="0.25">
      <c r="A596" s="158" t="s">
        <v>525</v>
      </c>
      <c r="B596" s="65">
        <v>33</v>
      </c>
      <c r="C596" s="66">
        <v>35</v>
      </c>
      <c r="D596" s="65">
        <v>202</v>
      </c>
      <c r="E596" s="66">
        <v>268</v>
      </c>
      <c r="F596" s="67"/>
      <c r="G596" s="65">
        <f t="shared" si="112"/>
        <v>-2</v>
      </c>
      <c r="H596" s="66">
        <f t="shared" si="113"/>
        <v>-66</v>
      </c>
      <c r="I596" s="20">
        <f t="shared" si="114"/>
        <v>-5.7142857142857141E-2</v>
      </c>
      <c r="J596" s="21">
        <f t="shared" si="115"/>
        <v>-0.2462686567164179</v>
      </c>
    </row>
    <row r="597" spans="1:10" x14ac:dyDescent="0.25">
      <c r="A597" s="158" t="s">
        <v>384</v>
      </c>
      <c r="B597" s="65">
        <v>255</v>
      </c>
      <c r="C597" s="66">
        <v>144</v>
      </c>
      <c r="D597" s="65">
        <v>1788</v>
      </c>
      <c r="E597" s="66">
        <v>605</v>
      </c>
      <c r="F597" s="67"/>
      <c r="G597" s="65">
        <f t="shared" si="112"/>
        <v>111</v>
      </c>
      <c r="H597" s="66">
        <f t="shared" si="113"/>
        <v>1183</v>
      </c>
      <c r="I597" s="20">
        <f t="shared" si="114"/>
        <v>0.77083333333333337</v>
      </c>
      <c r="J597" s="21">
        <f t="shared" si="115"/>
        <v>1.9553719008264463</v>
      </c>
    </row>
    <row r="598" spans="1:10" s="160" customFormat="1" ht="13" x14ac:dyDescent="0.3">
      <c r="A598" s="178" t="s">
        <v>722</v>
      </c>
      <c r="B598" s="71">
        <v>999</v>
      </c>
      <c r="C598" s="72">
        <v>1043</v>
      </c>
      <c r="D598" s="71">
        <v>8808</v>
      </c>
      <c r="E598" s="72">
        <v>6009</v>
      </c>
      <c r="F598" s="73"/>
      <c r="G598" s="71">
        <f t="shared" si="112"/>
        <v>-44</v>
      </c>
      <c r="H598" s="72">
        <f t="shared" si="113"/>
        <v>2799</v>
      </c>
      <c r="I598" s="37">
        <f t="shared" si="114"/>
        <v>-4.218600191754554E-2</v>
      </c>
      <c r="J598" s="38">
        <f t="shared" si="115"/>
        <v>0.46580129805292064</v>
      </c>
    </row>
    <row r="599" spans="1:10" x14ac:dyDescent="0.25">
      <c r="A599" s="177"/>
      <c r="B599" s="143"/>
      <c r="C599" s="144"/>
      <c r="D599" s="143"/>
      <c r="E599" s="144"/>
      <c r="F599" s="145"/>
      <c r="G599" s="143"/>
      <c r="H599" s="144"/>
      <c r="I599" s="151"/>
      <c r="J599" s="152"/>
    </row>
    <row r="600" spans="1:10" s="139" customFormat="1" ht="13" x14ac:dyDescent="0.3">
      <c r="A600" s="159" t="s">
        <v>100</v>
      </c>
      <c r="B600" s="65"/>
      <c r="C600" s="66"/>
      <c r="D600" s="65"/>
      <c r="E600" s="66"/>
      <c r="F600" s="67"/>
      <c r="G600" s="65"/>
      <c r="H600" s="66"/>
      <c r="I600" s="20"/>
      <c r="J600" s="21"/>
    </row>
    <row r="601" spans="1:10" x14ac:dyDescent="0.25">
      <c r="A601" s="158" t="s">
        <v>398</v>
      </c>
      <c r="B601" s="65">
        <v>24</v>
      </c>
      <c r="C601" s="66">
        <v>0</v>
      </c>
      <c r="D601" s="65">
        <v>276</v>
      </c>
      <c r="E601" s="66">
        <v>0</v>
      </c>
      <c r="F601" s="67"/>
      <c r="G601" s="65">
        <f t="shared" ref="G601:G607" si="116">B601-C601</f>
        <v>24</v>
      </c>
      <c r="H601" s="66">
        <f t="shared" ref="H601:H607" si="117">D601-E601</f>
        <v>276</v>
      </c>
      <c r="I601" s="20" t="str">
        <f t="shared" ref="I601:I607" si="118">IF(C601=0, "-", IF(G601/C601&lt;10, G601/C601, "&gt;999%"))</f>
        <v>-</v>
      </c>
      <c r="J601" s="21" t="str">
        <f t="shared" ref="J601:J607" si="119">IF(E601=0, "-", IF(H601/E601&lt;10, H601/E601, "&gt;999%"))</f>
        <v>-</v>
      </c>
    </row>
    <row r="602" spans="1:10" x14ac:dyDescent="0.25">
      <c r="A602" s="158" t="s">
        <v>270</v>
      </c>
      <c r="B602" s="65">
        <v>7</v>
      </c>
      <c r="C602" s="66">
        <v>12</v>
      </c>
      <c r="D602" s="65">
        <v>40</v>
      </c>
      <c r="E602" s="66">
        <v>59</v>
      </c>
      <c r="F602" s="67"/>
      <c r="G602" s="65">
        <f t="shared" si="116"/>
        <v>-5</v>
      </c>
      <c r="H602" s="66">
        <f t="shared" si="117"/>
        <v>-19</v>
      </c>
      <c r="I602" s="20">
        <f t="shared" si="118"/>
        <v>-0.41666666666666669</v>
      </c>
      <c r="J602" s="21">
        <f t="shared" si="119"/>
        <v>-0.32203389830508472</v>
      </c>
    </row>
    <row r="603" spans="1:10" x14ac:dyDescent="0.25">
      <c r="A603" s="158" t="s">
        <v>271</v>
      </c>
      <c r="B603" s="65">
        <v>5</v>
      </c>
      <c r="C603" s="66">
        <v>8</v>
      </c>
      <c r="D603" s="65">
        <v>51</v>
      </c>
      <c r="E603" s="66">
        <v>47</v>
      </c>
      <c r="F603" s="67"/>
      <c r="G603" s="65">
        <f t="shared" si="116"/>
        <v>-3</v>
      </c>
      <c r="H603" s="66">
        <f t="shared" si="117"/>
        <v>4</v>
      </c>
      <c r="I603" s="20">
        <f t="shared" si="118"/>
        <v>-0.375</v>
      </c>
      <c r="J603" s="21">
        <f t="shared" si="119"/>
        <v>8.5106382978723402E-2</v>
      </c>
    </row>
    <row r="604" spans="1:10" x14ac:dyDescent="0.25">
      <c r="A604" s="158" t="s">
        <v>399</v>
      </c>
      <c r="B604" s="65">
        <v>151</v>
      </c>
      <c r="C604" s="66">
        <v>157</v>
      </c>
      <c r="D604" s="65">
        <v>1325</v>
      </c>
      <c r="E604" s="66">
        <v>1185</v>
      </c>
      <c r="F604" s="67"/>
      <c r="G604" s="65">
        <f t="shared" si="116"/>
        <v>-6</v>
      </c>
      <c r="H604" s="66">
        <f t="shared" si="117"/>
        <v>140</v>
      </c>
      <c r="I604" s="20">
        <f t="shared" si="118"/>
        <v>-3.8216560509554139E-2</v>
      </c>
      <c r="J604" s="21">
        <f t="shared" si="119"/>
        <v>0.11814345991561181</v>
      </c>
    </row>
    <row r="605" spans="1:10" x14ac:dyDescent="0.25">
      <c r="A605" s="158" t="s">
        <v>443</v>
      </c>
      <c r="B605" s="65">
        <v>58</v>
      </c>
      <c r="C605" s="66">
        <v>87</v>
      </c>
      <c r="D605" s="65">
        <v>609</v>
      </c>
      <c r="E605" s="66">
        <v>962</v>
      </c>
      <c r="F605" s="67"/>
      <c r="G605" s="65">
        <f t="shared" si="116"/>
        <v>-29</v>
      </c>
      <c r="H605" s="66">
        <f t="shared" si="117"/>
        <v>-353</v>
      </c>
      <c r="I605" s="20">
        <f t="shared" si="118"/>
        <v>-0.33333333333333331</v>
      </c>
      <c r="J605" s="21">
        <f t="shared" si="119"/>
        <v>-0.36694386694386694</v>
      </c>
    </row>
    <row r="606" spans="1:10" x14ac:dyDescent="0.25">
      <c r="A606" s="158" t="s">
        <v>489</v>
      </c>
      <c r="B606" s="65">
        <v>21</v>
      </c>
      <c r="C606" s="66">
        <v>44</v>
      </c>
      <c r="D606" s="65">
        <v>290</v>
      </c>
      <c r="E606" s="66">
        <v>350</v>
      </c>
      <c r="F606" s="67"/>
      <c r="G606" s="65">
        <f t="shared" si="116"/>
        <v>-23</v>
      </c>
      <c r="H606" s="66">
        <f t="shared" si="117"/>
        <v>-60</v>
      </c>
      <c r="I606" s="20">
        <f t="shared" si="118"/>
        <v>-0.52272727272727271</v>
      </c>
      <c r="J606" s="21">
        <f t="shared" si="119"/>
        <v>-0.17142857142857143</v>
      </c>
    </row>
    <row r="607" spans="1:10" s="160" customFormat="1" ht="13" x14ac:dyDescent="0.3">
      <c r="A607" s="178" t="s">
        <v>723</v>
      </c>
      <c r="B607" s="71">
        <v>266</v>
      </c>
      <c r="C607" s="72">
        <v>308</v>
      </c>
      <c r="D607" s="71">
        <v>2591</v>
      </c>
      <c r="E607" s="72">
        <v>2603</v>
      </c>
      <c r="F607" s="73"/>
      <c r="G607" s="71">
        <f t="shared" si="116"/>
        <v>-42</v>
      </c>
      <c r="H607" s="72">
        <f t="shared" si="117"/>
        <v>-12</v>
      </c>
      <c r="I607" s="37">
        <f t="shared" si="118"/>
        <v>-0.13636363636363635</v>
      </c>
      <c r="J607" s="38">
        <f t="shared" si="119"/>
        <v>-4.6100653092585476E-3</v>
      </c>
    </row>
    <row r="608" spans="1:10" x14ac:dyDescent="0.25">
      <c r="A608" s="177"/>
      <c r="B608" s="143"/>
      <c r="C608" s="144"/>
      <c r="D608" s="143"/>
      <c r="E608" s="144"/>
      <c r="F608" s="145"/>
      <c r="G608" s="143"/>
      <c r="H608" s="144"/>
      <c r="I608" s="151"/>
      <c r="J608" s="152"/>
    </row>
    <row r="609" spans="1:10" s="139" customFormat="1" ht="13" x14ac:dyDescent="0.3">
      <c r="A609" s="159" t="s">
        <v>101</v>
      </c>
      <c r="B609" s="65"/>
      <c r="C609" s="66"/>
      <c r="D609" s="65"/>
      <c r="E609" s="66"/>
      <c r="F609" s="67"/>
      <c r="G609" s="65"/>
      <c r="H609" s="66"/>
      <c r="I609" s="20"/>
      <c r="J609" s="21"/>
    </row>
    <row r="610" spans="1:10" x14ac:dyDescent="0.25">
      <c r="A610" s="158" t="s">
        <v>594</v>
      </c>
      <c r="B610" s="65">
        <v>80</v>
      </c>
      <c r="C610" s="66">
        <v>80</v>
      </c>
      <c r="D610" s="65">
        <v>929</v>
      </c>
      <c r="E610" s="66">
        <v>614</v>
      </c>
      <c r="F610" s="67"/>
      <c r="G610" s="65">
        <f>B610-C610</f>
        <v>0</v>
      </c>
      <c r="H610" s="66">
        <f>D610-E610</f>
        <v>315</v>
      </c>
      <c r="I610" s="20">
        <f>IF(C610=0, "-", IF(G610/C610&lt;10, G610/C610, "&gt;999%"))</f>
        <v>0</v>
      </c>
      <c r="J610" s="21">
        <f>IF(E610=0, "-", IF(H610/E610&lt;10, H610/E610, "&gt;999%"))</f>
        <v>0.51302931596091206</v>
      </c>
    </row>
    <row r="611" spans="1:10" x14ac:dyDescent="0.25">
      <c r="A611" s="158" t="s">
        <v>580</v>
      </c>
      <c r="B611" s="65">
        <v>1</v>
      </c>
      <c r="C611" s="66">
        <v>0</v>
      </c>
      <c r="D611" s="65">
        <v>9</v>
      </c>
      <c r="E611" s="66">
        <v>1</v>
      </c>
      <c r="F611" s="67"/>
      <c r="G611" s="65">
        <f>B611-C611</f>
        <v>1</v>
      </c>
      <c r="H611" s="66">
        <f>D611-E611</f>
        <v>8</v>
      </c>
      <c r="I611" s="20" t="str">
        <f>IF(C611=0, "-", IF(G611/C611&lt;10, G611/C611, "&gt;999%"))</f>
        <v>-</v>
      </c>
      <c r="J611" s="21">
        <f>IF(E611=0, "-", IF(H611/E611&lt;10, H611/E611, "&gt;999%"))</f>
        <v>8</v>
      </c>
    </row>
    <row r="612" spans="1:10" s="160" customFormat="1" ht="13" x14ac:dyDescent="0.3">
      <c r="A612" s="178" t="s">
        <v>724</v>
      </c>
      <c r="B612" s="71">
        <v>81</v>
      </c>
      <c r="C612" s="72">
        <v>80</v>
      </c>
      <c r="D612" s="71">
        <v>938</v>
      </c>
      <c r="E612" s="72">
        <v>615</v>
      </c>
      <c r="F612" s="73"/>
      <c r="G612" s="71">
        <f>B612-C612</f>
        <v>1</v>
      </c>
      <c r="H612" s="72">
        <f>D612-E612</f>
        <v>323</v>
      </c>
      <c r="I612" s="37">
        <f>IF(C612=0, "-", IF(G612/C612&lt;10, G612/C612, "&gt;999%"))</f>
        <v>1.2500000000000001E-2</v>
      </c>
      <c r="J612" s="38">
        <f>IF(E612=0, "-", IF(H612/E612&lt;10, H612/E612, "&gt;999%"))</f>
        <v>0.52520325203252027</v>
      </c>
    </row>
    <row r="613" spans="1:10" x14ac:dyDescent="0.25">
      <c r="A613" s="177"/>
      <c r="B613" s="143"/>
      <c r="C613" s="144"/>
      <c r="D613" s="143"/>
      <c r="E613" s="144"/>
      <c r="F613" s="145"/>
      <c r="G613" s="143"/>
      <c r="H613" s="144"/>
      <c r="I613" s="151"/>
      <c r="J613" s="152"/>
    </row>
    <row r="614" spans="1:10" s="139" customFormat="1" ht="13" x14ac:dyDescent="0.3">
      <c r="A614" s="159" t="s">
        <v>102</v>
      </c>
      <c r="B614" s="65"/>
      <c r="C614" s="66"/>
      <c r="D614" s="65"/>
      <c r="E614" s="66"/>
      <c r="F614" s="67"/>
      <c r="G614" s="65"/>
      <c r="H614" s="66"/>
      <c r="I614" s="20"/>
      <c r="J614" s="21"/>
    </row>
    <row r="615" spans="1:10" x14ac:dyDescent="0.25">
      <c r="A615" s="158" t="s">
        <v>595</v>
      </c>
      <c r="B615" s="65">
        <v>1</v>
      </c>
      <c r="C615" s="66">
        <v>1</v>
      </c>
      <c r="D615" s="65">
        <v>9</v>
      </c>
      <c r="E615" s="66">
        <v>23</v>
      </c>
      <c r="F615" s="67"/>
      <c r="G615" s="65">
        <f>B615-C615</f>
        <v>0</v>
      </c>
      <c r="H615" s="66">
        <f>D615-E615</f>
        <v>-14</v>
      </c>
      <c r="I615" s="20">
        <f>IF(C615=0, "-", IF(G615/C615&lt;10, G615/C615, "&gt;999%"))</f>
        <v>0</v>
      </c>
      <c r="J615" s="21">
        <f>IF(E615=0, "-", IF(H615/E615&lt;10, H615/E615, "&gt;999%"))</f>
        <v>-0.60869565217391308</v>
      </c>
    </row>
    <row r="616" spans="1:10" s="160" customFormat="1" ht="13" x14ac:dyDescent="0.3">
      <c r="A616" s="165" t="s">
        <v>725</v>
      </c>
      <c r="B616" s="166">
        <v>1</v>
      </c>
      <c r="C616" s="167">
        <v>1</v>
      </c>
      <c r="D616" s="166">
        <v>9</v>
      </c>
      <c r="E616" s="167">
        <v>23</v>
      </c>
      <c r="F616" s="168"/>
      <c r="G616" s="166">
        <f>B616-C616</f>
        <v>0</v>
      </c>
      <c r="H616" s="167">
        <f>D616-E616</f>
        <v>-14</v>
      </c>
      <c r="I616" s="169">
        <f>IF(C616=0, "-", IF(G616/C616&lt;10, G616/C616, "&gt;999%"))</f>
        <v>0</v>
      </c>
      <c r="J616" s="170">
        <f>IF(E616=0, "-", IF(H616/E616&lt;10, H616/E616, "&gt;999%"))</f>
        <v>-0.60869565217391308</v>
      </c>
    </row>
    <row r="617" spans="1:10" x14ac:dyDescent="0.25">
      <c r="A617" s="171"/>
      <c r="B617" s="172"/>
      <c r="C617" s="173"/>
      <c r="D617" s="172"/>
      <c r="E617" s="173"/>
      <c r="F617" s="174"/>
      <c r="G617" s="172"/>
      <c r="H617" s="173"/>
      <c r="I617" s="175"/>
      <c r="J617" s="176"/>
    </row>
    <row r="618" spans="1:10" ht="13" x14ac:dyDescent="0.3">
      <c r="A618" s="27" t="s">
        <v>16</v>
      </c>
      <c r="B618" s="71">
        <f>SUM(B7:B617)/2</f>
        <v>29426</v>
      </c>
      <c r="C618" s="77">
        <f>SUM(C7:C617)/2</f>
        <v>25367</v>
      </c>
      <c r="D618" s="71">
        <f>SUM(D7:D617)/2</f>
        <v>239363</v>
      </c>
      <c r="E618" s="77">
        <f>SUM(E7:E617)/2</f>
        <v>214492</v>
      </c>
      <c r="F618" s="73"/>
      <c r="G618" s="71">
        <f>B618-C618</f>
        <v>4059</v>
      </c>
      <c r="H618" s="72">
        <f>D618-E618</f>
        <v>24871</v>
      </c>
      <c r="I618" s="37">
        <f>IF(C618=0, 0, G618/C618)</f>
        <v>0.16001103796270746</v>
      </c>
      <c r="J618" s="38">
        <f>IF(E618=0, 0, H618/E618)</f>
        <v>0.11595304253771703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1" manualBreakCount="11">
    <brk id="46" max="16383" man="1"/>
    <brk id="108" max="16383" man="1"/>
    <brk id="165" max="16383" man="1"/>
    <brk id="224" max="16383" man="1"/>
    <brk id="282" max="16383" man="1"/>
    <brk id="340" max="16383" man="1"/>
    <brk id="395" max="16383" man="1"/>
    <brk id="447" max="16383" man="1"/>
    <brk id="505" max="16383" man="1"/>
    <brk id="545" max="16383" man="1"/>
    <brk id="60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114</v>
      </c>
      <c r="B7" s="65">
        <v>4213</v>
      </c>
      <c r="C7" s="66">
        <v>4889</v>
      </c>
      <c r="D7" s="65">
        <v>41495</v>
      </c>
      <c r="E7" s="66">
        <v>43117</v>
      </c>
      <c r="F7" s="67"/>
      <c r="G7" s="65">
        <f>B7-C7</f>
        <v>-676</v>
      </c>
      <c r="H7" s="66">
        <f>D7-E7</f>
        <v>-1622</v>
      </c>
      <c r="I7" s="28">
        <f>IF(C7=0, "-", IF(G7/C7&lt;10, G7/C7*100, "&gt;999"))</f>
        <v>-13.826958478216403</v>
      </c>
      <c r="J7" s="29">
        <f>IF(E7=0, "-", IF(H7/E7&lt;10, H7/E7*100, "&gt;999"))</f>
        <v>-3.7618572720736596</v>
      </c>
    </row>
    <row r="8" spans="1:10" x14ac:dyDescent="0.25">
      <c r="A8" s="7" t="s">
        <v>123</v>
      </c>
      <c r="B8" s="65">
        <v>18451</v>
      </c>
      <c r="C8" s="66">
        <v>13789</v>
      </c>
      <c r="D8" s="65">
        <v>140907</v>
      </c>
      <c r="E8" s="66">
        <v>116701</v>
      </c>
      <c r="F8" s="67"/>
      <c r="G8" s="65">
        <f>B8-C8</f>
        <v>4662</v>
      </c>
      <c r="H8" s="66">
        <f>D8-E8</f>
        <v>24206</v>
      </c>
      <c r="I8" s="28">
        <f>IF(C8=0, "-", IF(G8/C8&lt;10, G8/C8*100, "&gt;999"))</f>
        <v>33.809558343607222</v>
      </c>
      <c r="J8" s="29">
        <f>IF(E8=0, "-", IF(H8/E8&lt;10, H8/E8*100, "&gt;999"))</f>
        <v>20.741895956332851</v>
      </c>
    </row>
    <row r="9" spans="1:10" x14ac:dyDescent="0.25">
      <c r="A9" s="7" t="s">
        <v>129</v>
      </c>
      <c r="B9" s="65">
        <v>5588</v>
      </c>
      <c r="C9" s="66">
        <v>5553</v>
      </c>
      <c r="D9" s="65">
        <v>46399</v>
      </c>
      <c r="E9" s="66">
        <v>45364</v>
      </c>
      <c r="F9" s="67"/>
      <c r="G9" s="65">
        <f>B9-C9</f>
        <v>35</v>
      </c>
      <c r="H9" s="66">
        <f>D9-E9</f>
        <v>1035</v>
      </c>
      <c r="I9" s="28">
        <f>IF(C9=0, "-", IF(G9/C9&lt;10, G9/C9*100, "&gt;999"))</f>
        <v>0.63028993336934991</v>
      </c>
      <c r="J9" s="29">
        <f>IF(E9=0, "-", IF(H9/E9&lt;10, H9/E9*100, "&gt;999"))</f>
        <v>2.2815448373159333</v>
      </c>
    </row>
    <row r="10" spans="1:10" x14ac:dyDescent="0.25">
      <c r="A10" s="7" t="s">
        <v>130</v>
      </c>
      <c r="B10" s="65">
        <v>1174</v>
      </c>
      <c r="C10" s="66">
        <v>1136</v>
      </c>
      <c r="D10" s="65">
        <v>10562</v>
      </c>
      <c r="E10" s="66">
        <v>9310</v>
      </c>
      <c r="F10" s="67"/>
      <c r="G10" s="65">
        <f>B10-C10</f>
        <v>38</v>
      </c>
      <c r="H10" s="66">
        <f>D10-E10</f>
        <v>1252</v>
      </c>
      <c r="I10" s="28">
        <f>IF(C10=0, "-", IF(G10/C10&lt;10, G10/C10*100, "&gt;999"))</f>
        <v>3.345070422535211</v>
      </c>
      <c r="J10" s="29">
        <f>IF(E10=0, "-", IF(H10/E10&lt;10, H10/E10*100, "&gt;999"))</f>
        <v>13.447905477980665</v>
      </c>
    </row>
    <row r="11" spans="1:10" s="43" customFormat="1" ht="13" x14ac:dyDescent="0.3">
      <c r="A11" s="27" t="s">
        <v>0</v>
      </c>
      <c r="B11" s="71">
        <f>SUM(B7:B10)</f>
        <v>29426</v>
      </c>
      <c r="C11" s="72">
        <f>SUM(C7:C10)</f>
        <v>25367</v>
      </c>
      <c r="D11" s="71">
        <f>SUM(D7:D10)</f>
        <v>239363</v>
      </c>
      <c r="E11" s="72">
        <f>SUM(E7:E10)</f>
        <v>214492</v>
      </c>
      <c r="F11" s="73"/>
      <c r="G11" s="71">
        <f>B11-C11</f>
        <v>4059</v>
      </c>
      <c r="H11" s="72">
        <f>D11-E11</f>
        <v>24871</v>
      </c>
      <c r="I11" s="44">
        <f>IF(C11=0, 0, G11/C11*100)</f>
        <v>16.001103796270748</v>
      </c>
      <c r="J11" s="45">
        <f>IF(E11=0, 0, H11/E11*100)</f>
        <v>11.595304253771703</v>
      </c>
    </row>
    <row r="13" spans="1:10" ht="13" x14ac:dyDescent="0.3">
      <c r="A13" s="3"/>
      <c r="B13" s="196" t="s">
        <v>1</v>
      </c>
      <c r="C13" s="197"/>
      <c r="D13" s="196" t="s">
        <v>2</v>
      </c>
      <c r="E13" s="197"/>
      <c r="F13" s="59"/>
      <c r="G13" s="196" t="s">
        <v>3</v>
      </c>
      <c r="H13" s="200"/>
      <c r="I13" s="200"/>
      <c r="J13" s="197"/>
    </row>
    <row r="14" spans="1:10" x14ac:dyDescent="0.25">
      <c r="A14" s="7" t="s">
        <v>115</v>
      </c>
      <c r="B14" s="65">
        <v>246</v>
      </c>
      <c r="C14" s="66">
        <v>185</v>
      </c>
      <c r="D14" s="65">
        <v>1923</v>
      </c>
      <c r="E14" s="66">
        <v>1397</v>
      </c>
      <c r="F14" s="67"/>
      <c r="G14" s="65">
        <f t="shared" ref="G14:G35" si="0">B14-C14</f>
        <v>61</v>
      </c>
      <c r="H14" s="66">
        <f t="shared" ref="H14:H35" si="1">D14-E14</f>
        <v>526</v>
      </c>
      <c r="I14" s="28">
        <f t="shared" ref="I14:I34" si="2">IF(C14=0, "-", IF(G14/C14&lt;10, G14/C14*100, "&gt;999"))</f>
        <v>32.972972972972975</v>
      </c>
      <c r="J14" s="29">
        <f t="shared" ref="J14:J34" si="3">IF(E14=0, "-", IF(H14/E14&lt;10, H14/E14*100, "&gt;999"))</f>
        <v>37.6521116678597</v>
      </c>
    </row>
    <row r="15" spans="1:10" x14ac:dyDescent="0.25">
      <c r="A15" s="7" t="s">
        <v>116</v>
      </c>
      <c r="B15" s="65">
        <v>698</v>
      </c>
      <c r="C15" s="66">
        <v>961</v>
      </c>
      <c r="D15" s="65">
        <v>7278</v>
      </c>
      <c r="E15" s="66">
        <v>8547</v>
      </c>
      <c r="F15" s="67"/>
      <c r="G15" s="65">
        <f t="shared" si="0"/>
        <v>-263</v>
      </c>
      <c r="H15" s="66">
        <f t="shared" si="1"/>
        <v>-1269</v>
      </c>
      <c r="I15" s="28">
        <f t="shared" si="2"/>
        <v>-27.367325702393341</v>
      </c>
      <c r="J15" s="29">
        <f t="shared" si="3"/>
        <v>-14.847314847314847</v>
      </c>
    </row>
    <row r="16" spans="1:10" x14ac:dyDescent="0.25">
      <c r="A16" s="7" t="s">
        <v>117</v>
      </c>
      <c r="B16" s="65">
        <v>1859</v>
      </c>
      <c r="C16" s="66">
        <v>1887</v>
      </c>
      <c r="D16" s="65">
        <v>15326</v>
      </c>
      <c r="E16" s="66">
        <v>18180</v>
      </c>
      <c r="F16" s="67"/>
      <c r="G16" s="65">
        <f t="shared" si="0"/>
        <v>-28</v>
      </c>
      <c r="H16" s="66">
        <f t="shared" si="1"/>
        <v>-2854</v>
      </c>
      <c r="I16" s="28">
        <f t="shared" si="2"/>
        <v>-1.483836777954425</v>
      </c>
      <c r="J16" s="29">
        <f t="shared" si="3"/>
        <v>-15.698569856985698</v>
      </c>
    </row>
    <row r="17" spans="1:10" x14ac:dyDescent="0.25">
      <c r="A17" s="7" t="s">
        <v>118</v>
      </c>
      <c r="B17" s="65">
        <v>729</v>
      </c>
      <c r="C17" s="66">
        <v>1151</v>
      </c>
      <c r="D17" s="65">
        <v>10148</v>
      </c>
      <c r="E17" s="66">
        <v>8846</v>
      </c>
      <c r="F17" s="67"/>
      <c r="G17" s="65">
        <f t="shared" si="0"/>
        <v>-422</v>
      </c>
      <c r="H17" s="66">
        <f t="shared" si="1"/>
        <v>1302</v>
      </c>
      <c r="I17" s="28">
        <f t="shared" si="2"/>
        <v>-36.663770634231099</v>
      </c>
      <c r="J17" s="29">
        <f t="shared" si="3"/>
        <v>14.718516843771196</v>
      </c>
    </row>
    <row r="18" spans="1:10" x14ac:dyDescent="0.25">
      <c r="A18" s="7" t="s">
        <v>119</v>
      </c>
      <c r="B18" s="65">
        <v>141</v>
      </c>
      <c r="C18" s="66">
        <v>108</v>
      </c>
      <c r="D18" s="65">
        <v>1266</v>
      </c>
      <c r="E18" s="66">
        <v>1293</v>
      </c>
      <c r="F18" s="67"/>
      <c r="G18" s="65">
        <f t="shared" si="0"/>
        <v>33</v>
      </c>
      <c r="H18" s="66">
        <f t="shared" si="1"/>
        <v>-27</v>
      </c>
      <c r="I18" s="28">
        <f t="shared" si="2"/>
        <v>30.555555555555557</v>
      </c>
      <c r="J18" s="29">
        <f t="shared" si="3"/>
        <v>-2.0881670533642689</v>
      </c>
    </row>
    <row r="19" spans="1:10" x14ac:dyDescent="0.25">
      <c r="A19" s="7" t="s">
        <v>120</v>
      </c>
      <c r="B19" s="65">
        <v>21</v>
      </c>
      <c r="C19" s="66">
        <v>13</v>
      </c>
      <c r="D19" s="65">
        <v>166</v>
      </c>
      <c r="E19" s="66">
        <v>156</v>
      </c>
      <c r="F19" s="67"/>
      <c r="G19" s="65">
        <f t="shared" si="0"/>
        <v>8</v>
      </c>
      <c r="H19" s="66">
        <f t="shared" si="1"/>
        <v>10</v>
      </c>
      <c r="I19" s="28">
        <f t="shared" si="2"/>
        <v>61.53846153846154</v>
      </c>
      <c r="J19" s="29">
        <f t="shared" si="3"/>
        <v>6.4102564102564097</v>
      </c>
    </row>
    <row r="20" spans="1:10" x14ac:dyDescent="0.25">
      <c r="A20" s="7" t="s">
        <v>121</v>
      </c>
      <c r="B20" s="65">
        <v>263</v>
      </c>
      <c r="C20" s="66">
        <v>294</v>
      </c>
      <c r="D20" s="65">
        <v>2699</v>
      </c>
      <c r="E20" s="66">
        <v>2644</v>
      </c>
      <c r="F20" s="67"/>
      <c r="G20" s="65">
        <f t="shared" si="0"/>
        <v>-31</v>
      </c>
      <c r="H20" s="66">
        <f t="shared" si="1"/>
        <v>55</v>
      </c>
      <c r="I20" s="28">
        <f t="shared" si="2"/>
        <v>-10.544217687074831</v>
      </c>
      <c r="J20" s="29">
        <f t="shared" si="3"/>
        <v>2.0801815431164901</v>
      </c>
    </row>
    <row r="21" spans="1:10" x14ac:dyDescent="0.25">
      <c r="A21" s="7" t="s">
        <v>122</v>
      </c>
      <c r="B21" s="65">
        <v>256</v>
      </c>
      <c r="C21" s="66">
        <v>290</v>
      </c>
      <c r="D21" s="65">
        <v>2689</v>
      </c>
      <c r="E21" s="66">
        <v>2054</v>
      </c>
      <c r="F21" s="67"/>
      <c r="G21" s="65">
        <f t="shared" si="0"/>
        <v>-34</v>
      </c>
      <c r="H21" s="66">
        <f t="shared" si="1"/>
        <v>635</v>
      </c>
      <c r="I21" s="28">
        <f t="shared" si="2"/>
        <v>-11.724137931034482</v>
      </c>
      <c r="J21" s="29">
        <f t="shared" si="3"/>
        <v>30.915287244401167</v>
      </c>
    </row>
    <row r="22" spans="1:10" x14ac:dyDescent="0.25">
      <c r="A22" s="142" t="s">
        <v>124</v>
      </c>
      <c r="B22" s="143">
        <v>1324</v>
      </c>
      <c r="C22" s="144">
        <v>986</v>
      </c>
      <c r="D22" s="143">
        <v>10564</v>
      </c>
      <c r="E22" s="144">
        <v>10620</v>
      </c>
      <c r="F22" s="145"/>
      <c r="G22" s="143">
        <f t="shared" si="0"/>
        <v>338</v>
      </c>
      <c r="H22" s="144">
        <f t="shared" si="1"/>
        <v>-56</v>
      </c>
      <c r="I22" s="146">
        <f t="shared" si="2"/>
        <v>34.279918864097361</v>
      </c>
      <c r="J22" s="147">
        <f t="shared" si="3"/>
        <v>-0.52730696798493404</v>
      </c>
    </row>
    <row r="23" spans="1:10" x14ac:dyDescent="0.25">
      <c r="A23" s="7" t="s">
        <v>125</v>
      </c>
      <c r="B23" s="65">
        <v>4448</v>
      </c>
      <c r="C23" s="66">
        <v>3092</v>
      </c>
      <c r="D23" s="65">
        <v>35267</v>
      </c>
      <c r="E23" s="66">
        <v>27179</v>
      </c>
      <c r="F23" s="67"/>
      <c r="G23" s="65">
        <f t="shared" si="0"/>
        <v>1356</v>
      </c>
      <c r="H23" s="66">
        <f t="shared" si="1"/>
        <v>8088</v>
      </c>
      <c r="I23" s="28">
        <f t="shared" si="2"/>
        <v>43.855109961190166</v>
      </c>
      <c r="J23" s="29">
        <f t="shared" si="3"/>
        <v>29.758269251996026</v>
      </c>
    </row>
    <row r="24" spans="1:10" x14ac:dyDescent="0.25">
      <c r="A24" s="7" t="s">
        <v>126</v>
      </c>
      <c r="B24" s="65">
        <v>7575</v>
      </c>
      <c r="C24" s="66">
        <v>6378</v>
      </c>
      <c r="D24" s="65">
        <v>57707</v>
      </c>
      <c r="E24" s="66">
        <v>45445</v>
      </c>
      <c r="F24" s="67"/>
      <c r="G24" s="65">
        <f t="shared" si="0"/>
        <v>1197</v>
      </c>
      <c r="H24" s="66">
        <f t="shared" si="1"/>
        <v>12262</v>
      </c>
      <c r="I24" s="28">
        <f t="shared" si="2"/>
        <v>18.767638758231421</v>
      </c>
      <c r="J24" s="29">
        <f t="shared" si="3"/>
        <v>26.982066233909119</v>
      </c>
    </row>
    <row r="25" spans="1:10" x14ac:dyDescent="0.25">
      <c r="A25" s="7" t="s">
        <v>127</v>
      </c>
      <c r="B25" s="65">
        <v>4188</v>
      </c>
      <c r="C25" s="66">
        <v>3055</v>
      </c>
      <c r="D25" s="65">
        <v>32436</v>
      </c>
      <c r="E25" s="66">
        <v>29548</v>
      </c>
      <c r="F25" s="67"/>
      <c r="G25" s="65">
        <f t="shared" si="0"/>
        <v>1133</v>
      </c>
      <c r="H25" s="66">
        <f t="shared" si="1"/>
        <v>2888</v>
      </c>
      <c r="I25" s="28">
        <f t="shared" si="2"/>
        <v>37.086743044189852</v>
      </c>
      <c r="J25" s="29">
        <f t="shared" si="3"/>
        <v>9.7739271693515644</v>
      </c>
    </row>
    <row r="26" spans="1:10" x14ac:dyDescent="0.25">
      <c r="A26" s="7" t="s">
        <v>128</v>
      </c>
      <c r="B26" s="65">
        <v>916</v>
      </c>
      <c r="C26" s="66">
        <v>278</v>
      </c>
      <c r="D26" s="65">
        <v>4933</v>
      </c>
      <c r="E26" s="66">
        <v>3909</v>
      </c>
      <c r="F26" s="67"/>
      <c r="G26" s="65">
        <f t="shared" si="0"/>
        <v>638</v>
      </c>
      <c r="H26" s="66">
        <f t="shared" si="1"/>
        <v>1024</v>
      </c>
      <c r="I26" s="28">
        <f t="shared" si="2"/>
        <v>229.49640287769785</v>
      </c>
      <c r="J26" s="29">
        <f t="shared" si="3"/>
        <v>26.195958045535946</v>
      </c>
    </row>
    <row r="27" spans="1:10" x14ac:dyDescent="0.25">
      <c r="A27" s="142" t="s">
        <v>131</v>
      </c>
      <c r="B27" s="143">
        <v>10</v>
      </c>
      <c r="C27" s="144">
        <v>33</v>
      </c>
      <c r="D27" s="143">
        <v>216</v>
      </c>
      <c r="E27" s="144">
        <v>354</v>
      </c>
      <c r="F27" s="145"/>
      <c r="G27" s="143">
        <f t="shared" si="0"/>
        <v>-23</v>
      </c>
      <c r="H27" s="144">
        <f t="shared" si="1"/>
        <v>-138</v>
      </c>
      <c r="I27" s="146">
        <f t="shared" si="2"/>
        <v>-69.696969696969703</v>
      </c>
      <c r="J27" s="147">
        <f t="shared" si="3"/>
        <v>-38.983050847457626</v>
      </c>
    </row>
    <row r="28" spans="1:10" x14ac:dyDescent="0.25">
      <c r="A28" s="7" t="s">
        <v>132</v>
      </c>
      <c r="B28" s="65">
        <v>0</v>
      </c>
      <c r="C28" s="66">
        <v>5</v>
      </c>
      <c r="D28" s="65">
        <v>21</v>
      </c>
      <c r="E28" s="66">
        <v>15</v>
      </c>
      <c r="F28" s="67"/>
      <c r="G28" s="65">
        <f t="shared" si="0"/>
        <v>-5</v>
      </c>
      <c r="H28" s="66">
        <f t="shared" si="1"/>
        <v>6</v>
      </c>
      <c r="I28" s="28">
        <f t="shared" si="2"/>
        <v>-100</v>
      </c>
      <c r="J28" s="29">
        <f t="shared" si="3"/>
        <v>40</v>
      </c>
    </row>
    <row r="29" spans="1:10" x14ac:dyDescent="0.25">
      <c r="A29" s="7" t="s">
        <v>133</v>
      </c>
      <c r="B29" s="65">
        <v>22</v>
      </c>
      <c r="C29" s="66">
        <v>12</v>
      </c>
      <c r="D29" s="65">
        <v>240</v>
      </c>
      <c r="E29" s="66">
        <v>382</v>
      </c>
      <c r="F29" s="67"/>
      <c r="G29" s="65">
        <f t="shared" si="0"/>
        <v>10</v>
      </c>
      <c r="H29" s="66">
        <f t="shared" si="1"/>
        <v>-142</v>
      </c>
      <c r="I29" s="28">
        <f t="shared" si="2"/>
        <v>83.333333333333343</v>
      </c>
      <c r="J29" s="29">
        <f t="shared" si="3"/>
        <v>-37.172774869109951</v>
      </c>
    </row>
    <row r="30" spans="1:10" x14ac:dyDescent="0.25">
      <c r="A30" s="7" t="s">
        <v>134</v>
      </c>
      <c r="B30" s="65">
        <v>414</v>
      </c>
      <c r="C30" s="66">
        <v>601</v>
      </c>
      <c r="D30" s="65">
        <v>4442</v>
      </c>
      <c r="E30" s="66">
        <v>5170</v>
      </c>
      <c r="F30" s="67"/>
      <c r="G30" s="65">
        <f t="shared" si="0"/>
        <v>-187</v>
      </c>
      <c r="H30" s="66">
        <f t="shared" si="1"/>
        <v>-728</v>
      </c>
      <c r="I30" s="28">
        <f t="shared" si="2"/>
        <v>-31.114808652246257</v>
      </c>
      <c r="J30" s="29">
        <f t="shared" si="3"/>
        <v>-14.081237911025147</v>
      </c>
    </row>
    <row r="31" spans="1:10" x14ac:dyDescent="0.25">
      <c r="A31" s="7" t="s">
        <v>135</v>
      </c>
      <c r="B31" s="65">
        <v>718</v>
      </c>
      <c r="C31" s="66">
        <v>742</v>
      </c>
      <c r="D31" s="65">
        <v>5801</v>
      </c>
      <c r="E31" s="66">
        <v>6355</v>
      </c>
      <c r="F31" s="67"/>
      <c r="G31" s="65">
        <f t="shared" si="0"/>
        <v>-24</v>
      </c>
      <c r="H31" s="66">
        <f t="shared" si="1"/>
        <v>-554</v>
      </c>
      <c r="I31" s="28">
        <f t="shared" si="2"/>
        <v>-3.2345013477088949</v>
      </c>
      <c r="J31" s="29">
        <f t="shared" si="3"/>
        <v>-8.717545239968528</v>
      </c>
    </row>
    <row r="32" spans="1:10" x14ac:dyDescent="0.25">
      <c r="A32" s="7" t="s">
        <v>136</v>
      </c>
      <c r="B32" s="65">
        <v>4198</v>
      </c>
      <c r="C32" s="66">
        <v>3901</v>
      </c>
      <c r="D32" s="65">
        <v>33626</v>
      </c>
      <c r="E32" s="66">
        <v>31580</v>
      </c>
      <c r="F32" s="67"/>
      <c r="G32" s="65">
        <f t="shared" si="0"/>
        <v>297</v>
      </c>
      <c r="H32" s="66">
        <f t="shared" si="1"/>
        <v>2046</v>
      </c>
      <c r="I32" s="28">
        <f t="shared" si="2"/>
        <v>7.6134324532171238</v>
      </c>
      <c r="J32" s="29">
        <f t="shared" si="3"/>
        <v>6.4787840405319823</v>
      </c>
    </row>
    <row r="33" spans="1:10" x14ac:dyDescent="0.25">
      <c r="A33" s="7" t="s">
        <v>137</v>
      </c>
      <c r="B33" s="65">
        <v>226</v>
      </c>
      <c r="C33" s="66">
        <v>259</v>
      </c>
      <c r="D33" s="65">
        <v>2053</v>
      </c>
      <c r="E33" s="66">
        <v>1508</v>
      </c>
      <c r="F33" s="67"/>
      <c r="G33" s="65">
        <f t="shared" si="0"/>
        <v>-33</v>
      </c>
      <c r="H33" s="66">
        <f t="shared" si="1"/>
        <v>545</v>
      </c>
      <c r="I33" s="28">
        <f t="shared" si="2"/>
        <v>-12.741312741312742</v>
      </c>
      <c r="J33" s="29">
        <f t="shared" si="3"/>
        <v>36.140583554376661</v>
      </c>
    </row>
    <row r="34" spans="1:10" x14ac:dyDescent="0.25">
      <c r="A34" s="142" t="s">
        <v>130</v>
      </c>
      <c r="B34" s="143">
        <v>1174</v>
      </c>
      <c r="C34" s="144">
        <v>1136</v>
      </c>
      <c r="D34" s="143">
        <v>10562</v>
      </c>
      <c r="E34" s="144">
        <v>9310</v>
      </c>
      <c r="F34" s="145"/>
      <c r="G34" s="143">
        <f t="shared" si="0"/>
        <v>38</v>
      </c>
      <c r="H34" s="144">
        <f t="shared" si="1"/>
        <v>1252</v>
      </c>
      <c r="I34" s="146">
        <f t="shared" si="2"/>
        <v>3.345070422535211</v>
      </c>
      <c r="J34" s="147">
        <f t="shared" si="3"/>
        <v>13.447905477980665</v>
      </c>
    </row>
    <row r="35" spans="1:10" s="43" customFormat="1" ht="13" x14ac:dyDescent="0.3">
      <c r="A35" s="27" t="s">
        <v>0</v>
      </c>
      <c r="B35" s="71">
        <f>SUM(B14:B34)</f>
        <v>29426</v>
      </c>
      <c r="C35" s="72">
        <f>SUM(C14:C34)</f>
        <v>25367</v>
      </c>
      <c r="D35" s="71">
        <f>SUM(D14:D34)</f>
        <v>239363</v>
      </c>
      <c r="E35" s="72">
        <f>SUM(E14:E34)</f>
        <v>214492</v>
      </c>
      <c r="F35" s="73"/>
      <c r="G35" s="71">
        <f t="shared" si="0"/>
        <v>4059</v>
      </c>
      <c r="H35" s="72">
        <f t="shared" si="1"/>
        <v>24871</v>
      </c>
      <c r="I35" s="44">
        <f>IF(C35=0, 0, G35/C35*100)</f>
        <v>16.001103796270748</v>
      </c>
      <c r="J35" s="45">
        <f>IF(E35=0, 0, H35/E35*100)</f>
        <v>11.595304253771703</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114</v>
      </c>
      <c r="B40" s="30">
        <f>$B$7/$B$11*100</f>
        <v>14.317270441106505</v>
      </c>
      <c r="C40" s="31">
        <f>$C$7/$C$11*100</f>
        <v>19.273071313123349</v>
      </c>
      <c r="D40" s="30">
        <f>$D$7/$D$11*100</f>
        <v>17.335594891441033</v>
      </c>
      <c r="E40" s="31">
        <f>$E$7/$E$11*100</f>
        <v>20.101915222945376</v>
      </c>
      <c r="F40" s="32"/>
      <c r="G40" s="30">
        <f>B40-C40</f>
        <v>-4.9558008720168445</v>
      </c>
      <c r="H40" s="31">
        <f>D40-E40</f>
        <v>-2.7663203315043425</v>
      </c>
    </row>
    <row r="41" spans="1:10" x14ac:dyDescent="0.25">
      <c r="A41" s="7" t="s">
        <v>123</v>
      </c>
      <c r="B41" s="30">
        <f>$B$8/$B$11*100</f>
        <v>62.703051722966087</v>
      </c>
      <c r="C41" s="31">
        <f>$C$8/$C$11*100</f>
        <v>54.358024204675374</v>
      </c>
      <c r="D41" s="30">
        <f>$D$8/$D$11*100</f>
        <v>58.86749414069844</v>
      </c>
      <c r="E41" s="31">
        <f>$E$8/$E$11*100</f>
        <v>54.40808981220745</v>
      </c>
      <c r="F41" s="32"/>
      <c r="G41" s="30">
        <f>B41-C41</f>
        <v>8.3450275182907134</v>
      </c>
      <c r="H41" s="31">
        <f>D41-E41</f>
        <v>4.4594043284909901</v>
      </c>
    </row>
    <row r="42" spans="1:10" x14ac:dyDescent="0.25">
      <c r="A42" s="7" t="s">
        <v>129</v>
      </c>
      <c r="B42" s="30">
        <f>$B$9/$B$11*100</f>
        <v>18.990008835723511</v>
      </c>
      <c r="C42" s="31">
        <f>$C$9/$C$11*100</f>
        <v>21.890645326605433</v>
      </c>
      <c r="D42" s="30">
        <f>$D$9/$D$11*100</f>
        <v>19.384366004770996</v>
      </c>
      <c r="E42" s="31">
        <f>$E$9/$E$11*100</f>
        <v>21.149506741510173</v>
      </c>
      <c r="F42" s="32"/>
      <c r="G42" s="30">
        <f>B42-C42</f>
        <v>-2.9006364908819222</v>
      </c>
      <c r="H42" s="31">
        <f>D42-E42</f>
        <v>-1.7651407367391769</v>
      </c>
    </row>
    <row r="43" spans="1:10" x14ac:dyDescent="0.25">
      <c r="A43" s="7" t="s">
        <v>130</v>
      </c>
      <c r="B43" s="30">
        <f>$B$10/$B$11*100</f>
        <v>3.9896690002039015</v>
      </c>
      <c r="C43" s="31">
        <f>$C$10/$C$11*100</f>
        <v>4.4782591555958522</v>
      </c>
      <c r="D43" s="30">
        <f>$D$10/$D$11*100</f>
        <v>4.412544963089533</v>
      </c>
      <c r="E43" s="31">
        <f>$E$10/$E$11*100</f>
        <v>4.340488223337001</v>
      </c>
      <c r="F43" s="32"/>
      <c r="G43" s="30">
        <f>B43-C43</f>
        <v>-0.48859015539195072</v>
      </c>
      <c r="H43" s="31">
        <f>D43-E43</f>
        <v>7.2056739752532017E-2</v>
      </c>
    </row>
    <row r="44" spans="1:10" s="43" customFormat="1" ht="13" x14ac:dyDescent="0.3">
      <c r="A44" s="27" t="s">
        <v>0</v>
      </c>
      <c r="B44" s="46">
        <f>SUM(B40:B43)</f>
        <v>100.00000000000001</v>
      </c>
      <c r="C44" s="47">
        <f>SUM(C40:C43)</f>
        <v>100.00000000000001</v>
      </c>
      <c r="D44" s="46">
        <f>SUM(D40:D43)</f>
        <v>100</v>
      </c>
      <c r="E44" s="47">
        <f>SUM(E40:E43)</f>
        <v>100.00000000000001</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115</v>
      </c>
      <c r="B47" s="30">
        <f>$B$14/$B$35*100</f>
        <v>0.83599537823693337</v>
      </c>
      <c r="C47" s="31">
        <f>$C$14/$C$35*100</f>
        <v>0.72929396459967677</v>
      </c>
      <c r="D47" s="30">
        <f>$D$14/$D$35*100</f>
        <v>0.80338231054924936</v>
      </c>
      <c r="E47" s="31">
        <f>$E$14/$E$35*100</f>
        <v>0.65130634242768959</v>
      </c>
      <c r="F47" s="32"/>
      <c r="G47" s="30">
        <f t="shared" ref="G47:G68" si="4">B47-C47</f>
        <v>0.1067014136372566</v>
      </c>
      <c r="H47" s="31">
        <f t="shared" ref="H47:H68" si="5">D47-E47</f>
        <v>0.15207596812155977</v>
      </c>
    </row>
    <row r="48" spans="1:10" x14ac:dyDescent="0.25">
      <c r="A48" s="7" t="s">
        <v>116</v>
      </c>
      <c r="B48" s="30">
        <f>$B$15/$B$35*100</f>
        <v>2.3720519268673961</v>
      </c>
      <c r="C48" s="31">
        <f>$C$15/$C$35*100</f>
        <v>3.7883864863799426</v>
      </c>
      <c r="D48" s="30">
        <f>$D$15/$D$35*100</f>
        <v>3.0405701800194684</v>
      </c>
      <c r="E48" s="31">
        <f>$E$15/$E$35*100</f>
        <v>3.9847640005221638</v>
      </c>
      <c r="F48" s="32"/>
      <c r="G48" s="30">
        <f t="shared" si="4"/>
        <v>-1.4163345595125465</v>
      </c>
      <c r="H48" s="31">
        <f t="shared" si="5"/>
        <v>-0.9441938205026954</v>
      </c>
    </row>
    <row r="49" spans="1:8" x14ac:dyDescent="0.25">
      <c r="A49" s="7" t="s">
        <v>117</v>
      </c>
      <c r="B49" s="30">
        <f>$B$16/$B$35*100</f>
        <v>6.3175423095221905</v>
      </c>
      <c r="C49" s="31">
        <f>$C$16/$C$35*100</f>
        <v>7.4387984389167023</v>
      </c>
      <c r="D49" s="30">
        <f>$D$16/$D$35*100</f>
        <v>6.4028275046686414</v>
      </c>
      <c r="E49" s="31">
        <f>$E$16/$E$35*100</f>
        <v>8.4758405907912646</v>
      </c>
      <c r="F49" s="32"/>
      <c r="G49" s="30">
        <f t="shared" si="4"/>
        <v>-1.1212561293945118</v>
      </c>
      <c r="H49" s="31">
        <f t="shared" si="5"/>
        <v>-2.0730130861226232</v>
      </c>
    </row>
    <row r="50" spans="1:8" x14ac:dyDescent="0.25">
      <c r="A50" s="7" t="s">
        <v>118</v>
      </c>
      <c r="B50" s="30">
        <f>$B$17/$B$35*100</f>
        <v>2.477400937946034</v>
      </c>
      <c r="C50" s="31">
        <f>$C$17/$C$35*100</f>
        <v>4.5373910986715025</v>
      </c>
      <c r="D50" s="30">
        <f>$D$17/$D$35*100</f>
        <v>4.2395859009120036</v>
      </c>
      <c r="E50" s="31">
        <f>$E$17/$E$35*100</f>
        <v>4.1241631389515687</v>
      </c>
      <c r="F50" s="32"/>
      <c r="G50" s="30">
        <f t="shared" si="4"/>
        <v>-2.0599901607254685</v>
      </c>
      <c r="H50" s="31">
        <f t="shared" si="5"/>
        <v>0.11542276196043488</v>
      </c>
    </row>
    <row r="51" spans="1:8" x14ac:dyDescent="0.25">
      <c r="A51" s="7" t="s">
        <v>119</v>
      </c>
      <c r="B51" s="30">
        <f>$B$18/$B$35*100</f>
        <v>0.47916808264799837</v>
      </c>
      <c r="C51" s="31">
        <f>$C$18/$C$35*100</f>
        <v>0.42574999014467613</v>
      </c>
      <c r="D51" s="30">
        <f>$D$18/$D$35*100</f>
        <v>0.52890379883273519</v>
      </c>
      <c r="E51" s="31">
        <f>$E$18/$E$35*100</f>
        <v>0.60281968558267907</v>
      </c>
      <c r="F51" s="32"/>
      <c r="G51" s="30">
        <f t="shared" si="4"/>
        <v>5.3418092503322245E-2</v>
      </c>
      <c r="H51" s="31">
        <f t="shared" si="5"/>
        <v>-7.3915886749943871E-2</v>
      </c>
    </row>
    <row r="52" spans="1:8" x14ac:dyDescent="0.25">
      <c r="A52" s="7" t="s">
        <v>120</v>
      </c>
      <c r="B52" s="30">
        <f>$B$19/$B$35*100</f>
        <v>7.1365459117786995E-2</v>
      </c>
      <c r="C52" s="31">
        <f>$C$19/$C$35*100</f>
        <v>5.1247683998896204E-2</v>
      </c>
      <c r="D52" s="30">
        <f>$D$19/$D$35*100</f>
        <v>6.9350735076014247E-2</v>
      </c>
      <c r="E52" s="31">
        <f>$E$19/$E$35*100</f>
        <v>7.2729985267515812E-2</v>
      </c>
      <c r="F52" s="32"/>
      <c r="G52" s="30">
        <f t="shared" si="4"/>
        <v>2.0117775118890791E-2</v>
      </c>
      <c r="H52" s="31">
        <f t="shared" si="5"/>
        <v>-3.3792501915015649E-3</v>
      </c>
    </row>
    <row r="53" spans="1:8" x14ac:dyDescent="0.25">
      <c r="A53" s="7" t="s">
        <v>121</v>
      </c>
      <c r="B53" s="30">
        <f>$B$20/$B$35*100</f>
        <v>0.89376741657037995</v>
      </c>
      <c r="C53" s="31">
        <f>$C$20/$C$35*100</f>
        <v>1.1589860842827295</v>
      </c>
      <c r="D53" s="30">
        <f>$D$20/$D$35*100</f>
        <v>1.1275761082539908</v>
      </c>
      <c r="E53" s="31">
        <f>$E$20/$E$35*100</f>
        <v>1.2326800067135371</v>
      </c>
      <c r="F53" s="32"/>
      <c r="G53" s="30">
        <f t="shared" si="4"/>
        <v>-0.26521866771234959</v>
      </c>
      <c r="H53" s="31">
        <f t="shared" si="5"/>
        <v>-0.10510389845954626</v>
      </c>
    </row>
    <row r="54" spans="1:8" x14ac:dyDescent="0.25">
      <c r="A54" s="7" t="s">
        <v>122</v>
      </c>
      <c r="B54" s="30">
        <f>$B$21/$B$35*100</f>
        <v>0.86997893019778427</v>
      </c>
      <c r="C54" s="31">
        <f>$C$21/$C$35*100</f>
        <v>1.143217566129223</v>
      </c>
      <c r="D54" s="30">
        <f>$D$21/$D$35*100</f>
        <v>1.1233983531289298</v>
      </c>
      <c r="E54" s="31">
        <f>$E$21/$E$35*100</f>
        <v>0.95761147268895819</v>
      </c>
      <c r="F54" s="32"/>
      <c r="G54" s="30">
        <f t="shared" si="4"/>
        <v>-0.27323863593143871</v>
      </c>
      <c r="H54" s="31">
        <f t="shared" si="5"/>
        <v>0.16578688043997158</v>
      </c>
    </row>
    <row r="55" spans="1:8" x14ac:dyDescent="0.25">
      <c r="A55" s="142" t="s">
        <v>124</v>
      </c>
      <c r="B55" s="148">
        <f>$B$22/$B$35*100</f>
        <v>4.499422279616665</v>
      </c>
      <c r="C55" s="149">
        <f>$C$22/$C$35*100</f>
        <v>3.8869397248393582</v>
      </c>
      <c r="D55" s="148">
        <f>$D$22/$D$35*100</f>
        <v>4.4133805141145457</v>
      </c>
      <c r="E55" s="149">
        <f>$E$22/$E$35*100</f>
        <v>4.9512336124424214</v>
      </c>
      <c r="F55" s="150"/>
      <c r="G55" s="148">
        <f t="shared" si="4"/>
        <v>0.61248255477730673</v>
      </c>
      <c r="H55" s="149">
        <f t="shared" si="5"/>
        <v>-0.53785309832787576</v>
      </c>
    </row>
    <row r="56" spans="1:8" x14ac:dyDescent="0.25">
      <c r="A56" s="7" t="s">
        <v>125</v>
      </c>
      <c r="B56" s="30">
        <f>$B$23/$B$35*100</f>
        <v>15.115883912186501</v>
      </c>
      <c r="C56" s="31">
        <f>$C$23/$C$35*100</f>
        <v>12.189064532660543</v>
      </c>
      <c r="D56" s="30">
        <f>$D$23/$D$35*100</f>
        <v>14.73368899955298</v>
      </c>
      <c r="E56" s="31">
        <f>$E$23/$E$35*100</f>
        <v>12.671335061447515</v>
      </c>
      <c r="F56" s="32"/>
      <c r="G56" s="30">
        <f t="shared" si="4"/>
        <v>2.9268193795259574</v>
      </c>
      <c r="H56" s="31">
        <f t="shared" si="5"/>
        <v>2.0623539381054652</v>
      </c>
    </row>
    <row r="57" spans="1:8" x14ac:dyDescent="0.25">
      <c r="A57" s="7" t="s">
        <v>126</v>
      </c>
      <c r="B57" s="30">
        <f>$B$24/$B$35*100</f>
        <v>25.742540610344594</v>
      </c>
      <c r="C57" s="31">
        <f>$C$24/$C$35*100</f>
        <v>25.142902195766155</v>
      </c>
      <c r="D57" s="30">
        <f>$D$24/$D$35*100</f>
        <v>24.108571500190088</v>
      </c>
      <c r="E57" s="31">
        <f>$E$24/$E$35*100</f>
        <v>21.187270387706768</v>
      </c>
      <c r="F57" s="32"/>
      <c r="G57" s="30">
        <f t="shared" si="4"/>
        <v>0.59963841457843969</v>
      </c>
      <c r="H57" s="31">
        <f t="shared" si="5"/>
        <v>2.9213011124833201</v>
      </c>
    </row>
    <row r="58" spans="1:8" x14ac:dyDescent="0.25">
      <c r="A58" s="7" t="s">
        <v>127</v>
      </c>
      <c r="B58" s="30">
        <f>$B$25/$B$35*100</f>
        <v>14.232311561204378</v>
      </c>
      <c r="C58" s="31">
        <f>$C$25/$C$35*100</f>
        <v>12.043205739740607</v>
      </c>
      <c r="D58" s="30">
        <f>$D$25/$D$35*100</f>
        <v>13.550966523648183</v>
      </c>
      <c r="E58" s="31">
        <f>$E$25/$E$35*100</f>
        <v>13.775805158234339</v>
      </c>
      <c r="F58" s="32"/>
      <c r="G58" s="30">
        <f t="shared" si="4"/>
        <v>2.1891058214637713</v>
      </c>
      <c r="H58" s="31">
        <f t="shared" si="5"/>
        <v>-0.22483863458615616</v>
      </c>
    </row>
    <row r="59" spans="1:8" x14ac:dyDescent="0.25">
      <c r="A59" s="7" t="s">
        <v>128</v>
      </c>
      <c r="B59" s="30">
        <f>$B$26/$B$35*100</f>
        <v>3.1128933596139468</v>
      </c>
      <c r="C59" s="31">
        <f>$C$26/$C$35*100</f>
        <v>1.0959120116687033</v>
      </c>
      <c r="D59" s="30">
        <f>$D$26/$D$35*100</f>
        <v>2.0608866031926407</v>
      </c>
      <c r="E59" s="31">
        <f>$E$26/$E$35*100</f>
        <v>1.8224455923764056</v>
      </c>
      <c r="F59" s="32"/>
      <c r="G59" s="30">
        <f t="shared" si="4"/>
        <v>2.0169813479452436</v>
      </c>
      <c r="H59" s="31">
        <f t="shared" si="5"/>
        <v>0.23844101081623514</v>
      </c>
    </row>
    <row r="60" spans="1:8" x14ac:dyDescent="0.25">
      <c r="A60" s="142" t="s">
        <v>131</v>
      </c>
      <c r="B60" s="148">
        <f>$B$27/$B$35*100</f>
        <v>3.3983551960850948E-2</v>
      </c>
      <c r="C60" s="149">
        <f>$C$27/$C$35*100</f>
        <v>0.13009027476642882</v>
      </c>
      <c r="D60" s="148">
        <f>$D$27/$D$35*100</f>
        <v>9.0239510701319747E-2</v>
      </c>
      <c r="E60" s="149">
        <f>$E$27/$E$35*100</f>
        <v>0.16504112041474739</v>
      </c>
      <c r="F60" s="150"/>
      <c r="G60" s="148">
        <f t="shared" si="4"/>
        <v>-9.610672280557786E-2</v>
      </c>
      <c r="H60" s="149">
        <f t="shared" si="5"/>
        <v>-7.4801609713427641E-2</v>
      </c>
    </row>
    <row r="61" spans="1:8" x14ac:dyDescent="0.25">
      <c r="A61" s="7" t="s">
        <v>132</v>
      </c>
      <c r="B61" s="30">
        <f>$B$28/$B$35*100</f>
        <v>0</v>
      </c>
      <c r="C61" s="31">
        <f>$C$28/$C$35*100</f>
        <v>1.9710647691883156E-2</v>
      </c>
      <c r="D61" s="30">
        <f>$D$28/$D$35*100</f>
        <v>8.7732857626283099E-3</v>
      </c>
      <c r="E61" s="31">
        <f>$E$28/$E$35*100</f>
        <v>6.9932678141842114E-3</v>
      </c>
      <c r="F61" s="32"/>
      <c r="G61" s="30">
        <f t="shared" si="4"/>
        <v>-1.9710647691883156E-2</v>
      </c>
      <c r="H61" s="31">
        <f t="shared" si="5"/>
        <v>1.7800179484440985E-3</v>
      </c>
    </row>
    <row r="62" spans="1:8" x14ac:dyDescent="0.25">
      <c r="A62" s="7" t="s">
        <v>133</v>
      </c>
      <c r="B62" s="30">
        <f>$B$29/$B$35*100</f>
        <v>7.4763814313872079E-2</v>
      </c>
      <c r="C62" s="31">
        <f>$C$29/$C$35*100</f>
        <v>4.7305554460519574E-2</v>
      </c>
      <c r="D62" s="30">
        <f>$D$29/$D$35*100</f>
        <v>0.1002661230014664</v>
      </c>
      <c r="E62" s="31">
        <f>$E$29/$E$35*100</f>
        <v>0.17809522033455794</v>
      </c>
      <c r="F62" s="32"/>
      <c r="G62" s="30">
        <f t="shared" si="4"/>
        <v>2.7458259853352505E-2</v>
      </c>
      <c r="H62" s="31">
        <f t="shared" si="5"/>
        <v>-7.782909733309154E-2</v>
      </c>
    </row>
    <row r="63" spans="1:8" x14ac:dyDescent="0.25">
      <c r="A63" s="7" t="s">
        <v>134</v>
      </c>
      <c r="B63" s="30">
        <f>$B$30/$B$35*100</f>
        <v>1.4069190511792293</v>
      </c>
      <c r="C63" s="31">
        <f>$C$30/$C$35*100</f>
        <v>2.3692198525643553</v>
      </c>
      <c r="D63" s="30">
        <f>$D$30/$D$35*100</f>
        <v>1.8557588265521403</v>
      </c>
      <c r="E63" s="31">
        <f>$E$30/$E$35*100</f>
        <v>2.4103463066221584</v>
      </c>
      <c r="F63" s="32"/>
      <c r="G63" s="30">
        <f t="shared" si="4"/>
        <v>-0.96230080138512597</v>
      </c>
      <c r="H63" s="31">
        <f t="shared" si="5"/>
        <v>-0.55458748007001812</v>
      </c>
    </row>
    <row r="64" spans="1:8" x14ac:dyDescent="0.25">
      <c r="A64" s="7" t="s">
        <v>135</v>
      </c>
      <c r="B64" s="30">
        <f>$B$31/$B$35*100</f>
        <v>2.4400190307890983</v>
      </c>
      <c r="C64" s="31">
        <f>$C$31/$C$35*100</f>
        <v>2.9250601174754602</v>
      </c>
      <c r="D64" s="30">
        <f>$D$31/$D$35*100</f>
        <v>2.4235157480479437</v>
      </c>
      <c r="E64" s="31">
        <f>$E$31/$E$35*100</f>
        <v>2.9628144639427112</v>
      </c>
      <c r="F64" s="32"/>
      <c r="G64" s="30">
        <f t="shared" si="4"/>
        <v>-0.48504108668636192</v>
      </c>
      <c r="H64" s="31">
        <f t="shared" si="5"/>
        <v>-0.53929871589476752</v>
      </c>
    </row>
    <row r="65" spans="1:8" x14ac:dyDescent="0.25">
      <c r="A65" s="7" t="s">
        <v>136</v>
      </c>
      <c r="B65" s="30">
        <f>$B$32/$B$35*100</f>
        <v>14.266295113165228</v>
      </c>
      <c r="C65" s="31">
        <f>$C$32/$C$35*100</f>
        <v>15.378247329207237</v>
      </c>
      <c r="D65" s="30">
        <f>$D$32/$D$35*100</f>
        <v>14.048119383530452</v>
      </c>
      <c r="E65" s="31">
        <f>$E$32/$E$35*100</f>
        <v>14.72315983812916</v>
      </c>
      <c r="F65" s="32"/>
      <c r="G65" s="30">
        <f t="shared" si="4"/>
        <v>-1.1119522160420097</v>
      </c>
      <c r="H65" s="31">
        <f t="shared" si="5"/>
        <v>-0.6750404545987081</v>
      </c>
    </row>
    <row r="66" spans="1:8" x14ac:dyDescent="0.25">
      <c r="A66" s="7" t="s">
        <v>137</v>
      </c>
      <c r="B66" s="30">
        <f>$B$33/$B$35*100</f>
        <v>0.76802827431523135</v>
      </c>
      <c r="C66" s="31">
        <f>$C$33/$C$35*100</f>
        <v>1.0210115504395474</v>
      </c>
      <c r="D66" s="30">
        <f>$D$33/$D$35*100</f>
        <v>0.85769312717504376</v>
      </c>
      <c r="E66" s="31">
        <f>$E$33/$E$35*100</f>
        <v>0.70305652425265275</v>
      </c>
      <c r="F66" s="32"/>
      <c r="G66" s="30">
        <f t="shared" si="4"/>
        <v>-0.25298327612431604</v>
      </c>
      <c r="H66" s="31">
        <f t="shared" si="5"/>
        <v>0.15463660292239101</v>
      </c>
    </row>
    <row r="67" spans="1:8" x14ac:dyDescent="0.25">
      <c r="A67" s="142" t="s">
        <v>130</v>
      </c>
      <c r="B67" s="148">
        <f>$B$34/$B$35*100</f>
        <v>3.9896690002039015</v>
      </c>
      <c r="C67" s="149">
        <f>$C$34/$C$35*100</f>
        <v>4.4782591555958522</v>
      </c>
      <c r="D67" s="148">
        <f>$D$34/$D$35*100</f>
        <v>4.412544963089533</v>
      </c>
      <c r="E67" s="149">
        <f>$E$34/$E$35*100</f>
        <v>4.340488223337001</v>
      </c>
      <c r="F67" s="150"/>
      <c r="G67" s="148">
        <f t="shared" si="4"/>
        <v>-0.48859015539195072</v>
      </c>
      <c r="H67" s="149">
        <f t="shared" si="5"/>
        <v>7.2056739752532017E-2</v>
      </c>
    </row>
    <row r="68" spans="1:8" s="43" customFormat="1" ht="13" x14ac:dyDescent="0.3">
      <c r="A68" s="27" t="s">
        <v>0</v>
      </c>
      <c r="B68" s="46">
        <f>SUM(B47:B67)</f>
        <v>100</v>
      </c>
      <c r="C68" s="47">
        <f>SUM(C47:C67)</f>
        <v>100</v>
      </c>
      <c r="D68" s="46">
        <f>SUM(D47:D67)</f>
        <v>99.999999999999986</v>
      </c>
      <c r="E68" s="47">
        <f>SUM(E47:E67)</f>
        <v>100</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9"/>
  <sheetViews>
    <sheetView tabSelected="1"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23</v>
      </c>
      <c r="C6" s="66">
        <v>18</v>
      </c>
      <c r="D6" s="65">
        <v>205</v>
      </c>
      <c r="E6" s="66">
        <v>192</v>
      </c>
      <c r="F6" s="67"/>
      <c r="G6" s="65">
        <f t="shared" ref="G6:G37" si="0">B6-C6</f>
        <v>5</v>
      </c>
      <c r="H6" s="66">
        <f t="shared" ref="H6:H37" si="1">D6-E6</f>
        <v>13</v>
      </c>
      <c r="I6" s="20">
        <f t="shared" ref="I6:I37" si="2">IF(C6=0, "-", IF(G6/C6&lt;10, G6/C6, "&gt;999%"))</f>
        <v>0.27777777777777779</v>
      </c>
      <c r="J6" s="21">
        <f t="shared" ref="J6:J37" si="3">IF(E6=0, "-", IF(H6/E6&lt;10, H6/E6, "&gt;999%"))</f>
        <v>6.7708333333333329E-2</v>
      </c>
    </row>
    <row r="7" spans="1:10" x14ac:dyDescent="0.25">
      <c r="A7" s="7" t="s">
        <v>32</v>
      </c>
      <c r="B7" s="65">
        <v>0</v>
      </c>
      <c r="C7" s="66">
        <v>0</v>
      </c>
      <c r="D7" s="65">
        <v>0</v>
      </c>
      <c r="E7" s="66">
        <v>2</v>
      </c>
      <c r="F7" s="67"/>
      <c r="G7" s="65">
        <f t="shared" si="0"/>
        <v>0</v>
      </c>
      <c r="H7" s="66">
        <f t="shared" si="1"/>
        <v>-2</v>
      </c>
      <c r="I7" s="20" t="str">
        <f t="shared" si="2"/>
        <v>-</v>
      </c>
      <c r="J7" s="21">
        <f t="shared" si="3"/>
        <v>-1</v>
      </c>
    </row>
    <row r="8" spans="1:10" x14ac:dyDescent="0.25">
      <c r="A8" s="7" t="s">
        <v>33</v>
      </c>
      <c r="B8" s="65">
        <v>4</v>
      </c>
      <c r="C8" s="66">
        <v>3</v>
      </c>
      <c r="D8" s="65">
        <v>28</v>
      </c>
      <c r="E8" s="66">
        <v>29</v>
      </c>
      <c r="F8" s="67"/>
      <c r="G8" s="65">
        <f t="shared" si="0"/>
        <v>1</v>
      </c>
      <c r="H8" s="66">
        <f t="shared" si="1"/>
        <v>-1</v>
      </c>
      <c r="I8" s="20">
        <f t="shared" si="2"/>
        <v>0.33333333333333331</v>
      </c>
      <c r="J8" s="21">
        <f t="shared" si="3"/>
        <v>-3.4482758620689655E-2</v>
      </c>
    </row>
    <row r="9" spans="1:10" x14ac:dyDescent="0.25">
      <c r="A9" s="7" t="s">
        <v>34</v>
      </c>
      <c r="B9" s="65">
        <v>477</v>
      </c>
      <c r="C9" s="66">
        <v>335</v>
      </c>
      <c r="D9" s="65">
        <v>3754</v>
      </c>
      <c r="E9" s="66">
        <v>2626</v>
      </c>
      <c r="F9" s="67"/>
      <c r="G9" s="65">
        <f t="shared" si="0"/>
        <v>142</v>
      </c>
      <c r="H9" s="66">
        <f t="shared" si="1"/>
        <v>1128</v>
      </c>
      <c r="I9" s="20">
        <f t="shared" si="2"/>
        <v>0.42388059701492536</v>
      </c>
      <c r="J9" s="21">
        <f t="shared" si="3"/>
        <v>0.42955064737242954</v>
      </c>
    </row>
    <row r="10" spans="1:10" x14ac:dyDescent="0.25">
      <c r="A10" s="7" t="s">
        <v>35</v>
      </c>
      <c r="B10" s="65">
        <v>6</v>
      </c>
      <c r="C10" s="66">
        <v>2</v>
      </c>
      <c r="D10" s="65">
        <v>45</v>
      </c>
      <c r="E10" s="66">
        <v>36</v>
      </c>
      <c r="F10" s="67"/>
      <c r="G10" s="65">
        <f t="shared" si="0"/>
        <v>4</v>
      </c>
      <c r="H10" s="66">
        <f t="shared" si="1"/>
        <v>9</v>
      </c>
      <c r="I10" s="20">
        <f t="shared" si="2"/>
        <v>2</v>
      </c>
      <c r="J10" s="21">
        <f t="shared" si="3"/>
        <v>0.25</v>
      </c>
    </row>
    <row r="11" spans="1:10" x14ac:dyDescent="0.25">
      <c r="A11" s="7" t="s">
        <v>36</v>
      </c>
      <c r="B11" s="65">
        <v>860</v>
      </c>
      <c r="C11" s="66">
        <v>844</v>
      </c>
      <c r="D11" s="65">
        <v>7484</v>
      </c>
      <c r="E11" s="66">
        <v>6945</v>
      </c>
      <c r="F11" s="67"/>
      <c r="G11" s="65">
        <f t="shared" si="0"/>
        <v>16</v>
      </c>
      <c r="H11" s="66">
        <f t="shared" si="1"/>
        <v>539</v>
      </c>
      <c r="I11" s="20">
        <f t="shared" si="2"/>
        <v>1.8957345971563982E-2</v>
      </c>
      <c r="J11" s="21">
        <f t="shared" si="3"/>
        <v>7.7609791216702667E-2</v>
      </c>
    </row>
    <row r="12" spans="1:10" x14ac:dyDescent="0.25">
      <c r="A12" s="7" t="s">
        <v>37</v>
      </c>
      <c r="B12" s="65">
        <v>122</v>
      </c>
      <c r="C12" s="66">
        <v>0</v>
      </c>
      <c r="D12" s="65">
        <v>2018</v>
      </c>
      <c r="E12" s="66">
        <v>0</v>
      </c>
      <c r="F12" s="67"/>
      <c r="G12" s="65">
        <f t="shared" si="0"/>
        <v>122</v>
      </c>
      <c r="H12" s="66">
        <f t="shared" si="1"/>
        <v>2018</v>
      </c>
      <c r="I12" s="20" t="str">
        <f t="shared" si="2"/>
        <v>-</v>
      </c>
      <c r="J12" s="21" t="str">
        <f t="shared" si="3"/>
        <v>-</v>
      </c>
    </row>
    <row r="13" spans="1:10" x14ac:dyDescent="0.25">
      <c r="A13" s="7" t="s">
        <v>38</v>
      </c>
      <c r="B13" s="65">
        <v>0</v>
      </c>
      <c r="C13" s="66">
        <v>0</v>
      </c>
      <c r="D13" s="65">
        <v>0</v>
      </c>
      <c r="E13" s="66">
        <v>1</v>
      </c>
      <c r="F13" s="67"/>
      <c r="G13" s="65">
        <f t="shared" si="0"/>
        <v>0</v>
      </c>
      <c r="H13" s="66">
        <f t="shared" si="1"/>
        <v>-1</v>
      </c>
      <c r="I13" s="20" t="str">
        <f t="shared" si="2"/>
        <v>-</v>
      </c>
      <c r="J13" s="21">
        <f t="shared" si="3"/>
        <v>-1</v>
      </c>
    </row>
    <row r="14" spans="1:10" x14ac:dyDescent="0.25">
      <c r="A14" s="7" t="s">
        <v>39</v>
      </c>
      <c r="B14" s="65">
        <v>224</v>
      </c>
      <c r="C14" s="66">
        <v>0</v>
      </c>
      <c r="D14" s="65">
        <v>1507</v>
      </c>
      <c r="E14" s="66">
        <v>0</v>
      </c>
      <c r="F14" s="67"/>
      <c r="G14" s="65">
        <f t="shared" si="0"/>
        <v>224</v>
      </c>
      <c r="H14" s="66">
        <f t="shared" si="1"/>
        <v>1507</v>
      </c>
      <c r="I14" s="20" t="str">
        <f t="shared" si="2"/>
        <v>-</v>
      </c>
      <c r="J14" s="21" t="str">
        <f t="shared" si="3"/>
        <v>-</v>
      </c>
    </row>
    <row r="15" spans="1:10" x14ac:dyDescent="0.25">
      <c r="A15" s="7" t="s">
        <v>40</v>
      </c>
      <c r="B15" s="65">
        <v>117</v>
      </c>
      <c r="C15" s="66">
        <v>72</v>
      </c>
      <c r="D15" s="65">
        <v>780</v>
      </c>
      <c r="E15" s="66">
        <v>521</v>
      </c>
      <c r="F15" s="67"/>
      <c r="G15" s="65">
        <f t="shared" si="0"/>
        <v>45</v>
      </c>
      <c r="H15" s="66">
        <f t="shared" si="1"/>
        <v>259</v>
      </c>
      <c r="I15" s="20">
        <f t="shared" si="2"/>
        <v>0.625</v>
      </c>
      <c r="J15" s="21">
        <f t="shared" si="3"/>
        <v>0.49712092130518232</v>
      </c>
    </row>
    <row r="16" spans="1:10" x14ac:dyDescent="0.25">
      <c r="A16" s="7" t="s">
        <v>41</v>
      </c>
      <c r="B16" s="65">
        <v>0</v>
      </c>
      <c r="C16" s="66">
        <v>0</v>
      </c>
      <c r="D16" s="65">
        <v>0</v>
      </c>
      <c r="E16" s="66">
        <v>10</v>
      </c>
      <c r="F16" s="67"/>
      <c r="G16" s="65">
        <f t="shared" si="0"/>
        <v>0</v>
      </c>
      <c r="H16" s="66">
        <f t="shared" si="1"/>
        <v>-10</v>
      </c>
      <c r="I16" s="20" t="str">
        <f t="shared" si="2"/>
        <v>-</v>
      </c>
      <c r="J16" s="21">
        <f t="shared" si="3"/>
        <v>-1</v>
      </c>
    </row>
    <row r="17" spans="1:10" x14ac:dyDescent="0.25">
      <c r="A17" s="7" t="s">
        <v>42</v>
      </c>
      <c r="B17" s="65">
        <v>6</v>
      </c>
      <c r="C17" s="66">
        <v>2</v>
      </c>
      <c r="D17" s="65">
        <v>54</v>
      </c>
      <c r="E17" s="66">
        <v>74</v>
      </c>
      <c r="F17" s="67"/>
      <c r="G17" s="65">
        <f t="shared" si="0"/>
        <v>4</v>
      </c>
      <c r="H17" s="66">
        <f t="shared" si="1"/>
        <v>-20</v>
      </c>
      <c r="I17" s="20">
        <f t="shared" si="2"/>
        <v>2</v>
      </c>
      <c r="J17" s="21">
        <f t="shared" si="3"/>
        <v>-0.27027027027027029</v>
      </c>
    </row>
    <row r="18" spans="1:10" x14ac:dyDescent="0.25">
      <c r="A18" s="7" t="s">
        <v>43</v>
      </c>
      <c r="B18" s="65">
        <v>129</v>
      </c>
      <c r="C18" s="66">
        <v>76</v>
      </c>
      <c r="D18" s="65">
        <v>1009</v>
      </c>
      <c r="E18" s="66">
        <v>98</v>
      </c>
      <c r="F18" s="67"/>
      <c r="G18" s="65">
        <f t="shared" si="0"/>
        <v>53</v>
      </c>
      <c r="H18" s="66">
        <f t="shared" si="1"/>
        <v>911</v>
      </c>
      <c r="I18" s="20">
        <f t="shared" si="2"/>
        <v>0.69736842105263153</v>
      </c>
      <c r="J18" s="21">
        <f t="shared" si="3"/>
        <v>9.295918367346939</v>
      </c>
    </row>
    <row r="19" spans="1:10" x14ac:dyDescent="0.25">
      <c r="A19" s="7" t="s">
        <v>46</v>
      </c>
      <c r="B19" s="65">
        <v>5</v>
      </c>
      <c r="C19" s="66">
        <v>0</v>
      </c>
      <c r="D19" s="65">
        <v>41</v>
      </c>
      <c r="E19" s="66">
        <v>35</v>
      </c>
      <c r="F19" s="67"/>
      <c r="G19" s="65">
        <f t="shared" si="0"/>
        <v>5</v>
      </c>
      <c r="H19" s="66">
        <f t="shared" si="1"/>
        <v>6</v>
      </c>
      <c r="I19" s="20" t="str">
        <f t="shared" si="2"/>
        <v>-</v>
      </c>
      <c r="J19" s="21">
        <f t="shared" si="3"/>
        <v>0.17142857142857143</v>
      </c>
    </row>
    <row r="20" spans="1:10" x14ac:dyDescent="0.25">
      <c r="A20" s="7" t="s">
        <v>47</v>
      </c>
      <c r="B20" s="65">
        <v>27</v>
      </c>
      <c r="C20" s="66">
        <v>2</v>
      </c>
      <c r="D20" s="65">
        <v>223</v>
      </c>
      <c r="E20" s="66">
        <v>108</v>
      </c>
      <c r="F20" s="67"/>
      <c r="G20" s="65">
        <f t="shared" si="0"/>
        <v>25</v>
      </c>
      <c r="H20" s="66">
        <f t="shared" si="1"/>
        <v>115</v>
      </c>
      <c r="I20" s="20" t="str">
        <f t="shared" si="2"/>
        <v>&gt;999%</v>
      </c>
      <c r="J20" s="21">
        <f t="shared" si="3"/>
        <v>1.0648148148148149</v>
      </c>
    </row>
    <row r="21" spans="1:10" x14ac:dyDescent="0.25">
      <c r="A21" s="7" t="s">
        <v>48</v>
      </c>
      <c r="B21" s="65">
        <v>51</v>
      </c>
      <c r="C21" s="66">
        <v>17</v>
      </c>
      <c r="D21" s="65">
        <v>327</v>
      </c>
      <c r="E21" s="66">
        <v>131</v>
      </c>
      <c r="F21" s="67"/>
      <c r="G21" s="65">
        <f t="shared" si="0"/>
        <v>34</v>
      </c>
      <c r="H21" s="66">
        <f t="shared" si="1"/>
        <v>196</v>
      </c>
      <c r="I21" s="20">
        <f t="shared" si="2"/>
        <v>2</v>
      </c>
      <c r="J21" s="21">
        <f t="shared" si="3"/>
        <v>1.4961832061068703</v>
      </c>
    </row>
    <row r="22" spans="1:10" x14ac:dyDescent="0.25">
      <c r="A22" s="7" t="s">
        <v>49</v>
      </c>
      <c r="B22" s="65">
        <v>2504</v>
      </c>
      <c r="C22" s="66">
        <v>2157</v>
      </c>
      <c r="D22" s="65">
        <v>20222</v>
      </c>
      <c r="E22" s="66">
        <v>15284</v>
      </c>
      <c r="F22" s="67"/>
      <c r="G22" s="65">
        <f t="shared" si="0"/>
        <v>347</v>
      </c>
      <c r="H22" s="66">
        <f t="shared" si="1"/>
        <v>4938</v>
      </c>
      <c r="I22" s="20">
        <f t="shared" si="2"/>
        <v>0.16087158089939732</v>
      </c>
      <c r="J22" s="21">
        <f t="shared" si="3"/>
        <v>0.32308296257524211</v>
      </c>
    </row>
    <row r="23" spans="1:10" x14ac:dyDescent="0.25">
      <c r="A23" s="7" t="s">
        <v>53</v>
      </c>
      <c r="B23" s="65">
        <v>39</v>
      </c>
      <c r="C23" s="66">
        <v>29</v>
      </c>
      <c r="D23" s="65">
        <v>313</v>
      </c>
      <c r="E23" s="66">
        <v>155</v>
      </c>
      <c r="F23" s="67"/>
      <c r="G23" s="65">
        <f t="shared" si="0"/>
        <v>10</v>
      </c>
      <c r="H23" s="66">
        <f t="shared" si="1"/>
        <v>158</v>
      </c>
      <c r="I23" s="20">
        <f t="shared" si="2"/>
        <v>0.34482758620689657</v>
      </c>
      <c r="J23" s="21">
        <f t="shared" si="3"/>
        <v>1.0193548387096774</v>
      </c>
    </row>
    <row r="24" spans="1:10" x14ac:dyDescent="0.25">
      <c r="A24" s="7" t="s">
        <v>54</v>
      </c>
      <c r="B24" s="65">
        <v>881</v>
      </c>
      <c r="C24" s="66">
        <v>762</v>
      </c>
      <c r="D24" s="65">
        <v>7127</v>
      </c>
      <c r="E24" s="66">
        <v>4094</v>
      </c>
      <c r="F24" s="67"/>
      <c r="G24" s="65">
        <f t="shared" si="0"/>
        <v>119</v>
      </c>
      <c r="H24" s="66">
        <f t="shared" si="1"/>
        <v>3033</v>
      </c>
      <c r="I24" s="20">
        <f t="shared" si="2"/>
        <v>0.15616797900262466</v>
      </c>
      <c r="J24" s="21">
        <f t="shared" si="3"/>
        <v>0.74084025403028819</v>
      </c>
    </row>
    <row r="25" spans="1:10" x14ac:dyDescent="0.25">
      <c r="A25" s="7" t="s">
        <v>56</v>
      </c>
      <c r="B25" s="65">
        <v>535</v>
      </c>
      <c r="C25" s="66">
        <v>496</v>
      </c>
      <c r="D25" s="65">
        <v>4026</v>
      </c>
      <c r="E25" s="66">
        <v>4073</v>
      </c>
      <c r="F25" s="67"/>
      <c r="G25" s="65">
        <f t="shared" si="0"/>
        <v>39</v>
      </c>
      <c r="H25" s="66">
        <f t="shared" si="1"/>
        <v>-47</v>
      </c>
      <c r="I25" s="20">
        <f t="shared" si="2"/>
        <v>7.8629032258064516E-2</v>
      </c>
      <c r="J25" s="21">
        <f t="shared" si="3"/>
        <v>-1.1539405843358703E-2</v>
      </c>
    </row>
    <row r="26" spans="1:10" x14ac:dyDescent="0.25">
      <c r="A26" s="7" t="s">
        <v>57</v>
      </c>
      <c r="B26" s="65">
        <v>1381</v>
      </c>
      <c r="C26" s="66">
        <v>1819</v>
      </c>
      <c r="D26" s="65">
        <v>14917</v>
      </c>
      <c r="E26" s="66">
        <v>16077</v>
      </c>
      <c r="F26" s="67"/>
      <c r="G26" s="65">
        <f t="shared" si="0"/>
        <v>-438</v>
      </c>
      <c r="H26" s="66">
        <f t="shared" si="1"/>
        <v>-1160</v>
      </c>
      <c r="I26" s="20">
        <f t="shared" si="2"/>
        <v>-0.24079164376030787</v>
      </c>
      <c r="J26" s="21">
        <f t="shared" si="3"/>
        <v>-7.2152764819307089E-2</v>
      </c>
    </row>
    <row r="27" spans="1:10" x14ac:dyDescent="0.25">
      <c r="A27" s="7" t="s">
        <v>60</v>
      </c>
      <c r="B27" s="65">
        <v>1213</v>
      </c>
      <c r="C27" s="66">
        <v>546</v>
      </c>
      <c r="D27" s="65">
        <v>6124</v>
      </c>
      <c r="E27" s="66">
        <v>5553</v>
      </c>
      <c r="F27" s="67"/>
      <c r="G27" s="65">
        <f t="shared" si="0"/>
        <v>667</v>
      </c>
      <c r="H27" s="66">
        <f t="shared" si="1"/>
        <v>571</v>
      </c>
      <c r="I27" s="20">
        <f t="shared" si="2"/>
        <v>1.2216117216117217</v>
      </c>
      <c r="J27" s="21">
        <f t="shared" si="3"/>
        <v>0.1028273005582568</v>
      </c>
    </row>
    <row r="28" spans="1:10" x14ac:dyDescent="0.25">
      <c r="A28" s="7" t="s">
        <v>61</v>
      </c>
      <c r="B28" s="65">
        <v>0</v>
      </c>
      <c r="C28" s="66">
        <v>0</v>
      </c>
      <c r="D28" s="65">
        <v>0</v>
      </c>
      <c r="E28" s="66">
        <v>7</v>
      </c>
      <c r="F28" s="67"/>
      <c r="G28" s="65">
        <f t="shared" si="0"/>
        <v>0</v>
      </c>
      <c r="H28" s="66">
        <f t="shared" si="1"/>
        <v>-7</v>
      </c>
      <c r="I28" s="20" t="str">
        <f t="shared" si="2"/>
        <v>-</v>
      </c>
      <c r="J28" s="21">
        <f t="shared" si="3"/>
        <v>-1</v>
      </c>
    </row>
    <row r="29" spans="1:10" x14ac:dyDescent="0.25">
      <c r="A29" s="7" t="s">
        <v>63</v>
      </c>
      <c r="B29" s="65">
        <v>16</v>
      </c>
      <c r="C29" s="66">
        <v>9</v>
      </c>
      <c r="D29" s="65">
        <v>103</v>
      </c>
      <c r="E29" s="66">
        <v>130</v>
      </c>
      <c r="F29" s="67"/>
      <c r="G29" s="65">
        <f t="shared" si="0"/>
        <v>7</v>
      </c>
      <c r="H29" s="66">
        <f t="shared" si="1"/>
        <v>-27</v>
      </c>
      <c r="I29" s="20">
        <f t="shared" si="2"/>
        <v>0.77777777777777779</v>
      </c>
      <c r="J29" s="21">
        <f t="shared" si="3"/>
        <v>-0.2076923076923077</v>
      </c>
    </row>
    <row r="30" spans="1:10" x14ac:dyDescent="0.25">
      <c r="A30" s="7" t="s">
        <v>64</v>
      </c>
      <c r="B30" s="65">
        <v>128</v>
      </c>
      <c r="C30" s="66">
        <v>175</v>
      </c>
      <c r="D30" s="65">
        <v>1291</v>
      </c>
      <c r="E30" s="66">
        <v>1670</v>
      </c>
      <c r="F30" s="67"/>
      <c r="G30" s="65">
        <f t="shared" si="0"/>
        <v>-47</v>
      </c>
      <c r="H30" s="66">
        <f t="shared" si="1"/>
        <v>-379</v>
      </c>
      <c r="I30" s="20">
        <f t="shared" si="2"/>
        <v>-0.26857142857142857</v>
      </c>
      <c r="J30" s="21">
        <f t="shared" si="3"/>
        <v>-0.22694610778443114</v>
      </c>
    </row>
    <row r="31" spans="1:10" x14ac:dyDescent="0.25">
      <c r="A31" s="7" t="s">
        <v>66</v>
      </c>
      <c r="B31" s="65">
        <v>1848</v>
      </c>
      <c r="C31" s="66">
        <v>2011</v>
      </c>
      <c r="D31" s="65">
        <v>14843</v>
      </c>
      <c r="E31" s="66">
        <v>16994</v>
      </c>
      <c r="F31" s="67"/>
      <c r="G31" s="65">
        <f t="shared" si="0"/>
        <v>-163</v>
      </c>
      <c r="H31" s="66">
        <f t="shared" si="1"/>
        <v>-2151</v>
      </c>
      <c r="I31" s="20">
        <f t="shared" si="2"/>
        <v>-8.1054201889607158E-2</v>
      </c>
      <c r="J31" s="21">
        <f t="shared" si="3"/>
        <v>-0.12657408497116629</v>
      </c>
    </row>
    <row r="32" spans="1:10" x14ac:dyDescent="0.25">
      <c r="A32" s="7" t="s">
        <v>67</v>
      </c>
      <c r="B32" s="65">
        <v>12</v>
      </c>
      <c r="C32" s="66">
        <v>13</v>
      </c>
      <c r="D32" s="65">
        <v>53</v>
      </c>
      <c r="E32" s="66">
        <v>44</v>
      </c>
      <c r="F32" s="67"/>
      <c r="G32" s="65">
        <f t="shared" si="0"/>
        <v>-1</v>
      </c>
      <c r="H32" s="66">
        <f t="shared" si="1"/>
        <v>9</v>
      </c>
      <c r="I32" s="20">
        <f t="shared" si="2"/>
        <v>-7.6923076923076927E-2</v>
      </c>
      <c r="J32" s="21">
        <f t="shared" si="3"/>
        <v>0.20454545454545456</v>
      </c>
    </row>
    <row r="33" spans="1:10" x14ac:dyDescent="0.25">
      <c r="A33" s="7" t="s">
        <v>68</v>
      </c>
      <c r="B33" s="65">
        <v>167</v>
      </c>
      <c r="C33" s="66">
        <v>100</v>
      </c>
      <c r="D33" s="65">
        <v>1906</v>
      </c>
      <c r="E33" s="66">
        <v>978</v>
      </c>
      <c r="F33" s="67"/>
      <c r="G33" s="65">
        <f t="shared" si="0"/>
        <v>67</v>
      </c>
      <c r="H33" s="66">
        <f t="shared" si="1"/>
        <v>928</v>
      </c>
      <c r="I33" s="20">
        <f t="shared" si="2"/>
        <v>0.67</v>
      </c>
      <c r="J33" s="21">
        <f t="shared" si="3"/>
        <v>0.94887525562372188</v>
      </c>
    </row>
    <row r="34" spans="1:10" x14ac:dyDescent="0.25">
      <c r="A34" s="7" t="s">
        <v>69</v>
      </c>
      <c r="B34" s="65">
        <v>440</v>
      </c>
      <c r="C34" s="66">
        <v>446</v>
      </c>
      <c r="D34" s="65">
        <v>4279</v>
      </c>
      <c r="E34" s="66">
        <v>3066</v>
      </c>
      <c r="F34" s="67"/>
      <c r="G34" s="65">
        <f t="shared" si="0"/>
        <v>-6</v>
      </c>
      <c r="H34" s="66">
        <f t="shared" si="1"/>
        <v>1213</v>
      </c>
      <c r="I34" s="20">
        <f t="shared" si="2"/>
        <v>-1.3452914798206279E-2</v>
      </c>
      <c r="J34" s="21">
        <f t="shared" si="3"/>
        <v>0.39562948467058057</v>
      </c>
    </row>
    <row r="35" spans="1:10" x14ac:dyDescent="0.25">
      <c r="A35" s="7" t="s">
        <v>70</v>
      </c>
      <c r="B35" s="65">
        <v>373</v>
      </c>
      <c r="C35" s="66">
        <v>111</v>
      </c>
      <c r="D35" s="65">
        <v>3059</v>
      </c>
      <c r="E35" s="66">
        <v>1382</v>
      </c>
      <c r="F35" s="67"/>
      <c r="G35" s="65">
        <f t="shared" si="0"/>
        <v>262</v>
      </c>
      <c r="H35" s="66">
        <f t="shared" si="1"/>
        <v>1677</v>
      </c>
      <c r="I35" s="20">
        <f t="shared" si="2"/>
        <v>2.3603603603603602</v>
      </c>
      <c r="J35" s="21">
        <f t="shared" si="3"/>
        <v>1.2134587554269176</v>
      </c>
    </row>
    <row r="36" spans="1:10" x14ac:dyDescent="0.25">
      <c r="A36" s="7" t="s">
        <v>71</v>
      </c>
      <c r="B36" s="65">
        <v>8</v>
      </c>
      <c r="C36" s="66">
        <v>0</v>
      </c>
      <c r="D36" s="65">
        <v>27</v>
      </c>
      <c r="E36" s="66">
        <v>21</v>
      </c>
      <c r="F36" s="67"/>
      <c r="G36" s="65">
        <f t="shared" si="0"/>
        <v>8</v>
      </c>
      <c r="H36" s="66">
        <f t="shared" si="1"/>
        <v>6</v>
      </c>
      <c r="I36" s="20" t="str">
        <f t="shared" si="2"/>
        <v>-</v>
      </c>
      <c r="J36" s="21">
        <f t="shared" si="3"/>
        <v>0.2857142857142857</v>
      </c>
    </row>
    <row r="37" spans="1:10" x14ac:dyDescent="0.25">
      <c r="A37" s="7" t="s">
        <v>74</v>
      </c>
      <c r="B37" s="65">
        <v>18</v>
      </c>
      <c r="C37" s="66">
        <v>17</v>
      </c>
      <c r="D37" s="65">
        <v>135</v>
      </c>
      <c r="E37" s="66">
        <v>126</v>
      </c>
      <c r="F37" s="67"/>
      <c r="G37" s="65">
        <f t="shared" si="0"/>
        <v>1</v>
      </c>
      <c r="H37" s="66">
        <f t="shared" si="1"/>
        <v>9</v>
      </c>
      <c r="I37" s="20">
        <f t="shared" si="2"/>
        <v>5.8823529411764705E-2</v>
      </c>
      <c r="J37" s="21">
        <f t="shared" si="3"/>
        <v>7.1428571428571425E-2</v>
      </c>
    </row>
    <row r="38" spans="1:10" x14ac:dyDescent="0.25">
      <c r="A38" s="7" t="s">
        <v>75</v>
      </c>
      <c r="B38" s="65">
        <v>2131</v>
      </c>
      <c r="C38" s="66">
        <v>2047</v>
      </c>
      <c r="D38" s="65">
        <v>20707</v>
      </c>
      <c r="E38" s="66">
        <v>19955</v>
      </c>
      <c r="F38" s="67"/>
      <c r="G38" s="65">
        <f t="shared" ref="G38:G69" si="4">B38-C38</f>
        <v>84</v>
      </c>
      <c r="H38" s="66">
        <f t="shared" ref="H38:H69" si="5">D38-E38</f>
        <v>752</v>
      </c>
      <c r="I38" s="20">
        <f t="shared" ref="I38:I69" si="6">IF(C38=0, "-", IF(G38/C38&lt;10, G38/C38, "&gt;999%"))</f>
        <v>4.1035661944308743E-2</v>
      </c>
      <c r="J38" s="21">
        <f t="shared" ref="J38:J69" si="7">IF(E38=0, "-", IF(H38/E38&lt;10, H38/E38, "&gt;999%"))</f>
        <v>3.7684790779253317E-2</v>
      </c>
    </row>
    <row r="39" spans="1:10" x14ac:dyDescent="0.25">
      <c r="A39" s="7" t="s">
        <v>76</v>
      </c>
      <c r="B39" s="65">
        <v>2</v>
      </c>
      <c r="C39" s="66">
        <v>0</v>
      </c>
      <c r="D39" s="65">
        <v>16</v>
      </c>
      <c r="E39" s="66">
        <v>13</v>
      </c>
      <c r="F39" s="67"/>
      <c r="G39" s="65">
        <f t="shared" si="4"/>
        <v>2</v>
      </c>
      <c r="H39" s="66">
        <f t="shared" si="5"/>
        <v>3</v>
      </c>
      <c r="I39" s="20" t="str">
        <f t="shared" si="6"/>
        <v>-</v>
      </c>
      <c r="J39" s="21">
        <f t="shared" si="7"/>
        <v>0.23076923076923078</v>
      </c>
    </row>
    <row r="40" spans="1:10" x14ac:dyDescent="0.25">
      <c r="A40" s="7" t="s">
        <v>77</v>
      </c>
      <c r="B40" s="65">
        <v>624</v>
      </c>
      <c r="C40" s="66">
        <v>839</v>
      </c>
      <c r="D40" s="65">
        <v>7656</v>
      </c>
      <c r="E40" s="66">
        <v>8930</v>
      </c>
      <c r="F40" s="67"/>
      <c r="G40" s="65">
        <f t="shared" si="4"/>
        <v>-215</v>
      </c>
      <c r="H40" s="66">
        <f t="shared" si="5"/>
        <v>-1274</v>
      </c>
      <c r="I40" s="20">
        <f t="shared" si="6"/>
        <v>-0.25625744934445771</v>
      </c>
      <c r="J40" s="21">
        <f t="shared" si="7"/>
        <v>-0.14266517357222844</v>
      </c>
    </row>
    <row r="41" spans="1:10" x14ac:dyDescent="0.25">
      <c r="A41" s="7" t="s">
        <v>79</v>
      </c>
      <c r="B41" s="65">
        <v>154</v>
      </c>
      <c r="C41" s="66">
        <v>184</v>
      </c>
      <c r="D41" s="65">
        <v>1398</v>
      </c>
      <c r="E41" s="66">
        <v>1441</v>
      </c>
      <c r="F41" s="67"/>
      <c r="G41" s="65">
        <f t="shared" si="4"/>
        <v>-30</v>
      </c>
      <c r="H41" s="66">
        <f t="shared" si="5"/>
        <v>-43</v>
      </c>
      <c r="I41" s="20">
        <f t="shared" si="6"/>
        <v>-0.16304347826086957</v>
      </c>
      <c r="J41" s="21">
        <f t="shared" si="7"/>
        <v>-2.9840388619014575E-2</v>
      </c>
    </row>
    <row r="42" spans="1:10" x14ac:dyDescent="0.25">
      <c r="A42" s="7" t="s">
        <v>80</v>
      </c>
      <c r="B42" s="65">
        <v>1273</v>
      </c>
      <c r="C42" s="66">
        <v>996</v>
      </c>
      <c r="D42" s="65">
        <v>11107</v>
      </c>
      <c r="E42" s="66">
        <v>8445</v>
      </c>
      <c r="F42" s="67"/>
      <c r="G42" s="65">
        <f t="shared" si="4"/>
        <v>277</v>
      </c>
      <c r="H42" s="66">
        <f t="shared" si="5"/>
        <v>2662</v>
      </c>
      <c r="I42" s="20">
        <f t="shared" si="6"/>
        <v>0.2781124497991968</v>
      </c>
      <c r="J42" s="21">
        <f t="shared" si="7"/>
        <v>0.3152161042036708</v>
      </c>
    </row>
    <row r="43" spans="1:10" x14ac:dyDescent="0.25">
      <c r="A43" s="7" t="s">
        <v>81</v>
      </c>
      <c r="B43" s="65">
        <v>136</v>
      </c>
      <c r="C43" s="66">
        <v>99</v>
      </c>
      <c r="D43" s="65">
        <v>949</v>
      </c>
      <c r="E43" s="66">
        <v>696</v>
      </c>
      <c r="F43" s="67"/>
      <c r="G43" s="65">
        <f t="shared" si="4"/>
        <v>37</v>
      </c>
      <c r="H43" s="66">
        <f t="shared" si="5"/>
        <v>253</v>
      </c>
      <c r="I43" s="20">
        <f t="shared" si="6"/>
        <v>0.37373737373737376</v>
      </c>
      <c r="J43" s="21">
        <f t="shared" si="7"/>
        <v>0.3635057471264368</v>
      </c>
    </row>
    <row r="44" spans="1:10" x14ac:dyDescent="0.25">
      <c r="A44" s="7" t="s">
        <v>82</v>
      </c>
      <c r="B44" s="65">
        <v>1436</v>
      </c>
      <c r="C44" s="66">
        <v>1592</v>
      </c>
      <c r="D44" s="65">
        <v>10484</v>
      </c>
      <c r="E44" s="66">
        <v>13167</v>
      </c>
      <c r="F44" s="67"/>
      <c r="G44" s="65">
        <f t="shared" si="4"/>
        <v>-156</v>
      </c>
      <c r="H44" s="66">
        <f t="shared" si="5"/>
        <v>-2683</v>
      </c>
      <c r="I44" s="20">
        <f t="shared" si="6"/>
        <v>-9.7989949748743713E-2</v>
      </c>
      <c r="J44" s="21">
        <f t="shared" si="7"/>
        <v>-0.20376699324067746</v>
      </c>
    </row>
    <row r="45" spans="1:10" x14ac:dyDescent="0.25">
      <c r="A45" s="7" t="s">
        <v>83</v>
      </c>
      <c r="B45" s="65">
        <v>1942</v>
      </c>
      <c r="C45" s="66">
        <v>572</v>
      </c>
      <c r="D45" s="65">
        <v>9076</v>
      </c>
      <c r="E45" s="66">
        <v>6057</v>
      </c>
      <c r="F45" s="67"/>
      <c r="G45" s="65">
        <f t="shared" si="4"/>
        <v>1370</v>
      </c>
      <c r="H45" s="66">
        <f t="shared" si="5"/>
        <v>3019</v>
      </c>
      <c r="I45" s="20">
        <f t="shared" si="6"/>
        <v>2.395104895104895</v>
      </c>
      <c r="J45" s="21">
        <f t="shared" si="7"/>
        <v>0.49843156678223544</v>
      </c>
    </row>
    <row r="46" spans="1:10" x14ac:dyDescent="0.25">
      <c r="A46" s="7" t="s">
        <v>84</v>
      </c>
      <c r="B46" s="65">
        <v>58</v>
      </c>
      <c r="C46" s="66">
        <v>46</v>
      </c>
      <c r="D46" s="65">
        <v>613</v>
      </c>
      <c r="E46" s="66">
        <v>596</v>
      </c>
      <c r="F46" s="67"/>
      <c r="G46" s="65">
        <f t="shared" si="4"/>
        <v>12</v>
      </c>
      <c r="H46" s="66">
        <f t="shared" si="5"/>
        <v>17</v>
      </c>
      <c r="I46" s="20">
        <f t="shared" si="6"/>
        <v>0.2608695652173913</v>
      </c>
      <c r="J46" s="21">
        <f t="shared" si="7"/>
        <v>2.8523489932885907E-2</v>
      </c>
    </row>
    <row r="47" spans="1:10" x14ac:dyDescent="0.25">
      <c r="A47" s="7" t="s">
        <v>85</v>
      </c>
      <c r="B47" s="65">
        <v>28</v>
      </c>
      <c r="C47" s="66">
        <v>7</v>
      </c>
      <c r="D47" s="65">
        <v>730</v>
      </c>
      <c r="E47" s="66">
        <v>149</v>
      </c>
      <c r="F47" s="67"/>
      <c r="G47" s="65">
        <f t="shared" si="4"/>
        <v>21</v>
      </c>
      <c r="H47" s="66">
        <f t="shared" si="5"/>
        <v>581</v>
      </c>
      <c r="I47" s="20">
        <f t="shared" si="6"/>
        <v>3</v>
      </c>
      <c r="J47" s="21">
        <f t="shared" si="7"/>
        <v>3.8993288590604025</v>
      </c>
    </row>
    <row r="48" spans="1:10" x14ac:dyDescent="0.25">
      <c r="A48" s="7" t="s">
        <v>86</v>
      </c>
      <c r="B48" s="65">
        <v>248</v>
      </c>
      <c r="C48" s="66">
        <v>134</v>
      </c>
      <c r="D48" s="65">
        <v>1627</v>
      </c>
      <c r="E48" s="66">
        <v>1323</v>
      </c>
      <c r="F48" s="67"/>
      <c r="G48" s="65">
        <f t="shared" si="4"/>
        <v>114</v>
      </c>
      <c r="H48" s="66">
        <f t="shared" si="5"/>
        <v>304</v>
      </c>
      <c r="I48" s="20">
        <f t="shared" si="6"/>
        <v>0.85074626865671643</v>
      </c>
      <c r="J48" s="21">
        <f t="shared" si="7"/>
        <v>0.22978080120937264</v>
      </c>
    </row>
    <row r="49" spans="1:10" x14ac:dyDescent="0.25">
      <c r="A49" s="7" t="s">
        <v>87</v>
      </c>
      <c r="B49" s="65">
        <v>122</v>
      </c>
      <c r="C49" s="66">
        <v>188</v>
      </c>
      <c r="D49" s="65">
        <v>1342</v>
      </c>
      <c r="E49" s="66">
        <v>1041</v>
      </c>
      <c r="F49" s="67"/>
      <c r="G49" s="65">
        <f t="shared" si="4"/>
        <v>-66</v>
      </c>
      <c r="H49" s="66">
        <f t="shared" si="5"/>
        <v>301</v>
      </c>
      <c r="I49" s="20">
        <f t="shared" si="6"/>
        <v>-0.35106382978723405</v>
      </c>
      <c r="J49" s="21">
        <f t="shared" si="7"/>
        <v>0.28914505283381364</v>
      </c>
    </row>
    <row r="50" spans="1:10" x14ac:dyDescent="0.25">
      <c r="A50" s="7" t="s">
        <v>88</v>
      </c>
      <c r="B50" s="65">
        <v>272</v>
      </c>
      <c r="C50" s="66">
        <v>173</v>
      </c>
      <c r="D50" s="65">
        <v>1962</v>
      </c>
      <c r="E50" s="66">
        <v>2200</v>
      </c>
      <c r="F50" s="67"/>
      <c r="G50" s="65">
        <f t="shared" si="4"/>
        <v>99</v>
      </c>
      <c r="H50" s="66">
        <f t="shared" si="5"/>
        <v>-238</v>
      </c>
      <c r="I50" s="20">
        <f t="shared" si="6"/>
        <v>0.5722543352601156</v>
      </c>
      <c r="J50" s="21">
        <f t="shared" si="7"/>
        <v>-0.10818181818181818</v>
      </c>
    </row>
    <row r="51" spans="1:10" x14ac:dyDescent="0.25">
      <c r="A51" s="7" t="s">
        <v>89</v>
      </c>
      <c r="B51" s="65">
        <v>3</v>
      </c>
      <c r="C51" s="66">
        <v>2</v>
      </c>
      <c r="D51" s="65">
        <v>11</v>
      </c>
      <c r="E51" s="66">
        <v>17</v>
      </c>
      <c r="F51" s="67"/>
      <c r="G51" s="65">
        <f t="shared" si="4"/>
        <v>1</v>
      </c>
      <c r="H51" s="66">
        <f t="shared" si="5"/>
        <v>-6</v>
      </c>
      <c r="I51" s="20">
        <f t="shared" si="6"/>
        <v>0.5</v>
      </c>
      <c r="J51" s="21">
        <f t="shared" si="7"/>
        <v>-0.35294117647058826</v>
      </c>
    </row>
    <row r="52" spans="1:10" x14ac:dyDescent="0.25">
      <c r="A52" s="7" t="s">
        <v>92</v>
      </c>
      <c r="B52" s="65">
        <v>302</v>
      </c>
      <c r="C52" s="66">
        <v>211</v>
      </c>
      <c r="D52" s="65">
        <v>2321</v>
      </c>
      <c r="E52" s="66">
        <v>1623</v>
      </c>
      <c r="F52" s="67"/>
      <c r="G52" s="65">
        <f t="shared" si="4"/>
        <v>91</v>
      </c>
      <c r="H52" s="66">
        <f t="shared" si="5"/>
        <v>698</v>
      </c>
      <c r="I52" s="20">
        <f t="shared" si="6"/>
        <v>0.43127962085308058</v>
      </c>
      <c r="J52" s="21">
        <f t="shared" si="7"/>
        <v>0.43006777572396798</v>
      </c>
    </row>
    <row r="53" spans="1:10" x14ac:dyDescent="0.25">
      <c r="A53" s="7" t="s">
        <v>93</v>
      </c>
      <c r="B53" s="65">
        <v>111</v>
      </c>
      <c r="C53" s="66">
        <v>118</v>
      </c>
      <c r="D53" s="65">
        <v>1305</v>
      </c>
      <c r="E53" s="66">
        <v>777</v>
      </c>
      <c r="F53" s="67"/>
      <c r="G53" s="65">
        <f t="shared" si="4"/>
        <v>-7</v>
      </c>
      <c r="H53" s="66">
        <f t="shared" si="5"/>
        <v>528</v>
      </c>
      <c r="I53" s="20">
        <f t="shared" si="6"/>
        <v>-5.9322033898305086E-2</v>
      </c>
      <c r="J53" s="21">
        <f t="shared" si="7"/>
        <v>0.67953667953667951</v>
      </c>
    </row>
    <row r="54" spans="1:10" x14ac:dyDescent="0.25">
      <c r="A54" s="7" t="s">
        <v>94</v>
      </c>
      <c r="B54" s="65">
        <v>915</v>
      </c>
      <c r="C54" s="66">
        <v>857</v>
      </c>
      <c r="D54" s="65">
        <v>8590</v>
      </c>
      <c r="E54" s="66">
        <v>6543</v>
      </c>
      <c r="F54" s="67"/>
      <c r="G54" s="65">
        <f t="shared" si="4"/>
        <v>58</v>
      </c>
      <c r="H54" s="66">
        <f t="shared" si="5"/>
        <v>2047</v>
      </c>
      <c r="I54" s="20">
        <f t="shared" si="6"/>
        <v>6.7677946324387395E-2</v>
      </c>
      <c r="J54" s="21">
        <f t="shared" si="7"/>
        <v>0.31285343114779152</v>
      </c>
    </row>
    <row r="55" spans="1:10" x14ac:dyDescent="0.25">
      <c r="A55" s="7" t="s">
        <v>95</v>
      </c>
      <c r="B55" s="65">
        <v>364</v>
      </c>
      <c r="C55" s="66">
        <v>382</v>
      </c>
      <c r="D55" s="65">
        <v>3128</v>
      </c>
      <c r="E55" s="66">
        <v>4018</v>
      </c>
      <c r="F55" s="67"/>
      <c r="G55" s="65">
        <f t="shared" si="4"/>
        <v>-18</v>
      </c>
      <c r="H55" s="66">
        <f t="shared" si="5"/>
        <v>-890</v>
      </c>
      <c r="I55" s="20">
        <f t="shared" si="6"/>
        <v>-4.712041884816754E-2</v>
      </c>
      <c r="J55" s="21">
        <f t="shared" si="7"/>
        <v>-0.22150323544051767</v>
      </c>
    </row>
    <row r="56" spans="1:10" x14ac:dyDescent="0.25">
      <c r="A56" s="7" t="s">
        <v>96</v>
      </c>
      <c r="B56" s="65">
        <v>1236</v>
      </c>
      <c r="C56" s="66">
        <v>1618</v>
      </c>
      <c r="D56" s="65">
        <v>9535</v>
      </c>
      <c r="E56" s="66">
        <v>3690</v>
      </c>
      <c r="F56" s="67"/>
      <c r="G56" s="65">
        <f t="shared" si="4"/>
        <v>-382</v>
      </c>
      <c r="H56" s="66">
        <f t="shared" si="5"/>
        <v>5845</v>
      </c>
      <c r="I56" s="20">
        <f t="shared" si="6"/>
        <v>-0.2360939431396786</v>
      </c>
      <c r="J56" s="21">
        <f t="shared" si="7"/>
        <v>1.584010840108401</v>
      </c>
    </row>
    <row r="57" spans="1:10" x14ac:dyDescent="0.25">
      <c r="A57" s="7" t="s">
        <v>97</v>
      </c>
      <c r="B57" s="65">
        <v>4391</v>
      </c>
      <c r="C57" s="66">
        <v>3026</v>
      </c>
      <c r="D57" s="65">
        <v>31767</v>
      </c>
      <c r="E57" s="66">
        <v>37749</v>
      </c>
      <c r="F57" s="67"/>
      <c r="G57" s="65">
        <f t="shared" si="4"/>
        <v>1365</v>
      </c>
      <c r="H57" s="66">
        <f t="shared" si="5"/>
        <v>-5982</v>
      </c>
      <c r="I57" s="20">
        <f t="shared" si="6"/>
        <v>0.45109054857898218</v>
      </c>
      <c r="J57" s="21">
        <f t="shared" si="7"/>
        <v>-0.1584677739807677</v>
      </c>
    </row>
    <row r="58" spans="1:10" x14ac:dyDescent="0.25">
      <c r="A58" s="7" t="s">
        <v>99</v>
      </c>
      <c r="B58" s="65">
        <v>999</v>
      </c>
      <c r="C58" s="66">
        <v>1043</v>
      </c>
      <c r="D58" s="65">
        <v>8808</v>
      </c>
      <c r="E58" s="66">
        <v>6009</v>
      </c>
      <c r="F58" s="67"/>
      <c r="G58" s="65">
        <f t="shared" si="4"/>
        <v>-44</v>
      </c>
      <c r="H58" s="66">
        <f t="shared" si="5"/>
        <v>2799</v>
      </c>
      <c r="I58" s="20">
        <f t="shared" si="6"/>
        <v>-4.218600191754554E-2</v>
      </c>
      <c r="J58" s="21">
        <f t="shared" si="7"/>
        <v>0.46580129805292064</v>
      </c>
    </row>
    <row r="59" spans="1:10" x14ac:dyDescent="0.25">
      <c r="A59" s="7" t="s">
        <v>100</v>
      </c>
      <c r="B59" s="65">
        <v>266</v>
      </c>
      <c r="C59" s="66">
        <v>308</v>
      </c>
      <c r="D59" s="65">
        <v>2591</v>
      </c>
      <c r="E59" s="66">
        <v>2603</v>
      </c>
      <c r="F59" s="67"/>
      <c r="G59" s="65">
        <f t="shared" si="4"/>
        <v>-42</v>
      </c>
      <c r="H59" s="66">
        <f t="shared" si="5"/>
        <v>-12</v>
      </c>
      <c r="I59" s="20">
        <f t="shared" si="6"/>
        <v>-0.13636363636363635</v>
      </c>
      <c r="J59" s="21">
        <f t="shared" si="7"/>
        <v>-4.6100653092585476E-3</v>
      </c>
    </row>
    <row r="60" spans="1:10" x14ac:dyDescent="0.25">
      <c r="A60" s="142" t="s">
        <v>44</v>
      </c>
      <c r="B60" s="143">
        <v>23</v>
      </c>
      <c r="C60" s="144">
        <v>40</v>
      </c>
      <c r="D60" s="143">
        <v>265</v>
      </c>
      <c r="E60" s="144">
        <v>197</v>
      </c>
      <c r="F60" s="145"/>
      <c r="G60" s="143">
        <f t="shared" si="4"/>
        <v>-17</v>
      </c>
      <c r="H60" s="144">
        <f t="shared" si="5"/>
        <v>68</v>
      </c>
      <c r="I60" s="151">
        <f t="shared" si="6"/>
        <v>-0.42499999999999999</v>
      </c>
      <c r="J60" s="152">
        <f t="shared" si="7"/>
        <v>0.34517766497461927</v>
      </c>
    </row>
    <row r="61" spans="1:10" x14ac:dyDescent="0.25">
      <c r="A61" s="7" t="s">
        <v>45</v>
      </c>
      <c r="B61" s="65">
        <v>1</v>
      </c>
      <c r="C61" s="66">
        <v>4</v>
      </c>
      <c r="D61" s="65">
        <v>33</v>
      </c>
      <c r="E61" s="66">
        <v>17</v>
      </c>
      <c r="F61" s="67"/>
      <c r="G61" s="65">
        <f t="shared" si="4"/>
        <v>-3</v>
      </c>
      <c r="H61" s="66">
        <f t="shared" si="5"/>
        <v>16</v>
      </c>
      <c r="I61" s="20">
        <f t="shared" si="6"/>
        <v>-0.75</v>
      </c>
      <c r="J61" s="21">
        <f t="shared" si="7"/>
        <v>0.94117647058823528</v>
      </c>
    </row>
    <row r="62" spans="1:10" x14ac:dyDescent="0.25">
      <c r="A62" s="7" t="s">
        <v>50</v>
      </c>
      <c r="B62" s="65">
        <v>7</v>
      </c>
      <c r="C62" s="66">
        <v>0</v>
      </c>
      <c r="D62" s="65">
        <v>10</v>
      </c>
      <c r="E62" s="66">
        <v>0</v>
      </c>
      <c r="F62" s="67"/>
      <c r="G62" s="65">
        <f t="shared" si="4"/>
        <v>7</v>
      </c>
      <c r="H62" s="66">
        <f t="shared" si="5"/>
        <v>10</v>
      </c>
      <c r="I62" s="20" t="str">
        <f t="shared" si="6"/>
        <v>-</v>
      </c>
      <c r="J62" s="21" t="str">
        <f t="shared" si="7"/>
        <v>-</v>
      </c>
    </row>
    <row r="63" spans="1:10" x14ac:dyDescent="0.25">
      <c r="A63" s="7" t="s">
        <v>51</v>
      </c>
      <c r="B63" s="65">
        <v>9</v>
      </c>
      <c r="C63" s="66">
        <v>13</v>
      </c>
      <c r="D63" s="65">
        <v>77</v>
      </c>
      <c r="E63" s="66">
        <v>107</v>
      </c>
      <c r="F63" s="67"/>
      <c r="G63" s="65">
        <f t="shared" si="4"/>
        <v>-4</v>
      </c>
      <c r="H63" s="66">
        <f t="shared" si="5"/>
        <v>-30</v>
      </c>
      <c r="I63" s="20">
        <f t="shared" si="6"/>
        <v>-0.30769230769230771</v>
      </c>
      <c r="J63" s="21">
        <f t="shared" si="7"/>
        <v>-0.28037383177570091</v>
      </c>
    </row>
    <row r="64" spans="1:10" x14ac:dyDescent="0.25">
      <c r="A64" s="7" t="s">
        <v>52</v>
      </c>
      <c r="B64" s="65">
        <v>100</v>
      </c>
      <c r="C64" s="66">
        <v>106</v>
      </c>
      <c r="D64" s="65">
        <v>856</v>
      </c>
      <c r="E64" s="66">
        <v>942</v>
      </c>
      <c r="F64" s="67"/>
      <c r="G64" s="65">
        <f t="shared" si="4"/>
        <v>-6</v>
      </c>
      <c r="H64" s="66">
        <f t="shared" si="5"/>
        <v>-86</v>
      </c>
      <c r="I64" s="20">
        <f t="shared" si="6"/>
        <v>-5.6603773584905662E-2</v>
      </c>
      <c r="J64" s="21">
        <f t="shared" si="7"/>
        <v>-9.1295116772823773E-2</v>
      </c>
    </row>
    <row r="65" spans="1:10" x14ac:dyDescent="0.25">
      <c r="A65" s="7" t="s">
        <v>55</v>
      </c>
      <c r="B65" s="65">
        <v>87</v>
      </c>
      <c r="C65" s="66">
        <v>102</v>
      </c>
      <c r="D65" s="65">
        <v>826</v>
      </c>
      <c r="E65" s="66">
        <v>952</v>
      </c>
      <c r="F65" s="67"/>
      <c r="G65" s="65">
        <f t="shared" si="4"/>
        <v>-15</v>
      </c>
      <c r="H65" s="66">
        <f t="shared" si="5"/>
        <v>-126</v>
      </c>
      <c r="I65" s="20">
        <f t="shared" si="6"/>
        <v>-0.14705882352941177</v>
      </c>
      <c r="J65" s="21">
        <f t="shared" si="7"/>
        <v>-0.13235294117647059</v>
      </c>
    </row>
    <row r="66" spans="1:10" x14ac:dyDescent="0.25">
      <c r="A66" s="7" t="s">
        <v>58</v>
      </c>
      <c r="B66" s="65">
        <v>7</v>
      </c>
      <c r="C66" s="66">
        <v>0</v>
      </c>
      <c r="D66" s="65">
        <v>18</v>
      </c>
      <c r="E66" s="66">
        <v>12</v>
      </c>
      <c r="F66" s="67"/>
      <c r="G66" s="65">
        <f t="shared" si="4"/>
        <v>7</v>
      </c>
      <c r="H66" s="66">
        <f t="shared" si="5"/>
        <v>6</v>
      </c>
      <c r="I66" s="20" t="str">
        <f t="shared" si="6"/>
        <v>-</v>
      </c>
      <c r="J66" s="21">
        <f t="shared" si="7"/>
        <v>0.5</v>
      </c>
    </row>
    <row r="67" spans="1:10" x14ac:dyDescent="0.25">
      <c r="A67" s="7" t="s">
        <v>59</v>
      </c>
      <c r="B67" s="65">
        <v>248</v>
      </c>
      <c r="C67" s="66">
        <v>277</v>
      </c>
      <c r="D67" s="65">
        <v>2388</v>
      </c>
      <c r="E67" s="66">
        <v>2132</v>
      </c>
      <c r="F67" s="67"/>
      <c r="G67" s="65">
        <f t="shared" si="4"/>
        <v>-29</v>
      </c>
      <c r="H67" s="66">
        <f t="shared" si="5"/>
        <v>256</v>
      </c>
      <c r="I67" s="20">
        <f t="shared" si="6"/>
        <v>-0.10469314079422383</v>
      </c>
      <c r="J67" s="21">
        <f t="shared" si="7"/>
        <v>0.1200750469043152</v>
      </c>
    </row>
    <row r="68" spans="1:10" x14ac:dyDescent="0.25">
      <c r="A68" s="7" t="s">
        <v>62</v>
      </c>
      <c r="B68" s="65">
        <v>26</v>
      </c>
      <c r="C68" s="66">
        <v>67</v>
      </c>
      <c r="D68" s="65">
        <v>439</v>
      </c>
      <c r="E68" s="66">
        <v>390</v>
      </c>
      <c r="F68" s="67"/>
      <c r="G68" s="65">
        <f t="shared" si="4"/>
        <v>-41</v>
      </c>
      <c r="H68" s="66">
        <f t="shared" si="5"/>
        <v>49</v>
      </c>
      <c r="I68" s="20">
        <f t="shared" si="6"/>
        <v>-0.61194029850746268</v>
      </c>
      <c r="J68" s="21">
        <f t="shared" si="7"/>
        <v>0.12564102564102564</v>
      </c>
    </row>
    <row r="69" spans="1:10" x14ac:dyDescent="0.25">
      <c r="A69" s="7" t="s">
        <v>65</v>
      </c>
      <c r="B69" s="65">
        <v>79</v>
      </c>
      <c r="C69" s="66">
        <v>58</v>
      </c>
      <c r="D69" s="65">
        <v>739</v>
      </c>
      <c r="E69" s="66">
        <v>587</v>
      </c>
      <c r="F69" s="67"/>
      <c r="G69" s="65">
        <f t="shared" si="4"/>
        <v>21</v>
      </c>
      <c r="H69" s="66">
        <f t="shared" si="5"/>
        <v>152</v>
      </c>
      <c r="I69" s="20">
        <f t="shared" si="6"/>
        <v>0.36206896551724138</v>
      </c>
      <c r="J69" s="21">
        <f t="shared" si="7"/>
        <v>0.25894378194207834</v>
      </c>
    </row>
    <row r="70" spans="1:10" x14ac:dyDescent="0.25">
      <c r="A70" s="7" t="s">
        <v>72</v>
      </c>
      <c r="B70" s="65">
        <v>17</v>
      </c>
      <c r="C70" s="66">
        <v>19</v>
      </c>
      <c r="D70" s="65">
        <v>185</v>
      </c>
      <c r="E70" s="66">
        <v>178</v>
      </c>
      <c r="F70" s="67"/>
      <c r="G70" s="65">
        <f t="shared" ref="G70:G77" si="8">B70-C70</f>
        <v>-2</v>
      </c>
      <c r="H70" s="66">
        <f t="shared" ref="H70:H77" si="9">D70-E70</f>
        <v>7</v>
      </c>
      <c r="I70" s="20">
        <f t="shared" ref="I70:I77" si="10">IF(C70=0, "-", IF(G70/C70&lt;10, G70/C70, "&gt;999%"))</f>
        <v>-0.10526315789473684</v>
      </c>
      <c r="J70" s="21">
        <f t="shared" ref="J70:J77" si="11">IF(E70=0, "-", IF(H70/E70&lt;10, H70/E70, "&gt;999%"))</f>
        <v>3.9325842696629212E-2</v>
      </c>
    </row>
    <row r="71" spans="1:10" x14ac:dyDescent="0.25">
      <c r="A71" s="7" t="s">
        <v>73</v>
      </c>
      <c r="B71" s="65">
        <v>3</v>
      </c>
      <c r="C71" s="66">
        <v>1</v>
      </c>
      <c r="D71" s="65">
        <v>36</v>
      </c>
      <c r="E71" s="66">
        <v>56</v>
      </c>
      <c r="F71" s="67"/>
      <c r="G71" s="65">
        <f t="shared" si="8"/>
        <v>2</v>
      </c>
      <c r="H71" s="66">
        <f t="shared" si="9"/>
        <v>-20</v>
      </c>
      <c r="I71" s="20">
        <f t="shared" si="10"/>
        <v>2</v>
      </c>
      <c r="J71" s="21">
        <f t="shared" si="11"/>
        <v>-0.35714285714285715</v>
      </c>
    </row>
    <row r="72" spans="1:10" x14ac:dyDescent="0.25">
      <c r="A72" s="7" t="s">
        <v>78</v>
      </c>
      <c r="B72" s="65">
        <v>40</v>
      </c>
      <c r="C72" s="66">
        <v>18</v>
      </c>
      <c r="D72" s="65">
        <v>334</v>
      </c>
      <c r="E72" s="66">
        <v>190</v>
      </c>
      <c r="F72" s="67"/>
      <c r="G72" s="65">
        <f t="shared" si="8"/>
        <v>22</v>
      </c>
      <c r="H72" s="66">
        <f t="shared" si="9"/>
        <v>144</v>
      </c>
      <c r="I72" s="20">
        <f t="shared" si="10"/>
        <v>1.2222222222222223</v>
      </c>
      <c r="J72" s="21">
        <f t="shared" si="11"/>
        <v>0.75789473684210529</v>
      </c>
    </row>
    <row r="73" spans="1:10" x14ac:dyDescent="0.25">
      <c r="A73" s="7" t="s">
        <v>90</v>
      </c>
      <c r="B73" s="65">
        <v>48</v>
      </c>
      <c r="C73" s="66">
        <v>17</v>
      </c>
      <c r="D73" s="65">
        <v>296</v>
      </c>
      <c r="E73" s="66">
        <v>259</v>
      </c>
      <c r="F73" s="67"/>
      <c r="G73" s="65">
        <f t="shared" si="8"/>
        <v>31</v>
      </c>
      <c r="H73" s="66">
        <f t="shared" si="9"/>
        <v>37</v>
      </c>
      <c r="I73" s="20">
        <f t="shared" si="10"/>
        <v>1.8235294117647058</v>
      </c>
      <c r="J73" s="21">
        <f t="shared" si="11"/>
        <v>0.14285714285714285</v>
      </c>
    </row>
    <row r="74" spans="1:10" x14ac:dyDescent="0.25">
      <c r="A74" s="7" t="s">
        <v>91</v>
      </c>
      <c r="B74" s="65">
        <v>2</v>
      </c>
      <c r="C74" s="66">
        <v>0</v>
      </c>
      <c r="D74" s="65">
        <v>11</v>
      </c>
      <c r="E74" s="66">
        <v>7</v>
      </c>
      <c r="F74" s="67"/>
      <c r="G74" s="65">
        <f t="shared" si="8"/>
        <v>2</v>
      </c>
      <c r="H74" s="66">
        <f t="shared" si="9"/>
        <v>4</v>
      </c>
      <c r="I74" s="20" t="str">
        <f t="shared" si="10"/>
        <v>-</v>
      </c>
      <c r="J74" s="21">
        <f t="shared" si="11"/>
        <v>0.5714285714285714</v>
      </c>
    </row>
    <row r="75" spans="1:10" x14ac:dyDescent="0.25">
      <c r="A75" s="7" t="s">
        <v>98</v>
      </c>
      <c r="B75" s="65">
        <v>20</v>
      </c>
      <c r="C75" s="66">
        <v>60</v>
      </c>
      <c r="D75" s="65">
        <v>280</v>
      </c>
      <c r="E75" s="66">
        <v>324</v>
      </c>
      <c r="F75" s="67"/>
      <c r="G75" s="65">
        <f t="shared" si="8"/>
        <v>-40</v>
      </c>
      <c r="H75" s="66">
        <f t="shared" si="9"/>
        <v>-44</v>
      </c>
      <c r="I75" s="20">
        <f t="shared" si="10"/>
        <v>-0.66666666666666663</v>
      </c>
      <c r="J75" s="21">
        <f t="shared" si="11"/>
        <v>-0.13580246913580246</v>
      </c>
    </row>
    <row r="76" spans="1:10" x14ac:dyDescent="0.25">
      <c r="A76" s="7" t="s">
        <v>101</v>
      </c>
      <c r="B76" s="65">
        <v>81</v>
      </c>
      <c r="C76" s="66">
        <v>80</v>
      </c>
      <c r="D76" s="65">
        <v>938</v>
      </c>
      <c r="E76" s="66">
        <v>615</v>
      </c>
      <c r="F76" s="67"/>
      <c r="G76" s="65">
        <f t="shared" si="8"/>
        <v>1</v>
      </c>
      <c r="H76" s="66">
        <f t="shared" si="9"/>
        <v>323</v>
      </c>
      <c r="I76" s="20">
        <f t="shared" si="10"/>
        <v>1.2500000000000001E-2</v>
      </c>
      <c r="J76" s="21">
        <f t="shared" si="11"/>
        <v>0.52520325203252027</v>
      </c>
    </row>
    <row r="77" spans="1:10" x14ac:dyDescent="0.25">
      <c r="A77" s="7" t="s">
        <v>102</v>
      </c>
      <c r="B77" s="65">
        <v>1</v>
      </c>
      <c r="C77" s="66">
        <v>1</v>
      </c>
      <c r="D77" s="65">
        <v>9</v>
      </c>
      <c r="E77" s="66">
        <v>23</v>
      </c>
      <c r="F77" s="67"/>
      <c r="G77" s="65">
        <f t="shared" si="8"/>
        <v>0</v>
      </c>
      <c r="H77" s="66">
        <f t="shared" si="9"/>
        <v>-14</v>
      </c>
      <c r="I77" s="20">
        <f t="shared" si="10"/>
        <v>0</v>
      </c>
      <c r="J77" s="21">
        <f t="shared" si="11"/>
        <v>-0.60869565217391308</v>
      </c>
    </row>
    <row r="78" spans="1:10" x14ac:dyDescent="0.25">
      <c r="A78" s="1"/>
      <c r="B78" s="68"/>
      <c r="C78" s="69"/>
      <c r="D78" s="68"/>
      <c r="E78" s="69"/>
      <c r="F78" s="70"/>
      <c r="G78" s="68"/>
      <c r="H78" s="69"/>
      <c r="I78" s="5"/>
      <c r="J78" s="6"/>
    </row>
    <row r="79" spans="1:10" s="43" customFormat="1" ht="13" x14ac:dyDescent="0.3">
      <c r="A79" s="27" t="s">
        <v>5</v>
      </c>
      <c r="B79" s="71">
        <f>SUM(B6:B78)</f>
        <v>29426</v>
      </c>
      <c r="C79" s="72">
        <f>SUM(C6:C78)</f>
        <v>25367</v>
      </c>
      <c r="D79" s="71">
        <f>SUM(D6:D78)</f>
        <v>239363</v>
      </c>
      <c r="E79" s="72">
        <f>SUM(E6:E78)</f>
        <v>214492</v>
      </c>
      <c r="F79" s="73"/>
      <c r="G79" s="71">
        <f>SUM(G6:G78)</f>
        <v>4059</v>
      </c>
      <c r="H79" s="72">
        <f>SUM(H6:H78)</f>
        <v>24871</v>
      </c>
      <c r="I79" s="37">
        <f>IF(C79=0, 0, G79/C79)</f>
        <v>0.16001103796270746</v>
      </c>
      <c r="J79" s="38">
        <f>IF(E79=0, 0, H79/E79)</f>
        <v>0.11595304253771703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9"/>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113</v>
      </c>
      <c r="B2" s="202" t="s">
        <v>104</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7.8162169509957205E-2</v>
      </c>
      <c r="C6" s="17">
        <v>7.0958331690779405E-2</v>
      </c>
      <c r="D6" s="16">
        <v>8.5643980063752498E-2</v>
      </c>
      <c r="E6" s="17">
        <v>8.9513828021557898E-2</v>
      </c>
      <c r="F6" s="12"/>
      <c r="G6" s="10">
        <f t="shared" ref="G6:G37" si="0">B6-C6</f>
        <v>7.2038378191777996E-3</v>
      </c>
      <c r="H6" s="11">
        <f t="shared" ref="H6:H37" si="1">D6-E6</f>
        <v>-3.8698479578054001E-3</v>
      </c>
    </row>
    <row r="7" spans="1:8" x14ac:dyDescent="0.25">
      <c r="A7" s="7" t="s">
        <v>32</v>
      </c>
      <c r="B7" s="16">
        <v>0</v>
      </c>
      <c r="C7" s="17">
        <v>0</v>
      </c>
      <c r="D7" s="16">
        <v>0</v>
      </c>
      <c r="E7" s="17">
        <v>9.3243570855789499E-4</v>
      </c>
      <c r="F7" s="12"/>
      <c r="G7" s="10">
        <f t="shared" si="0"/>
        <v>0</v>
      </c>
      <c r="H7" s="11">
        <f t="shared" si="1"/>
        <v>-9.3243570855789499E-4</v>
      </c>
    </row>
    <row r="8" spans="1:8" x14ac:dyDescent="0.25">
      <c r="A8" s="7" t="s">
        <v>33</v>
      </c>
      <c r="B8" s="16">
        <v>1.3593420784340398E-2</v>
      </c>
      <c r="C8" s="17">
        <v>1.18263886151299E-2</v>
      </c>
      <c r="D8" s="16">
        <v>1.16977143501711E-2</v>
      </c>
      <c r="E8" s="17">
        <v>1.35203177740895E-2</v>
      </c>
      <c r="F8" s="12"/>
      <c r="G8" s="10">
        <f t="shared" si="0"/>
        <v>1.767032169210498E-3</v>
      </c>
      <c r="H8" s="11">
        <f t="shared" si="1"/>
        <v>-1.8226034239183994E-3</v>
      </c>
    </row>
    <row r="9" spans="1:8" x14ac:dyDescent="0.25">
      <c r="A9" s="7" t="s">
        <v>34</v>
      </c>
      <c r="B9" s="16">
        <v>1.62101542853259</v>
      </c>
      <c r="C9" s="17">
        <v>1.3206133953561701</v>
      </c>
      <c r="D9" s="16">
        <v>1.56832927394794</v>
      </c>
      <c r="E9" s="17">
        <v>1.2242880853365201</v>
      </c>
      <c r="F9" s="12"/>
      <c r="G9" s="10">
        <f t="shared" si="0"/>
        <v>0.30040203317641989</v>
      </c>
      <c r="H9" s="11">
        <f t="shared" si="1"/>
        <v>0.34404118861141986</v>
      </c>
    </row>
    <row r="10" spans="1:8" x14ac:dyDescent="0.25">
      <c r="A10" s="7" t="s">
        <v>35</v>
      </c>
      <c r="B10" s="16">
        <v>2.03901311765106E-2</v>
      </c>
      <c r="C10" s="17">
        <v>7.8842590767532611E-3</v>
      </c>
      <c r="D10" s="16">
        <v>1.8799898062774899E-2</v>
      </c>
      <c r="E10" s="17">
        <v>1.67838427540421E-2</v>
      </c>
      <c r="F10" s="12"/>
      <c r="G10" s="10">
        <f t="shared" si="0"/>
        <v>1.2505872099757339E-2</v>
      </c>
      <c r="H10" s="11">
        <f t="shared" si="1"/>
        <v>2.016055308732799E-3</v>
      </c>
    </row>
    <row r="11" spans="1:8" x14ac:dyDescent="0.25">
      <c r="A11" s="7" t="s">
        <v>36</v>
      </c>
      <c r="B11" s="16">
        <v>2.92258546863318</v>
      </c>
      <c r="C11" s="17">
        <v>3.32715733038988</v>
      </c>
      <c r="D11" s="16">
        <v>3.1266319355957299</v>
      </c>
      <c r="E11" s="17">
        <v>3.2378829979672905</v>
      </c>
      <c r="F11" s="12"/>
      <c r="G11" s="10">
        <f t="shared" si="0"/>
        <v>-0.40457186175670001</v>
      </c>
      <c r="H11" s="11">
        <f t="shared" si="1"/>
        <v>-0.11125106237156057</v>
      </c>
    </row>
    <row r="12" spans="1:8" x14ac:dyDescent="0.25">
      <c r="A12" s="7" t="s">
        <v>37</v>
      </c>
      <c r="B12" s="16">
        <v>0.41459933392238196</v>
      </c>
      <c r="C12" s="17">
        <v>0</v>
      </c>
      <c r="D12" s="16">
        <v>0.84307098423732996</v>
      </c>
      <c r="E12" s="17">
        <v>0</v>
      </c>
      <c r="F12" s="12"/>
      <c r="G12" s="10">
        <f t="shared" si="0"/>
        <v>0.41459933392238196</v>
      </c>
      <c r="H12" s="11">
        <f t="shared" si="1"/>
        <v>0.84307098423732996</v>
      </c>
    </row>
    <row r="13" spans="1:8" x14ac:dyDescent="0.25">
      <c r="A13" s="7" t="s">
        <v>38</v>
      </c>
      <c r="B13" s="16">
        <v>0</v>
      </c>
      <c r="C13" s="17">
        <v>0</v>
      </c>
      <c r="D13" s="16">
        <v>0</v>
      </c>
      <c r="E13" s="17">
        <v>4.6621785427894695E-4</v>
      </c>
      <c r="F13" s="12"/>
      <c r="G13" s="10">
        <f t="shared" si="0"/>
        <v>0</v>
      </c>
      <c r="H13" s="11">
        <f t="shared" si="1"/>
        <v>-4.6621785427894695E-4</v>
      </c>
    </row>
    <row r="14" spans="1:8" x14ac:dyDescent="0.25">
      <c r="A14" s="7" t="s">
        <v>39</v>
      </c>
      <c r="B14" s="16">
        <v>0.76123156392306102</v>
      </c>
      <c r="C14" s="17">
        <v>0</v>
      </c>
      <c r="D14" s="16">
        <v>0.62958769734670805</v>
      </c>
      <c r="E14" s="17">
        <v>0</v>
      </c>
      <c r="F14" s="12"/>
      <c r="G14" s="10">
        <f t="shared" si="0"/>
        <v>0.76123156392306102</v>
      </c>
      <c r="H14" s="11">
        <f t="shared" si="1"/>
        <v>0.62958769734670805</v>
      </c>
    </row>
    <row r="15" spans="1:8" x14ac:dyDescent="0.25">
      <c r="A15" s="7" t="s">
        <v>40</v>
      </c>
      <c r="B15" s="16">
        <v>0.39760755794195601</v>
      </c>
      <c r="C15" s="17">
        <v>0.28383332676311701</v>
      </c>
      <c r="D15" s="16">
        <v>0.32586489975476601</v>
      </c>
      <c r="E15" s="17">
        <v>0.242899502079332</v>
      </c>
      <c r="F15" s="12"/>
      <c r="G15" s="10">
        <f t="shared" si="0"/>
        <v>0.113774231178839</v>
      </c>
      <c r="H15" s="11">
        <f t="shared" si="1"/>
        <v>8.2965397675434011E-2</v>
      </c>
    </row>
    <row r="16" spans="1:8" x14ac:dyDescent="0.25">
      <c r="A16" s="7" t="s">
        <v>41</v>
      </c>
      <c r="B16" s="16">
        <v>0</v>
      </c>
      <c r="C16" s="17">
        <v>0</v>
      </c>
      <c r="D16" s="16">
        <v>0</v>
      </c>
      <c r="E16" s="17">
        <v>4.6621785427894699E-3</v>
      </c>
      <c r="F16" s="12"/>
      <c r="G16" s="10">
        <f t="shared" si="0"/>
        <v>0</v>
      </c>
      <c r="H16" s="11">
        <f t="shared" si="1"/>
        <v>-4.6621785427894699E-3</v>
      </c>
    </row>
    <row r="17" spans="1:8" x14ac:dyDescent="0.25">
      <c r="A17" s="7" t="s">
        <v>42</v>
      </c>
      <c r="B17" s="16">
        <v>2.03901311765106E-2</v>
      </c>
      <c r="C17" s="17">
        <v>7.8842590767532611E-3</v>
      </c>
      <c r="D17" s="16">
        <v>2.2559877675329899E-2</v>
      </c>
      <c r="E17" s="17">
        <v>3.4500121216642102E-2</v>
      </c>
      <c r="F17" s="12"/>
      <c r="G17" s="10">
        <f t="shared" si="0"/>
        <v>1.2505872099757339E-2</v>
      </c>
      <c r="H17" s="11">
        <f t="shared" si="1"/>
        <v>-1.1940243541312203E-2</v>
      </c>
    </row>
    <row r="18" spans="1:8" x14ac:dyDescent="0.25">
      <c r="A18" s="7" t="s">
        <v>43</v>
      </c>
      <c r="B18" s="16">
        <v>0.43838782029497697</v>
      </c>
      <c r="C18" s="17">
        <v>0.299601844916624</v>
      </c>
      <c r="D18" s="16">
        <v>0.42153549211866498</v>
      </c>
      <c r="E18" s="17">
        <v>4.5689349719336803E-2</v>
      </c>
      <c r="F18" s="12"/>
      <c r="G18" s="10">
        <f t="shared" si="0"/>
        <v>0.13878597537835297</v>
      </c>
      <c r="H18" s="11">
        <f t="shared" si="1"/>
        <v>0.37584614239932818</v>
      </c>
    </row>
    <row r="19" spans="1:8" x14ac:dyDescent="0.25">
      <c r="A19" s="7" t="s">
        <v>46</v>
      </c>
      <c r="B19" s="16">
        <v>1.6991775980425498E-2</v>
      </c>
      <c r="C19" s="17">
        <v>0</v>
      </c>
      <c r="D19" s="16">
        <v>1.71287960127505E-2</v>
      </c>
      <c r="E19" s="17">
        <v>1.6317624899763201E-2</v>
      </c>
      <c r="F19" s="12"/>
      <c r="G19" s="10">
        <f t="shared" si="0"/>
        <v>1.6991775980425498E-2</v>
      </c>
      <c r="H19" s="11">
        <f t="shared" si="1"/>
        <v>8.1117111298729949E-4</v>
      </c>
    </row>
    <row r="20" spans="1:8" x14ac:dyDescent="0.25">
      <c r="A20" s="7" t="s">
        <v>47</v>
      </c>
      <c r="B20" s="16">
        <v>9.1755590294297612E-2</v>
      </c>
      <c r="C20" s="17">
        <v>7.8842590767532611E-3</v>
      </c>
      <c r="D20" s="16">
        <v>9.3163939288862505E-2</v>
      </c>
      <c r="E20" s="17">
        <v>5.0351528262126306E-2</v>
      </c>
      <c r="F20" s="12"/>
      <c r="G20" s="10">
        <f t="shared" si="0"/>
        <v>8.3871331217544351E-2</v>
      </c>
      <c r="H20" s="11">
        <f t="shared" si="1"/>
        <v>4.2812411026736198E-2</v>
      </c>
    </row>
    <row r="21" spans="1:8" x14ac:dyDescent="0.25">
      <c r="A21" s="7" t="s">
        <v>48</v>
      </c>
      <c r="B21" s="16">
        <v>0.17331611500034</v>
      </c>
      <c r="C21" s="17">
        <v>6.7016202152402699E-2</v>
      </c>
      <c r="D21" s="16">
        <v>0.13661259258949801</v>
      </c>
      <c r="E21" s="17">
        <v>6.1074538910542098E-2</v>
      </c>
      <c r="F21" s="12"/>
      <c r="G21" s="10">
        <f t="shared" si="0"/>
        <v>0.1062999128479373</v>
      </c>
      <c r="H21" s="11">
        <f t="shared" si="1"/>
        <v>7.5538053678955913E-2</v>
      </c>
    </row>
    <row r="22" spans="1:8" x14ac:dyDescent="0.25">
      <c r="A22" s="7" t="s">
        <v>49</v>
      </c>
      <c r="B22" s="16">
        <v>8.5094814109970809</v>
      </c>
      <c r="C22" s="17">
        <v>8.5031734142783897</v>
      </c>
      <c r="D22" s="16">
        <v>8.4482564138985605</v>
      </c>
      <c r="E22" s="17">
        <v>7.1256736847994304</v>
      </c>
      <c r="F22" s="12"/>
      <c r="G22" s="10">
        <f t="shared" si="0"/>
        <v>6.3079967186912E-3</v>
      </c>
      <c r="H22" s="11">
        <f t="shared" si="1"/>
        <v>1.3225827290991301</v>
      </c>
    </row>
    <row r="23" spans="1:8" x14ac:dyDescent="0.25">
      <c r="A23" s="7" t="s">
        <v>53</v>
      </c>
      <c r="B23" s="16">
        <v>0.13253585264731899</v>
      </c>
      <c r="C23" s="17">
        <v>0.11432175661292202</v>
      </c>
      <c r="D23" s="16">
        <v>0.130763735414412</v>
      </c>
      <c r="E23" s="17">
        <v>7.2263767413236896E-2</v>
      </c>
      <c r="F23" s="12"/>
      <c r="G23" s="10">
        <f t="shared" si="0"/>
        <v>1.821409603439697E-2</v>
      </c>
      <c r="H23" s="11">
        <f t="shared" si="1"/>
        <v>5.8499968001175101E-2</v>
      </c>
    </row>
    <row r="24" spans="1:8" x14ac:dyDescent="0.25">
      <c r="A24" s="7" t="s">
        <v>54</v>
      </c>
      <c r="B24" s="16">
        <v>2.9939509277509697</v>
      </c>
      <c r="C24" s="17">
        <v>3.0039027082429901</v>
      </c>
      <c r="D24" s="16">
        <v>2.9774860776310499</v>
      </c>
      <c r="E24" s="17">
        <v>1.90869589541801</v>
      </c>
      <c r="F24" s="12"/>
      <c r="G24" s="10">
        <f t="shared" si="0"/>
        <v>-9.9517804920203901E-3</v>
      </c>
      <c r="H24" s="11">
        <f t="shared" si="1"/>
        <v>1.0687901822130399</v>
      </c>
    </row>
    <row r="25" spans="1:8" x14ac:dyDescent="0.25">
      <c r="A25" s="7" t="s">
        <v>56</v>
      </c>
      <c r="B25" s="16">
        <v>1.81812002990553</v>
      </c>
      <c r="C25" s="17">
        <v>1.95529625103481</v>
      </c>
      <c r="D25" s="16">
        <v>1.6819642133496002</v>
      </c>
      <c r="E25" s="17">
        <v>1.8989053204781499</v>
      </c>
      <c r="F25" s="12"/>
      <c r="G25" s="10">
        <f t="shared" si="0"/>
        <v>-0.13717622112927996</v>
      </c>
      <c r="H25" s="11">
        <f t="shared" si="1"/>
        <v>-0.21694110712854964</v>
      </c>
    </row>
    <row r="26" spans="1:8" x14ac:dyDescent="0.25">
      <c r="A26" s="7" t="s">
        <v>57</v>
      </c>
      <c r="B26" s="16">
        <v>4.6931285257935196</v>
      </c>
      <c r="C26" s="17">
        <v>7.1707336303070894</v>
      </c>
      <c r="D26" s="16">
        <v>6.23195732005364</v>
      </c>
      <c r="E26" s="17">
        <v>7.4953844432426404</v>
      </c>
      <c r="F26" s="12"/>
      <c r="G26" s="10">
        <f t="shared" si="0"/>
        <v>-2.4776051045135699</v>
      </c>
      <c r="H26" s="11">
        <f t="shared" si="1"/>
        <v>-1.2634271231890004</v>
      </c>
    </row>
    <row r="27" spans="1:8" x14ac:dyDescent="0.25">
      <c r="A27" s="7" t="s">
        <v>60</v>
      </c>
      <c r="B27" s="16">
        <v>4.1222048528512207</v>
      </c>
      <c r="C27" s="17">
        <v>2.15240272795364</v>
      </c>
      <c r="D27" s="16">
        <v>2.5584572385874202</v>
      </c>
      <c r="E27" s="17">
        <v>2.5889077448109998</v>
      </c>
      <c r="F27" s="12"/>
      <c r="G27" s="10">
        <f t="shared" si="0"/>
        <v>1.9698021248975808</v>
      </c>
      <c r="H27" s="11">
        <f t="shared" si="1"/>
        <v>-3.0450506223579588E-2</v>
      </c>
    </row>
    <row r="28" spans="1:8" x14ac:dyDescent="0.25">
      <c r="A28" s="7" t="s">
        <v>61</v>
      </c>
      <c r="B28" s="16">
        <v>0</v>
      </c>
      <c r="C28" s="17">
        <v>0</v>
      </c>
      <c r="D28" s="16">
        <v>0</v>
      </c>
      <c r="E28" s="17">
        <v>3.2635249799526302E-3</v>
      </c>
      <c r="F28" s="12"/>
      <c r="G28" s="10">
        <f t="shared" si="0"/>
        <v>0</v>
      </c>
      <c r="H28" s="11">
        <f t="shared" si="1"/>
        <v>-3.2635249799526302E-3</v>
      </c>
    </row>
    <row r="29" spans="1:8" x14ac:dyDescent="0.25">
      <c r="A29" s="7" t="s">
        <v>63</v>
      </c>
      <c r="B29" s="16">
        <v>5.4373683137361496E-2</v>
      </c>
      <c r="C29" s="17">
        <v>3.5479165845389703E-2</v>
      </c>
      <c r="D29" s="16">
        <v>4.30308777881293E-2</v>
      </c>
      <c r="E29" s="17">
        <v>6.0608321056263202E-2</v>
      </c>
      <c r="F29" s="12"/>
      <c r="G29" s="10">
        <f t="shared" si="0"/>
        <v>1.8894517291971794E-2</v>
      </c>
      <c r="H29" s="11">
        <f t="shared" si="1"/>
        <v>-1.7577443268133902E-2</v>
      </c>
    </row>
    <row r="30" spans="1:8" x14ac:dyDescent="0.25">
      <c r="A30" s="7" t="s">
        <v>64</v>
      </c>
      <c r="B30" s="16">
        <v>0.43498946509889197</v>
      </c>
      <c r="C30" s="17">
        <v>0.68987266921590995</v>
      </c>
      <c r="D30" s="16">
        <v>0.53934818664538808</v>
      </c>
      <c r="E30" s="17">
        <v>0.77858381664584198</v>
      </c>
      <c r="F30" s="12"/>
      <c r="G30" s="10">
        <f t="shared" si="0"/>
        <v>-0.25488320411701798</v>
      </c>
      <c r="H30" s="11">
        <f t="shared" si="1"/>
        <v>-0.23923563000045389</v>
      </c>
    </row>
    <row r="31" spans="1:8" x14ac:dyDescent="0.25">
      <c r="A31" s="7" t="s">
        <v>66</v>
      </c>
      <c r="B31" s="16">
        <v>6.2801604023652491</v>
      </c>
      <c r="C31" s="17">
        <v>7.9276225016754003</v>
      </c>
      <c r="D31" s="16">
        <v>6.2010419321281898</v>
      </c>
      <c r="E31" s="17">
        <v>7.9229062156164307</v>
      </c>
      <c r="F31" s="12"/>
      <c r="G31" s="10">
        <f t="shared" si="0"/>
        <v>-1.6474620993101512</v>
      </c>
      <c r="H31" s="11">
        <f t="shared" si="1"/>
        <v>-1.7218642834882409</v>
      </c>
    </row>
    <row r="32" spans="1:8" x14ac:dyDescent="0.25">
      <c r="A32" s="7" t="s">
        <v>67</v>
      </c>
      <c r="B32" s="16">
        <v>4.0780262353021096E-2</v>
      </c>
      <c r="C32" s="17">
        <v>5.1247683998896197E-2</v>
      </c>
      <c r="D32" s="16">
        <v>2.21421021628238E-2</v>
      </c>
      <c r="E32" s="17">
        <v>2.0513585588273701E-2</v>
      </c>
      <c r="F32" s="12"/>
      <c r="G32" s="10">
        <f t="shared" si="0"/>
        <v>-1.0467421645875101E-2</v>
      </c>
      <c r="H32" s="11">
        <f t="shared" si="1"/>
        <v>1.6285165745500985E-3</v>
      </c>
    </row>
    <row r="33" spans="1:8" x14ac:dyDescent="0.25">
      <c r="A33" s="7" t="s">
        <v>68</v>
      </c>
      <c r="B33" s="16">
        <v>0.56752531774621096</v>
      </c>
      <c r="C33" s="17">
        <v>0.39421295383766297</v>
      </c>
      <c r="D33" s="16">
        <v>0.79628012683664595</v>
      </c>
      <c r="E33" s="17">
        <v>0.45596106148481103</v>
      </c>
      <c r="F33" s="12"/>
      <c r="G33" s="10">
        <f t="shared" si="0"/>
        <v>0.17331236390854798</v>
      </c>
      <c r="H33" s="11">
        <f t="shared" si="1"/>
        <v>0.34031906535183493</v>
      </c>
    </row>
    <row r="34" spans="1:8" x14ac:dyDescent="0.25">
      <c r="A34" s="7" t="s">
        <v>69</v>
      </c>
      <c r="B34" s="16">
        <v>1.49527628627744</v>
      </c>
      <c r="C34" s="17">
        <v>1.75818977411598</v>
      </c>
      <c r="D34" s="16">
        <v>1.7876614180136401</v>
      </c>
      <c r="E34" s="17">
        <v>1.42942394121925</v>
      </c>
      <c r="F34" s="12"/>
      <c r="G34" s="10">
        <f t="shared" si="0"/>
        <v>-0.26291348783853996</v>
      </c>
      <c r="H34" s="11">
        <f t="shared" si="1"/>
        <v>0.35823747679439011</v>
      </c>
    </row>
    <row r="35" spans="1:8" x14ac:dyDescent="0.25">
      <c r="A35" s="7" t="s">
        <v>70</v>
      </c>
      <c r="B35" s="16">
        <v>1.2675864881397401</v>
      </c>
      <c r="C35" s="17">
        <v>0.43757637875980598</v>
      </c>
      <c r="D35" s="16">
        <v>1.27797529275619</v>
      </c>
      <c r="E35" s="17">
        <v>0.64431307461350495</v>
      </c>
      <c r="F35" s="12"/>
      <c r="G35" s="10">
        <f t="shared" si="0"/>
        <v>0.83001010937993414</v>
      </c>
      <c r="H35" s="11">
        <f t="shared" si="1"/>
        <v>0.63366221814268509</v>
      </c>
    </row>
    <row r="36" spans="1:8" x14ac:dyDescent="0.25">
      <c r="A36" s="7" t="s">
        <v>71</v>
      </c>
      <c r="B36" s="16">
        <v>2.7186841568680797E-2</v>
      </c>
      <c r="C36" s="17">
        <v>0</v>
      </c>
      <c r="D36" s="16">
        <v>1.1279938837665E-2</v>
      </c>
      <c r="E36" s="17">
        <v>9.7905749398578996E-3</v>
      </c>
      <c r="F36" s="12"/>
      <c r="G36" s="10">
        <f t="shared" si="0"/>
        <v>2.7186841568680797E-2</v>
      </c>
      <c r="H36" s="11">
        <f t="shared" si="1"/>
        <v>1.4893638978071E-3</v>
      </c>
    </row>
    <row r="37" spans="1:8" x14ac:dyDescent="0.25">
      <c r="A37" s="7" t="s">
        <v>74</v>
      </c>
      <c r="B37" s="16">
        <v>6.11703935295317E-2</v>
      </c>
      <c r="C37" s="17">
        <v>6.7016202152402699E-2</v>
      </c>
      <c r="D37" s="16">
        <v>5.63996941883248E-2</v>
      </c>
      <c r="E37" s="17">
        <v>5.8743449639147398E-2</v>
      </c>
      <c r="F37" s="12"/>
      <c r="G37" s="10">
        <f t="shared" si="0"/>
        <v>-5.8458086228709988E-3</v>
      </c>
      <c r="H37" s="11">
        <f t="shared" si="1"/>
        <v>-2.3437554508225975E-3</v>
      </c>
    </row>
    <row r="38" spans="1:8" x14ac:dyDescent="0.25">
      <c r="A38" s="7" t="s">
        <v>75</v>
      </c>
      <c r="B38" s="16">
        <v>7.241894922857341</v>
      </c>
      <c r="C38" s="17">
        <v>8.0695391650569608</v>
      </c>
      <c r="D38" s="16">
        <v>8.6508775374640212</v>
      </c>
      <c r="E38" s="17">
        <v>9.3033772821364007</v>
      </c>
      <c r="F38" s="12"/>
      <c r="G38" s="10">
        <f t="shared" ref="G38:G69" si="2">B38-C38</f>
        <v>-0.82764424219961974</v>
      </c>
      <c r="H38" s="11">
        <f t="shared" ref="H38:H69" si="3">D38-E38</f>
        <v>-0.65249974467237948</v>
      </c>
    </row>
    <row r="39" spans="1:8" x14ac:dyDescent="0.25">
      <c r="A39" s="7" t="s">
        <v>76</v>
      </c>
      <c r="B39" s="16">
        <v>6.7967103921701896E-3</v>
      </c>
      <c r="C39" s="17">
        <v>0</v>
      </c>
      <c r="D39" s="16">
        <v>6.6844082000977597E-3</v>
      </c>
      <c r="E39" s="17">
        <v>6.0608321056263197E-3</v>
      </c>
      <c r="F39" s="12"/>
      <c r="G39" s="10">
        <f t="shared" si="2"/>
        <v>6.7967103921701896E-3</v>
      </c>
      <c r="H39" s="11">
        <f t="shared" si="3"/>
        <v>6.2357609447144004E-4</v>
      </c>
    </row>
    <row r="40" spans="1:8" x14ac:dyDescent="0.25">
      <c r="A40" s="7" t="s">
        <v>77</v>
      </c>
      <c r="B40" s="16">
        <v>2.1205736423571002</v>
      </c>
      <c r="C40" s="17">
        <v>3.3074466826979898</v>
      </c>
      <c r="D40" s="16">
        <v>3.1984893237467804</v>
      </c>
      <c r="E40" s="17">
        <v>4.1633254387109995</v>
      </c>
      <c r="F40" s="12"/>
      <c r="G40" s="10">
        <f t="shared" si="2"/>
        <v>-1.1868730403408896</v>
      </c>
      <c r="H40" s="11">
        <f t="shared" si="3"/>
        <v>-0.96483611496421906</v>
      </c>
    </row>
    <row r="41" spans="1:8" x14ac:dyDescent="0.25">
      <c r="A41" s="7" t="s">
        <v>79</v>
      </c>
      <c r="B41" s="16">
        <v>0.52334670019710505</v>
      </c>
      <c r="C41" s="17">
        <v>0.72535183506129997</v>
      </c>
      <c r="D41" s="16">
        <v>0.58405016648354202</v>
      </c>
      <c r="E41" s="17">
        <v>0.67181992801596302</v>
      </c>
      <c r="F41" s="12"/>
      <c r="G41" s="10">
        <f t="shared" si="2"/>
        <v>-0.20200513486419491</v>
      </c>
      <c r="H41" s="11">
        <f t="shared" si="3"/>
        <v>-8.7769761532420998E-2</v>
      </c>
    </row>
    <row r="42" spans="1:8" x14ac:dyDescent="0.25">
      <c r="A42" s="7" t="s">
        <v>80</v>
      </c>
      <c r="B42" s="16">
        <v>4.3261061646163297</v>
      </c>
      <c r="C42" s="17">
        <v>3.9263610202231201</v>
      </c>
      <c r="D42" s="16">
        <v>4.6402326174053599</v>
      </c>
      <c r="E42" s="17">
        <v>3.9372097793857099</v>
      </c>
      <c r="F42" s="12"/>
      <c r="G42" s="10">
        <f t="shared" si="2"/>
        <v>0.39974514439320963</v>
      </c>
      <c r="H42" s="11">
        <f t="shared" si="3"/>
        <v>0.70302283801964993</v>
      </c>
    </row>
    <row r="43" spans="1:8" x14ac:dyDescent="0.25">
      <c r="A43" s="7" t="s">
        <v>81</v>
      </c>
      <c r="B43" s="16">
        <v>0.46217630666757303</v>
      </c>
      <c r="C43" s="17">
        <v>0.390270824299286</v>
      </c>
      <c r="D43" s="16">
        <v>0.39646896136829801</v>
      </c>
      <c r="E43" s="17">
        <v>0.324487626578147</v>
      </c>
      <c r="F43" s="12"/>
      <c r="G43" s="10">
        <f t="shared" si="2"/>
        <v>7.1905482368287033E-2</v>
      </c>
      <c r="H43" s="11">
        <f t="shared" si="3"/>
        <v>7.1981334790151008E-2</v>
      </c>
    </row>
    <row r="44" spans="1:8" x14ac:dyDescent="0.25">
      <c r="A44" s="7" t="s">
        <v>82</v>
      </c>
      <c r="B44" s="16">
        <v>4.8800380615782002</v>
      </c>
      <c r="C44" s="17">
        <v>6.2758702250956002</v>
      </c>
      <c r="D44" s="16">
        <v>4.3799584731140602</v>
      </c>
      <c r="E44" s="17">
        <v>6.1386904872909005</v>
      </c>
      <c r="F44" s="12"/>
      <c r="G44" s="10">
        <f t="shared" si="2"/>
        <v>-1.3958321635174</v>
      </c>
      <c r="H44" s="11">
        <f t="shared" si="3"/>
        <v>-1.7587320141768403</v>
      </c>
    </row>
    <row r="45" spans="1:8" x14ac:dyDescent="0.25">
      <c r="A45" s="7" t="s">
        <v>83</v>
      </c>
      <c r="B45" s="16">
        <v>6.5996057907972503</v>
      </c>
      <c r="C45" s="17">
        <v>2.2548980959514302</v>
      </c>
      <c r="D45" s="16">
        <v>3.7917305515054496</v>
      </c>
      <c r="E45" s="17">
        <v>2.8238815433675799</v>
      </c>
      <c r="F45" s="12"/>
      <c r="G45" s="10">
        <f t="shared" si="2"/>
        <v>4.3447076948458196</v>
      </c>
      <c r="H45" s="11">
        <f t="shared" si="3"/>
        <v>0.96784900813786967</v>
      </c>
    </row>
    <row r="46" spans="1:8" x14ac:dyDescent="0.25">
      <c r="A46" s="7" t="s">
        <v>84</v>
      </c>
      <c r="B46" s="16">
        <v>0.19710460137293598</v>
      </c>
      <c r="C46" s="17">
        <v>0.18133795876532499</v>
      </c>
      <c r="D46" s="16">
        <v>0.256096389166245</v>
      </c>
      <c r="E46" s="17">
        <v>0.27786584115025298</v>
      </c>
      <c r="F46" s="12"/>
      <c r="G46" s="10">
        <f t="shared" si="2"/>
        <v>1.5766642607610987E-2</v>
      </c>
      <c r="H46" s="11">
        <f t="shared" si="3"/>
        <v>-2.1769451984007981E-2</v>
      </c>
    </row>
    <row r="47" spans="1:8" x14ac:dyDescent="0.25">
      <c r="A47" s="7" t="s">
        <v>85</v>
      </c>
      <c r="B47" s="16">
        <v>9.5153945490382696E-2</v>
      </c>
      <c r="C47" s="17">
        <v>2.75949067686364E-2</v>
      </c>
      <c r="D47" s="16">
        <v>0.30497612412946001</v>
      </c>
      <c r="E47" s="17">
        <v>6.9466460287563203E-2</v>
      </c>
      <c r="F47" s="12"/>
      <c r="G47" s="10">
        <f t="shared" si="2"/>
        <v>6.755903872174629E-2</v>
      </c>
      <c r="H47" s="11">
        <f t="shared" si="3"/>
        <v>0.23550966384189681</v>
      </c>
    </row>
    <row r="48" spans="1:8" x14ac:dyDescent="0.25">
      <c r="A48" s="7" t="s">
        <v>86</v>
      </c>
      <c r="B48" s="16">
        <v>0.84279208862910404</v>
      </c>
      <c r="C48" s="17">
        <v>0.52824535814246898</v>
      </c>
      <c r="D48" s="16">
        <v>0.67972075884744099</v>
      </c>
      <c r="E48" s="17">
        <v>0.616806221211048</v>
      </c>
      <c r="F48" s="12"/>
      <c r="G48" s="10">
        <f t="shared" si="2"/>
        <v>0.31454673048663506</v>
      </c>
      <c r="H48" s="11">
        <f t="shared" si="3"/>
        <v>6.2914537636392986E-2</v>
      </c>
    </row>
    <row r="49" spans="1:8" x14ac:dyDescent="0.25">
      <c r="A49" s="7" t="s">
        <v>87</v>
      </c>
      <c r="B49" s="16">
        <v>0.41459933392238196</v>
      </c>
      <c r="C49" s="17">
        <v>0.74112035321480707</v>
      </c>
      <c r="D49" s="16">
        <v>0.56065473778319996</v>
      </c>
      <c r="E49" s="17">
        <v>0.48533278630438398</v>
      </c>
      <c r="F49" s="12"/>
      <c r="G49" s="10">
        <f t="shared" si="2"/>
        <v>-0.32652101929242511</v>
      </c>
      <c r="H49" s="11">
        <f t="shared" si="3"/>
        <v>7.5321951478815985E-2</v>
      </c>
    </row>
    <row r="50" spans="1:8" x14ac:dyDescent="0.25">
      <c r="A50" s="7" t="s">
        <v>88</v>
      </c>
      <c r="B50" s="16">
        <v>0.92435261333514607</v>
      </c>
      <c r="C50" s="17">
        <v>0.68198841013915701</v>
      </c>
      <c r="D50" s="16">
        <v>0.81967555553698801</v>
      </c>
      <c r="E50" s="17">
        <v>1.02567927941368</v>
      </c>
      <c r="F50" s="12"/>
      <c r="G50" s="10">
        <f t="shared" si="2"/>
        <v>0.24236420319598906</v>
      </c>
      <c r="H50" s="11">
        <f t="shared" si="3"/>
        <v>-0.20600372387669197</v>
      </c>
    </row>
    <row r="51" spans="1:8" x14ac:dyDescent="0.25">
      <c r="A51" s="7" t="s">
        <v>89</v>
      </c>
      <c r="B51" s="16">
        <v>1.01950655882553E-2</v>
      </c>
      <c r="C51" s="17">
        <v>7.8842590767532611E-3</v>
      </c>
      <c r="D51" s="16">
        <v>4.5955306375672104E-3</v>
      </c>
      <c r="E51" s="17">
        <v>7.9257035227421092E-3</v>
      </c>
      <c r="F51" s="12"/>
      <c r="G51" s="10">
        <f t="shared" si="2"/>
        <v>2.310806511502039E-3</v>
      </c>
      <c r="H51" s="11">
        <f t="shared" si="3"/>
        <v>-3.3301728851748988E-3</v>
      </c>
    </row>
    <row r="52" spans="1:8" x14ac:dyDescent="0.25">
      <c r="A52" s="7" t="s">
        <v>92</v>
      </c>
      <c r="B52" s="16">
        <v>1.0263032692176999</v>
      </c>
      <c r="C52" s="17">
        <v>0.83178933259746901</v>
      </c>
      <c r="D52" s="16">
        <v>0.96965696452668104</v>
      </c>
      <c r="E52" s="17">
        <v>0.75667157749473202</v>
      </c>
      <c r="F52" s="12"/>
      <c r="G52" s="10">
        <f t="shared" si="2"/>
        <v>0.19451393662023087</v>
      </c>
      <c r="H52" s="11">
        <f t="shared" si="3"/>
        <v>0.21298538703194902</v>
      </c>
    </row>
    <row r="53" spans="1:8" x14ac:dyDescent="0.25">
      <c r="A53" s="7" t="s">
        <v>93</v>
      </c>
      <c r="B53" s="16">
        <v>0.37721742676544601</v>
      </c>
      <c r="C53" s="17">
        <v>0.465171285528442</v>
      </c>
      <c r="D53" s="16">
        <v>0.54519704382047407</v>
      </c>
      <c r="E53" s="17">
        <v>0.36225127277474201</v>
      </c>
      <c r="F53" s="12"/>
      <c r="G53" s="10">
        <f t="shared" si="2"/>
        <v>-8.7953858762995996E-2</v>
      </c>
      <c r="H53" s="11">
        <f t="shared" si="3"/>
        <v>0.18294577104573206</v>
      </c>
    </row>
    <row r="54" spans="1:8" x14ac:dyDescent="0.25">
      <c r="A54" s="7" t="s">
        <v>94</v>
      </c>
      <c r="B54" s="16">
        <v>3.1094950044178602</v>
      </c>
      <c r="C54" s="17">
        <v>3.3784050143887705</v>
      </c>
      <c r="D54" s="16">
        <v>3.5886916524274803</v>
      </c>
      <c r="E54" s="17">
        <v>3.0504634205471501</v>
      </c>
      <c r="F54" s="12"/>
      <c r="G54" s="10">
        <f t="shared" si="2"/>
        <v>-0.2689100099709103</v>
      </c>
      <c r="H54" s="11">
        <f t="shared" si="3"/>
        <v>0.5382282318803302</v>
      </c>
    </row>
    <row r="55" spans="1:8" x14ac:dyDescent="0.25">
      <c r="A55" s="7" t="s">
        <v>95</v>
      </c>
      <c r="B55" s="16">
        <v>1.2370012913749702</v>
      </c>
      <c r="C55" s="17">
        <v>1.5058934836598699</v>
      </c>
      <c r="D55" s="16">
        <v>1.30680180311911</v>
      </c>
      <c r="E55" s="17">
        <v>1.8732633384928099</v>
      </c>
      <c r="F55" s="12"/>
      <c r="G55" s="10">
        <f t="shared" si="2"/>
        <v>-0.26889219228489969</v>
      </c>
      <c r="H55" s="11">
        <f t="shared" si="3"/>
        <v>-0.56646153537369992</v>
      </c>
    </row>
    <row r="56" spans="1:8" x14ac:dyDescent="0.25">
      <c r="A56" s="7" t="s">
        <v>96</v>
      </c>
      <c r="B56" s="16">
        <v>4.2003670223611804</v>
      </c>
      <c r="C56" s="17">
        <v>6.3783655930933891</v>
      </c>
      <c r="D56" s="16">
        <v>3.98348951174576</v>
      </c>
      <c r="E56" s="17">
        <v>1.72034388228932</v>
      </c>
      <c r="F56" s="12"/>
      <c r="G56" s="10">
        <f t="shared" si="2"/>
        <v>-2.1779985707322087</v>
      </c>
      <c r="H56" s="11">
        <f t="shared" si="3"/>
        <v>2.26314562945644</v>
      </c>
    </row>
    <row r="57" spans="1:8" x14ac:dyDescent="0.25">
      <c r="A57" s="7" t="s">
        <v>97</v>
      </c>
      <c r="B57" s="16">
        <v>14.9221776660097</v>
      </c>
      <c r="C57" s="17">
        <v>11.928883983127699</v>
      </c>
      <c r="D57" s="16">
        <v>13.2714747057816</v>
      </c>
      <c r="E57" s="17">
        <v>17.599257781176</v>
      </c>
      <c r="F57" s="12"/>
      <c r="G57" s="10">
        <f t="shared" si="2"/>
        <v>2.9932936828820011</v>
      </c>
      <c r="H57" s="11">
        <f t="shared" si="3"/>
        <v>-4.3277830753944002</v>
      </c>
    </row>
    <row r="58" spans="1:8" x14ac:dyDescent="0.25">
      <c r="A58" s="7" t="s">
        <v>99</v>
      </c>
      <c r="B58" s="16">
        <v>3.3949568408890101</v>
      </c>
      <c r="C58" s="17">
        <v>4.1116411085268298</v>
      </c>
      <c r="D58" s="16">
        <v>3.6797667141538195</v>
      </c>
      <c r="E58" s="17">
        <v>2.8015030863621999</v>
      </c>
      <c r="F58" s="12"/>
      <c r="G58" s="10">
        <f t="shared" si="2"/>
        <v>-0.71668426763781978</v>
      </c>
      <c r="H58" s="11">
        <f t="shared" si="3"/>
        <v>0.87826362779161959</v>
      </c>
    </row>
    <row r="59" spans="1:8" x14ac:dyDescent="0.25">
      <c r="A59" s="7" t="s">
        <v>100</v>
      </c>
      <c r="B59" s="16">
        <v>0.90396248215863506</v>
      </c>
      <c r="C59" s="17">
        <v>1.2141758978199999</v>
      </c>
      <c r="D59" s="16">
        <v>1.08245635290333</v>
      </c>
      <c r="E59" s="17">
        <v>1.2135650746880999</v>
      </c>
      <c r="F59" s="12"/>
      <c r="G59" s="10">
        <f t="shared" si="2"/>
        <v>-0.31021341566136484</v>
      </c>
      <c r="H59" s="11">
        <f t="shared" si="3"/>
        <v>-0.13110872178476995</v>
      </c>
    </row>
    <row r="60" spans="1:8" x14ac:dyDescent="0.25">
      <c r="A60" s="142" t="s">
        <v>44</v>
      </c>
      <c r="B60" s="153">
        <v>7.8162169509957205E-2</v>
      </c>
      <c r="C60" s="154">
        <v>0.157685181535065</v>
      </c>
      <c r="D60" s="153">
        <v>0.11071051081411899</v>
      </c>
      <c r="E60" s="154">
        <v>9.1844917292952591E-2</v>
      </c>
      <c r="F60" s="155"/>
      <c r="G60" s="156">
        <f t="shared" si="2"/>
        <v>-7.9523012025107795E-2</v>
      </c>
      <c r="H60" s="157">
        <f t="shared" si="3"/>
        <v>1.8865593521166402E-2</v>
      </c>
    </row>
    <row r="61" spans="1:8" x14ac:dyDescent="0.25">
      <c r="A61" s="7" t="s">
        <v>45</v>
      </c>
      <c r="B61" s="16">
        <v>3.3983551960850996E-3</v>
      </c>
      <c r="C61" s="17">
        <v>1.5768518153506498E-2</v>
      </c>
      <c r="D61" s="16">
        <v>1.3786591912701599E-2</v>
      </c>
      <c r="E61" s="17">
        <v>7.9257035227421092E-3</v>
      </c>
      <c r="F61" s="12"/>
      <c r="G61" s="10">
        <f t="shared" si="2"/>
        <v>-1.2370162957421398E-2</v>
      </c>
      <c r="H61" s="11">
        <f t="shared" si="3"/>
        <v>5.8608883899594899E-3</v>
      </c>
    </row>
    <row r="62" spans="1:8" x14ac:dyDescent="0.25">
      <c r="A62" s="7" t="s">
        <v>50</v>
      </c>
      <c r="B62" s="16">
        <v>2.3788486372595698E-2</v>
      </c>
      <c r="C62" s="17">
        <v>0</v>
      </c>
      <c r="D62" s="16">
        <v>4.1777551250610995E-3</v>
      </c>
      <c r="E62" s="17">
        <v>0</v>
      </c>
      <c r="F62" s="12"/>
      <c r="G62" s="10">
        <f t="shared" si="2"/>
        <v>2.3788486372595698E-2</v>
      </c>
      <c r="H62" s="11">
        <f t="shared" si="3"/>
        <v>4.1777551250610995E-3</v>
      </c>
    </row>
    <row r="63" spans="1:8" x14ac:dyDescent="0.25">
      <c r="A63" s="7" t="s">
        <v>51</v>
      </c>
      <c r="B63" s="16">
        <v>3.0585196764765898E-2</v>
      </c>
      <c r="C63" s="17">
        <v>5.1247683998896197E-2</v>
      </c>
      <c r="D63" s="16">
        <v>3.2168714462970496E-2</v>
      </c>
      <c r="E63" s="17">
        <v>4.9885310407847397E-2</v>
      </c>
      <c r="F63" s="12"/>
      <c r="G63" s="10">
        <f t="shared" si="2"/>
        <v>-2.0662487234130299E-2</v>
      </c>
      <c r="H63" s="11">
        <f t="shared" si="3"/>
        <v>-1.7716595944876901E-2</v>
      </c>
    </row>
    <row r="64" spans="1:8" x14ac:dyDescent="0.25">
      <c r="A64" s="7" t="s">
        <v>52</v>
      </c>
      <c r="B64" s="16">
        <v>0.339835519608509</v>
      </c>
      <c r="C64" s="17">
        <v>0.41786573106792302</v>
      </c>
      <c r="D64" s="16">
        <v>0.35761583870523</v>
      </c>
      <c r="E64" s="17">
        <v>0.43917721873076898</v>
      </c>
      <c r="F64" s="12"/>
      <c r="G64" s="10">
        <f t="shared" si="2"/>
        <v>-7.8030211459414023E-2</v>
      </c>
      <c r="H64" s="11">
        <f t="shared" si="3"/>
        <v>-8.1561380025538976E-2</v>
      </c>
    </row>
    <row r="65" spans="1:8" x14ac:dyDescent="0.25">
      <c r="A65" s="7" t="s">
        <v>55</v>
      </c>
      <c r="B65" s="16">
        <v>0.29565690205940298</v>
      </c>
      <c r="C65" s="17">
        <v>0.40209721291441602</v>
      </c>
      <c r="D65" s="16">
        <v>0.34508257333004699</v>
      </c>
      <c r="E65" s="17">
        <v>0.44383939727355803</v>
      </c>
      <c r="F65" s="12"/>
      <c r="G65" s="10">
        <f t="shared" si="2"/>
        <v>-0.10644031085501304</v>
      </c>
      <c r="H65" s="11">
        <f t="shared" si="3"/>
        <v>-9.8756823943511041E-2</v>
      </c>
    </row>
    <row r="66" spans="1:8" x14ac:dyDescent="0.25">
      <c r="A66" s="7" t="s">
        <v>58</v>
      </c>
      <c r="B66" s="16">
        <v>2.3788486372595698E-2</v>
      </c>
      <c r="C66" s="17">
        <v>0</v>
      </c>
      <c r="D66" s="16">
        <v>7.5199592251099807E-3</v>
      </c>
      <c r="E66" s="17">
        <v>5.5946142513473704E-3</v>
      </c>
      <c r="F66" s="12"/>
      <c r="G66" s="10">
        <f t="shared" si="2"/>
        <v>2.3788486372595698E-2</v>
      </c>
      <c r="H66" s="11">
        <f t="shared" si="3"/>
        <v>1.9253449737626103E-3</v>
      </c>
    </row>
    <row r="67" spans="1:8" x14ac:dyDescent="0.25">
      <c r="A67" s="7" t="s">
        <v>59</v>
      </c>
      <c r="B67" s="16">
        <v>0.84279208862910404</v>
      </c>
      <c r="C67" s="17">
        <v>1.0919698821303301</v>
      </c>
      <c r="D67" s="16">
        <v>0.997647923864591</v>
      </c>
      <c r="E67" s="17">
        <v>0.993976465322716</v>
      </c>
      <c r="F67" s="12"/>
      <c r="G67" s="10">
        <f t="shared" si="2"/>
        <v>-0.24917779350122604</v>
      </c>
      <c r="H67" s="11">
        <f t="shared" si="3"/>
        <v>3.6714585418750056E-3</v>
      </c>
    </row>
    <row r="68" spans="1:8" x14ac:dyDescent="0.25">
      <c r="A68" s="7" t="s">
        <v>62</v>
      </c>
      <c r="B68" s="16">
        <v>8.83572350982125E-2</v>
      </c>
      <c r="C68" s="17">
        <v>0.26412267907123405</v>
      </c>
      <c r="D68" s="16">
        <v>0.18340344999018202</v>
      </c>
      <c r="E68" s="17">
        <v>0.18182496316878999</v>
      </c>
      <c r="F68" s="12"/>
      <c r="G68" s="10">
        <f t="shared" si="2"/>
        <v>-0.17576544397302155</v>
      </c>
      <c r="H68" s="11">
        <f t="shared" si="3"/>
        <v>1.5784868213920278E-3</v>
      </c>
    </row>
    <row r="69" spans="1:8" x14ac:dyDescent="0.25">
      <c r="A69" s="7" t="s">
        <v>65</v>
      </c>
      <c r="B69" s="16">
        <v>0.26847006049072203</v>
      </c>
      <c r="C69" s="17">
        <v>0.228643513225845</v>
      </c>
      <c r="D69" s="16">
        <v>0.30873610374201499</v>
      </c>
      <c r="E69" s="17">
        <v>0.27366988046174201</v>
      </c>
      <c r="F69" s="12"/>
      <c r="G69" s="10">
        <f t="shared" si="2"/>
        <v>3.9826547264877027E-2</v>
      </c>
      <c r="H69" s="11">
        <f t="shared" si="3"/>
        <v>3.5066223280272979E-2</v>
      </c>
    </row>
    <row r="70" spans="1:8" x14ac:dyDescent="0.25">
      <c r="A70" s="7" t="s">
        <v>72</v>
      </c>
      <c r="B70" s="16">
        <v>5.7772038333446601E-2</v>
      </c>
      <c r="C70" s="17">
        <v>7.4900461229156001E-2</v>
      </c>
      <c r="D70" s="16">
        <v>7.7288469813630301E-2</v>
      </c>
      <c r="E70" s="17">
        <v>8.2986778061652611E-2</v>
      </c>
      <c r="F70" s="12"/>
      <c r="G70" s="10">
        <f t="shared" ref="G70:G77" si="4">B70-C70</f>
        <v>-1.71284228957094E-2</v>
      </c>
      <c r="H70" s="11">
        <f t="shared" ref="H70:H77" si="5">D70-E70</f>
        <v>-5.6983082480223102E-3</v>
      </c>
    </row>
    <row r="71" spans="1:8" x14ac:dyDescent="0.25">
      <c r="A71" s="7" t="s">
        <v>73</v>
      </c>
      <c r="B71" s="16">
        <v>1.01950655882553E-2</v>
      </c>
      <c r="C71" s="17">
        <v>3.9421295383766305E-3</v>
      </c>
      <c r="D71" s="16">
        <v>1.5039918450220001E-2</v>
      </c>
      <c r="E71" s="17">
        <v>2.61081998396211E-2</v>
      </c>
      <c r="F71" s="12"/>
      <c r="G71" s="10">
        <f t="shared" si="4"/>
        <v>6.2529360498786695E-3</v>
      </c>
      <c r="H71" s="11">
        <f t="shared" si="5"/>
        <v>-1.1068281389401099E-2</v>
      </c>
    </row>
    <row r="72" spans="1:8" x14ac:dyDescent="0.25">
      <c r="A72" s="7" t="s">
        <v>78</v>
      </c>
      <c r="B72" s="16">
        <v>0.13593420784340399</v>
      </c>
      <c r="C72" s="17">
        <v>7.0958331690779405E-2</v>
      </c>
      <c r="D72" s="16">
        <v>0.139537021177041</v>
      </c>
      <c r="E72" s="17">
        <v>8.8581392312999996E-2</v>
      </c>
      <c r="F72" s="12"/>
      <c r="G72" s="10">
        <f t="shared" si="4"/>
        <v>6.4975876152624581E-2</v>
      </c>
      <c r="H72" s="11">
        <f t="shared" si="5"/>
        <v>5.0955628864041008E-2</v>
      </c>
    </row>
    <row r="73" spans="1:8" x14ac:dyDescent="0.25">
      <c r="A73" s="7" t="s">
        <v>90</v>
      </c>
      <c r="B73" s="16">
        <v>0.163121049412085</v>
      </c>
      <c r="C73" s="17">
        <v>6.7016202152402699E-2</v>
      </c>
      <c r="D73" s="16">
        <v>0.12366155170180899</v>
      </c>
      <c r="E73" s="17">
        <v>0.120750424258247</v>
      </c>
      <c r="F73" s="12"/>
      <c r="G73" s="10">
        <f t="shared" si="4"/>
        <v>9.6104847259682297E-2</v>
      </c>
      <c r="H73" s="11">
        <f t="shared" si="5"/>
        <v>2.9111274435619922E-3</v>
      </c>
    </row>
    <row r="74" spans="1:8" x14ac:dyDescent="0.25">
      <c r="A74" s="7" t="s">
        <v>91</v>
      </c>
      <c r="B74" s="16">
        <v>6.7967103921701896E-3</v>
      </c>
      <c r="C74" s="17">
        <v>0</v>
      </c>
      <c r="D74" s="16">
        <v>4.5955306375672104E-3</v>
      </c>
      <c r="E74" s="17">
        <v>3.2635249799526302E-3</v>
      </c>
      <c r="F74" s="12"/>
      <c r="G74" s="10">
        <f t="shared" si="4"/>
        <v>6.7967103921701896E-3</v>
      </c>
      <c r="H74" s="11">
        <f t="shared" si="5"/>
        <v>1.3320056576145802E-3</v>
      </c>
    </row>
    <row r="75" spans="1:8" x14ac:dyDescent="0.25">
      <c r="A75" s="7" t="s">
        <v>98</v>
      </c>
      <c r="B75" s="16">
        <v>6.7967103921701896E-2</v>
      </c>
      <c r="C75" s="17">
        <v>0.236527772302598</v>
      </c>
      <c r="D75" s="16">
        <v>0.116977143501711</v>
      </c>
      <c r="E75" s="17">
        <v>0.15105458478637901</v>
      </c>
      <c r="F75" s="12"/>
      <c r="G75" s="10">
        <f t="shared" si="4"/>
        <v>-0.16856066838089612</v>
      </c>
      <c r="H75" s="11">
        <f t="shared" si="5"/>
        <v>-3.4077441284668011E-2</v>
      </c>
    </row>
    <row r="76" spans="1:8" x14ac:dyDescent="0.25">
      <c r="A76" s="7" t="s">
        <v>101</v>
      </c>
      <c r="B76" s="16">
        <v>0.27526677088289297</v>
      </c>
      <c r="C76" s="17">
        <v>0.31537036307013</v>
      </c>
      <c r="D76" s="16">
        <v>0.391873430730731</v>
      </c>
      <c r="E76" s="17">
        <v>0.286723980381553</v>
      </c>
      <c r="F76" s="12"/>
      <c r="G76" s="10">
        <f t="shared" si="4"/>
        <v>-4.0103592187237025E-2</v>
      </c>
      <c r="H76" s="11">
        <f t="shared" si="5"/>
        <v>0.105149450349178</v>
      </c>
    </row>
    <row r="77" spans="1:8" x14ac:dyDescent="0.25">
      <c r="A77" s="7" t="s">
        <v>102</v>
      </c>
      <c r="B77" s="16">
        <v>3.3983551960850996E-3</v>
      </c>
      <c r="C77" s="17">
        <v>3.9421295383766305E-3</v>
      </c>
      <c r="D77" s="16">
        <v>3.7599796125549903E-3</v>
      </c>
      <c r="E77" s="17">
        <v>1.07230106484158E-2</v>
      </c>
      <c r="F77" s="12"/>
      <c r="G77" s="10">
        <f t="shared" si="4"/>
        <v>-5.4377434229153096E-4</v>
      </c>
      <c r="H77" s="11">
        <f t="shared" si="5"/>
        <v>-6.9630310358608097E-3</v>
      </c>
    </row>
    <row r="78" spans="1:8" x14ac:dyDescent="0.25">
      <c r="A78" s="1"/>
      <c r="B78" s="18"/>
      <c r="C78" s="19"/>
      <c r="D78" s="18"/>
      <c r="E78" s="19"/>
      <c r="F78" s="15"/>
      <c r="G78" s="13"/>
      <c r="H78" s="14"/>
    </row>
    <row r="79" spans="1:8" s="43" customFormat="1" ht="13" x14ac:dyDescent="0.3">
      <c r="A79" s="27" t="s">
        <v>5</v>
      </c>
      <c r="B79" s="44">
        <f>SUM(B6:B78)</f>
        <v>100.00000000000006</v>
      </c>
      <c r="C79" s="45">
        <f>SUM(C6:C78)</f>
        <v>99.999999999999986</v>
      </c>
      <c r="D79" s="44">
        <f>SUM(D6:D78)</f>
        <v>100</v>
      </c>
      <c r="E79" s="45">
        <f>SUM(E6:E78)</f>
        <v>100.00000000000001</v>
      </c>
      <c r="F79" s="49"/>
      <c r="G79" s="50">
        <f>SUM(G6:G78)</f>
        <v>7.1575991661410043E-14</v>
      </c>
      <c r="H79" s="51">
        <f>SUM(H6:H78)</f>
        <v>8.5339721400679025E-15</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7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114</v>
      </c>
      <c r="B7" s="78">
        <f>SUM($B8:$B11)</f>
        <v>4213</v>
      </c>
      <c r="C7" s="79">
        <f>SUM($C8:$C11)</f>
        <v>4889</v>
      </c>
      <c r="D7" s="78">
        <f>SUM($D8:$D11)</f>
        <v>41495</v>
      </c>
      <c r="E7" s="79">
        <f>SUM($E8:$E11)</f>
        <v>43117</v>
      </c>
      <c r="F7" s="80"/>
      <c r="G7" s="78">
        <f>B7-C7</f>
        <v>-676</v>
      </c>
      <c r="H7" s="79">
        <f>D7-E7</f>
        <v>-1622</v>
      </c>
      <c r="I7" s="54">
        <f>IF(C7=0, "-", IF(G7/C7&lt;10, G7/C7, "&gt;999%"))</f>
        <v>-0.13826958478216403</v>
      </c>
      <c r="J7" s="55">
        <f>IF(E7=0, "-", IF(H7/E7&lt;10, H7/E7, "&gt;999%"))</f>
        <v>-3.7618572720736598E-2</v>
      </c>
    </row>
    <row r="8" spans="1:10" x14ac:dyDescent="0.25">
      <c r="A8" s="158" t="s">
        <v>164</v>
      </c>
      <c r="B8" s="65">
        <v>2438</v>
      </c>
      <c r="C8" s="66">
        <v>2922</v>
      </c>
      <c r="D8" s="65">
        <v>24497</v>
      </c>
      <c r="E8" s="66">
        <v>25358</v>
      </c>
      <c r="F8" s="67"/>
      <c r="G8" s="65">
        <f>B8-C8</f>
        <v>-484</v>
      </c>
      <c r="H8" s="66">
        <f>D8-E8</f>
        <v>-861</v>
      </c>
      <c r="I8" s="8">
        <f>IF(C8=0, "-", IF(G8/C8&lt;10, G8/C8, "&gt;999%"))</f>
        <v>-0.16563997262149213</v>
      </c>
      <c r="J8" s="9">
        <f>IF(E8=0, "-", IF(H8/E8&lt;10, H8/E8, "&gt;999%"))</f>
        <v>-3.3953781843994009E-2</v>
      </c>
    </row>
    <row r="9" spans="1:10" x14ac:dyDescent="0.25">
      <c r="A9" s="158" t="s">
        <v>165</v>
      </c>
      <c r="B9" s="65">
        <v>1360</v>
      </c>
      <c r="C9" s="66">
        <v>1324</v>
      </c>
      <c r="D9" s="65">
        <v>13519</v>
      </c>
      <c r="E9" s="66">
        <v>12245</v>
      </c>
      <c r="F9" s="67"/>
      <c r="G9" s="65">
        <f>B9-C9</f>
        <v>36</v>
      </c>
      <c r="H9" s="66">
        <f>D9-E9</f>
        <v>1274</v>
      </c>
      <c r="I9" s="8">
        <f>IF(C9=0, "-", IF(G9/C9&lt;10, G9/C9, "&gt;999%"))</f>
        <v>2.7190332326283987E-2</v>
      </c>
      <c r="J9" s="9">
        <f>IF(E9=0, "-", IF(H9/E9&lt;10, H9/E9, "&gt;999%"))</f>
        <v>0.10404246631278073</v>
      </c>
    </row>
    <row r="10" spans="1:10" x14ac:dyDescent="0.25">
      <c r="A10" s="158" t="s">
        <v>166</v>
      </c>
      <c r="B10" s="65">
        <v>112</v>
      </c>
      <c r="C10" s="66">
        <v>68</v>
      </c>
      <c r="D10" s="65">
        <v>821</v>
      </c>
      <c r="E10" s="66">
        <v>1122</v>
      </c>
      <c r="F10" s="67"/>
      <c r="G10" s="65">
        <f>B10-C10</f>
        <v>44</v>
      </c>
      <c r="H10" s="66">
        <f>D10-E10</f>
        <v>-301</v>
      </c>
      <c r="I10" s="8">
        <f>IF(C10=0, "-", IF(G10/C10&lt;10, G10/C10, "&gt;999%"))</f>
        <v>0.6470588235294118</v>
      </c>
      <c r="J10" s="9">
        <f>IF(E10=0, "-", IF(H10/E10&lt;10, H10/E10, "&gt;999%"))</f>
        <v>-0.26827094474153296</v>
      </c>
    </row>
    <row r="11" spans="1:10" x14ac:dyDescent="0.25">
      <c r="A11" s="158" t="s">
        <v>167</v>
      </c>
      <c r="B11" s="65">
        <v>303</v>
      </c>
      <c r="C11" s="66">
        <v>575</v>
      </c>
      <c r="D11" s="65">
        <v>2658</v>
      </c>
      <c r="E11" s="66">
        <v>4392</v>
      </c>
      <c r="F11" s="67"/>
      <c r="G11" s="65">
        <f>B11-C11</f>
        <v>-272</v>
      </c>
      <c r="H11" s="66">
        <f>D11-E11</f>
        <v>-1734</v>
      </c>
      <c r="I11" s="8">
        <f>IF(C11=0, "-", IF(G11/C11&lt;10, G11/C11, "&gt;999%"))</f>
        <v>-0.47304347826086957</v>
      </c>
      <c r="J11" s="9">
        <f>IF(E11=0, "-", IF(H11/E11&lt;10, H11/E11, "&gt;999%"))</f>
        <v>-0.3948087431693989</v>
      </c>
    </row>
    <row r="12" spans="1:10" x14ac:dyDescent="0.25">
      <c r="A12" s="7"/>
      <c r="B12" s="65"/>
      <c r="C12" s="66"/>
      <c r="D12" s="65"/>
      <c r="E12" s="66"/>
      <c r="F12" s="67"/>
      <c r="G12" s="65"/>
      <c r="H12" s="66"/>
      <c r="I12" s="8"/>
      <c r="J12" s="9"/>
    </row>
    <row r="13" spans="1:10" s="160" customFormat="1" ht="13" x14ac:dyDescent="0.3">
      <c r="A13" s="159" t="s">
        <v>123</v>
      </c>
      <c r="B13" s="78">
        <f>SUM($B14:$B17)</f>
        <v>18451</v>
      </c>
      <c r="C13" s="79">
        <f>SUM($C14:$C17)</f>
        <v>13789</v>
      </c>
      <c r="D13" s="78">
        <f>SUM($D14:$D17)</f>
        <v>140907</v>
      </c>
      <c r="E13" s="79">
        <f>SUM($E14:$E17)</f>
        <v>116701</v>
      </c>
      <c r="F13" s="80"/>
      <c r="G13" s="78">
        <f>B13-C13</f>
        <v>4662</v>
      </c>
      <c r="H13" s="79">
        <f>D13-E13</f>
        <v>24206</v>
      </c>
      <c r="I13" s="54">
        <f>IF(C13=0, "-", IF(G13/C13&lt;10, G13/C13, "&gt;999%"))</f>
        <v>0.33809558343607221</v>
      </c>
      <c r="J13" s="55">
        <f>IF(E13=0, "-", IF(H13/E13&lt;10, H13/E13, "&gt;999%"))</f>
        <v>0.20741895956332851</v>
      </c>
    </row>
    <row r="14" spans="1:10" x14ac:dyDescent="0.25">
      <c r="A14" s="158" t="s">
        <v>164</v>
      </c>
      <c r="B14" s="65">
        <v>10759</v>
      </c>
      <c r="C14" s="66">
        <v>8706</v>
      </c>
      <c r="D14" s="65">
        <v>85134</v>
      </c>
      <c r="E14" s="66">
        <v>72845</v>
      </c>
      <c r="F14" s="67"/>
      <c r="G14" s="65">
        <f>B14-C14</f>
        <v>2053</v>
      </c>
      <c r="H14" s="66">
        <f>D14-E14</f>
        <v>12289</v>
      </c>
      <c r="I14" s="8">
        <f>IF(C14=0, "-", IF(G14/C14&lt;10, G14/C14, "&gt;999%"))</f>
        <v>0.23581438088674478</v>
      </c>
      <c r="J14" s="9">
        <f>IF(E14=0, "-", IF(H14/E14&lt;10, H14/E14, "&gt;999%"))</f>
        <v>0.16870066579724072</v>
      </c>
    </row>
    <row r="15" spans="1:10" x14ac:dyDescent="0.25">
      <c r="A15" s="158" t="s">
        <v>165</v>
      </c>
      <c r="B15" s="65">
        <v>5673</v>
      </c>
      <c r="C15" s="66">
        <v>3834</v>
      </c>
      <c r="D15" s="65">
        <v>42077</v>
      </c>
      <c r="E15" s="66">
        <v>33681</v>
      </c>
      <c r="F15" s="67"/>
      <c r="G15" s="65">
        <f>B15-C15</f>
        <v>1839</v>
      </c>
      <c r="H15" s="66">
        <f>D15-E15</f>
        <v>8396</v>
      </c>
      <c r="I15" s="8">
        <f>IF(C15=0, "-", IF(G15/C15&lt;10, G15/C15, "&gt;999%"))</f>
        <v>0.47965571205007823</v>
      </c>
      <c r="J15" s="9">
        <f>IF(E15=0, "-", IF(H15/E15&lt;10, H15/E15, "&gt;999%"))</f>
        <v>0.24928000950090556</v>
      </c>
    </row>
    <row r="16" spans="1:10" x14ac:dyDescent="0.25">
      <c r="A16" s="158" t="s">
        <v>166</v>
      </c>
      <c r="B16" s="65">
        <v>443</v>
      </c>
      <c r="C16" s="66">
        <v>272</v>
      </c>
      <c r="D16" s="65">
        <v>3086</v>
      </c>
      <c r="E16" s="66">
        <v>2682</v>
      </c>
      <c r="F16" s="67"/>
      <c r="G16" s="65">
        <f>B16-C16</f>
        <v>171</v>
      </c>
      <c r="H16" s="66">
        <f>D16-E16</f>
        <v>404</v>
      </c>
      <c r="I16" s="8">
        <f>IF(C16=0, "-", IF(G16/C16&lt;10, G16/C16, "&gt;999%"))</f>
        <v>0.62867647058823528</v>
      </c>
      <c r="J16" s="9">
        <f>IF(E16=0, "-", IF(H16/E16&lt;10, H16/E16, "&gt;999%"))</f>
        <v>0.1506338553318419</v>
      </c>
    </row>
    <row r="17" spans="1:10" x14ac:dyDescent="0.25">
      <c r="A17" s="158" t="s">
        <v>167</v>
      </c>
      <c r="B17" s="65">
        <v>1576</v>
      </c>
      <c r="C17" s="66">
        <v>977</v>
      </c>
      <c r="D17" s="65">
        <v>10610</v>
      </c>
      <c r="E17" s="66">
        <v>7493</v>
      </c>
      <c r="F17" s="67"/>
      <c r="G17" s="65">
        <f>B17-C17</f>
        <v>599</v>
      </c>
      <c r="H17" s="66">
        <f>D17-E17</f>
        <v>3117</v>
      </c>
      <c r="I17" s="8">
        <f>IF(C17=0, "-", IF(G17/C17&lt;10, G17/C17, "&gt;999%"))</f>
        <v>0.61310133060388949</v>
      </c>
      <c r="J17" s="9">
        <f>IF(E17=0, "-", IF(H17/E17&lt;10, H17/E17, "&gt;999%"))</f>
        <v>0.41598825570532499</v>
      </c>
    </row>
    <row r="18" spans="1:10" ht="13" x14ac:dyDescent="0.3">
      <c r="A18" s="22"/>
      <c r="B18" s="74"/>
      <c r="C18" s="75"/>
      <c r="D18" s="74"/>
      <c r="E18" s="75"/>
      <c r="F18" s="76"/>
      <c r="G18" s="74"/>
      <c r="H18" s="75"/>
      <c r="I18" s="23"/>
      <c r="J18" s="24"/>
    </row>
    <row r="19" spans="1:10" s="160" customFormat="1" ht="13" x14ac:dyDescent="0.3">
      <c r="A19" s="159" t="s">
        <v>129</v>
      </c>
      <c r="B19" s="78">
        <f>SUM($B20:$B23)</f>
        <v>5588</v>
      </c>
      <c r="C19" s="79">
        <f>SUM($C20:$C23)</f>
        <v>5553</v>
      </c>
      <c r="D19" s="78">
        <f>SUM($D20:$D23)</f>
        <v>46399</v>
      </c>
      <c r="E19" s="79">
        <f>SUM($E20:$E23)</f>
        <v>45364</v>
      </c>
      <c r="F19" s="80"/>
      <c r="G19" s="78">
        <f>B19-C19</f>
        <v>35</v>
      </c>
      <c r="H19" s="79">
        <f>D19-E19</f>
        <v>1035</v>
      </c>
      <c r="I19" s="54">
        <f>IF(C19=0, "-", IF(G19/C19&lt;10, G19/C19, "&gt;999%"))</f>
        <v>6.3028993336934989E-3</v>
      </c>
      <c r="J19" s="55">
        <f>IF(E19=0, "-", IF(H19/E19&lt;10, H19/E19, "&gt;999%"))</f>
        <v>2.2815448373159332E-2</v>
      </c>
    </row>
    <row r="20" spans="1:10" x14ac:dyDescent="0.25">
      <c r="A20" s="158" t="s">
        <v>164</v>
      </c>
      <c r="B20" s="65">
        <v>1701</v>
      </c>
      <c r="C20" s="66">
        <v>1749</v>
      </c>
      <c r="D20" s="65">
        <v>13450</v>
      </c>
      <c r="E20" s="66">
        <v>13900</v>
      </c>
      <c r="F20" s="67"/>
      <c r="G20" s="65">
        <f>B20-C20</f>
        <v>-48</v>
      </c>
      <c r="H20" s="66">
        <f>D20-E20</f>
        <v>-450</v>
      </c>
      <c r="I20" s="8">
        <f>IF(C20=0, "-", IF(G20/C20&lt;10, G20/C20, "&gt;999%"))</f>
        <v>-2.7444253859348199E-2</v>
      </c>
      <c r="J20" s="9">
        <f>IF(E20=0, "-", IF(H20/E20&lt;10, H20/E20, "&gt;999%"))</f>
        <v>-3.237410071942446E-2</v>
      </c>
    </row>
    <row r="21" spans="1:10" x14ac:dyDescent="0.25">
      <c r="A21" s="158" t="s">
        <v>165</v>
      </c>
      <c r="B21" s="65">
        <v>3406</v>
      </c>
      <c r="C21" s="66">
        <v>3443</v>
      </c>
      <c r="D21" s="65">
        <v>29000</v>
      </c>
      <c r="E21" s="66">
        <v>27714</v>
      </c>
      <c r="F21" s="67"/>
      <c r="G21" s="65">
        <f>B21-C21</f>
        <v>-37</v>
      </c>
      <c r="H21" s="66">
        <f>D21-E21</f>
        <v>1286</v>
      </c>
      <c r="I21" s="8">
        <f>IF(C21=0, "-", IF(G21/C21&lt;10, G21/C21, "&gt;999%"))</f>
        <v>-1.0746442056346209E-2</v>
      </c>
      <c r="J21" s="9">
        <f>IF(E21=0, "-", IF(H21/E21&lt;10, H21/E21, "&gt;999%"))</f>
        <v>4.6402540232373529E-2</v>
      </c>
    </row>
    <row r="22" spans="1:10" x14ac:dyDescent="0.25">
      <c r="A22" s="158" t="s">
        <v>166</v>
      </c>
      <c r="B22" s="65">
        <v>298</v>
      </c>
      <c r="C22" s="66">
        <v>194</v>
      </c>
      <c r="D22" s="65">
        <v>2090</v>
      </c>
      <c r="E22" s="66">
        <v>1883</v>
      </c>
      <c r="F22" s="67"/>
      <c r="G22" s="65">
        <f>B22-C22</f>
        <v>104</v>
      </c>
      <c r="H22" s="66">
        <f>D22-E22</f>
        <v>207</v>
      </c>
      <c r="I22" s="8">
        <f>IF(C22=0, "-", IF(G22/C22&lt;10, G22/C22, "&gt;999%"))</f>
        <v>0.53608247422680411</v>
      </c>
      <c r="J22" s="9">
        <f>IF(E22=0, "-", IF(H22/E22&lt;10, H22/E22, "&gt;999%"))</f>
        <v>0.10993096123207648</v>
      </c>
    </row>
    <row r="23" spans="1:10" x14ac:dyDescent="0.25">
      <c r="A23" s="158" t="s">
        <v>167</v>
      </c>
      <c r="B23" s="65">
        <v>183</v>
      </c>
      <c r="C23" s="66">
        <v>167</v>
      </c>
      <c r="D23" s="65">
        <v>1859</v>
      </c>
      <c r="E23" s="66">
        <v>1867</v>
      </c>
      <c r="F23" s="67"/>
      <c r="G23" s="65">
        <f>B23-C23</f>
        <v>16</v>
      </c>
      <c r="H23" s="66">
        <f>D23-E23</f>
        <v>-8</v>
      </c>
      <c r="I23" s="8">
        <f>IF(C23=0, "-", IF(G23/C23&lt;10, G23/C23, "&gt;999%"))</f>
        <v>9.580838323353294E-2</v>
      </c>
      <c r="J23" s="9">
        <f>IF(E23=0, "-", IF(H23/E23&lt;10, H23/E23, "&gt;999%"))</f>
        <v>-4.2849491162292447E-3</v>
      </c>
    </row>
    <row r="24" spans="1:10" x14ac:dyDescent="0.25">
      <c r="A24" s="7"/>
      <c r="B24" s="65"/>
      <c r="C24" s="66"/>
      <c r="D24" s="65"/>
      <c r="E24" s="66"/>
      <c r="F24" s="67"/>
      <c r="G24" s="65"/>
      <c r="H24" s="66"/>
      <c r="I24" s="8"/>
      <c r="J24" s="9"/>
    </row>
    <row r="25" spans="1:10" s="43" customFormat="1" ht="13" x14ac:dyDescent="0.3">
      <c r="A25" s="53" t="s">
        <v>29</v>
      </c>
      <c r="B25" s="78">
        <f>SUM($B26:$B29)</f>
        <v>28252</v>
      </c>
      <c r="C25" s="79">
        <f>SUM($C26:$C29)</f>
        <v>24231</v>
      </c>
      <c r="D25" s="78">
        <f>SUM($D26:$D29)</f>
        <v>228801</v>
      </c>
      <c r="E25" s="79">
        <f>SUM($E26:$E29)</f>
        <v>205182</v>
      </c>
      <c r="F25" s="80"/>
      <c r="G25" s="78">
        <f>B25-C25</f>
        <v>4021</v>
      </c>
      <c r="H25" s="79">
        <f>D25-E25</f>
        <v>23619</v>
      </c>
      <c r="I25" s="54">
        <f>IF(C25=0, "-", IF(G25/C25&lt;10, G25/C25, "&gt;999%"))</f>
        <v>0.16594445132268582</v>
      </c>
      <c r="J25" s="55">
        <f>IF(E25=0, "-", IF(H25/E25&lt;10, H25/E25, "&gt;999%"))</f>
        <v>0.11511243676345878</v>
      </c>
    </row>
    <row r="26" spans="1:10" x14ac:dyDescent="0.25">
      <c r="A26" s="158" t="s">
        <v>164</v>
      </c>
      <c r="B26" s="65">
        <v>14898</v>
      </c>
      <c r="C26" s="66">
        <v>13377</v>
      </c>
      <c r="D26" s="65">
        <v>123081</v>
      </c>
      <c r="E26" s="66">
        <v>112103</v>
      </c>
      <c r="F26" s="67"/>
      <c r="G26" s="65">
        <f>B26-C26</f>
        <v>1521</v>
      </c>
      <c r="H26" s="66">
        <f>D26-E26</f>
        <v>10978</v>
      </c>
      <c r="I26" s="8">
        <f>IF(C26=0, "-", IF(G26/C26&lt;10, G26/C26, "&gt;999%"))</f>
        <v>0.11370262390670553</v>
      </c>
      <c r="J26" s="9">
        <f>IF(E26=0, "-", IF(H26/E26&lt;10, H26/E26, "&gt;999%"))</f>
        <v>9.792779854241189E-2</v>
      </c>
    </row>
    <row r="27" spans="1:10" x14ac:dyDescent="0.25">
      <c r="A27" s="158" t="s">
        <v>165</v>
      </c>
      <c r="B27" s="65">
        <v>10439</v>
      </c>
      <c r="C27" s="66">
        <v>8601</v>
      </c>
      <c r="D27" s="65">
        <v>84596</v>
      </c>
      <c r="E27" s="66">
        <v>73640</v>
      </c>
      <c r="F27" s="67"/>
      <c r="G27" s="65">
        <f>B27-C27</f>
        <v>1838</v>
      </c>
      <c r="H27" s="66">
        <f>D27-E27</f>
        <v>10956</v>
      </c>
      <c r="I27" s="8">
        <f>IF(C27=0, "-", IF(G27/C27&lt;10, G27/C27, "&gt;999%"))</f>
        <v>0.21369608185094757</v>
      </c>
      <c r="J27" s="9">
        <f>IF(E27=0, "-", IF(H27/E27&lt;10, H27/E27, "&gt;999%"))</f>
        <v>0.14877783813145029</v>
      </c>
    </row>
    <row r="28" spans="1:10" x14ac:dyDescent="0.25">
      <c r="A28" s="158" t="s">
        <v>166</v>
      </c>
      <c r="B28" s="65">
        <v>853</v>
      </c>
      <c r="C28" s="66">
        <v>534</v>
      </c>
      <c r="D28" s="65">
        <v>5997</v>
      </c>
      <c r="E28" s="66">
        <v>5687</v>
      </c>
      <c r="F28" s="67"/>
      <c r="G28" s="65">
        <f>B28-C28</f>
        <v>319</v>
      </c>
      <c r="H28" s="66">
        <f>D28-E28</f>
        <v>310</v>
      </c>
      <c r="I28" s="8">
        <f>IF(C28=0, "-", IF(G28/C28&lt;10, G28/C28, "&gt;999%"))</f>
        <v>0.59737827715355807</v>
      </c>
      <c r="J28" s="9">
        <f>IF(E28=0, "-", IF(H28/E28&lt;10, H28/E28, "&gt;999%"))</f>
        <v>5.4510286618603833E-2</v>
      </c>
    </row>
    <row r="29" spans="1:10" x14ac:dyDescent="0.25">
      <c r="A29" s="158" t="s">
        <v>167</v>
      </c>
      <c r="B29" s="65">
        <v>2062</v>
      </c>
      <c r="C29" s="66">
        <v>1719</v>
      </c>
      <c r="D29" s="65">
        <v>15127</v>
      </c>
      <c r="E29" s="66">
        <v>13752</v>
      </c>
      <c r="F29" s="67"/>
      <c r="G29" s="65">
        <f>B29-C29</f>
        <v>343</v>
      </c>
      <c r="H29" s="66">
        <f>D29-E29</f>
        <v>1375</v>
      </c>
      <c r="I29" s="8">
        <f>IF(C29=0, "-", IF(G29/C29&lt;10, G29/C29, "&gt;999%"))</f>
        <v>0.1995346131471786</v>
      </c>
      <c r="J29" s="9">
        <f>IF(E29=0, "-", IF(H29/E29&lt;10, H29/E29, "&gt;999%"))</f>
        <v>9.9985456660849334E-2</v>
      </c>
    </row>
    <row r="30" spans="1:10" x14ac:dyDescent="0.25">
      <c r="A30" s="7"/>
      <c r="B30" s="65"/>
      <c r="C30" s="66"/>
      <c r="D30" s="65"/>
      <c r="E30" s="66"/>
      <c r="F30" s="67"/>
      <c r="G30" s="65"/>
      <c r="H30" s="66"/>
      <c r="I30" s="8"/>
      <c r="J30" s="9"/>
    </row>
    <row r="31" spans="1:10" s="43" customFormat="1" ht="13" x14ac:dyDescent="0.3">
      <c r="A31" s="22" t="s">
        <v>130</v>
      </c>
      <c r="B31" s="78">
        <v>1174</v>
      </c>
      <c r="C31" s="79">
        <v>1136</v>
      </c>
      <c r="D31" s="78">
        <v>10562</v>
      </c>
      <c r="E31" s="79">
        <v>9310</v>
      </c>
      <c r="F31" s="80"/>
      <c r="G31" s="78">
        <f>B31-C31</f>
        <v>38</v>
      </c>
      <c r="H31" s="79">
        <f>D31-E31</f>
        <v>1252</v>
      </c>
      <c r="I31" s="54">
        <f>IF(C31=0, "-", IF(G31/C31&lt;10, G31/C31, "&gt;999%"))</f>
        <v>3.345070422535211E-2</v>
      </c>
      <c r="J31" s="55">
        <f>IF(E31=0, "-", IF(H31/E31&lt;10, H31/E31, "&gt;999%"))</f>
        <v>0.13447905477980665</v>
      </c>
    </row>
    <row r="32" spans="1:10" x14ac:dyDescent="0.25">
      <c r="A32" s="1"/>
      <c r="B32" s="68"/>
      <c r="C32" s="69"/>
      <c r="D32" s="68"/>
      <c r="E32" s="69"/>
      <c r="F32" s="70"/>
      <c r="G32" s="68"/>
      <c r="H32" s="69"/>
      <c r="I32" s="5"/>
      <c r="J32" s="6"/>
    </row>
    <row r="33" spans="1:10" s="43" customFormat="1" ht="13" x14ac:dyDescent="0.3">
      <c r="A33" s="27" t="s">
        <v>5</v>
      </c>
      <c r="B33" s="71">
        <f>SUM(B26:B32)</f>
        <v>29426</v>
      </c>
      <c r="C33" s="77">
        <f>SUM(C26:C32)</f>
        <v>25367</v>
      </c>
      <c r="D33" s="71">
        <f>SUM(D26:D32)</f>
        <v>239363</v>
      </c>
      <c r="E33" s="77">
        <f>SUM(E26:E32)</f>
        <v>214492</v>
      </c>
      <c r="F33" s="73"/>
      <c r="G33" s="71">
        <f>B33-C33</f>
        <v>4059</v>
      </c>
      <c r="H33" s="72">
        <f>D33-E33</f>
        <v>24871</v>
      </c>
      <c r="I33" s="37">
        <f>IF(C33=0, 0, G33/C33)</f>
        <v>0.16001103796270746</v>
      </c>
      <c r="J33" s="38">
        <f>IF(E33=0, 0, H33/E33)</f>
        <v>0.11595304253771703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114</v>
      </c>
      <c r="B7" s="65"/>
      <c r="C7" s="66"/>
      <c r="D7" s="65"/>
      <c r="E7" s="66"/>
      <c r="F7" s="67"/>
      <c r="G7" s="65"/>
      <c r="H7" s="66"/>
      <c r="I7" s="20"/>
      <c r="J7" s="21"/>
    </row>
    <row r="8" spans="1:10" x14ac:dyDescent="0.25">
      <c r="A8" s="158" t="s">
        <v>168</v>
      </c>
      <c r="B8" s="65">
        <v>272</v>
      </c>
      <c r="C8" s="66">
        <v>289</v>
      </c>
      <c r="D8" s="65">
        <v>2351</v>
      </c>
      <c r="E8" s="66">
        <v>2431</v>
      </c>
      <c r="F8" s="67"/>
      <c r="G8" s="65">
        <f t="shared" ref="G8:G13" si="0">B8-C8</f>
        <v>-17</v>
      </c>
      <c r="H8" s="66">
        <f t="shared" ref="H8:H13" si="1">D8-E8</f>
        <v>-80</v>
      </c>
      <c r="I8" s="20">
        <f t="shared" ref="I8:I13" si="2">IF(C8=0, "-", IF(G8/C8&lt;10, G8/C8, "&gt;999%"))</f>
        <v>-5.8823529411764705E-2</v>
      </c>
      <c r="J8" s="21">
        <f t="shared" ref="J8:J13" si="3">IF(E8=0, "-", IF(H8/E8&lt;10, H8/E8, "&gt;999%"))</f>
        <v>-3.2908268202385849E-2</v>
      </c>
    </row>
    <row r="9" spans="1:10" x14ac:dyDescent="0.25">
      <c r="A9" s="158" t="s">
        <v>169</v>
      </c>
      <c r="B9" s="65">
        <v>421</v>
      </c>
      <c r="C9" s="66">
        <v>498</v>
      </c>
      <c r="D9" s="65">
        <v>4986</v>
      </c>
      <c r="E9" s="66">
        <v>2887</v>
      </c>
      <c r="F9" s="67"/>
      <c r="G9" s="65">
        <f t="shared" si="0"/>
        <v>-77</v>
      </c>
      <c r="H9" s="66">
        <f t="shared" si="1"/>
        <v>2099</v>
      </c>
      <c r="I9" s="20">
        <f t="shared" si="2"/>
        <v>-0.15461847389558234</v>
      </c>
      <c r="J9" s="21">
        <f t="shared" si="3"/>
        <v>0.72705230342916527</v>
      </c>
    </row>
    <row r="10" spans="1:10" x14ac:dyDescent="0.25">
      <c r="A10" s="158" t="s">
        <v>170</v>
      </c>
      <c r="B10" s="65">
        <v>619</v>
      </c>
      <c r="C10" s="66">
        <v>359</v>
      </c>
      <c r="D10" s="65">
        <v>4058</v>
      </c>
      <c r="E10" s="66">
        <v>4546</v>
      </c>
      <c r="F10" s="67"/>
      <c r="G10" s="65">
        <f t="shared" si="0"/>
        <v>260</v>
      </c>
      <c r="H10" s="66">
        <f t="shared" si="1"/>
        <v>-488</v>
      </c>
      <c r="I10" s="20">
        <f t="shared" si="2"/>
        <v>0.72423398328690802</v>
      </c>
      <c r="J10" s="21">
        <f t="shared" si="3"/>
        <v>-0.10734711834579851</v>
      </c>
    </row>
    <row r="11" spans="1:10" x14ac:dyDescent="0.25">
      <c r="A11" s="158" t="s">
        <v>171</v>
      </c>
      <c r="B11" s="65">
        <v>0</v>
      </c>
      <c r="C11" s="66">
        <v>0</v>
      </c>
      <c r="D11" s="65">
        <v>0</v>
      </c>
      <c r="E11" s="66">
        <v>5</v>
      </c>
      <c r="F11" s="67"/>
      <c r="G11" s="65">
        <f t="shared" si="0"/>
        <v>0</v>
      </c>
      <c r="H11" s="66">
        <f t="shared" si="1"/>
        <v>-5</v>
      </c>
      <c r="I11" s="20" t="str">
        <f t="shared" si="2"/>
        <v>-</v>
      </c>
      <c r="J11" s="21">
        <f t="shared" si="3"/>
        <v>-1</v>
      </c>
    </row>
    <row r="12" spans="1:10" x14ac:dyDescent="0.25">
      <c r="A12" s="158" t="s">
        <v>172</v>
      </c>
      <c r="B12" s="65">
        <v>2889</v>
      </c>
      <c r="C12" s="66">
        <v>3729</v>
      </c>
      <c r="D12" s="65">
        <v>30011</v>
      </c>
      <c r="E12" s="66">
        <v>33144</v>
      </c>
      <c r="F12" s="67"/>
      <c r="G12" s="65">
        <f t="shared" si="0"/>
        <v>-840</v>
      </c>
      <c r="H12" s="66">
        <f t="shared" si="1"/>
        <v>-3133</v>
      </c>
      <c r="I12" s="20">
        <f t="shared" si="2"/>
        <v>-0.22526146419951729</v>
      </c>
      <c r="J12" s="21">
        <f t="shared" si="3"/>
        <v>-9.4526912865073615E-2</v>
      </c>
    </row>
    <row r="13" spans="1:10" x14ac:dyDescent="0.25">
      <c r="A13" s="158" t="s">
        <v>173</v>
      </c>
      <c r="B13" s="65">
        <v>12</v>
      </c>
      <c r="C13" s="66">
        <v>14</v>
      </c>
      <c r="D13" s="65">
        <v>89</v>
      </c>
      <c r="E13" s="66">
        <v>104</v>
      </c>
      <c r="F13" s="67"/>
      <c r="G13" s="65">
        <f t="shared" si="0"/>
        <v>-2</v>
      </c>
      <c r="H13" s="66">
        <f t="shared" si="1"/>
        <v>-15</v>
      </c>
      <c r="I13" s="20">
        <f t="shared" si="2"/>
        <v>-0.14285714285714285</v>
      </c>
      <c r="J13" s="21">
        <f t="shared" si="3"/>
        <v>-0.14423076923076922</v>
      </c>
    </row>
    <row r="14" spans="1:10" x14ac:dyDescent="0.25">
      <c r="A14" s="7"/>
      <c r="B14" s="65"/>
      <c r="C14" s="66"/>
      <c r="D14" s="65"/>
      <c r="E14" s="66"/>
      <c r="F14" s="67"/>
      <c r="G14" s="65"/>
      <c r="H14" s="66"/>
      <c r="I14" s="20"/>
      <c r="J14" s="21"/>
    </row>
    <row r="15" spans="1:10" s="139" customFormat="1" ht="13" x14ac:dyDescent="0.3">
      <c r="A15" s="159" t="s">
        <v>123</v>
      </c>
      <c r="B15" s="65"/>
      <c r="C15" s="66"/>
      <c r="D15" s="65"/>
      <c r="E15" s="66"/>
      <c r="F15" s="67"/>
      <c r="G15" s="65"/>
      <c r="H15" s="66"/>
      <c r="I15" s="20"/>
      <c r="J15" s="21"/>
    </row>
    <row r="16" spans="1:10" x14ac:dyDescent="0.25">
      <c r="A16" s="158" t="s">
        <v>168</v>
      </c>
      <c r="B16" s="65">
        <v>3065</v>
      </c>
      <c r="C16" s="66">
        <v>2076</v>
      </c>
      <c r="D16" s="65">
        <v>22561</v>
      </c>
      <c r="E16" s="66">
        <v>22905</v>
      </c>
      <c r="F16" s="67"/>
      <c r="G16" s="65">
        <f>B16-C16</f>
        <v>989</v>
      </c>
      <c r="H16" s="66">
        <f>D16-E16</f>
        <v>-344</v>
      </c>
      <c r="I16" s="20">
        <f>IF(C16=0, "-", IF(G16/C16&lt;10, G16/C16, "&gt;999%"))</f>
        <v>0.47639691714836224</v>
      </c>
      <c r="J16" s="21">
        <f>IF(E16=0, "-", IF(H16/E16&lt;10, H16/E16, "&gt;999%"))</f>
        <v>-1.5018554900676708E-2</v>
      </c>
    </row>
    <row r="17" spans="1:10" x14ac:dyDescent="0.25">
      <c r="A17" s="158" t="s">
        <v>169</v>
      </c>
      <c r="B17" s="65">
        <v>1754</v>
      </c>
      <c r="C17" s="66">
        <v>1509</v>
      </c>
      <c r="D17" s="65">
        <v>11911</v>
      </c>
      <c r="E17" s="66">
        <v>2903</v>
      </c>
      <c r="F17" s="67"/>
      <c r="G17" s="65">
        <f>B17-C17</f>
        <v>245</v>
      </c>
      <c r="H17" s="66">
        <f>D17-E17</f>
        <v>9008</v>
      </c>
      <c r="I17" s="20">
        <f>IF(C17=0, "-", IF(G17/C17&lt;10, G17/C17, "&gt;999%"))</f>
        <v>0.16235917826375082</v>
      </c>
      <c r="J17" s="21">
        <f>IF(E17=0, "-", IF(H17/E17&lt;10, H17/E17, "&gt;999%"))</f>
        <v>3.1029968997588702</v>
      </c>
    </row>
    <row r="18" spans="1:10" x14ac:dyDescent="0.25">
      <c r="A18" s="158" t="s">
        <v>170</v>
      </c>
      <c r="B18" s="65">
        <v>2070</v>
      </c>
      <c r="C18" s="66">
        <v>685</v>
      </c>
      <c r="D18" s="65">
        <v>12758</v>
      </c>
      <c r="E18" s="66">
        <v>9769</v>
      </c>
      <c r="F18" s="67"/>
      <c r="G18" s="65">
        <f>B18-C18</f>
        <v>1385</v>
      </c>
      <c r="H18" s="66">
        <f>D18-E18</f>
        <v>2989</v>
      </c>
      <c r="I18" s="20">
        <f>IF(C18=0, "-", IF(G18/C18&lt;10, G18/C18, "&gt;999%"))</f>
        <v>2.0218978102189782</v>
      </c>
      <c r="J18" s="21">
        <f>IF(E18=0, "-", IF(H18/E18&lt;10, H18/E18, "&gt;999%"))</f>
        <v>0.30596785750844507</v>
      </c>
    </row>
    <row r="19" spans="1:10" x14ac:dyDescent="0.25">
      <c r="A19" s="158" t="s">
        <v>172</v>
      </c>
      <c r="B19" s="65">
        <v>11306</v>
      </c>
      <c r="C19" s="66">
        <v>9383</v>
      </c>
      <c r="D19" s="65">
        <v>92027</v>
      </c>
      <c r="E19" s="66">
        <v>79974</v>
      </c>
      <c r="F19" s="67"/>
      <c r="G19" s="65">
        <f>B19-C19</f>
        <v>1923</v>
      </c>
      <c r="H19" s="66">
        <f>D19-E19</f>
        <v>12053</v>
      </c>
      <c r="I19" s="20">
        <f>IF(C19=0, "-", IF(G19/C19&lt;10, G19/C19, "&gt;999%"))</f>
        <v>0.20494511350314398</v>
      </c>
      <c r="J19" s="21">
        <f>IF(E19=0, "-", IF(H19/E19&lt;10, H19/E19, "&gt;999%"))</f>
        <v>0.15071148123140021</v>
      </c>
    </row>
    <row r="20" spans="1:10" x14ac:dyDescent="0.25">
      <c r="A20" s="158" t="s">
        <v>173</v>
      </c>
      <c r="B20" s="65">
        <v>256</v>
      </c>
      <c r="C20" s="66">
        <v>136</v>
      </c>
      <c r="D20" s="65">
        <v>1650</v>
      </c>
      <c r="E20" s="66">
        <v>1150</v>
      </c>
      <c r="F20" s="67"/>
      <c r="G20" s="65">
        <f>B20-C20</f>
        <v>120</v>
      </c>
      <c r="H20" s="66">
        <f>D20-E20</f>
        <v>500</v>
      </c>
      <c r="I20" s="20">
        <f>IF(C20=0, "-", IF(G20/C20&lt;10, G20/C20, "&gt;999%"))</f>
        <v>0.88235294117647056</v>
      </c>
      <c r="J20" s="21">
        <f>IF(E20=0, "-", IF(H20/E20&lt;10, H20/E20, "&gt;999%"))</f>
        <v>0.43478260869565216</v>
      </c>
    </row>
    <row r="21" spans="1:10" x14ac:dyDescent="0.25">
      <c r="A21" s="7"/>
      <c r="B21" s="65"/>
      <c r="C21" s="66"/>
      <c r="D21" s="65"/>
      <c r="E21" s="66"/>
      <c r="F21" s="67"/>
      <c r="G21" s="65"/>
      <c r="H21" s="66"/>
      <c r="I21" s="20"/>
      <c r="J21" s="21"/>
    </row>
    <row r="22" spans="1:10" s="139" customFormat="1" ht="13" x14ac:dyDescent="0.3">
      <c r="A22" s="159" t="s">
        <v>129</v>
      </c>
      <c r="B22" s="65"/>
      <c r="C22" s="66"/>
      <c r="D22" s="65"/>
      <c r="E22" s="66"/>
      <c r="F22" s="67"/>
      <c r="G22" s="65"/>
      <c r="H22" s="66"/>
      <c r="I22" s="20"/>
      <c r="J22" s="21"/>
    </row>
    <row r="23" spans="1:10" x14ac:dyDescent="0.25">
      <c r="A23" s="158" t="s">
        <v>168</v>
      </c>
      <c r="B23" s="65">
        <v>4888</v>
      </c>
      <c r="C23" s="66">
        <v>4872</v>
      </c>
      <c r="D23" s="65">
        <v>41026</v>
      </c>
      <c r="E23" s="66">
        <v>41292</v>
      </c>
      <c r="F23" s="67"/>
      <c r="G23" s="65">
        <f>B23-C23</f>
        <v>16</v>
      </c>
      <c r="H23" s="66">
        <f>D23-E23</f>
        <v>-266</v>
      </c>
      <c r="I23" s="20">
        <f>IF(C23=0, "-", IF(G23/C23&lt;10, G23/C23, "&gt;999%"))</f>
        <v>3.2840722495894909E-3</v>
      </c>
      <c r="J23" s="21">
        <f>IF(E23=0, "-", IF(H23/E23&lt;10, H23/E23, "&gt;999%"))</f>
        <v>-6.4419257967645062E-3</v>
      </c>
    </row>
    <row r="24" spans="1:10" x14ac:dyDescent="0.25">
      <c r="A24" s="158" t="s">
        <v>169</v>
      </c>
      <c r="B24" s="65">
        <v>5</v>
      </c>
      <c r="C24" s="66">
        <v>1</v>
      </c>
      <c r="D24" s="65">
        <v>31</v>
      </c>
      <c r="E24" s="66">
        <v>9</v>
      </c>
      <c r="F24" s="67"/>
      <c r="G24" s="65">
        <f>B24-C24</f>
        <v>4</v>
      </c>
      <c r="H24" s="66">
        <f>D24-E24</f>
        <v>22</v>
      </c>
      <c r="I24" s="20">
        <f>IF(C24=0, "-", IF(G24/C24&lt;10, G24/C24, "&gt;999%"))</f>
        <v>4</v>
      </c>
      <c r="J24" s="21">
        <f>IF(E24=0, "-", IF(H24/E24&lt;10, H24/E24, "&gt;999%"))</f>
        <v>2.4444444444444446</v>
      </c>
    </row>
    <row r="25" spans="1:10" x14ac:dyDescent="0.25">
      <c r="A25" s="158" t="s">
        <v>172</v>
      </c>
      <c r="B25" s="65">
        <v>695</v>
      </c>
      <c r="C25" s="66">
        <v>680</v>
      </c>
      <c r="D25" s="65">
        <v>5342</v>
      </c>
      <c r="E25" s="66">
        <v>4063</v>
      </c>
      <c r="F25" s="67"/>
      <c r="G25" s="65">
        <f>B25-C25</f>
        <v>15</v>
      </c>
      <c r="H25" s="66">
        <f>D25-E25</f>
        <v>1279</v>
      </c>
      <c r="I25" s="20">
        <f>IF(C25=0, "-", IF(G25/C25&lt;10, G25/C25, "&gt;999%"))</f>
        <v>2.2058823529411766E-2</v>
      </c>
      <c r="J25" s="21">
        <f>IF(E25=0, "-", IF(H25/E25&lt;10, H25/E25, "&gt;999%"))</f>
        <v>0.3147920255968496</v>
      </c>
    </row>
    <row r="26" spans="1:10" x14ac:dyDescent="0.25">
      <c r="A26" s="7"/>
      <c r="B26" s="65"/>
      <c r="C26" s="66"/>
      <c r="D26" s="65"/>
      <c r="E26" s="66"/>
      <c r="F26" s="67"/>
      <c r="G26" s="65"/>
      <c r="H26" s="66"/>
      <c r="I26" s="20"/>
      <c r="J26" s="21"/>
    </row>
    <row r="27" spans="1:10" x14ac:dyDescent="0.25">
      <c r="A27" s="7" t="s">
        <v>130</v>
      </c>
      <c r="B27" s="65">
        <v>1174</v>
      </c>
      <c r="C27" s="66">
        <v>1136</v>
      </c>
      <c r="D27" s="65">
        <v>10562</v>
      </c>
      <c r="E27" s="66">
        <v>9310</v>
      </c>
      <c r="F27" s="67"/>
      <c r="G27" s="65">
        <f>B27-C27</f>
        <v>38</v>
      </c>
      <c r="H27" s="66">
        <f>D27-E27</f>
        <v>1252</v>
      </c>
      <c r="I27" s="20">
        <f>IF(C27=0, "-", IF(G27/C27&lt;10, G27/C27, "&gt;999%"))</f>
        <v>3.345070422535211E-2</v>
      </c>
      <c r="J27" s="21">
        <f>IF(E27=0, "-", IF(H27/E27&lt;10, H27/E27, "&gt;999%"))</f>
        <v>0.13447905477980665</v>
      </c>
    </row>
    <row r="28" spans="1:10" x14ac:dyDescent="0.25">
      <c r="A28" s="1"/>
      <c r="B28" s="68"/>
      <c r="C28" s="69"/>
      <c r="D28" s="68"/>
      <c r="E28" s="69"/>
      <c r="F28" s="70"/>
      <c r="G28" s="68"/>
      <c r="H28" s="69"/>
      <c r="I28" s="5"/>
      <c r="J28" s="6"/>
    </row>
    <row r="29" spans="1:10" s="43" customFormat="1" ht="13" x14ac:dyDescent="0.3">
      <c r="A29" s="27" t="s">
        <v>5</v>
      </c>
      <c r="B29" s="71">
        <f>SUM(B6:B28)</f>
        <v>29426</v>
      </c>
      <c r="C29" s="77">
        <f>SUM(C6:C28)</f>
        <v>25367</v>
      </c>
      <c r="D29" s="71">
        <f>SUM(D6:D28)</f>
        <v>239363</v>
      </c>
      <c r="E29" s="77">
        <f>SUM(E6:E28)</f>
        <v>214492</v>
      </c>
      <c r="F29" s="73"/>
      <c r="G29" s="71">
        <f>B29-C29</f>
        <v>4059</v>
      </c>
      <c r="H29" s="72">
        <f>D29-E29</f>
        <v>24871</v>
      </c>
      <c r="I29" s="37">
        <f>IF(C29=0, 0, G29/C29)</f>
        <v>0.16001103796270746</v>
      </c>
      <c r="J29" s="38">
        <f>IF(E29=0, 0, H29/E29)</f>
        <v>0.11595304253771703</v>
      </c>
    </row>
    <row r="30" spans="1:10" s="43" customFormat="1" ht="13" x14ac:dyDescent="0.3">
      <c r="A30" s="22"/>
      <c r="B30" s="78"/>
      <c r="C30" s="98"/>
      <c r="D30" s="78"/>
      <c r="E30" s="98"/>
      <c r="F30" s="80"/>
      <c r="G30" s="78"/>
      <c r="H30" s="79"/>
      <c r="I30" s="54"/>
      <c r="J30" s="55"/>
    </row>
    <row r="31" spans="1:10" s="139" customFormat="1" ht="13" x14ac:dyDescent="0.3">
      <c r="A31" s="161" t="s">
        <v>174</v>
      </c>
      <c r="B31" s="74"/>
      <c r="C31" s="75"/>
      <c r="D31" s="74"/>
      <c r="E31" s="75"/>
      <c r="F31" s="76"/>
      <c r="G31" s="74"/>
      <c r="H31" s="75"/>
      <c r="I31" s="23"/>
      <c r="J31" s="24"/>
    </row>
    <row r="32" spans="1:10" x14ac:dyDescent="0.25">
      <c r="A32" s="7" t="s">
        <v>168</v>
      </c>
      <c r="B32" s="65">
        <v>8225</v>
      </c>
      <c r="C32" s="66">
        <v>7237</v>
      </c>
      <c r="D32" s="65">
        <v>65938</v>
      </c>
      <c r="E32" s="66">
        <v>66628</v>
      </c>
      <c r="F32" s="67"/>
      <c r="G32" s="65">
        <f t="shared" ref="G32:G37" si="4">B32-C32</f>
        <v>988</v>
      </c>
      <c r="H32" s="66">
        <f t="shared" ref="H32:H37" si="5">D32-E32</f>
        <v>-690</v>
      </c>
      <c r="I32" s="20">
        <f t="shared" ref="I32:I37" si="6">IF(C32=0, "-", IF(G32/C32&lt;10, G32/C32, "&gt;999%"))</f>
        <v>0.13652065773110406</v>
      </c>
      <c r="J32" s="21">
        <f t="shared" ref="J32:J37" si="7">IF(E32=0, "-", IF(H32/E32&lt;10, H32/E32, "&gt;999%"))</f>
        <v>-1.0356006483760581E-2</v>
      </c>
    </row>
    <row r="33" spans="1:10" x14ac:dyDescent="0.25">
      <c r="A33" s="7" t="s">
        <v>169</v>
      </c>
      <c r="B33" s="65">
        <v>2180</v>
      </c>
      <c r="C33" s="66">
        <v>2008</v>
      </c>
      <c r="D33" s="65">
        <v>16928</v>
      </c>
      <c r="E33" s="66">
        <v>5799</v>
      </c>
      <c r="F33" s="67"/>
      <c r="G33" s="65">
        <f t="shared" si="4"/>
        <v>172</v>
      </c>
      <c r="H33" s="66">
        <f t="shared" si="5"/>
        <v>11129</v>
      </c>
      <c r="I33" s="20">
        <f t="shared" si="6"/>
        <v>8.565737051792828E-2</v>
      </c>
      <c r="J33" s="21">
        <f t="shared" si="7"/>
        <v>1.9191239868942922</v>
      </c>
    </row>
    <row r="34" spans="1:10" x14ac:dyDescent="0.25">
      <c r="A34" s="7" t="s">
        <v>170</v>
      </c>
      <c r="B34" s="65">
        <v>2689</v>
      </c>
      <c r="C34" s="66">
        <v>1044</v>
      </c>
      <c r="D34" s="65">
        <v>16816</v>
      </c>
      <c r="E34" s="66">
        <v>14315</v>
      </c>
      <c r="F34" s="67"/>
      <c r="G34" s="65">
        <f t="shared" si="4"/>
        <v>1645</v>
      </c>
      <c r="H34" s="66">
        <f t="shared" si="5"/>
        <v>2501</v>
      </c>
      <c r="I34" s="20">
        <f t="shared" si="6"/>
        <v>1.5756704980842913</v>
      </c>
      <c r="J34" s="21">
        <f t="shared" si="7"/>
        <v>0.17471184072651066</v>
      </c>
    </row>
    <row r="35" spans="1:10" x14ac:dyDescent="0.25">
      <c r="A35" s="7" t="s">
        <v>171</v>
      </c>
      <c r="B35" s="65">
        <v>0</v>
      </c>
      <c r="C35" s="66">
        <v>0</v>
      </c>
      <c r="D35" s="65">
        <v>0</v>
      </c>
      <c r="E35" s="66">
        <v>5</v>
      </c>
      <c r="F35" s="67"/>
      <c r="G35" s="65">
        <f t="shared" si="4"/>
        <v>0</v>
      </c>
      <c r="H35" s="66">
        <f t="shared" si="5"/>
        <v>-5</v>
      </c>
      <c r="I35" s="20" t="str">
        <f t="shared" si="6"/>
        <v>-</v>
      </c>
      <c r="J35" s="21">
        <f t="shared" si="7"/>
        <v>-1</v>
      </c>
    </row>
    <row r="36" spans="1:10" x14ac:dyDescent="0.25">
      <c r="A36" s="7" t="s">
        <v>172</v>
      </c>
      <c r="B36" s="65">
        <v>14890</v>
      </c>
      <c r="C36" s="66">
        <v>13792</v>
      </c>
      <c r="D36" s="65">
        <v>127380</v>
      </c>
      <c r="E36" s="66">
        <v>117181</v>
      </c>
      <c r="F36" s="67"/>
      <c r="G36" s="65">
        <f t="shared" si="4"/>
        <v>1098</v>
      </c>
      <c r="H36" s="66">
        <f t="shared" si="5"/>
        <v>10199</v>
      </c>
      <c r="I36" s="20">
        <f t="shared" si="6"/>
        <v>7.9611368909512759E-2</v>
      </c>
      <c r="J36" s="21">
        <f t="shared" si="7"/>
        <v>8.7036294279789386E-2</v>
      </c>
    </row>
    <row r="37" spans="1:10" x14ac:dyDescent="0.25">
      <c r="A37" s="7" t="s">
        <v>173</v>
      </c>
      <c r="B37" s="65">
        <v>268</v>
      </c>
      <c r="C37" s="66">
        <v>150</v>
      </c>
      <c r="D37" s="65">
        <v>1739</v>
      </c>
      <c r="E37" s="66">
        <v>1254</v>
      </c>
      <c r="F37" s="67"/>
      <c r="G37" s="65">
        <f t="shared" si="4"/>
        <v>118</v>
      </c>
      <c r="H37" s="66">
        <f t="shared" si="5"/>
        <v>485</v>
      </c>
      <c r="I37" s="20">
        <f t="shared" si="6"/>
        <v>0.78666666666666663</v>
      </c>
      <c r="J37" s="21">
        <f t="shared" si="7"/>
        <v>0.38676236044657097</v>
      </c>
    </row>
    <row r="38" spans="1:10" x14ac:dyDescent="0.25">
      <c r="A38" s="7"/>
      <c r="B38" s="65"/>
      <c r="C38" s="66"/>
      <c r="D38" s="65"/>
      <c r="E38" s="66"/>
      <c r="F38" s="67"/>
      <c r="G38" s="65"/>
      <c r="H38" s="66"/>
      <c r="I38" s="20"/>
      <c r="J38" s="21"/>
    </row>
    <row r="39" spans="1:10" x14ac:dyDescent="0.25">
      <c r="A39" s="7" t="s">
        <v>130</v>
      </c>
      <c r="B39" s="65">
        <v>1174</v>
      </c>
      <c r="C39" s="66">
        <v>1136</v>
      </c>
      <c r="D39" s="65">
        <v>10562</v>
      </c>
      <c r="E39" s="66">
        <v>9310</v>
      </c>
      <c r="F39" s="67"/>
      <c r="G39" s="65">
        <f>B39-C39</f>
        <v>38</v>
      </c>
      <c r="H39" s="66">
        <f>D39-E39</f>
        <v>1252</v>
      </c>
      <c r="I39" s="20">
        <f>IF(C39=0, "-", IF(G39/C39&lt;10, G39/C39, "&gt;999%"))</f>
        <v>3.345070422535211E-2</v>
      </c>
      <c r="J39" s="21">
        <f>IF(E39=0, "-", IF(H39/E39&lt;10, H39/E39, "&gt;999%"))</f>
        <v>0.13447905477980665</v>
      </c>
    </row>
    <row r="40" spans="1:10" x14ac:dyDescent="0.25">
      <c r="A40" s="7"/>
      <c r="B40" s="65"/>
      <c r="C40" s="66"/>
      <c r="D40" s="65"/>
      <c r="E40" s="66"/>
      <c r="F40" s="67"/>
      <c r="G40" s="65"/>
      <c r="H40" s="66"/>
      <c r="I40" s="20"/>
      <c r="J40" s="21"/>
    </row>
    <row r="41" spans="1:10" s="43" customFormat="1" ht="13" x14ac:dyDescent="0.3">
      <c r="A41" s="27" t="s">
        <v>5</v>
      </c>
      <c r="B41" s="71">
        <f>SUM(B30:B40)</f>
        <v>29426</v>
      </c>
      <c r="C41" s="77">
        <f>SUM(C30:C40)</f>
        <v>25367</v>
      </c>
      <c r="D41" s="71">
        <f>SUM(D30:D40)</f>
        <v>239363</v>
      </c>
      <c r="E41" s="77">
        <f>SUM(E30:E40)</f>
        <v>214492</v>
      </c>
      <c r="F41" s="73"/>
      <c r="G41" s="71">
        <f>B41-C41</f>
        <v>4059</v>
      </c>
      <c r="H41" s="72">
        <f>D41-E41</f>
        <v>24871</v>
      </c>
      <c r="I41" s="37">
        <f>IF(C41=0, 0, G41/C41)</f>
        <v>0.16001103796270746</v>
      </c>
      <c r="J41" s="38">
        <f>IF(E41=0, 0, H41/E41)</f>
        <v>0.11595304253771703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113</v>
      </c>
      <c r="B2" s="202" t="s">
        <v>104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202</v>
      </c>
      <c r="B15" s="65">
        <v>9</v>
      </c>
      <c r="C15" s="66">
        <v>47</v>
      </c>
      <c r="D15" s="65">
        <v>248</v>
      </c>
      <c r="E15" s="66">
        <v>612</v>
      </c>
      <c r="F15" s="67"/>
      <c r="G15" s="65">
        <f t="shared" ref="G15:G42" si="0">B15-C15</f>
        <v>-38</v>
      </c>
      <c r="H15" s="66">
        <f t="shared" ref="H15:H42" si="1">D15-E15</f>
        <v>-364</v>
      </c>
      <c r="I15" s="20">
        <f t="shared" ref="I15:I42" si="2">IF(C15=0, "-", IF(G15/C15&lt;10, G15/C15, "&gt;999%"))</f>
        <v>-0.80851063829787229</v>
      </c>
      <c r="J15" s="21">
        <f t="shared" ref="J15:J42" si="3">IF(E15=0, "-", IF(H15/E15&lt;10, H15/E15, "&gt;999%"))</f>
        <v>-0.59477124183006536</v>
      </c>
    </row>
    <row r="16" spans="1:10" x14ac:dyDescent="0.25">
      <c r="A16" s="7" t="s">
        <v>201</v>
      </c>
      <c r="B16" s="65">
        <v>25</v>
      </c>
      <c r="C16" s="66">
        <v>37</v>
      </c>
      <c r="D16" s="65">
        <v>403</v>
      </c>
      <c r="E16" s="66">
        <v>646</v>
      </c>
      <c r="F16" s="67"/>
      <c r="G16" s="65">
        <f t="shared" si="0"/>
        <v>-12</v>
      </c>
      <c r="H16" s="66">
        <f t="shared" si="1"/>
        <v>-243</v>
      </c>
      <c r="I16" s="20">
        <f t="shared" si="2"/>
        <v>-0.32432432432432434</v>
      </c>
      <c r="J16" s="21">
        <f t="shared" si="3"/>
        <v>-0.37616099071207432</v>
      </c>
    </row>
    <row r="17" spans="1:10" x14ac:dyDescent="0.25">
      <c r="A17" s="7" t="s">
        <v>200</v>
      </c>
      <c r="B17" s="65">
        <v>5</v>
      </c>
      <c r="C17" s="66">
        <v>17</v>
      </c>
      <c r="D17" s="65">
        <v>51</v>
      </c>
      <c r="E17" s="66">
        <v>442</v>
      </c>
      <c r="F17" s="67"/>
      <c r="G17" s="65">
        <f t="shared" si="0"/>
        <v>-12</v>
      </c>
      <c r="H17" s="66">
        <f t="shared" si="1"/>
        <v>-391</v>
      </c>
      <c r="I17" s="20">
        <f t="shared" si="2"/>
        <v>-0.70588235294117652</v>
      </c>
      <c r="J17" s="21">
        <f t="shared" si="3"/>
        <v>-0.88461538461538458</v>
      </c>
    </row>
    <row r="18" spans="1:10" x14ac:dyDescent="0.25">
      <c r="A18" s="7" t="s">
        <v>199</v>
      </c>
      <c r="B18" s="65">
        <v>4526</v>
      </c>
      <c r="C18" s="66">
        <v>4107</v>
      </c>
      <c r="D18" s="65">
        <v>38855</v>
      </c>
      <c r="E18" s="66">
        <v>21397</v>
      </c>
      <c r="F18" s="67"/>
      <c r="G18" s="65">
        <f t="shared" si="0"/>
        <v>419</v>
      </c>
      <c r="H18" s="66">
        <f t="shared" si="1"/>
        <v>17458</v>
      </c>
      <c r="I18" s="20">
        <f t="shared" si="2"/>
        <v>0.10202093985877769</v>
      </c>
      <c r="J18" s="21">
        <f t="shared" si="3"/>
        <v>0.81590877225779312</v>
      </c>
    </row>
    <row r="19" spans="1:10" x14ac:dyDescent="0.25">
      <c r="A19" s="7" t="s">
        <v>198</v>
      </c>
      <c r="B19" s="65">
        <v>322</v>
      </c>
      <c r="C19" s="66">
        <v>243</v>
      </c>
      <c r="D19" s="65">
        <v>2784</v>
      </c>
      <c r="E19" s="66">
        <v>1785</v>
      </c>
      <c r="F19" s="67"/>
      <c r="G19" s="65">
        <f t="shared" si="0"/>
        <v>79</v>
      </c>
      <c r="H19" s="66">
        <f t="shared" si="1"/>
        <v>999</v>
      </c>
      <c r="I19" s="20">
        <f t="shared" si="2"/>
        <v>0.32510288065843623</v>
      </c>
      <c r="J19" s="21">
        <f t="shared" si="3"/>
        <v>0.5596638655462185</v>
      </c>
    </row>
    <row r="20" spans="1:10" x14ac:dyDescent="0.25">
      <c r="A20" s="7" t="s">
        <v>197</v>
      </c>
      <c r="B20" s="65">
        <v>537</v>
      </c>
      <c r="C20" s="66">
        <v>183</v>
      </c>
      <c r="D20" s="65">
        <v>4238</v>
      </c>
      <c r="E20" s="66">
        <v>1965</v>
      </c>
      <c r="F20" s="67"/>
      <c r="G20" s="65">
        <f t="shared" si="0"/>
        <v>354</v>
      </c>
      <c r="H20" s="66">
        <f t="shared" si="1"/>
        <v>2273</v>
      </c>
      <c r="I20" s="20">
        <f t="shared" si="2"/>
        <v>1.9344262295081966</v>
      </c>
      <c r="J20" s="21">
        <f t="shared" si="3"/>
        <v>1.1567430025445293</v>
      </c>
    </row>
    <row r="21" spans="1:10" x14ac:dyDescent="0.25">
      <c r="A21" s="7" t="s">
        <v>196</v>
      </c>
      <c r="B21" s="65">
        <v>0</v>
      </c>
      <c r="C21" s="66">
        <v>5</v>
      </c>
      <c r="D21" s="65">
        <v>1</v>
      </c>
      <c r="E21" s="66">
        <v>348</v>
      </c>
      <c r="F21" s="67"/>
      <c r="G21" s="65">
        <f t="shared" si="0"/>
        <v>-5</v>
      </c>
      <c r="H21" s="66">
        <f t="shared" si="1"/>
        <v>-347</v>
      </c>
      <c r="I21" s="20">
        <f t="shared" si="2"/>
        <v>-1</v>
      </c>
      <c r="J21" s="21">
        <f t="shared" si="3"/>
        <v>-0.99712643678160917</v>
      </c>
    </row>
    <row r="22" spans="1:10" x14ac:dyDescent="0.25">
      <c r="A22" s="7" t="s">
        <v>195</v>
      </c>
      <c r="B22" s="65">
        <v>138</v>
      </c>
      <c r="C22" s="66">
        <v>163</v>
      </c>
      <c r="D22" s="65">
        <v>1136</v>
      </c>
      <c r="E22" s="66">
        <v>1723</v>
      </c>
      <c r="F22" s="67"/>
      <c r="G22" s="65">
        <f t="shared" si="0"/>
        <v>-25</v>
      </c>
      <c r="H22" s="66">
        <f t="shared" si="1"/>
        <v>-587</v>
      </c>
      <c r="I22" s="20">
        <f t="shared" si="2"/>
        <v>-0.15337423312883436</v>
      </c>
      <c r="J22" s="21">
        <f t="shared" si="3"/>
        <v>-0.34068485200232151</v>
      </c>
    </row>
    <row r="23" spans="1:10" x14ac:dyDescent="0.25">
      <c r="A23" s="7" t="s">
        <v>194</v>
      </c>
      <c r="B23" s="65">
        <v>1834</v>
      </c>
      <c r="C23" s="66">
        <v>1394</v>
      </c>
      <c r="D23" s="65">
        <v>14427</v>
      </c>
      <c r="E23" s="66">
        <v>11158</v>
      </c>
      <c r="F23" s="67"/>
      <c r="G23" s="65">
        <f t="shared" si="0"/>
        <v>440</v>
      </c>
      <c r="H23" s="66">
        <f t="shared" si="1"/>
        <v>3269</v>
      </c>
      <c r="I23" s="20">
        <f t="shared" si="2"/>
        <v>0.31563845050215206</v>
      </c>
      <c r="J23" s="21">
        <f t="shared" si="3"/>
        <v>0.29297365119196989</v>
      </c>
    </row>
    <row r="24" spans="1:10" x14ac:dyDescent="0.25">
      <c r="A24" s="7" t="s">
        <v>193</v>
      </c>
      <c r="B24" s="65">
        <v>211</v>
      </c>
      <c r="C24" s="66">
        <v>210</v>
      </c>
      <c r="D24" s="65">
        <v>2067</v>
      </c>
      <c r="E24" s="66">
        <v>2056</v>
      </c>
      <c r="F24" s="67"/>
      <c r="G24" s="65">
        <f t="shared" si="0"/>
        <v>1</v>
      </c>
      <c r="H24" s="66">
        <f t="shared" si="1"/>
        <v>11</v>
      </c>
      <c r="I24" s="20">
        <f t="shared" si="2"/>
        <v>4.7619047619047623E-3</v>
      </c>
      <c r="J24" s="21">
        <f t="shared" si="3"/>
        <v>5.350194552529183E-3</v>
      </c>
    </row>
    <row r="25" spans="1:10" x14ac:dyDescent="0.25">
      <c r="A25" s="7" t="s">
        <v>192</v>
      </c>
      <c r="B25" s="65">
        <v>3</v>
      </c>
      <c r="C25" s="66">
        <v>127</v>
      </c>
      <c r="D25" s="65">
        <v>87</v>
      </c>
      <c r="E25" s="66">
        <v>1769</v>
      </c>
      <c r="F25" s="67"/>
      <c r="G25" s="65">
        <f t="shared" si="0"/>
        <v>-124</v>
      </c>
      <c r="H25" s="66">
        <f t="shared" si="1"/>
        <v>-1682</v>
      </c>
      <c r="I25" s="20">
        <f t="shared" si="2"/>
        <v>-0.97637795275590555</v>
      </c>
      <c r="J25" s="21">
        <f t="shared" si="3"/>
        <v>-0.95081967213114749</v>
      </c>
    </row>
    <row r="26" spans="1:10" x14ac:dyDescent="0.25">
      <c r="A26" s="7" t="s">
        <v>191</v>
      </c>
      <c r="B26" s="65">
        <v>10</v>
      </c>
      <c r="C26" s="66">
        <v>18</v>
      </c>
      <c r="D26" s="65">
        <v>109</v>
      </c>
      <c r="E26" s="66">
        <v>37</v>
      </c>
      <c r="F26" s="67"/>
      <c r="G26" s="65">
        <f t="shared" si="0"/>
        <v>-8</v>
      </c>
      <c r="H26" s="66">
        <f t="shared" si="1"/>
        <v>72</v>
      </c>
      <c r="I26" s="20">
        <f t="shared" si="2"/>
        <v>-0.44444444444444442</v>
      </c>
      <c r="J26" s="21">
        <f t="shared" si="3"/>
        <v>1.9459459459459461</v>
      </c>
    </row>
    <row r="27" spans="1:10" x14ac:dyDescent="0.25">
      <c r="A27" s="7" t="s">
        <v>190</v>
      </c>
      <c r="B27" s="65">
        <v>123</v>
      </c>
      <c r="C27" s="66">
        <v>68</v>
      </c>
      <c r="D27" s="65">
        <v>807</v>
      </c>
      <c r="E27" s="66">
        <v>615</v>
      </c>
      <c r="F27" s="67"/>
      <c r="G27" s="65">
        <f t="shared" si="0"/>
        <v>55</v>
      </c>
      <c r="H27" s="66">
        <f t="shared" si="1"/>
        <v>192</v>
      </c>
      <c r="I27" s="20">
        <f t="shared" si="2"/>
        <v>0.80882352941176472</v>
      </c>
      <c r="J27" s="21">
        <f t="shared" si="3"/>
        <v>0.31219512195121951</v>
      </c>
    </row>
    <row r="28" spans="1:10" x14ac:dyDescent="0.25">
      <c r="A28" s="7" t="s">
        <v>189</v>
      </c>
      <c r="B28" s="65">
        <v>8338</v>
      </c>
      <c r="C28" s="66">
        <v>6084</v>
      </c>
      <c r="D28" s="65">
        <v>61608</v>
      </c>
      <c r="E28" s="66">
        <v>61146</v>
      </c>
      <c r="F28" s="67"/>
      <c r="G28" s="65">
        <f t="shared" si="0"/>
        <v>2254</v>
      </c>
      <c r="H28" s="66">
        <f t="shared" si="1"/>
        <v>462</v>
      </c>
      <c r="I28" s="20">
        <f t="shared" si="2"/>
        <v>0.37047994740302431</v>
      </c>
      <c r="J28" s="21">
        <f t="shared" si="3"/>
        <v>7.5556863899519187E-3</v>
      </c>
    </row>
    <row r="29" spans="1:10" x14ac:dyDescent="0.25">
      <c r="A29" s="7" t="s">
        <v>188</v>
      </c>
      <c r="B29" s="65">
        <v>3504</v>
      </c>
      <c r="C29" s="66">
        <v>4009</v>
      </c>
      <c r="D29" s="65">
        <v>32103</v>
      </c>
      <c r="E29" s="66">
        <v>34643</v>
      </c>
      <c r="F29" s="67"/>
      <c r="G29" s="65">
        <f t="shared" si="0"/>
        <v>-505</v>
      </c>
      <c r="H29" s="66">
        <f t="shared" si="1"/>
        <v>-2540</v>
      </c>
      <c r="I29" s="20">
        <f t="shared" si="2"/>
        <v>-0.12596657520578697</v>
      </c>
      <c r="J29" s="21">
        <f t="shared" si="3"/>
        <v>-7.3319285281297802E-2</v>
      </c>
    </row>
    <row r="30" spans="1:10" x14ac:dyDescent="0.25">
      <c r="A30" s="7" t="s">
        <v>187</v>
      </c>
      <c r="B30" s="65">
        <v>321</v>
      </c>
      <c r="C30" s="66">
        <v>710</v>
      </c>
      <c r="D30" s="65">
        <v>3718</v>
      </c>
      <c r="E30" s="66">
        <v>3746</v>
      </c>
      <c r="F30" s="67"/>
      <c r="G30" s="65">
        <f t="shared" si="0"/>
        <v>-389</v>
      </c>
      <c r="H30" s="66">
        <f t="shared" si="1"/>
        <v>-28</v>
      </c>
      <c r="I30" s="20">
        <f t="shared" si="2"/>
        <v>-0.54788732394366202</v>
      </c>
      <c r="J30" s="21">
        <f t="shared" si="3"/>
        <v>-7.4746396155899626E-3</v>
      </c>
    </row>
    <row r="31" spans="1:10" x14ac:dyDescent="0.25">
      <c r="A31" s="7" t="s">
        <v>185</v>
      </c>
      <c r="B31" s="65">
        <v>62</v>
      </c>
      <c r="C31" s="66">
        <v>58</v>
      </c>
      <c r="D31" s="65">
        <v>567</v>
      </c>
      <c r="E31" s="66">
        <v>404</v>
      </c>
      <c r="F31" s="67"/>
      <c r="G31" s="65">
        <f t="shared" si="0"/>
        <v>4</v>
      </c>
      <c r="H31" s="66">
        <f t="shared" si="1"/>
        <v>163</v>
      </c>
      <c r="I31" s="20">
        <f t="shared" si="2"/>
        <v>6.8965517241379309E-2</v>
      </c>
      <c r="J31" s="21">
        <f t="shared" si="3"/>
        <v>0.40346534653465349</v>
      </c>
    </row>
    <row r="32" spans="1:10" x14ac:dyDescent="0.25">
      <c r="A32" s="7" t="s">
        <v>184</v>
      </c>
      <c r="B32" s="65">
        <v>255</v>
      </c>
      <c r="C32" s="66">
        <v>144</v>
      </c>
      <c r="D32" s="65">
        <v>1788</v>
      </c>
      <c r="E32" s="66">
        <v>605</v>
      </c>
      <c r="F32" s="67"/>
      <c r="G32" s="65">
        <f t="shared" si="0"/>
        <v>111</v>
      </c>
      <c r="H32" s="66">
        <f t="shared" si="1"/>
        <v>1183</v>
      </c>
      <c r="I32" s="20">
        <f t="shared" si="2"/>
        <v>0.77083333333333337</v>
      </c>
      <c r="J32" s="21">
        <f t="shared" si="3"/>
        <v>1.9553719008264463</v>
      </c>
    </row>
    <row r="33" spans="1:10" x14ac:dyDescent="0.25">
      <c r="A33" s="7" t="s">
        <v>183</v>
      </c>
      <c r="B33" s="65">
        <v>96</v>
      </c>
      <c r="C33" s="66">
        <v>25</v>
      </c>
      <c r="D33" s="65">
        <v>540</v>
      </c>
      <c r="E33" s="66">
        <v>716</v>
      </c>
      <c r="F33" s="67"/>
      <c r="G33" s="65">
        <f t="shared" si="0"/>
        <v>71</v>
      </c>
      <c r="H33" s="66">
        <f t="shared" si="1"/>
        <v>-176</v>
      </c>
      <c r="I33" s="20">
        <f t="shared" si="2"/>
        <v>2.84</v>
      </c>
      <c r="J33" s="21">
        <f t="shared" si="3"/>
        <v>-0.24581005586592178</v>
      </c>
    </row>
    <row r="34" spans="1:10" x14ac:dyDescent="0.25">
      <c r="A34" s="7" t="s">
        <v>182</v>
      </c>
      <c r="B34" s="65">
        <v>241</v>
      </c>
      <c r="C34" s="66">
        <v>152</v>
      </c>
      <c r="D34" s="65">
        <v>2151</v>
      </c>
      <c r="E34" s="66">
        <v>1239</v>
      </c>
      <c r="F34" s="67"/>
      <c r="G34" s="65">
        <f t="shared" si="0"/>
        <v>89</v>
      </c>
      <c r="H34" s="66">
        <f t="shared" si="1"/>
        <v>912</v>
      </c>
      <c r="I34" s="20">
        <f t="shared" si="2"/>
        <v>0.58552631578947367</v>
      </c>
      <c r="J34" s="21">
        <f t="shared" si="3"/>
        <v>0.73607748184019373</v>
      </c>
    </row>
    <row r="35" spans="1:10" x14ac:dyDescent="0.25">
      <c r="A35" s="7" t="s">
        <v>181</v>
      </c>
      <c r="B35" s="65">
        <v>336</v>
      </c>
      <c r="C35" s="66">
        <v>246</v>
      </c>
      <c r="D35" s="65">
        <v>2642</v>
      </c>
      <c r="E35" s="66">
        <v>2794</v>
      </c>
      <c r="F35" s="67"/>
      <c r="G35" s="65">
        <f t="shared" si="0"/>
        <v>90</v>
      </c>
      <c r="H35" s="66">
        <f t="shared" si="1"/>
        <v>-152</v>
      </c>
      <c r="I35" s="20">
        <f t="shared" si="2"/>
        <v>0.36585365853658536</v>
      </c>
      <c r="J35" s="21">
        <f t="shared" si="3"/>
        <v>-5.4402290622763062E-2</v>
      </c>
    </row>
    <row r="36" spans="1:10" x14ac:dyDescent="0.25">
      <c r="A36" s="7" t="s">
        <v>180</v>
      </c>
      <c r="B36" s="65">
        <v>293</v>
      </c>
      <c r="C36" s="66">
        <v>445</v>
      </c>
      <c r="D36" s="65">
        <v>3752</v>
      </c>
      <c r="E36" s="66">
        <v>3011</v>
      </c>
      <c r="F36" s="67"/>
      <c r="G36" s="65">
        <f t="shared" si="0"/>
        <v>-152</v>
      </c>
      <c r="H36" s="66">
        <f t="shared" si="1"/>
        <v>741</v>
      </c>
      <c r="I36" s="20">
        <f t="shared" si="2"/>
        <v>-0.34157303370786518</v>
      </c>
      <c r="J36" s="21">
        <f t="shared" si="3"/>
        <v>0.24609764197940884</v>
      </c>
    </row>
    <row r="37" spans="1:10" x14ac:dyDescent="0.25">
      <c r="A37" s="7" t="s">
        <v>179</v>
      </c>
      <c r="B37" s="65">
        <v>21</v>
      </c>
      <c r="C37" s="66">
        <v>44</v>
      </c>
      <c r="D37" s="65">
        <v>290</v>
      </c>
      <c r="E37" s="66">
        <v>350</v>
      </c>
      <c r="F37" s="67"/>
      <c r="G37" s="65">
        <f t="shared" si="0"/>
        <v>-23</v>
      </c>
      <c r="H37" s="66">
        <f t="shared" si="1"/>
        <v>-60</v>
      </c>
      <c r="I37" s="20">
        <f t="shared" si="2"/>
        <v>-0.52272727272727271</v>
      </c>
      <c r="J37" s="21">
        <f t="shared" si="3"/>
        <v>-0.17142857142857143</v>
      </c>
    </row>
    <row r="38" spans="1:10" x14ac:dyDescent="0.25">
      <c r="A38" s="7" t="s">
        <v>178</v>
      </c>
      <c r="B38" s="65">
        <v>6252</v>
      </c>
      <c r="C38" s="66">
        <v>5004</v>
      </c>
      <c r="D38" s="65">
        <v>46747</v>
      </c>
      <c r="E38" s="66">
        <v>43932</v>
      </c>
      <c r="F38" s="67"/>
      <c r="G38" s="65">
        <f t="shared" si="0"/>
        <v>1248</v>
      </c>
      <c r="H38" s="66">
        <f t="shared" si="1"/>
        <v>2815</v>
      </c>
      <c r="I38" s="20">
        <f t="shared" si="2"/>
        <v>0.24940047961630696</v>
      </c>
      <c r="J38" s="21">
        <f t="shared" si="3"/>
        <v>6.4076299735955564E-2</v>
      </c>
    </row>
    <row r="39" spans="1:10" x14ac:dyDescent="0.25">
      <c r="A39" s="7" t="s">
        <v>177</v>
      </c>
      <c r="B39" s="65">
        <v>59</v>
      </c>
      <c r="C39" s="66">
        <v>161</v>
      </c>
      <c r="D39" s="65">
        <v>1025</v>
      </c>
      <c r="E39" s="66">
        <v>794</v>
      </c>
      <c r="F39" s="67"/>
      <c r="G39" s="65">
        <f t="shared" si="0"/>
        <v>-102</v>
      </c>
      <c r="H39" s="66">
        <f t="shared" si="1"/>
        <v>231</v>
      </c>
      <c r="I39" s="20">
        <f t="shared" si="2"/>
        <v>-0.63354037267080743</v>
      </c>
      <c r="J39" s="21">
        <f t="shared" si="3"/>
        <v>0.29093198992443325</v>
      </c>
    </row>
    <row r="40" spans="1:10" x14ac:dyDescent="0.25">
      <c r="A40" s="7" t="s">
        <v>175</v>
      </c>
      <c r="B40" s="65">
        <v>1110</v>
      </c>
      <c r="C40" s="66">
        <v>802</v>
      </c>
      <c r="D40" s="65">
        <v>9482</v>
      </c>
      <c r="E40" s="66">
        <v>9570</v>
      </c>
      <c r="F40" s="67"/>
      <c r="G40" s="65">
        <f t="shared" si="0"/>
        <v>308</v>
      </c>
      <c r="H40" s="66">
        <f t="shared" si="1"/>
        <v>-88</v>
      </c>
      <c r="I40" s="20">
        <f t="shared" si="2"/>
        <v>0.38403990024937656</v>
      </c>
      <c r="J40" s="21">
        <f t="shared" si="3"/>
        <v>-9.1954022988505746E-3</v>
      </c>
    </row>
    <row r="41" spans="1:10" x14ac:dyDescent="0.25">
      <c r="A41" s="7" t="s">
        <v>176</v>
      </c>
      <c r="B41" s="65">
        <v>3</v>
      </c>
      <c r="C41" s="66">
        <v>1</v>
      </c>
      <c r="D41" s="65">
        <v>15</v>
      </c>
      <c r="E41" s="66">
        <v>13</v>
      </c>
      <c r="F41" s="67"/>
      <c r="G41" s="65">
        <f t="shared" si="0"/>
        <v>2</v>
      </c>
      <c r="H41" s="66">
        <f t="shared" si="1"/>
        <v>2</v>
      </c>
      <c r="I41" s="20">
        <f t="shared" si="2"/>
        <v>2</v>
      </c>
      <c r="J41" s="21">
        <f t="shared" si="3"/>
        <v>0.15384615384615385</v>
      </c>
    </row>
    <row r="42" spans="1:10" x14ac:dyDescent="0.25">
      <c r="A42" s="7" t="s">
        <v>186</v>
      </c>
      <c r="B42" s="65">
        <v>792</v>
      </c>
      <c r="C42" s="66">
        <v>863</v>
      </c>
      <c r="D42" s="65">
        <v>7722</v>
      </c>
      <c r="E42" s="66">
        <v>6976</v>
      </c>
      <c r="F42" s="67"/>
      <c r="G42" s="65">
        <f t="shared" si="0"/>
        <v>-71</v>
      </c>
      <c r="H42" s="66">
        <f t="shared" si="1"/>
        <v>746</v>
      </c>
      <c r="I42" s="20">
        <f t="shared" si="2"/>
        <v>-8.2271147161066052E-2</v>
      </c>
      <c r="J42" s="21">
        <f t="shared" si="3"/>
        <v>0.10693807339449542</v>
      </c>
    </row>
    <row r="43" spans="1:10" x14ac:dyDescent="0.25">
      <c r="A43" s="7"/>
      <c r="B43" s="65"/>
      <c r="C43" s="66"/>
      <c r="D43" s="65"/>
      <c r="E43" s="66"/>
      <c r="F43" s="67"/>
      <c r="G43" s="65"/>
      <c r="H43" s="66"/>
      <c r="I43" s="20"/>
      <c r="J43" s="21"/>
    </row>
    <row r="44" spans="1:10" s="43" customFormat="1" ht="13" x14ac:dyDescent="0.3">
      <c r="A44" s="27" t="s">
        <v>28</v>
      </c>
      <c r="B44" s="71">
        <f>SUM(B15:B43)</f>
        <v>29426</v>
      </c>
      <c r="C44" s="72">
        <f>SUM(C15:C43)</f>
        <v>25367</v>
      </c>
      <c r="D44" s="71">
        <f>SUM(D15:D43)</f>
        <v>239363</v>
      </c>
      <c r="E44" s="72">
        <f>SUM(E15:E43)</f>
        <v>214492</v>
      </c>
      <c r="F44" s="73"/>
      <c r="G44" s="71">
        <f>B44-C44</f>
        <v>4059</v>
      </c>
      <c r="H44" s="72">
        <f>D44-E44</f>
        <v>24871</v>
      </c>
      <c r="I44" s="37">
        <f>IF(C44=0, "-", G44/C44)</f>
        <v>0.16001103796270746</v>
      </c>
      <c r="J44" s="38">
        <f>IF(E44=0, "-", H44/E44)</f>
        <v>0.11595304253771703</v>
      </c>
    </row>
    <row r="45" spans="1:10" s="43" customFormat="1" ht="13" x14ac:dyDescent="0.3">
      <c r="A45" s="27" t="s">
        <v>0</v>
      </c>
      <c r="B45" s="71">
        <f>B11+B44</f>
        <v>29426</v>
      </c>
      <c r="C45" s="77">
        <f>C11+C44</f>
        <v>25367</v>
      </c>
      <c r="D45" s="71">
        <f>D11+D44</f>
        <v>239363</v>
      </c>
      <c r="E45" s="77">
        <f>E11+E44</f>
        <v>214492</v>
      </c>
      <c r="F45" s="73"/>
      <c r="G45" s="71">
        <f>B45-C45</f>
        <v>4059</v>
      </c>
      <c r="H45" s="72">
        <f>D45-E45</f>
        <v>24871</v>
      </c>
      <c r="I45" s="37">
        <f>IF(C45=0, "-", G45/C45)</f>
        <v>0.16001103796270746</v>
      </c>
      <c r="J45" s="38">
        <f>IF(E45=0, "-", H45/E45)</f>
        <v>0.11595304253771703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4"/>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164" t="s">
        <v>115</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115</v>
      </c>
      <c r="B6" s="61" t="s">
        <v>12</v>
      </c>
      <c r="C6" s="62" t="s">
        <v>13</v>
      </c>
      <c r="D6" s="61" t="s">
        <v>12</v>
      </c>
      <c r="E6" s="63" t="s">
        <v>13</v>
      </c>
      <c r="F6" s="62" t="s">
        <v>12</v>
      </c>
      <c r="G6" s="62" t="s">
        <v>13</v>
      </c>
      <c r="H6" s="61" t="s">
        <v>12</v>
      </c>
      <c r="I6" s="63" t="s">
        <v>13</v>
      </c>
      <c r="J6" s="61"/>
      <c r="K6" s="63"/>
    </row>
    <row r="7" spans="1:11" x14ac:dyDescent="0.25">
      <c r="A7" s="7" t="s">
        <v>203</v>
      </c>
      <c r="B7" s="65">
        <v>27</v>
      </c>
      <c r="C7" s="34">
        <f>IF(B11=0, "-", B7/B11)</f>
        <v>0.10975609756097561</v>
      </c>
      <c r="D7" s="65">
        <v>2</v>
      </c>
      <c r="E7" s="9">
        <f>IF(D11=0, "-", D7/D11)</f>
        <v>1.0810810810810811E-2</v>
      </c>
      <c r="F7" s="81">
        <v>223</v>
      </c>
      <c r="G7" s="34">
        <f>IF(F11=0, "-", F7/F11)</f>
        <v>0.11596463858554343</v>
      </c>
      <c r="H7" s="65">
        <v>108</v>
      </c>
      <c r="I7" s="9">
        <f>IF(H11=0, "-", H7/H11)</f>
        <v>7.7308518253400141E-2</v>
      </c>
      <c r="J7" s="8" t="str">
        <f>IF(D7=0, "-", IF((B7-D7)/D7&lt;10, (B7-D7)/D7, "&gt;999%"))</f>
        <v>&gt;999%</v>
      </c>
      <c r="K7" s="9">
        <f>IF(H7=0, "-", IF((F7-H7)/H7&lt;10, (F7-H7)/H7, "&gt;999%"))</f>
        <v>1.0648148148148149</v>
      </c>
    </row>
    <row r="8" spans="1:11" x14ac:dyDescent="0.25">
      <c r="A8" s="7" t="s">
        <v>204</v>
      </c>
      <c r="B8" s="65">
        <v>219</v>
      </c>
      <c r="C8" s="34">
        <f>IF(B11=0, "-", B8/B11)</f>
        <v>0.8902439024390244</v>
      </c>
      <c r="D8" s="65">
        <v>160</v>
      </c>
      <c r="E8" s="9">
        <f>IF(D11=0, "-", D8/D11)</f>
        <v>0.86486486486486491</v>
      </c>
      <c r="F8" s="81">
        <v>1700</v>
      </c>
      <c r="G8" s="34">
        <f>IF(F11=0, "-", F8/F11)</f>
        <v>0.8840353614144566</v>
      </c>
      <c r="H8" s="65">
        <v>1072</v>
      </c>
      <c r="I8" s="9">
        <f>IF(H11=0, "-", H8/H11)</f>
        <v>0.76735862562634216</v>
      </c>
      <c r="J8" s="8">
        <f>IF(D8=0, "-", IF((B8-D8)/D8&lt;10, (B8-D8)/D8, "&gt;999%"))</f>
        <v>0.36875000000000002</v>
      </c>
      <c r="K8" s="9">
        <f>IF(H8=0, "-", IF((F8-H8)/H8&lt;10, (F8-H8)/H8, "&gt;999%"))</f>
        <v>0.58582089552238803</v>
      </c>
    </row>
    <row r="9" spans="1:11" x14ac:dyDescent="0.25">
      <c r="A9" s="7" t="s">
        <v>205</v>
      </c>
      <c r="B9" s="65">
        <v>0</v>
      </c>
      <c r="C9" s="34">
        <f>IF(B11=0, "-", B9/B11)</f>
        <v>0</v>
      </c>
      <c r="D9" s="65">
        <v>23</v>
      </c>
      <c r="E9" s="9">
        <f>IF(D11=0, "-", D9/D11)</f>
        <v>0.12432432432432433</v>
      </c>
      <c r="F9" s="81">
        <v>0</v>
      </c>
      <c r="G9" s="34">
        <f>IF(F11=0, "-", F9/F11)</f>
        <v>0</v>
      </c>
      <c r="H9" s="65">
        <v>217</v>
      </c>
      <c r="I9" s="9">
        <f>IF(H11=0, "-", H9/H11)</f>
        <v>0.15533285612025768</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621</v>
      </c>
      <c r="B11" s="71">
        <f>SUM(B7:B10)</f>
        <v>246</v>
      </c>
      <c r="C11" s="40">
        <f>B11/29426</f>
        <v>8.3599537823693341E-3</v>
      </c>
      <c r="D11" s="71">
        <f>SUM(D7:D10)</f>
        <v>185</v>
      </c>
      <c r="E11" s="41">
        <f>D11/25367</f>
        <v>7.2929396459967674E-3</v>
      </c>
      <c r="F11" s="77">
        <f>SUM(F7:F10)</f>
        <v>1923</v>
      </c>
      <c r="G11" s="42">
        <f>F11/239363</f>
        <v>8.0338231054924939E-3</v>
      </c>
      <c r="H11" s="71">
        <f>SUM(H7:H10)</f>
        <v>1397</v>
      </c>
      <c r="I11" s="41">
        <f>H11/214492</f>
        <v>6.5130634242768961E-3</v>
      </c>
      <c r="J11" s="37">
        <f>IF(D11=0, "-", IF((B11-D11)/D11&lt;10, (B11-D11)/D11, "&gt;999%"))</f>
        <v>0.32972972972972975</v>
      </c>
      <c r="K11" s="38">
        <f>IF(H11=0, "-", IF((F11-H11)/H11&lt;10, (F11-H11)/H11, "&gt;999%"))</f>
        <v>0.376521116678597</v>
      </c>
    </row>
    <row r="12" spans="1:11" x14ac:dyDescent="0.25">
      <c r="B12" s="83"/>
      <c r="D12" s="83"/>
      <c r="F12" s="83"/>
      <c r="H12" s="83"/>
    </row>
    <row r="13" spans="1:11" s="43" customFormat="1" ht="13" x14ac:dyDescent="0.3">
      <c r="A13" s="162" t="s">
        <v>621</v>
      </c>
      <c r="B13" s="71">
        <v>246</v>
      </c>
      <c r="C13" s="40">
        <f>B13/29426</f>
        <v>8.3599537823693341E-3</v>
      </c>
      <c r="D13" s="71">
        <v>185</v>
      </c>
      <c r="E13" s="41">
        <f>D13/25367</f>
        <v>7.2929396459967674E-3</v>
      </c>
      <c r="F13" s="77">
        <v>1923</v>
      </c>
      <c r="G13" s="42">
        <f>F13/239363</f>
        <v>8.0338231054924939E-3</v>
      </c>
      <c r="H13" s="71">
        <v>1397</v>
      </c>
      <c r="I13" s="41">
        <f>H13/214492</f>
        <v>6.5130634242768961E-3</v>
      </c>
      <c r="J13" s="37">
        <f>IF(D13=0, "-", IF((B13-D13)/D13&lt;10, (B13-D13)/D13, "&gt;999%"))</f>
        <v>0.32972972972972975</v>
      </c>
      <c r="K13" s="38">
        <f>IF(H13=0, "-", IF((F13-H13)/H13&lt;10, (F13-H13)/H13, "&gt;999%"))</f>
        <v>0.376521116678597</v>
      </c>
    </row>
    <row r="14" spans="1:11" x14ac:dyDescent="0.25">
      <c r="B14" s="83"/>
      <c r="D14" s="83"/>
      <c r="F14" s="83"/>
      <c r="H14" s="83"/>
    </row>
    <row r="15" spans="1:11" ht="15.5" x14ac:dyDescent="0.35">
      <c r="A15" s="164" t="s">
        <v>116</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141</v>
      </c>
      <c r="B17" s="61" t="s">
        <v>12</v>
      </c>
      <c r="C17" s="62" t="s">
        <v>13</v>
      </c>
      <c r="D17" s="61" t="s">
        <v>12</v>
      </c>
      <c r="E17" s="63" t="s">
        <v>13</v>
      </c>
      <c r="F17" s="62" t="s">
        <v>12</v>
      </c>
      <c r="G17" s="62" t="s">
        <v>13</v>
      </c>
      <c r="H17" s="61" t="s">
        <v>12</v>
      </c>
      <c r="I17" s="63" t="s">
        <v>13</v>
      </c>
      <c r="J17" s="61"/>
      <c r="K17" s="63"/>
    </row>
    <row r="18" spans="1:11" x14ac:dyDescent="0.25">
      <c r="A18" s="7" t="s">
        <v>206</v>
      </c>
      <c r="B18" s="65">
        <v>0</v>
      </c>
      <c r="C18" s="34">
        <f>IF(B28=0, "-", B18/B28)</f>
        <v>0</v>
      </c>
      <c r="D18" s="65">
        <v>0</v>
      </c>
      <c r="E18" s="9">
        <f>IF(D28=0, "-", D18/D28)</f>
        <v>0</v>
      </c>
      <c r="F18" s="81">
        <v>34</v>
      </c>
      <c r="G18" s="34">
        <f>IF(F28=0, "-", F18/F28)</f>
        <v>5.127431759915548E-3</v>
      </c>
      <c r="H18" s="65">
        <v>27</v>
      </c>
      <c r="I18" s="9">
        <f>IF(H28=0, "-", H18/H28)</f>
        <v>3.3602986932171749E-3</v>
      </c>
      <c r="J18" s="8" t="str">
        <f t="shared" ref="J18:J26" si="0">IF(D18=0, "-", IF((B18-D18)/D18&lt;10, (B18-D18)/D18, "&gt;999%"))</f>
        <v>-</v>
      </c>
      <c r="K18" s="9">
        <f t="shared" ref="K18:K26" si="1">IF(H18=0, "-", IF((F18-H18)/H18&lt;10, (F18-H18)/H18, "&gt;999%"))</f>
        <v>0.25925925925925924</v>
      </c>
    </row>
    <row r="19" spans="1:11" x14ac:dyDescent="0.25">
      <c r="A19" s="7" t="s">
        <v>207</v>
      </c>
      <c r="B19" s="65">
        <v>0</v>
      </c>
      <c r="C19" s="34">
        <f>IF(B28=0, "-", B19/B28)</f>
        <v>0</v>
      </c>
      <c r="D19" s="65">
        <v>31</v>
      </c>
      <c r="E19" s="9">
        <f>IF(D28=0, "-", D19/D28)</f>
        <v>3.530751708428246E-2</v>
      </c>
      <c r="F19" s="81">
        <v>85</v>
      </c>
      <c r="G19" s="34">
        <f>IF(F28=0, "-", F19/F28)</f>
        <v>1.281857939978887E-2</v>
      </c>
      <c r="H19" s="65">
        <v>126</v>
      </c>
      <c r="I19" s="9">
        <f>IF(H28=0, "-", H19/H28)</f>
        <v>1.5681393901680149E-2</v>
      </c>
      <c r="J19" s="8">
        <f t="shared" si="0"/>
        <v>-1</v>
      </c>
      <c r="K19" s="9">
        <f t="shared" si="1"/>
        <v>-0.32539682539682541</v>
      </c>
    </row>
    <row r="20" spans="1:11" x14ac:dyDescent="0.25">
      <c r="A20" s="7" t="s">
        <v>208</v>
      </c>
      <c r="B20" s="65">
        <v>33</v>
      </c>
      <c r="C20" s="34">
        <f>IF(B28=0, "-", B20/B28)</f>
        <v>5.4365733113673806E-2</v>
      </c>
      <c r="D20" s="65">
        <v>135</v>
      </c>
      <c r="E20" s="9">
        <f>IF(D28=0, "-", D20/D28)</f>
        <v>0.15375854214123008</v>
      </c>
      <c r="F20" s="81">
        <v>1078</v>
      </c>
      <c r="G20" s="34">
        <f>IF(F28=0, "-", F20/F28)</f>
        <v>0.16256974815261649</v>
      </c>
      <c r="H20" s="65">
        <v>1052</v>
      </c>
      <c r="I20" s="9">
        <f>IF(H28=0, "-", H20/H28)</f>
        <v>0.13092719352831364</v>
      </c>
      <c r="J20" s="8">
        <f t="shared" si="0"/>
        <v>-0.75555555555555554</v>
      </c>
      <c r="K20" s="9">
        <f t="shared" si="1"/>
        <v>2.4714828897338403E-2</v>
      </c>
    </row>
    <row r="21" spans="1:11" x14ac:dyDescent="0.25">
      <c r="A21" s="7" t="s">
        <v>209</v>
      </c>
      <c r="B21" s="65">
        <v>81</v>
      </c>
      <c r="C21" s="34">
        <f>IF(B28=0, "-", B21/B28)</f>
        <v>0.13344316309719934</v>
      </c>
      <c r="D21" s="65">
        <v>97</v>
      </c>
      <c r="E21" s="9">
        <f>IF(D28=0, "-", D21/D28)</f>
        <v>0.11047835990888383</v>
      </c>
      <c r="F21" s="81">
        <v>932</v>
      </c>
      <c r="G21" s="34">
        <f>IF(F28=0, "-", F21/F28)</f>
        <v>0.14055195294827327</v>
      </c>
      <c r="H21" s="65">
        <v>909</v>
      </c>
      <c r="I21" s="9">
        <f>IF(H28=0, "-", H21/H28)</f>
        <v>0.11313005600497822</v>
      </c>
      <c r="J21" s="8">
        <f t="shared" si="0"/>
        <v>-0.16494845360824742</v>
      </c>
      <c r="K21" s="9">
        <f t="shared" si="1"/>
        <v>2.5302530253025302E-2</v>
      </c>
    </row>
    <row r="22" spans="1:11" x14ac:dyDescent="0.25">
      <c r="A22" s="7" t="s">
        <v>210</v>
      </c>
      <c r="B22" s="65">
        <v>287</v>
      </c>
      <c r="C22" s="34">
        <f>IF(B28=0, "-", B22/B28)</f>
        <v>0.47281713344316312</v>
      </c>
      <c r="D22" s="65">
        <v>366</v>
      </c>
      <c r="E22" s="9">
        <f>IF(D28=0, "-", D22/D28)</f>
        <v>0.41685649202733488</v>
      </c>
      <c r="F22" s="81">
        <v>2656</v>
      </c>
      <c r="G22" s="34">
        <f>IF(F28=0, "-", F22/F28)</f>
        <v>0.40054290453928515</v>
      </c>
      <c r="H22" s="65">
        <v>2711</v>
      </c>
      <c r="I22" s="9">
        <f>IF(H28=0, "-", H22/H28)</f>
        <v>0.3373988799004356</v>
      </c>
      <c r="J22" s="8">
        <f t="shared" si="0"/>
        <v>-0.21584699453551912</v>
      </c>
      <c r="K22" s="9">
        <f t="shared" si="1"/>
        <v>-2.0287716709701219E-2</v>
      </c>
    </row>
    <row r="23" spans="1:11" x14ac:dyDescent="0.25">
      <c r="A23" s="7" t="s">
        <v>211</v>
      </c>
      <c r="B23" s="65">
        <v>3</v>
      </c>
      <c r="C23" s="34">
        <f>IF(B28=0, "-", B23/B28)</f>
        <v>4.9423393739703456E-3</v>
      </c>
      <c r="D23" s="65">
        <v>127</v>
      </c>
      <c r="E23" s="9">
        <f>IF(D28=0, "-", D23/D28)</f>
        <v>0.14464692482915717</v>
      </c>
      <c r="F23" s="81">
        <v>87</v>
      </c>
      <c r="G23" s="34">
        <f>IF(F28=0, "-", F23/F28)</f>
        <v>1.3120193032725078E-2</v>
      </c>
      <c r="H23" s="65">
        <v>1769</v>
      </c>
      <c r="I23" s="9">
        <f>IF(H28=0, "-", H23/H28)</f>
        <v>0.22016179215930304</v>
      </c>
      <c r="J23" s="8">
        <f t="shared" si="0"/>
        <v>-0.97637795275590555</v>
      </c>
      <c r="K23" s="9">
        <f t="shared" si="1"/>
        <v>-0.95081967213114749</v>
      </c>
    </row>
    <row r="24" spans="1:11" x14ac:dyDescent="0.25">
      <c r="A24" s="7" t="s">
        <v>212</v>
      </c>
      <c r="B24" s="65">
        <v>147</v>
      </c>
      <c r="C24" s="34">
        <f>IF(B28=0, "-", B24/B28)</f>
        <v>0.24217462932454695</v>
      </c>
      <c r="D24" s="65">
        <v>65</v>
      </c>
      <c r="E24" s="9">
        <f>IF(D28=0, "-", D24/D28)</f>
        <v>7.4031890660592251E-2</v>
      </c>
      <c r="F24" s="81">
        <v>1374</v>
      </c>
      <c r="G24" s="34">
        <f>IF(F28=0, "-", F24/F28)</f>
        <v>0.20720856582717539</v>
      </c>
      <c r="H24" s="65">
        <v>611</v>
      </c>
      <c r="I24" s="9">
        <f>IF(H28=0, "-", H24/H28)</f>
        <v>7.6042314872433112E-2</v>
      </c>
      <c r="J24" s="8">
        <f t="shared" si="0"/>
        <v>1.2615384615384615</v>
      </c>
      <c r="K24" s="9">
        <f t="shared" si="1"/>
        <v>1.2487725040916531</v>
      </c>
    </row>
    <row r="25" spans="1:11" x14ac:dyDescent="0.25">
      <c r="A25" s="7" t="s">
        <v>213</v>
      </c>
      <c r="B25" s="65">
        <v>39</v>
      </c>
      <c r="C25" s="34">
        <f>IF(B28=0, "-", B25/B28)</f>
        <v>6.4250411861614495E-2</v>
      </c>
      <c r="D25" s="65">
        <v>31</v>
      </c>
      <c r="E25" s="9">
        <f>IF(D28=0, "-", D25/D28)</f>
        <v>3.530751708428246E-2</v>
      </c>
      <c r="F25" s="81">
        <v>303</v>
      </c>
      <c r="G25" s="34">
        <f>IF(F28=0, "-", F25/F28)</f>
        <v>4.5694465389835619E-2</v>
      </c>
      <c r="H25" s="65">
        <v>407</v>
      </c>
      <c r="I25" s="9">
        <f>IF(H28=0, "-", H25/H28)</f>
        <v>5.0653391412570005E-2</v>
      </c>
      <c r="J25" s="8">
        <f t="shared" si="0"/>
        <v>0.25806451612903225</v>
      </c>
      <c r="K25" s="9">
        <f t="shared" si="1"/>
        <v>-0.25552825552825553</v>
      </c>
    </row>
    <row r="26" spans="1:11" x14ac:dyDescent="0.25">
      <c r="A26" s="7" t="s">
        <v>214</v>
      </c>
      <c r="B26" s="65">
        <v>17</v>
      </c>
      <c r="C26" s="34">
        <f>IF(B28=0, "-", B26/B28)</f>
        <v>2.800658978583196E-2</v>
      </c>
      <c r="D26" s="65">
        <v>26</v>
      </c>
      <c r="E26" s="9">
        <f>IF(D28=0, "-", D26/D28)</f>
        <v>2.9612756264236904E-2</v>
      </c>
      <c r="F26" s="81">
        <v>82</v>
      </c>
      <c r="G26" s="34">
        <f>IF(F28=0, "-", F26/F28)</f>
        <v>1.2366158950384558E-2</v>
      </c>
      <c r="H26" s="65">
        <v>423</v>
      </c>
      <c r="I26" s="9">
        <f>IF(H28=0, "-", H26/H28)</f>
        <v>5.2644679527069076E-2</v>
      </c>
      <c r="J26" s="8">
        <f t="shared" si="0"/>
        <v>-0.34615384615384615</v>
      </c>
      <c r="K26" s="9">
        <f t="shared" si="1"/>
        <v>-0.80614657210401897</v>
      </c>
    </row>
    <row r="27" spans="1:11" x14ac:dyDescent="0.25">
      <c r="A27" s="2"/>
      <c r="B27" s="68"/>
      <c r="C27" s="33"/>
      <c r="D27" s="68"/>
      <c r="E27" s="6"/>
      <c r="F27" s="82"/>
      <c r="G27" s="33"/>
      <c r="H27" s="68"/>
      <c r="I27" s="6"/>
      <c r="J27" s="5"/>
      <c r="K27" s="6"/>
    </row>
    <row r="28" spans="1:11" s="43" customFormat="1" ht="13" x14ac:dyDescent="0.3">
      <c r="A28" s="162" t="s">
        <v>620</v>
      </c>
      <c r="B28" s="71">
        <f>SUM(B18:B27)</f>
        <v>607</v>
      </c>
      <c r="C28" s="40">
        <f>B28/29426</f>
        <v>2.0628016040236525E-2</v>
      </c>
      <c r="D28" s="71">
        <f>SUM(D18:D27)</f>
        <v>878</v>
      </c>
      <c r="E28" s="41">
        <f>D28/25367</f>
        <v>3.4611897346946821E-2</v>
      </c>
      <c r="F28" s="77">
        <f>SUM(F18:F27)</f>
        <v>6631</v>
      </c>
      <c r="G28" s="42">
        <f>F28/239363</f>
        <v>2.7702694234280151E-2</v>
      </c>
      <c r="H28" s="71">
        <f>SUM(H18:H27)</f>
        <v>8035</v>
      </c>
      <c r="I28" s="41">
        <f>H28/214492</f>
        <v>3.746060459131343E-2</v>
      </c>
      <c r="J28" s="37">
        <f>IF(D28=0, "-", IF((B28-D28)/D28&lt;10, (B28-D28)/D28, "&gt;999%"))</f>
        <v>-0.30865603644646927</v>
      </c>
      <c r="K28" s="38">
        <f>IF(H28=0, "-", IF((F28-H28)/H28&lt;10, (F28-H28)/H28, "&gt;999%"))</f>
        <v>-0.17473553204729309</v>
      </c>
    </row>
    <row r="29" spans="1:11" x14ac:dyDescent="0.25">
      <c r="B29" s="83"/>
      <c r="D29" s="83"/>
      <c r="F29" s="83"/>
      <c r="H29" s="83"/>
    </row>
    <row r="30" spans="1:11" ht="13" x14ac:dyDescent="0.3">
      <c r="A30" s="163" t="s">
        <v>142</v>
      </c>
      <c r="B30" s="61" t="s">
        <v>12</v>
      </c>
      <c r="C30" s="62" t="s">
        <v>13</v>
      </c>
      <c r="D30" s="61" t="s">
        <v>12</v>
      </c>
      <c r="E30" s="63" t="s">
        <v>13</v>
      </c>
      <c r="F30" s="62" t="s">
        <v>12</v>
      </c>
      <c r="G30" s="62" t="s">
        <v>13</v>
      </c>
      <c r="H30" s="61" t="s">
        <v>12</v>
      </c>
      <c r="I30" s="63" t="s">
        <v>13</v>
      </c>
      <c r="J30" s="61"/>
      <c r="K30" s="63"/>
    </row>
    <row r="31" spans="1:11" x14ac:dyDescent="0.25">
      <c r="A31" s="7" t="s">
        <v>215</v>
      </c>
      <c r="B31" s="65">
        <v>8</v>
      </c>
      <c r="C31" s="34">
        <f>IF(B36=0, "-", B31/B36)</f>
        <v>8.7912087912087919E-2</v>
      </c>
      <c r="D31" s="65">
        <v>12</v>
      </c>
      <c r="E31" s="9">
        <f>IF(D36=0, "-", D31/D36)</f>
        <v>0.14457831325301204</v>
      </c>
      <c r="F31" s="81">
        <v>74</v>
      </c>
      <c r="G31" s="34">
        <f>IF(F36=0, "-", F31/F36)</f>
        <v>0.11437403400309119</v>
      </c>
      <c r="H31" s="65">
        <v>62</v>
      </c>
      <c r="I31" s="9">
        <f>IF(H36=0, "-", H31/H36)</f>
        <v>0.12109375</v>
      </c>
      <c r="J31" s="8">
        <f>IF(D31=0, "-", IF((B31-D31)/D31&lt;10, (B31-D31)/D31, "&gt;999%"))</f>
        <v>-0.33333333333333331</v>
      </c>
      <c r="K31" s="9">
        <f>IF(H31=0, "-", IF((F31-H31)/H31&lt;10, (F31-H31)/H31, "&gt;999%"))</f>
        <v>0.19354838709677419</v>
      </c>
    </row>
    <row r="32" spans="1:11" x14ac:dyDescent="0.25">
      <c r="A32" s="7" t="s">
        <v>216</v>
      </c>
      <c r="B32" s="65">
        <v>4</v>
      </c>
      <c r="C32" s="34">
        <f>IF(B36=0, "-", B32/B36)</f>
        <v>4.3956043956043959E-2</v>
      </c>
      <c r="D32" s="65">
        <v>2</v>
      </c>
      <c r="E32" s="9">
        <f>IF(D36=0, "-", D32/D36)</f>
        <v>2.4096385542168676E-2</v>
      </c>
      <c r="F32" s="81">
        <v>17</v>
      </c>
      <c r="G32" s="34">
        <f>IF(F36=0, "-", F32/F36)</f>
        <v>2.6275115919629059E-2</v>
      </c>
      <c r="H32" s="65">
        <v>30</v>
      </c>
      <c r="I32" s="9">
        <f>IF(H36=0, "-", H32/H36)</f>
        <v>5.859375E-2</v>
      </c>
      <c r="J32" s="8">
        <f>IF(D32=0, "-", IF((B32-D32)/D32&lt;10, (B32-D32)/D32, "&gt;999%"))</f>
        <v>1</v>
      </c>
      <c r="K32" s="9">
        <f>IF(H32=0, "-", IF((F32-H32)/H32&lt;10, (F32-H32)/H32, "&gt;999%"))</f>
        <v>-0.43333333333333335</v>
      </c>
    </row>
    <row r="33" spans="1:11" x14ac:dyDescent="0.25">
      <c r="A33" s="7" t="s">
        <v>217</v>
      </c>
      <c r="B33" s="65">
        <v>72</v>
      </c>
      <c r="C33" s="34">
        <f>IF(B36=0, "-", B33/B36)</f>
        <v>0.79120879120879117</v>
      </c>
      <c r="D33" s="65">
        <v>52</v>
      </c>
      <c r="E33" s="9">
        <f>IF(D36=0, "-", D33/D36)</f>
        <v>0.62650602409638556</v>
      </c>
      <c r="F33" s="81">
        <v>462</v>
      </c>
      <c r="G33" s="34">
        <f>IF(F36=0, "-", F33/F36)</f>
        <v>0.71406491499227198</v>
      </c>
      <c r="H33" s="65">
        <v>375</v>
      </c>
      <c r="I33" s="9">
        <f>IF(H36=0, "-", H33/H36)</f>
        <v>0.732421875</v>
      </c>
      <c r="J33" s="8">
        <f>IF(D33=0, "-", IF((B33-D33)/D33&lt;10, (B33-D33)/D33, "&gt;999%"))</f>
        <v>0.38461538461538464</v>
      </c>
      <c r="K33" s="9">
        <f>IF(H33=0, "-", IF((F33-H33)/H33&lt;10, (F33-H33)/H33, "&gt;999%"))</f>
        <v>0.23200000000000001</v>
      </c>
    </row>
    <row r="34" spans="1:11" x14ac:dyDescent="0.25">
      <c r="A34" s="7" t="s">
        <v>218</v>
      </c>
      <c r="B34" s="65">
        <v>7</v>
      </c>
      <c r="C34" s="34">
        <f>IF(B36=0, "-", B34/B36)</f>
        <v>7.6923076923076927E-2</v>
      </c>
      <c r="D34" s="65">
        <v>17</v>
      </c>
      <c r="E34" s="9">
        <f>IF(D36=0, "-", D34/D36)</f>
        <v>0.20481927710843373</v>
      </c>
      <c r="F34" s="81">
        <v>94</v>
      </c>
      <c r="G34" s="34">
        <f>IF(F36=0, "-", F34/F36)</f>
        <v>0.14528593508500773</v>
      </c>
      <c r="H34" s="65">
        <v>45</v>
      </c>
      <c r="I34" s="9">
        <f>IF(H36=0, "-", H34/H36)</f>
        <v>8.7890625E-2</v>
      </c>
      <c r="J34" s="8">
        <f>IF(D34=0, "-", IF((B34-D34)/D34&lt;10, (B34-D34)/D34, "&gt;999%"))</f>
        <v>-0.58823529411764708</v>
      </c>
      <c r="K34" s="9">
        <f>IF(H34=0, "-", IF((F34-H34)/H34&lt;10, (F34-H34)/H34, "&gt;999%"))</f>
        <v>1.0888888888888888</v>
      </c>
    </row>
    <row r="35" spans="1:11" x14ac:dyDescent="0.25">
      <c r="A35" s="2"/>
      <c r="B35" s="68"/>
      <c r="C35" s="33"/>
      <c r="D35" s="68"/>
      <c r="E35" s="6"/>
      <c r="F35" s="82"/>
      <c r="G35" s="33"/>
      <c r="H35" s="68"/>
      <c r="I35" s="6"/>
      <c r="J35" s="5"/>
      <c r="K35" s="6"/>
    </row>
    <row r="36" spans="1:11" s="43" customFormat="1" ht="13" x14ac:dyDescent="0.3">
      <c r="A36" s="162" t="s">
        <v>619</v>
      </c>
      <c r="B36" s="71">
        <f>SUM(B31:B35)</f>
        <v>91</v>
      </c>
      <c r="C36" s="40">
        <f>B36/29426</f>
        <v>3.0925032284374364E-3</v>
      </c>
      <c r="D36" s="71">
        <f>SUM(D31:D35)</f>
        <v>83</v>
      </c>
      <c r="E36" s="41">
        <f>D36/25367</f>
        <v>3.2719675168526039E-3</v>
      </c>
      <c r="F36" s="77">
        <f>SUM(F31:F35)</f>
        <v>647</v>
      </c>
      <c r="G36" s="42">
        <f>F36/239363</f>
        <v>2.7030075659145313E-3</v>
      </c>
      <c r="H36" s="71">
        <f>SUM(H31:H35)</f>
        <v>512</v>
      </c>
      <c r="I36" s="41">
        <f>H36/214492</f>
        <v>2.3870354139082111E-3</v>
      </c>
      <c r="J36" s="37">
        <f>IF(D36=0, "-", IF((B36-D36)/D36&lt;10, (B36-D36)/D36, "&gt;999%"))</f>
        <v>9.6385542168674704E-2</v>
      </c>
      <c r="K36" s="38">
        <f>IF(H36=0, "-", IF((F36-H36)/H36&lt;10, (F36-H36)/H36, "&gt;999%"))</f>
        <v>0.263671875</v>
      </c>
    </row>
    <row r="37" spans="1:11" x14ac:dyDescent="0.25">
      <c r="B37" s="83"/>
      <c r="D37" s="83"/>
      <c r="F37" s="83"/>
      <c r="H37" s="83"/>
    </row>
    <row r="38" spans="1:11" s="43" customFormat="1" ht="13" x14ac:dyDescent="0.3">
      <c r="A38" s="162" t="s">
        <v>618</v>
      </c>
      <c r="B38" s="71">
        <v>698</v>
      </c>
      <c r="C38" s="40">
        <f>B38/29426</f>
        <v>2.372051926867396E-2</v>
      </c>
      <c r="D38" s="71">
        <v>961</v>
      </c>
      <c r="E38" s="41">
        <f>D38/25367</f>
        <v>3.7883864863799424E-2</v>
      </c>
      <c r="F38" s="77">
        <v>7278</v>
      </c>
      <c r="G38" s="42">
        <f>F38/239363</f>
        <v>3.0405701800194685E-2</v>
      </c>
      <c r="H38" s="71">
        <v>8547</v>
      </c>
      <c r="I38" s="41">
        <f>H38/214492</f>
        <v>3.9847640005221639E-2</v>
      </c>
      <c r="J38" s="37">
        <f>IF(D38=0, "-", IF((B38-D38)/D38&lt;10, (B38-D38)/D38, "&gt;999%"))</f>
        <v>-0.27367325702393341</v>
      </c>
      <c r="K38" s="38">
        <f>IF(H38=0, "-", IF((F38-H38)/H38&lt;10, (F38-H38)/H38, "&gt;999%"))</f>
        <v>-0.14847314847314846</v>
      </c>
    </row>
    <row r="39" spans="1:11" x14ac:dyDescent="0.25">
      <c r="B39" s="83"/>
      <c r="D39" s="83"/>
      <c r="F39" s="83"/>
      <c r="H39" s="83"/>
    </row>
    <row r="40" spans="1:11" ht="15.5" x14ac:dyDescent="0.35">
      <c r="A40" s="164" t="s">
        <v>117</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143</v>
      </c>
      <c r="B42" s="61" t="s">
        <v>12</v>
      </c>
      <c r="C42" s="62" t="s">
        <v>13</v>
      </c>
      <c r="D42" s="61" t="s">
        <v>12</v>
      </c>
      <c r="E42" s="63" t="s">
        <v>13</v>
      </c>
      <c r="F42" s="62" t="s">
        <v>12</v>
      </c>
      <c r="G42" s="62" t="s">
        <v>13</v>
      </c>
      <c r="H42" s="61" t="s">
        <v>12</v>
      </c>
      <c r="I42" s="63" t="s">
        <v>13</v>
      </c>
      <c r="J42" s="61"/>
      <c r="K42" s="63"/>
    </row>
    <row r="43" spans="1:11" x14ac:dyDescent="0.25">
      <c r="A43" s="7" t="s">
        <v>219</v>
      </c>
      <c r="B43" s="65">
        <v>318</v>
      </c>
      <c r="C43" s="34">
        <f>IF(B54=0, "-", B43/B54)</f>
        <v>0.28067078552515445</v>
      </c>
      <c r="D43" s="65">
        <v>416</v>
      </c>
      <c r="E43" s="9">
        <f>IF(D54=0, "-", D43/D54)</f>
        <v>0.30431602048280909</v>
      </c>
      <c r="F43" s="81">
        <v>4022</v>
      </c>
      <c r="G43" s="34">
        <f>IF(F54=0, "-", F43/F54)</f>
        <v>0.37825637167309323</v>
      </c>
      <c r="H43" s="65">
        <v>4545</v>
      </c>
      <c r="I43" s="9">
        <f>IF(H54=0, "-", H43/H54)</f>
        <v>0.31196375866565995</v>
      </c>
      <c r="J43" s="8">
        <f t="shared" ref="J43:J52" si="2">IF(D43=0, "-", IF((B43-D43)/D43&lt;10, (B43-D43)/D43, "&gt;999%"))</f>
        <v>-0.23557692307692307</v>
      </c>
      <c r="K43" s="9">
        <f t="shared" ref="K43:K52" si="3">IF(H43=0, "-", IF((F43-H43)/H43&lt;10, (F43-H43)/H43, "&gt;999%"))</f>
        <v>-0.11507150715071507</v>
      </c>
    </row>
    <row r="44" spans="1:11" x14ac:dyDescent="0.25">
      <c r="A44" s="7" t="s">
        <v>220</v>
      </c>
      <c r="B44" s="65">
        <v>0</v>
      </c>
      <c r="C44" s="34">
        <f>IF(B54=0, "-", B44/B54)</f>
        <v>0</v>
      </c>
      <c r="D44" s="65">
        <v>10</v>
      </c>
      <c r="E44" s="9">
        <f>IF(D54=0, "-", D44/D54)</f>
        <v>7.3152889539136795E-3</v>
      </c>
      <c r="F44" s="81">
        <v>0</v>
      </c>
      <c r="G44" s="34">
        <f>IF(F54=0, "-", F44/F54)</f>
        <v>0</v>
      </c>
      <c r="H44" s="65">
        <v>140</v>
      </c>
      <c r="I44" s="9">
        <f>IF(H54=0, "-", H44/H54)</f>
        <v>9.6094447113734636E-3</v>
      </c>
      <c r="J44" s="8">
        <f t="shared" si="2"/>
        <v>-1</v>
      </c>
      <c r="K44" s="9">
        <f t="shared" si="3"/>
        <v>-1</v>
      </c>
    </row>
    <row r="45" spans="1:11" x14ac:dyDescent="0.25">
      <c r="A45" s="7" t="s">
        <v>221</v>
      </c>
      <c r="B45" s="65">
        <v>101</v>
      </c>
      <c r="C45" s="34">
        <f>IF(B54=0, "-", B45/B54)</f>
        <v>8.9143865842894965E-2</v>
      </c>
      <c r="D45" s="65">
        <v>382</v>
      </c>
      <c r="E45" s="9">
        <f>IF(D54=0, "-", D45/D54)</f>
        <v>0.27944403803950257</v>
      </c>
      <c r="F45" s="81">
        <v>1026</v>
      </c>
      <c r="G45" s="34">
        <f>IF(F54=0, "-", F45/F54)</f>
        <v>9.6492053042415121E-2</v>
      </c>
      <c r="H45" s="65">
        <v>3100</v>
      </c>
      <c r="I45" s="9">
        <f>IF(H54=0, "-", H45/H54)</f>
        <v>0.2127805614661267</v>
      </c>
      <c r="J45" s="8">
        <f t="shared" si="2"/>
        <v>-0.73560209424083767</v>
      </c>
      <c r="K45" s="9">
        <f t="shared" si="3"/>
        <v>-0.66903225806451616</v>
      </c>
    </row>
    <row r="46" spans="1:11" x14ac:dyDescent="0.25">
      <c r="A46" s="7" t="s">
        <v>222</v>
      </c>
      <c r="B46" s="65">
        <v>118</v>
      </c>
      <c r="C46" s="34">
        <f>IF(B54=0, "-", B46/B54)</f>
        <v>0.10414827890556046</v>
      </c>
      <c r="D46" s="65">
        <v>123</v>
      </c>
      <c r="E46" s="9">
        <f>IF(D54=0, "-", D46/D54)</f>
        <v>8.9978054133138252E-2</v>
      </c>
      <c r="F46" s="81">
        <v>1934</v>
      </c>
      <c r="G46" s="34">
        <f>IF(F54=0, "-", F46/F54)</f>
        <v>0.18188657951659926</v>
      </c>
      <c r="H46" s="65">
        <v>2063</v>
      </c>
      <c r="I46" s="9">
        <f>IF(H54=0, "-", H46/H54)</f>
        <v>0.14160203171116756</v>
      </c>
      <c r="J46" s="8">
        <f t="shared" si="2"/>
        <v>-4.065040650406504E-2</v>
      </c>
      <c r="K46" s="9">
        <f t="shared" si="3"/>
        <v>-6.2530295685894327E-2</v>
      </c>
    </row>
    <row r="47" spans="1:11" x14ac:dyDescent="0.25">
      <c r="A47" s="7" t="s">
        <v>223</v>
      </c>
      <c r="B47" s="65">
        <v>88</v>
      </c>
      <c r="C47" s="34">
        <f>IF(B54=0, "-", B47/B54)</f>
        <v>7.7669902912621352E-2</v>
      </c>
      <c r="D47" s="65">
        <v>0</v>
      </c>
      <c r="E47" s="9">
        <f>IF(D54=0, "-", D47/D54)</f>
        <v>0</v>
      </c>
      <c r="F47" s="81">
        <v>188</v>
      </c>
      <c r="G47" s="34">
        <f>IF(F54=0, "-", F47/F54)</f>
        <v>1.7680805040910373E-2</v>
      </c>
      <c r="H47" s="65">
        <v>0</v>
      </c>
      <c r="I47" s="9">
        <f>IF(H54=0, "-", H47/H54)</f>
        <v>0</v>
      </c>
      <c r="J47" s="8" t="str">
        <f t="shared" si="2"/>
        <v>-</v>
      </c>
      <c r="K47" s="9" t="str">
        <f t="shared" si="3"/>
        <v>-</v>
      </c>
    </row>
    <row r="48" spans="1:11" x14ac:dyDescent="0.25">
      <c r="A48" s="7" t="s">
        <v>224</v>
      </c>
      <c r="B48" s="65">
        <v>79</v>
      </c>
      <c r="C48" s="34">
        <f>IF(B54=0, "-", B48/B54)</f>
        <v>6.9726390114739634E-2</v>
      </c>
      <c r="D48" s="65">
        <v>19</v>
      </c>
      <c r="E48" s="9">
        <f>IF(D54=0, "-", D48/D54)</f>
        <v>1.3899049012435992E-2</v>
      </c>
      <c r="F48" s="81">
        <v>273</v>
      </c>
      <c r="G48" s="34">
        <f>IF(F54=0, "-", F48/F54)</f>
        <v>2.5674786043449638E-2</v>
      </c>
      <c r="H48" s="65">
        <v>138</v>
      </c>
      <c r="I48" s="9">
        <f>IF(H54=0, "-", H48/H54)</f>
        <v>9.4721669297824149E-3</v>
      </c>
      <c r="J48" s="8">
        <f t="shared" si="2"/>
        <v>3.1578947368421053</v>
      </c>
      <c r="K48" s="9">
        <f t="shared" si="3"/>
        <v>0.97826086956521741</v>
      </c>
    </row>
    <row r="49" spans="1:11" x14ac:dyDescent="0.25">
      <c r="A49" s="7" t="s">
        <v>225</v>
      </c>
      <c r="B49" s="65">
        <v>6</v>
      </c>
      <c r="C49" s="34">
        <f>IF(B54=0, "-", B49/B54)</f>
        <v>5.2956751985878204E-3</v>
      </c>
      <c r="D49" s="65">
        <v>85</v>
      </c>
      <c r="E49" s="9">
        <f>IF(D54=0, "-", D49/D54)</f>
        <v>6.2179956108266279E-2</v>
      </c>
      <c r="F49" s="81">
        <v>509</v>
      </c>
      <c r="G49" s="34">
        <f>IF(F54=0, "-", F49/F54)</f>
        <v>4.7869839179911597E-2</v>
      </c>
      <c r="H49" s="65">
        <v>607</v>
      </c>
      <c r="I49" s="9">
        <f>IF(H54=0, "-", H49/H54)</f>
        <v>4.1663806712883521E-2</v>
      </c>
      <c r="J49" s="8">
        <f t="shared" si="2"/>
        <v>-0.92941176470588238</v>
      </c>
      <c r="K49" s="9">
        <f t="shared" si="3"/>
        <v>-0.16144975288303129</v>
      </c>
    </row>
    <row r="50" spans="1:11" x14ac:dyDescent="0.25">
      <c r="A50" s="7" t="s">
        <v>226</v>
      </c>
      <c r="B50" s="65">
        <v>423</v>
      </c>
      <c r="C50" s="34">
        <f>IF(B54=0, "-", B50/B54)</f>
        <v>0.37334510150044131</v>
      </c>
      <c r="D50" s="65">
        <v>332</v>
      </c>
      <c r="E50" s="9">
        <f>IF(D54=0, "-", D50/D54)</f>
        <v>0.24286759326993415</v>
      </c>
      <c r="F50" s="81">
        <v>2681</v>
      </c>
      <c r="G50" s="34">
        <f>IF(F54=0, "-", F50/F54)</f>
        <v>0.25213956550362082</v>
      </c>
      <c r="H50" s="65">
        <v>3967</v>
      </c>
      <c r="I50" s="9">
        <f>IF(H54=0, "-", H50/H54)</f>
        <v>0.27229047978584664</v>
      </c>
      <c r="J50" s="8">
        <f t="shared" si="2"/>
        <v>0.2740963855421687</v>
      </c>
      <c r="K50" s="9">
        <f t="shared" si="3"/>
        <v>-0.32417443912276278</v>
      </c>
    </row>
    <row r="51" spans="1:11" x14ac:dyDescent="0.25">
      <c r="A51" s="7" t="s">
        <v>227</v>
      </c>
      <c r="B51" s="65">
        <v>0</v>
      </c>
      <c r="C51" s="34">
        <f>IF(B54=0, "-", B51/B54)</f>
        <v>0</v>
      </c>
      <c r="D51" s="65">
        <v>0</v>
      </c>
      <c r="E51" s="9">
        <f>IF(D54=0, "-", D51/D54)</f>
        <v>0</v>
      </c>
      <c r="F51" s="81">
        <v>0</v>
      </c>
      <c r="G51" s="34">
        <f>IF(F54=0, "-", F51/F54)</f>
        <v>0</v>
      </c>
      <c r="H51" s="65">
        <v>8</v>
      </c>
      <c r="I51" s="9">
        <f>IF(H54=0, "-", H51/H54)</f>
        <v>5.4911112636419799E-4</v>
      </c>
      <c r="J51" s="8" t="str">
        <f t="shared" si="2"/>
        <v>-</v>
      </c>
      <c r="K51" s="9">
        <f t="shared" si="3"/>
        <v>-1</v>
      </c>
    </row>
    <row r="52" spans="1:11" x14ac:dyDescent="0.25">
      <c r="A52" s="7" t="s">
        <v>228</v>
      </c>
      <c r="B52" s="65">
        <v>0</v>
      </c>
      <c r="C52" s="34">
        <f>IF(B54=0, "-", B52/B54)</f>
        <v>0</v>
      </c>
      <c r="D52" s="65">
        <v>0</v>
      </c>
      <c r="E52" s="9">
        <f>IF(D54=0, "-", D52/D54)</f>
        <v>0</v>
      </c>
      <c r="F52" s="81">
        <v>0</v>
      </c>
      <c r="G52" s="34">
        <f>IF(F54=0, "-", F52/F54)</f>
        <v>0</v>
      </c>
      <c r="H52" s="65">
        <v>1</v>
      </c>
      <c r="I52" s="9">
        <f>IF(H54=0, "-", H52/H54)</f>
        <v>6.8638890795524749E-5</v>
      </c>
      <c r="J52" s="8" t="str">
        <f t="shared" si="2"/>
        <v>-</v>
      </c>
      <c r="K52" s="9">
        <f t="shared" si="3"/>
        <v>-1</v>
      </c>
    </row>
    <row r="53" spans="1:11" x14ac:dyDescent="0.25">
      <c r="A53" s="2"/>
      <c r="B53" s="68"/>
      <c r="C53" s="33"/>
      <c r="D53" s="68"/>
      <c r="E53" s="6"/>
      <c r="F53" s="82"/>
      <c r="G53" s="33"/>
      <c r="H53" s="68"/>
      <c r="I53" s="6"/>
      <c r="J53" s="5"/>
      <c r="K53" s="6"/>
    </row>
    <row r="54" spans="1:11" s="43" customFormat="1" ht="13" x14ac:dyDescent="0.3">
      <c r="A54" s="162" t="s">
        <v>617</v>
      </c>
      <c r="B54" s="71">
        <f>SUM(B43:B53)</f>
        <v>1133</v>
      </c>
      <c r="C54" s="40">
        <f>B54/29426</f>
        <v>3.8503364371644123E-2</v>
      </c>
      <c r="D54" s="71">
        <f>SUM(D43:D53)</f>
        <v>1367</v>
      </c>
      <c r="E54" s="41">
        <f>D54/25367</f>
        <v>5.3888910789608543E-2</v>
      </c>
      <c r="F54" s="77">
        <f>SUM(F43:F53)</f>
        <v>10633</v>
      </c>
      <c r="G54" s="42">
        <f>F54/239363</f>
        <v>4.4422070244774674E-2</v>
      </c>
      <c r="H54" s="71">
        <f>SUM(H43:H53)</f>
        <v>14569</v>
      </c>
      <c r="I54" s="41">
        <f>H54/214492</f>
        <v>6.7923279189899863E-2</v>
      </c>
      <c r="J54" s="37">
        <f>IF(D54=0, "-", IF((B54-D54)/D54&lt;10, (B54-D54)/D54, "&gt;999%"))</f>
        <v>-0.1711777615215801</v>
      </c>
      <c r="K54" s="38">
        <f>IF(H54=0, "-", IF((F54-H54)/H54&lt;10, (F54-H54)/H54, "&gt;999%"))</f>
        <v>-0.27016267417118539</v>
      </c>
    </row>
    <row r="55" spans="1:11" x14ac:dyDescent="0.25">
      <c r="B55" s="83"/>
      <c r="D55" s="83"/>
      <c r="F55" s="83"/>
      <c r="H55" s="83"/>
    </row>
    <row r="56" spans="1:11" ht="13" x14ac:dyDescent="0.3">
      <c r="A56" s="163" t="s">
        <v>144</v>
      </c>
      <c r="B56" s="61" t="s">
        <v>12</v>
      </c>
      <c r="C56" s="62" t="s">
        <v>13</v>
      </c>
      <c r="D56" s="61" t="s">
        <v>12</v>
      </c>
      <c r="E56" s="63" t="s">
        <v>13</v>
      </c>
      <c r="F56" s="62" t="s">
        <v>12</v>
      </c>
      <c r="G56" s="62" t="s">
        <v>13</v>
      </c>
      <c r="H56" s="61" t="s">
        <v>12</v>
      </c>
      <c r="I56" s="63" t="s">
        <v>13</v>
      </c>
      <c r="J56" s="61"/>
      <c r="K56" s="63"/>
    </row>
    <row r="57" spans="1:11" x14ac:dyDescent="0.25">
      <c r="A57" s="7" t="s">
        <v>229</v>
      </c>
      <c r="B57" s="65">
        <v>94</v>
      </c>
      <c r="C57" s="34">
        <f>IF(B76=0, "-", B57/B76)</f>
        <v>0.12947658402203857</v>
      </c>
      <c r="D57" s="65">
        <v>94</v>
      </c>
      <c r="E57" s="9">
        <f>IF(D76=0, "-", D57/D76)</f>
        <v>0.18076923076923077</v>
      </c>
      <c r="F57" s="81">
        <v>602</v>
      </c>
      <c r="G57" s="34">
        <f>IF(F76=0, "-", F57/F76)</f>
        <v>0.12827615597698699</v>
      </c>
      <c r="H57" s="65">
        <v>392</v>
      </c>
      <c r="I57" s="9">
        <f>IF(H76=0, "-", H57/H76)</f>
        <v>0.10855718637496538</v>
      </c>
      <c r="J57" s="8">
        <f t="shared" ref="J57:J74" si="4">IF(D57=0, "-", IF((B57-D57)/D57&lt;10, (B57-D57)/D57, "&gt;999%"))</f>
        <v>0</v>
      </c>
      <c r="K57" s="9">
        <f t="shared" ref="K57:K74" si="5">IF(H57=0, "-", IF((F57-H57)/H57&lt;10, (F57-H57)/H57, "&gt;999%"))</f>
        <v>0.5357142857142857</v>
      </c>
    </row>
    <row r="58" spans="1:11" x14ac:dyDescent="0.25">
      <c r="A58" s="7" t="s">
        <v>230</v>
      </c>
      <c r="B58" s="65">
        <v>51</v>
      </c>
      <c r="C58" s="34">
        <f>IF(B76=0, "-", B58/B76)</f>
        <v>7.0247933884297523E-2</v>
      </c>
      <c r="D58" s="65">
        <v>54</v>
      </c>
      <c r="E58" s="9">
        <f>IF(D76=0, "-", D58/D76)</f>
        <v>0.10384615384615385</v>
      </c>
      <c r="F58" s="81">
        <v>555</v>
      </c>
      <c r="G58" s="34">
        <f>IF(F76=0, "-", F58/F76)</f>
        <v>0.11826124014489665</v>
      </c>
      <c r="H58" s="65">
        <v>384</v>
      </c>
      <c r="I58" s="9">
        <f>IF(H76=0, "-", H58/H76)</f>
        <v>0.10634173359180282</v>
      </c>
      <c r="J58" s="8">
        <f t="shared" si="4"/>
        <v>-5.5555555555555552E-2</v>
      </c>
      <c r="K58" s="9">
        <f t="shared" si="5"/>
        <v>0.4453125</v>
      </c>
    </row>
    <row r="59" spans="1:11" x14ac:dyDescent="0.25">
      <c r="A59" s="7" t="s">
        <v>231</v>
      </c>
      <c r="B59" s="65">
        <v>38</v>
      </c>
      <c r="C59" s="34">
        <f>IF(B76=0, "-", B59/B76)</f>
        <v>5.2341597796143252E-2</v>
      </c>
      <c r="D59" s="65">
        <v>47</v>
      </c>
      <c r="E59" s="9">
        <f>IF(D76=0, "-", D59/D76)</f>
        <v>9.0384615384615383E-2</v>
      </c>
      <c r="F59" s="81">
        <v>410</v>
      </c>
      <c r="G59" s="34">
        <f>IF(F76=0, "-", F59/F76)</f>
        <v>8.7364159386320056E-2</v>
      </c>
      <c r="H59" s="65">
        <v>394</v>
      </c>
      <c r="I59" s="9">
        <f>IF(H76=0, "-", H59/H76)</f>
        <v>0.10911104957075603</v>
      </c>
      <c r="J59" s="8">
        <f t="shared" si="4"/>
        <v>-0.19148936170212766</v>
      </c>
      <c r="K59" s="9">
        <f t="shared" si="5"/>
        <v>4.060913705583756E-2</v>
      </c>
    </row>
    <row r="60" spans="1:11" x14ac:dyDescent="0.25">
      <c r="A60" s="7" t="s">
        <v>232</v>
      </c>
      <c r="B60" s="65">
        <v>0</v>
      </c>
      <c r="C60" s="34">
        <f>IF(B76=0, "-", B60/B76)</f>
        <v>0</v>
      </c>
      <c r="D60" s="65">
        <v>0</v>
      </c>
      <c r="E60" s="9">
        <f>IF(D76=0, "-", D60/D76)</f>
        <v>0</v>
      </c>
      <c r="F60" s="81">
        <v>0</v>
      </c>
      <c r="G60" s="34">
        <f>IF(F76=0, "-", F60/F76)</f>
        <v>0</v>
      </c>
      <c r="H60" s="65">
        <v>1</v>
      </c>
      <c r="I60" s="9">
        <f>IF(H76=0, "-", H60/H76)</f>
        <v>2.7693159789531985E-4</v>
      </c>
      <c r="J60" s="8" t="str">
        <f t="shared" si="4"/>
        <v>-</v>
      </c>
      <c r="K60" s="9">
        <f t="shared" si="5"/>
        <v>-1</v>
      </c>
    </row>
    <row r="61" spans="1:11" x14ac:dyDescent="0.25">
      <c r="A61" s="7" t="s">
        <v>233</v>
      </c>
      <c r="B61" s="65">
        <v>85</v>
      </c>
      <c r="C61" s="34">
        <f>IF(B76=0, "-", B61/B76)</f>
        <v>0.11707988980716254</v>
      </c>
      <c r="D61" s="65">
        <v>0</v>
      </c>
      <c r="E61" s="9">
        <f>IF(D76=0, "-", D61/D76)</f>
        <v>0</v>
      </c>
      <c r="F61" s="81">
        <v>169</v>
      </c>
      <c r="G61" s="34">
        <f>IF(F76=0, "-", F61/F76)</f>
        <v>3.6011080332409975E-2</v>
      </c>
      <c r="H61" s="65">
        <v>0</v>
      </c>
      <c r="I61" s="9">
        <f>IF(H76=0, "-", H61/H76)</f>
        <v>0</v>
      </c>
      <c r="J61" s="8" t="str">
        <f t="shared" si="4"/>
        <v>-</v>
      </c>
      <c r="K61" s="9" t="str">
        <f t="shared" si="5"/>
        <v>-</v>
      </c>
    </row>
    <row r="62" spans="1:11" x14ac:dyDescent="0.25">
      <c r="A62" s="7" t="s">
        <v>234</v>
      </c>
      <c r="B62" s="65">
        <v>15</v>
      </c>
      <c r="C62" s="34">
        <f>IF(B76=0, "-", B62/B76)</f>
        <v>2.0661157024793389E-2</v>
      </c>
      <c r="D62" s="65">
        <v>10</v>
      </c>
      <c r="E62" s="9">
        <f>IF(D76=0, "-", D62/D76)</f>
        <v>1.9230769230769232E-2</v>
      </c>
      <c r="F62" s="81">
        <v>157</v>
      </c>
      <c r="G62" s="34">
        <f>IF(F76=0, "-", F62/F76)</f>
        <v>3.3454080545493287E-2</v>
      </c>
      <c r="H62" s="65">
        <v>16</v>
      </c>
      <c r="I62" s="9">
        <f>IF(H76=0, "-", H62/H76)</f>
        <v>4.4309055663251176E-3</v>
      </c>
      <c r="J62" s="8">
        <f t="shared" si="4"/>
        <v>0.5</v>
      </c>
      <c r="K62" s="9">
        <f t="shared" si="5"/>
        <v>8.8125</v>
      </c>
    </row>
    <row r="63" spans="1:11" x14ac:dyDescent="0.25">
      <c r="A63" s="7" t="s">
        <v>235</v>
      </c>
      <c r="B63" s="65">
        <v>0</v>
      </c>
      <c r="C63" s="34">
        <f>IF(B76=0, "-", B63/B76)</f>
        <v>0</v>
      </c>
      <c r="D63" s="65">
        <v>0</v>
      </c>
      <c r="E63" s="9">
        <f>IF(D76=0, "-", D63/D76)</f>
        <v>0</v>
      </c>
      <c r="F63" s="81">
        <v>11</v>
      </c>
      <c r="G63" s="34">
        <f>IF(F76=0, "-", F63/F76)</f>
        <v>2.3439164713402942E-3</v>
      </c>
      <c r="H63" s="65">
        <v>41</v>
      </c>
      <c r="I63" s="9">
        <f>IF(H76=0, "-", H63/H76)</f>
        <v>1.1354195513708113E-2</v>
      </c>
      <c r="J63" s="8" t="str">
        <f t="shared" si="4"/>
        <v>-</v>
      </c>
      <c r="K63" s="9">
        <f t="shared" si="5"/>
        <v>-0.73170731707317072</v>
      </c>
    </row>
    <row r="64" spans="1:11" x14ac:dyDescent="0.25">
      <c r="A64" s="7" t="s">
        <v>236</v>
      </c>
      <c r="B64" s="65">
        <v>14</v>
      </c>
      <c r="C64" s="34">
        <f>IF(B76=0, "-", B64/B76)</f>
        <v>1.928374655647383E-2</v>
      </c>
      <c r="D64" s="65">
        <v>0</v>
      </c>
      <c r="E64" s="9">
        <f>IF(D76=0, "-", D64/D76)</f>
        <v>0</v>
      </c>
      <c r="F64" s="81">
        <v>52</v>
      </c>
      <c r="G64" s="34">
        <f>IF(F76=0, "-", F64/F76)</f>
        <v>1.1080332409972299E-2</v>
      </c>
      <c r="H64" s="65">
        <v>0</v>
      </c>
      <c r="I64" s="9">
        <f>IF(H76=0, "-", H64/H76)</f>
        <v>0</v>
      </c>
      <c r="J64" s="8" t="str">
        <f t="shared" si="4"/>
        <v>-</v>
      </c>
      <c r="K64" s="9" t="str">
        <f t="shared" si="5"/>
        <v>-</v>
      </c>
    </row>
    <row r="65" spans="1:11" x14ac:dyDescent="0.25">
      <c r="A65" s="7" t="s">
        <v>237</v>
      </c>
      <c r="B65" s="65">
        <v>43</v>
      </c>
      <c r="C65" s="34">
        <f>IF(B76=0, "-", B65/B76)</f>
        <v>5.9228650137741048E-2</v>
      </c>
      <c r="D65" s="65">
        <v>27</v>
      </c>
      <c r="E65" s="9">
        <f>IF(D76=0, "-", D65/D76)</f>
        <v>5.1923076923076926E-2</v>
      </c>
      <c r="F65" s="81">
        <v>287</v>
      </c>
      <c r="G65" s="34">
        <f>IF(F76=0, "-", F65/F76)</f>
        <v>6.1154911570424034E-2</v>
      </c>
      <c r="H65" s="65">
        <v>235</v>
      </c>
      <c r="I65" s="9">
        <f>IF(H76=0, "-", H65/H76)</f>
        <v>6.5078925505400162E-2</v>
      </c>
      <c r="J65" s="8">
        <f t="shared" si="4"/>
        <v>0.59259259259259256</v>
      </c>
      <c r="K65" s="9">
        <f t="shared" si="5"/>
        <v>0.22127659574468084</v>
      </c>
    </row>
    <row r="66" spans="1:11" x14ac:dyDescent="0.25">
      <c r="A66" s="7" t="s">
        <v>238</v>
      </c>
      <c r="B66" s="65">
        <v>81</v>
      </c>
      <c r="C66" s="34">
        <f>IF(B76=0, "-", B66/B76)</f>
        <v>0.1115702479338843</v>
      </c>
      <c r="D66" s="65">
        <v>98</v>
      </c>
      <c r="E66" s="9">
        <f>IF(D76=0, "-", D66/D76)</f>
        <v>0.18846153846153846</v>
      </c>
      <c r="F66" s="81">
        <v>844</v>
      </c>
      <c r="G66" s="34">
        <f>IF(F76=0, "-", F66/F76)</f>
        <v>0.17984231834647346</v>
      </c>
      <c r="H66" s="65">
        <v>1009</v>
      </c>
      <c r="I66" s="9">
        <f>IF(H76=0, "-", H66/H76)</f>
        <v>0.27942398227637771</v>
      </c>
      <c r="J66" s="8">
        <f t="shared" si="4"/>
        <v>-0.17346938775510204</v>
      </c>
      <c r="K66" s="9">
        <f t="shared" si="5"/>
        <v>-0.16352824578790881</v>
      </c>
    </row>
    <row r="67" spans="1:11" x14ac:dyDescent="0.25">
      <c r="A67" s="7" t="s">
        <v>239</v>
      </c>
      <c r="B67" s="65">
        <v>0</v>
      </c>
      <c r="C67" s="34">
        <f>IF(B76=0, "-", B67/B76)</f>
        <v>0</v>
      </c>
      <c r="D67" s="65">
        <v>11</v>
      </c>
      <c r="E67" s="9">
        <f>IF(D76=0, "-", D67/D76)</f>
        <v>2.1153846153846155E-2</v>
      </c>
      <c r="F67" s="81">
        <v>36</v>
      </c>
      <c r="G67" s="34">
        <f>IF(F76=0, "-", F67/F76)</f>
        <v>7.6709993607500535E-3</v>
      </c>
      <c r="H67" s="65">
        <v>88</v>
      </c>
      <c r="I67" s="9">
        <f>IF(H76=0, "-", H67/H76)</f>
        <v>2.4369980614788147E-2</v>
      </c>
      <c r="J67" s="8">
        <f t="shared" si="4"/>
        <v>-1</v>
      </c>
      <c r="K67" s="9">
        <f t="shared" si="5"/>
        <v>-0.59090909090909094</v>
      </c>
    </row>
    <row r="68" spans="1:11" x14ac:dyDescent="0.25">
      <c r="A68" s="7" t="s">
        <v>240</v>
      </c>
      <c r="B68" s="65">
        <v>105</v>
      </c>
      <c r="C68" s="34">
        <f>IF(B76=0, "-", B68/B76)</f>
        <v>0.14462809917355371</v>
      </c>
      <c r="D68" s="65">
        <v>0</v>
      </c>
      <c r="E68" s="9">
        <f>IF(D76=0, "-", D68/D76)</f>
        <v>0</v>
      </c>
      <c r="F68" s="81">
        <v>119</v>
      </c>
      <c r="G68" s="34">
        <f>IF(F76=0, "-", F68/F76)</f>
        <v>2.5356914553590452E-2</v>
      </c>
      <c r="H68" s="65">
        <v>0</v>
      </c>
      <c r="I68" s="9">
        <f>IF(H76=0, "-", H68/H76)</f>
        <v>0</v>
      </c>
      <c r="J68" s="8" t="str">
        <f t="shared" si="4"/>
        <v>-</v>
      </c>
      <c r="K68" s="9" t="str">
        <f t="shared" si="5"/>
        <v>-</v>
      </c>
    </row>
    <row r="69" spans="1:11" x14ac:dyDescent="0.25">
      <c r="A69" s="7" t="s">
        <v>241</v>
      </c>
      <c r="B69" s="65">
        <v>13</v>
      </c>
      <c r="C69" s="34">
        <f>IF(B76=0, "-", B69/B76)</f>
        <v>1.790633608815427E-2</v>
      </c>
      <c r="D69" s="65">
        <v>2</v>
      </c>
      <c r="E69" s="9">
        <f>IF(D76=0, "-", D69/D76)</f>
        <v>3.8461538461538464E-3</v>
      </c>
      <c r="F69" s="81">
        <v>79</v>
      </c>
      <c r="G69" s="34">
        <f>IF(F76=0, "-", F69/F76)</f>
        <v>1.683358193053484E-2</v>
      </c>
      <c r="H69" s="65">
        <v>65</v>
      </c>
      <c r="I69" s="9">
        <f>IF(H76=0, "-", H69/H76)</f>
        <v>1.8000553863195792E-2</v>
      </c>
      <c r="J69" s="8">
        <f t="shared" si="4"/>
        <v>5.5</v>
      </c>
      <c r="K69" s="9">
        <f t="shared" si="5"/>
        <v>0.2153846153846154</v>
      </c>
    </row>
    <row r="70" spans="1:11" x14ac:dyDescent="0.25">
      <c r="A70" s="7" t="s">
        <v>242</v>
      </c>
      <c r="B70" s="65">
        <v>3</v>
      </c>
      <c r="C70" s="34">
        <f>IF(B76=0, "-", B70/B76)</f>
        <v>4.1322314049586778E-3</v>
      </c>
      <c r="D70" s="65">
        <v>5</v>
      </c>
      <c r="E70" s="9">
        <f>IF(D76=0, "-", D70/D76)</f>
        <v>9.6153846153846159E-3</v>
      </c>
      <c r="F70" s="81">
        <v>81</v>
      </c>
      <c r="G70" s="34">
        <f>IF(F76=0, "-", F70/F76)</f>
        <v>1.7259748561687618E-2</v>
      </c>
      <c r="H70" s="65">
        <v>82</v>
      </c>
      <c r="I70" s="9">
        <f>IF(H76=0, "-", H70/H76)</f>
        <v>2.2708391027416227E-2</v>
      </c>
      <c r="J70" s="8">
        <f t="shared" si="4"/>
        <v>-0.4</v>
      </c>
      <c r="K70" s="9">
        <f t="shared" si="5"/>
        <v>-1.2195121951219513E-2</v>
      </c>
    </row>
    <row r="71" spans="1:11" x14ac:dyDescent="0.25">
      <c r="A71" s="7" t="s">
        <v>243</v>
      </c>
      <c r="B71" s="65">
        <v>13</v>
      </c>
      <c r="C71" s="34">
        <f>IF(B76=0, "-", B71/B76)</f>
        <v>1.790633608815427E-2</v>
      </c>
      <c r="D71" s="65">
        <v>0</v>
      </c>
      <c r="E71" s="9">
        <f>IF(D76=0, "-", D71/D76)</f>
        <v>0</v>
      </c>
      <c r="F71" s="81">
        <v>94</v>
      </c>
      <c r="G71" s="34">
        <f>IF(F76=0, "-", F71/F76)</f>
        <v>2.0029831664180694E-2</v>
      </c>
      <c r="H71" s="65">
        <v>0</v>
      </c>
      <c r="I71" s="9">
        <f>IF(H76=0, "-", H71/H76)</f>
        <v>0</v>
      </c>
      <c r="J71" s="8" t="str">
        <f t="shared" si="4"/>
        <v>-</v>
      </c>
      <c r="K71" s="9" t="str">
        <f t="shared" si="5"/>
        <v>-</v>
      </c>
    </row>
    <row r="72" spans="1:11" x14ac:dyDescent="0.25">
      <c r="A72" s="7" t="s">
        <v>244</v>
      </c>
      <c r="B72" s="65">
        <v>8</v>
      </c>
      <c r="C72" s="34">
        <f>IF(B76=0, "-", B72/B76)</f>
        <v>1.1019283746556474E-2</v>
      </c>
      <c r="D72" s="65">
        <v>0</v>
      </c>
      <c r="E72" s="9">
        <f>IF(D76=0, "-", D72/D76)</f>
        <v>0</v>
      </c>
      <c r="F72" s="81">
        <v>17</v>
      </c>
      <c r="G72" s="34">
        <f>IF(F76=0, "-", F72/F76)</f>
        <v>3.6224163647986364E-3</v>
      </c>
      <c r="H72" s="65">
        <v>28</v>
      </c>
      <c r="I72" s="9">
        <f>IF(H76=0, "-", H72/H76)</f>
        <v>7.7540847410689558E-3</v>
      </c>
      <c r="J72" s="8" t="str">
        <f t="shared" si="4"/>
        <v>-</v>
      </c>
      <c r="K72" s="9">
        <f t="shared" si="5"/>
        <v>-0.39285714285714285</v>
      </c>
    </row>
    <row r="73" spans="1:11" x14ac:dyDescent="0.25">
      <c r="A73" s="7" t="s">
        <v>245</v>
      </c>
      <c r="B73" s="65">
        <v>36</v>
      </c>
      <c r="C73" s="34">
        <f>IF(B76=0, "-", B73/B76)</f>
        <v>4.9586776859504134E-2</v>
      </c>
      <c r="D73" s="65">
        <v>70</v>
      </c>
      <c r="E73" s="9">
        <f>IF(D76=0, "-", D73/D76)</f>
        <v>0.13461538461538461</v>
      </c>
      <c r="F73" s="81">
        <v>433</v>
      </c>
      <c r="G73" s="34">
        <f>IF(F76=0, "-", F73/F76)</f>
        <v>9.2265075644577033E-2</v>
      </c>
      <c r="H73" s="65">
        <v>295</v>
      </c>
      <c r="I73" s="9">
        <f>IF(H76=0, "-", H73/H76)</f>
        <v>8.1694821379119362E-2</v>
      </c>
      <c r="J73" s="8">
        <f t="shared" si="4"/>
        <v>-0.48571428571428571</v>
      </c>
      <c r="K73" s="9">
        <f t="shared" si="5"/>
        <v>0.46779661016949153</v>
      </c>
    </row>
    <row r="74" spans="1:11" x14ac:dyDescent="0.25">
      <c r="A74" s="7" t="s">
        <v>246</v>
      </c>
      <c r="B74" s="65">
        <v>127</v>
      </c>
      <c r="C74" s="34">
        <f>IF(B76=0, "-", B74/B76)</f>
        <v>0.17493112947658401</v>
      </c>
      <c r="D74" s="65">
        <v>102</v>
      </c>
      <c r="E74" s="9">
        <f>IF(D76=0, "-", D74/D76)</f>
        <v>0.19615384615384615</v>
      </c>
      <c r="F74" s="81">
        <v>747</v>
      </c>
      <c r="G74" s="34">
        <f>IF(F76=0, "-", F74/F76)</f>
        <v>0.15917323673556361</v>
      </c>
      <c r="H74" s="65">
        <v>581</v>
      </c>
      <c r="I74" s="9">
        <f>IF(H76=0, "-", H74/H76)</f>
        <v>0.16089725837718083</v>
      </c>
      <c r="J74" s="8">
        <f t="shared" si="4"/>
        <v>0.24509803921568626</v>
      </c>
      <c r="K74" s="9">
        <f t="shared" si="5"/>
        <v>0.2857142857142857</v>
      </c>
    </row>
    <row r="75" spans="1:11" x14ac:dyDescent="0.25">
      <c r="A75" s="2"/>
      <c r="B75" s="68"/>
      <c r="C75" s="33"/>
      <c r="D75" s="68"/>
      <c r="E75" s="6"/>
      <c r="F75" s="82"/>
      <c r="G75" s="33"/>
      <c r="H75" s="68"/>
      <c r="I75" s="6"/>
      <c r="J75" s="5"/>
      <c r="K75" s="6"/>
    </row>
    <row r="76" spans="1:11" s="43" customFormat="1" ht="13" x14ac:dyDescent="0.3">
      <c r="A76" s="162" t="s">
        <v>616</v>
      </c>
      <c r="B76" s="71">
        <f>SUM(B57:B75)</f>
        <v>726</v>
      </c>
      <c r="C76" s="40">
        <f>B76/29426</f>
        <v>2.4672058723577788E-2</v>
      </c>
      <c r="D76" s="71">
        <f>SUM(D57:D75)</f>
        <v>520</v>
      </c>
      <c r="E76" s="41">
        <f>D76/25367</f>
        <v>2.0499073599558482E-2</v>
      </c>
      <c r="F76" s="77">
        <f>SUM(F57:F75)</f>
        <v>4693</v>
      </c>
      <c r="G76" s="42">
        <f>F76/239363</f>
        <v>1.960620480191174E-2</v>
      </c>
      <c r="H76" s="71">
        <f>SUM(H57:H75)</f>
        <v>3611</v>
      </c>
      <c r="I76" s="41">
        <f>H76/214492</f>
        <v>1.6835126718012794E-2</v>
      </c>
      <c r="J76" s="37">
        <f>IF(D76=0, "-", IF((B76-D76)/D76&lt;10, (B76-D76)/D76, "&gt;999%"))</f>
        <v>0.39615384615384613</v>
      </c>
      <c r="K76" s="38">
        <f>IF(H76=0, "-", IF((F76-H76)/H76&lt;10, (F76-H76)/H76, "&gt;999%"))</f>
        <v>0.29963998892273608</v>
      </c>
    </row>
    <row r="77" spans="1:11" x14ac:dyDescent="0.25">
      <c r="B77" s="83"/>
      <c r="D77" s="83"/>
      <c r="F77" s="83"/>
      <c r="H77" s="83"/>
    </row>
    <row r="78" spans="1:11" s="43" customFormat="1" ht="13" x14ac:dyDescent="0.3">
      <c r="A78" s="162" t="s">
        <v>615</v>
      </c>
      <c r="B78" s="71">
        <v>1859</v>
      </c>
      <c r="C78" s="40">
        <f>B78/29426</f>
        <v>6.3175423095221908E-2</v>
      </c>
      <c r="D78" s="71">
        <v>1887</v>
      </c>
      <c r="E78" s="41">
        <f>D78/25367</f>
        <v>7.4387984389167022E-2</v>
      </c>
      <c r="F78" s="77">
        <v>15326</v>
      </c>
      <c r="G78" s="42">
        <f>F78/239363</f>
        <v>6.4028275046686414E-2</v>
      </c>
      <c r="H78" s="71">
        <v>18180</v>
      </c>
      <c r="I78" s="41">
        <f>H78/214492</f>
        <v>8.4758405907912643E-2</v>
      </c>
      <c r="J78" s="37">
        <f>IF(D78=0, "-", IF((B78-D78)/D78&lt;10, (B78-D78)/D78, "&gt;999%"))</f>
        <v>-1.483836777954425E-2</v>
      </c>
      <c r="K78" s="38">
        <f>IF(H78=0, "-", IF((F78-H78)/H78&lt;10, (F78-H78)/H78, "&gt;999%"))</f>
        <v>-0.15698569856985697</v>
      </c>
    </row>
    <row r="79" spans="1:11" x14ac:dyDescent="0.25">
      <c r="B79" s="83"/>
      <c r="D79" s="83"/>
      <c r="F79" s="83"/>
      <c r="H79" s="83"/>
    </row>
    <row r="80" spans="1:11" ht="15.5" x14ac:dyDescent="0.35">
      <c r="A80" s="164" t="s">
        <v>118</v>
      </c>
      <c r="B80" s="196" t="s">
        <v>1</v>
      </c>
      <c r="C80" s="200"/>
      <c r="D80" s="200"/>
      <c r="E80" s="197"/>
      <c r="F80" s="196" t="s">
        <v>14</v>
      </c>
      <c r="G80" s="200"/>
      <c r="H80" s="200"/>
      <c r="I80" s="197"/>
      <c r="J80" s="196" t="s">
        <v>15</v>
      </c>
      <c r="K80" s="197"/>
    </row>
    <row r="81" spans="1:11" ht="13" x14ac:dyDescent="0.3">
      <c r="A81" s="22"/>
      <c r="B81" s="196">
        <f>VALUE(RIGHT($B$2, 4))</f>
        <v>2023</v>
      </c>
      <c r="C81" s="197"/>
      <c r="D81" s="196">
        <f>B81-1</f>
        <v>2022</v>
      </c>
      <c r="E81" s="204"/>
      <c r="F81" s="196">
        <f>B81</f>
        <v>2023</v>
      </c>
      <c r="G81" s="204"/>
      <c r="H81" s="196">
        <f>D81</f>
        <v>2022</v>
      </c>
      <c r="I81" s="204"/>
      <c r="J81" s="140" t="s">
        <v>4</v>
      </c>
      <c r="K81" s="141" t="s">
        <v>2</v>
      </c>
    </row>
    <row r="82" spans="1:11" ht="13" x14ac:dyDescent="0.3">
      <c r="A82" s="163" t="s">
        <v>145</v>
      </c>
      <c r="B82" s="61" t="s">
        <v>12</v>
      </c>
      <c r="C82" s="62" t="s">
        <v>13</v>
      </c>
      <c r="D82" s="61" t="s">
        <v>12</v>
      </c>
      <c r="E82" s="63" t="s">
        <v>13</v>
      </c>
      <c r="F82" s="62" t="s">
        <v>12</v>
      </c>
      <c r="G82" s="62" t="s">
        <v>13</v>
      </c>
      <c r="H82" s="61" t="s">
        <v>12</v>
      </c>
      <c r="I82" s="63" t="s">
        <v>13</v>
      </c>
      <c r="J82" s="61"/>
      <c r="K82" s="63"/>
    </row>
    <row r="83" spans="1:11" x14ac:dyDescent="0.25">
      <c r="A83" s="7" t="s">
        <v>247</v>
      </c>
      <c r="B83" s="65">
        <v>1</v>
      </c>
      <c r="C83" s="34">
        <f>IF(B90=0, "-", B83/B90)</f>
        <v>3.1152647975077881E-3</v>
      </c>
      <c r="D83" s="65">
        <v>4</v>
      </c>
      <c r="E83" s="9">
        <f>IF(D90=0, "-", D83/D90)</f>
        <v>1.8867924528301886E-2</v>
      </c>
      <c r="F83" s="81">
        <v>43</v>
      </c>
      <c r="G83" s="34">
        <f>IF(F90=0, "-", F83/F90)</f>
        <v>1.7145135566188199E-2</v>
      </c>
      <c r="H83" s="65">
        <v>30</v>
      </c>
      <c r="I83" s="9">
        <f>IF(H90=0, "-", H83/H90)</f>
        <v>1.0608203677510608E-2</v>
      </c>
      <c r="J83" s="8">
        <f t="shared" ref="J83:J88" si="6">IF(D83=0, "-", IF((B83-D83)/D83&lt;10, (B83-D83)/D83, "&gt;999%"))</f>
        <v>-0.75</v>
      </c>
      <c r="K83" s="9">
        <f t="shared" ref="K83:K88" si="7">IF(H83=0, "-", IF((F83-H83)/H83&lt;10, (F83-H83)/H83, "&gt;999%"))</f>
        <v>0.43333333333333335</v>
      </c>
    </row>
    <row r="84" spans="1:11" x14ac:dyDescent="0.25">
      <c r="A84" s="7" t="s">
        <v>248</v>
      </c>
      <c r="B84" s="65">
        <v>0</v>
      </c>
      <c r="C84" s="34">
        <f>IF(B90=0, "-", B84/B90)</f>
        <v>0</v>
      </c>
      <c r="D84" s="65">
        <v>14</v>
      </c>
      <c r="E84" s="9">
        <f>IF(D90=0, "-", D84/D90)</f>
        <v>6.6037735849056603E-2</v>
      </c>
      <c r="F84" s="81">
        <v>41</v>
      </c>
      <c r="G84" s="34">
        <f>IF(F90=0, "-", F84/F90)</f>
        <v>1.6347687400318979E-2</v>
      </c>
      <c r="H84" s="65">
        <v>125</v>
      </c>
      <c r="I84" s="9">
        <f>IF(H90=0, "-", H84/H90)</f>
        <v>4.42008486562942E-2</v>
      </c>
      <c r="J84" s="8">
        <f t="shared" si="6"/>
        <v>-1</v>
      </c>
      <c r="K84" s="9">
        <f t="shared" si="7"/>
        <v>-0.67200000000000004</v>
      </c>
    </row>
    <row r="85" spans="1:11" x14ac:dyDescent="0.25">
      <c r="A85" s="7" t="s">
        <v>249</v>
      </c>
      <c r="B85" s="65">
        <v>36</v>
      </c>
      <c r="C85" s="34">
        <f>IF(B90=0, "-", B85/B90)</f>
        <v>0.11214953271028037</v>
      </c>
      <c r="D85" s="65">
        <v>47</v>
      </c>
      <c r="E85" s="9">
        <f>IF(D90=0, "-", D85/D90)</f>
        <v>0.22169811320754718</v>
      </c>
      <c r="F85" s="81">
        <v>386</v>
      </c>
      <c r="G85" s="34">
        <f>IF(F90=0, "-", F85/F90)</f>
        <v>0.15390749601275916</v>
      </c>
      <c r="H85" s="65">
        <v>384</v>
      </c>
      <c r="I85" s="9">
        <f>IF(H90=0, "-", H85/H90)</f>
        <v>0.13578500707213578</v>
      </c>
      <c r="J85" s="8">
        <f t="shared" si="6"/>
        <v>-0.23404255319148937</v>
      </c>
      <c r="K85" s="9">
        <f t="shared" si="7"/>
        <v>5.208333333333333E-3</v>
      </c>
    </row>
    <row r="86" spans="1:11" x14ac:dyDescent="0.25">
      <c r="A86" s="7" t="s">
        <v>250</v>
      </c>
      <c r="B86" s="65">
        <v>42</v>
      </c>
      <c r="C86" s="34">
        <f>IF(B90=0, "-", B86/B90)</f>
        <v>0.13084112149532709</v>
      </c>
      <c r="D86" s="65">
        <v>0</v>
      </c>
      <c r="E86" s="9">
        <f>IF(D90=0, "-", D86/D90)</f>
        <v>0</v>
      </c>
      <c r="F86" s="81">
        <v>397</v>
      </c>
      <c r="G86" s="34">
        <f>IF(F90=0, "-", F86/F90)</f>
        <v>0.15829346092503987</v>
      </c>
      <c r="H86" s="65">
        <v>226</v>
      </c>
      <c r="I86" s="9">
        <f>IF(H90=0, "-", H86/H90)</f>
        <v>7.9915134370579913E-2</v>
      </c>
      <c r="J86" s="8" t="str">
        <f t="shared" si="6"/>
        <v>-</v>
      </c>
      <c r="K86" s="9">
        <f t="shared" si="7"/>
        <v>0.75663716814159288</v>
      </c>
    </row>
    <row r="87" spans="1:11" x14ac:dyDescent="0.25">
      <c r="A87" s="7" t="s">
        <v>251</v>
      </c>
      <c r="B87" s="65">
        <v>226</v>
      </c>
      <c r="C87" s="34">
        <f>IF(B90=0, "-", B87/B90)</f>
        <v>0.70404984423676009</v>
      </c>
      <c r="D87" s="65">
        <v>134</v>
      </c>
      <c r="E87" s="9">
        <f>IF(D90=0, "-", D87/D90)</f>
        <v>0.63207547169811318</v>
      </c>
      <c r="F87" s="81">
        <v>1540</v>
      </c>
      <c r="G87" s="34">
        <f>IF(F90=0, "-", F87/F90)</f>
        <v>0.61403508771929827</v>
      </c>
      <c r="H87" s="65">
        <v>1917</v>
      </c>
      <c r="I87" s="9">
        <f>IF(H90=0, "-", H87/H90)</f>
        <v>0.67786421499292782</v>
      </c>
      <c r="J87" s="8">
        <f t="shared" si="6"/>
        <v>0.68656716417910446</v>
      </c>
      <c r="K87" s="9">
        <f t="shared" si="7"/>
        <v>-0.19666145018257694</v>
      </c>
    </row>
    <row r="88" spans="1:11" x14ac:dyDescent="0.25">
      <c r="A88" s="7" t="s">
        <v>252</v>
      </c>
      <c r="B88" s="65">
        <v>16</v>
      </c>
      <c r="C88" s="34">
        <f>IF(B90=0, "-", B88/B90)</f>
        <v>4.9844236760124609E-2</v>
      </c>
      <c r="D88" s="65">
        <v>13</v>
      </c>
      <c r="E88" s="9">
        <f>IF(D90=0, "-", D88/D90)</f>
        <v>6.1320754716981132E-2</v>
      </c>
      <c r="F88" s="81">
        <v>101</v>
      </c>
      <c r="G88" s="34">
        <f>IF(F90=0, "-", F88/F90)</f>
        <v>4.0271132376395534E-2</v>
      </c>
      <c r="H88" s="65">
        <v>146</v>
      </c>
      <c r="I88" s="9">
        <f>IF(H90=0, "-", H88/H90)</f>
        <v>5.1626591230551626E-2</v>
      </c>
      <c r="J88" s="8">
        <f t="shared" si="6"/>
        <v>0.23076923076923078</v>
      </c>
      <c r="K88" s="9">
        <f t="shared" si="7"/>
        <v>-0.30821917808219179</v>
      </c>
    </row>
    <row r="89" spans="1:11" x14ac:dyDescent="0.25">
      <c r="A89" s="2"/>
      <c r="B89" s="68"/>
      <c r="C89" s="33"/>
      <c r="D89" s="68"/>
      <c r="E89" s="6"/>
      <c r="F89" s="82"/>
      <c r="G89" s="33"/>
      <c r="H89" s="68"/>
      <c r="I89" s="6"/>
      <c r="J89" s="5"/>
      <c r="K89" s="6"/>
    </row>
    <row r="90" spans="1:11" s="43" customFormat="1" ht="13" x14ac:dyDescent="0.3">
      <c r="A90" s="162" t="s">
        <v>614</v>
      </c>
      <c r="B90" s="71">
        <f>SUM(B83:B89)</f>
        <v>321</v>
      </c>
      <c r="C90" s="40">
        <f>B90/29426</f>
        <v>1.0908720179433154E-2</v>
      </c>
      <c r="D90" s="71">
        <f>SUM(D83:D89)</f>
        <v>212</v>
      </c>
      <c r="E90" s="41">
        <f>D90/25367</f>
        <v>8.3573146213584571E-3</v>
      </c>
      <c r="F90" s="77">
        <f>SUM(F83:F89)</f>
        <v>2508</v>
      </c>
      <c r="G90" s="42">
        <f>F90/239363</f>
        <v>1.0477809853653238E-2</v>
      </c>
      <c r="H90" s="71">
        <f>SUM(H83:H89)</f>
        <v>2828</v>
      </c>
      <c r="I90" s="41">
        <f>H90/214492</f>
        <v>1.3184640919008634E-2</v>
      </c>
      <c r="J90" s="37">
        <f>IF(D90=0, "-", IF((B90-D90)/D90&lt;10, (B90-D90)/D90, "&gt;999%"))</f>
        <v>0.51415094339622647</v>
      </c>
      <c r="K90" s="38">
        <f>IF(H90=0, "-", IF((F90-H90)/H90&lt;10, (F90-H90)/H90, "&gt;999%"))</f>
        <v>-0.11315417256011315</v>
      </c>
    </row>
    <row r="91" spans="1:11" x14ac:dyDescent="0.25">
      <c r="B91" s="83"/>
      <c r="D91" s="83"/>
      <c r="F91" s="83"/>
      <c r="H91" s="83"/>
    </row>
    <row r="92" spans="1:11" ht="13" x14ac:dyDescent="0.3">
      <c r="A92" s="163" t="s">
        <v>146</v>
      </c>
      <c r="B92" s="61" t="s">
        <v>12</v>
      </c>
      <c r="C92" s="62" t="s">
        <v>13</v>
      </c>
      <c r="D92" s="61" t="s">
        <v>12</v>
      </c>
      <c r="E92" s="63" t="s">
        <v>13</v>
      </c>
      <c r="F92" s="62" t="s">
        <v>12</v>
      </c>
      <c r="G92" s="62" t="s">
        <v>13</v>
      </c>
      <c r="H92" s="61" t="s">
        <v>12</v>
      </c>
      <c r="I92" s="63" t="s">
        <v>13</v>
      </c>
      <c r="J92" s="61"/>
      <c r="K92" s="63"/>
    </row>
    <row r="93" spans="1:11" x14ac:dyDescent="0.25">
      <c r="A93" s="7" t="s">
        <v>253</v>
      </c>
      <c r="B93" s="65">
        <v>5</v>
      </c>
      <c r="C93" s="34">
        <f>IF(B113=0, "-", B93/B113)</f>
        <v>1.2254901960784314E-2</v>
      </c>
      <c r="D93" s="65">
        <v>9</v>
      </c>
      <c r="E93" s="9">
        <f>IF(D113=0, "-", D93/D113)</f>
        <v>9.5846645367412137E-3</v>
      </c>
      <c r="F93" s="81">
        <v>51</v>
      </c>
      <c r="G93" s="34">
        <f>IF(F113=0, "-", F93/F113)</f>
        <v>6.6753926701570683E-3</v>
      </c>
      <c r="H93" s="65">
        <v>82</v>
      </c>
      <c r="I93" s="9">
        <f>IF(H113=0, "-", H93/H113)</f>
        <v>1.3625789298770355E-2</v>
      </c>
      <c r="J93" s="8">
        <f t="shared" ref="J93:J111" si="8">IF(D93=0, "-", IF((B93-D93)/D93&lt;10, (B93-D93)/D93, "&gt;999%"))</f>
        <v>-0.44444444444444442</v>
      </c>
      <c r="K93" s="9">
        <f t="shared" ref="K93:K111" si="9">IF(H93=0, "-", IF((F93-H93)/H93&lt;10, (F93-H93)/H93, "&gt;999%"))</f>
        <v>-0.37804878048780488</v>
      </c>
    </row>
    <row r="94" spans="1:11" x14ac:dyDescent="0.25">
      <c r="A94" s="7" t="s">
        <v>254</v>
      </c>
      <c r="B94" s="65">
        <v>22</v>
      </c>
      <c r="C94" s="34">
        <f>IF(B113=0, "-", B94/B113)</f>
        <v>5.3921568627450983E-2</v>
      </c>
      <c r="D94" s="65">
        <v>12</v>
      </c>
      <c r="E94" s="9">
        <f>IF(D113=0, "-", D94/D113)</f>
        <v>1.2779552715654952E-2</v>
      </c>
      <c r="F94" s="81">
        <v>195</v>
      </c>
      <c r="G94" s="34">
        <f>IF(F113=0, "-", F94/F113)</f>
        <v>2.5523560209424083E-2</v>
      </c>
      <c r="H94" s="65">
        <v>113</v>
      </c>
      <c r="I94" s="9">
        <f>IF(H113=0, "-", H94/H113)</f>
        <v>1.8777002326354271E-2</v>
      </c>
      <c r="J94" s="8">
        <f t="shared" si="8"/>
        <v>0.83333333333333337</v>
      </c>
      <c r="K94" s="9">
        <f t="shared" si="9"/>
        <v>0.72566371681415931</v>
      </c>
    </row>
    <row r="95" spans="1:11" x14ac:dyDescent="0.25">
      <c r="A95" s="7" t="s">
        <v>255</v>
      </c>
      <c r="B95" s="65">
        <v>12</v>
      </c>
      <c r="C95" s="34">
        <f>IF(B113=0, "-", B95/B113)</f>
        <v>2.9411764705882353E-2</v>
      </c>
      <c r="D95" s="65">
        <v>13</v>
      </c>
      <c r="E95" s="9">
        <f>IF(D113=0, "-", D95/D113)</f>
        <v>1.3844515441959531E-2</v>
      </c>
      <c r="F95" s="81">
        <v>101</v>
      </c>
      <c r="G95" s="34">
        <f>IF(F113=0, "-", F95/F113)</f>
        <v>1.3219895287958115E-2</v>
      </c>
      <c r="H95" s="65">
        <v>78</v>
      </c>
      <c r="I95" s="9">
        <f>IF(H113=0, "-", H95/H113)</f>
        <v>1.2961116650049851E-2</v>
      </c>
      <c r="J95" s="8">
        <f t="shared" si="8"/>
        <v>-7.6923076923076927E-2</v>
      </c>
      <c r="K95" s="9">
        <f t="shared" si="9"/>
        <v>0.29487179487179488</v>
      </c>
    </row>
    <row r="96" spans="1:11" x14ac:dyDescent="0.25">
      <c r="A96" s="7" t="s">
        <v>256</v>
      </c>
      <c r="B96" s="65">
        <v>89</v>
      </c>
      <c r="C96" s="34">
        <f>IF(B113=0, "-", B96/B113)</f>
        <v>0.21813725490196079</v>
      </c>
      <c r="D96" s="65">
        <v>218</v>
      </c>
      <c r="E96" s="9">
        <f>IF(D113=0, "-", D96/D113)</f>
        <v>0.2321618743343983</v>
      </c>
      <c r="F96" s="81">
        <v>898</v>
      </c>
      <c r="G96" s="34">
        <f>IF(F113=0, "-", F96/F113)</f>
        <v>0.1175392670157068</v>
      </c>
      <c r="H96" s="65">
        <v>946</v>
      </c>
      <c r="I96" s="9">
        <f>IF(H113=0, "-", H96/H113)</f>
        <v>0.15719508142239946</v>
      </c>
      <c r="J96" s="8">
        <f t="shared" si="8"/>
        <v>-0.59174311926605505</v>
      </c>
      <c r="K96" s="9">
        <f t="shared" si="9"/>
        <v>-5.0739957716701901E-2</v>
      </c>
    </row>
    <row r="97" spans="1:11" x14ac:dyDescent="0.25">
      <c r="A97" s="7" t="s">
        <v>257</v>
      </c>
      <c r="B97" s="65">
        <v>36</v>
      </c>
      <c r="C97" s="34">
        <f>IF(B113=0, "-", B97/B113)</f>
        <v>8.8235294117647065E-2</v>
      </c>
      <c r="D97" s="65">
        <v>21</v>
      </c>
      <c r="E97" s="9">
        <f>IF(D113=0, "-", D97/D113)</f>
        <v>2.2364217252396165E-2</v>
      </c>
      <c r="F97" s="81">
        <v>293</v>
      </c>
      <c r="G97" s="34">
        <f>IF(F113=0, "-", F97/F113)</f>
        <v>3.8350785340314136E-2</v>
      </c>
      <c r="H97" s="65">
        <v>269</v>
      </c>
      <c r="I97" s="9">
        <f>IF(H113=0, "-", H97/H113)</f>
        <v>4.4699235626453969E-2</v>
      </c>
      <c r="J97" s="8">
        <f t="shared" si="8"/>
        <v>0.7142857142857143</v>
      </c>
      <c r="K97" s="9">
        <f t="shared" si="9"/>
        <v>8.9219330855018583E-2</v>
      </c>
    </row>
    <row r="98" spans="1:11" x14ac:dyDescent="0.25">
      <c r="A98" s="7" t="s">
        <v>258</v>
      </c>
      <c r="B98" s="65">
        <v>13</v>
      </c>
      <c r="C98" s="34">
        <f>IF(B113=0, "-", B98/B113)</f>
        <v>3.1862745098039214E-2</v>
      </c>
      <c r="D98" s="65">
        <v>3</v>
      </c>
      <c r="E98" s="9">
        <f>IF(D113=0, "-", D98/D113)</f>
        <v>3.1948881789137379E-3</v>
      </c>
      <c r="F98" s="81">
        <v>48</v>
      </c>
      <c r="G98" s="34">
        <f>IF(F113=0, "-", F98/F113)</f>
        <v>6.2827225130890054E-3</v>
      </c>
      <c r="H98" s="65">
        <v>60</v>
      </c>
      <c r="I98" s="9">
        <f>IF(H113=0, "-", H98/H113)</f>
        <v>9.9700897308075773E-3</v>
      </c>
      <c r="J98" s="8">
        <f t="shared" si="8"/>
        <v>3.3333333333333335</v>
      </c>
      <c r="K98" s="9">
        <f t="shared" si="9"/>
        <v>-0.2</v>
      </c>
    </row>
    <row r="99" spans="1:11" x14ac:dyDescent="0.25">
      <c r="A99" s="7" t="s">
        <v>259</v>
      </c>
      <c r="B99" s="65">
        <v>2</v>
      </c>
      <c r="C99" s="34">
        <f>IF(B113=0, "-", B99/B113)</f>
        <v>4.9019607843137254E-3</v>
      </c>
      <c r="D99" s="65">
        <v>3</v>
      </c>
      <c r="E99" s="9">
        <f>IF(D113=0, "-", D99/D113)</f>
        <v>3.1948881789137379E-3</v>
      </c>
      <c r="F99" s="81">
        <v>11</v>
      </c>
      <c r="G99" s="34">
        <f>IF(F113=0, "-", F99/F113)</f>
        <v>1.4397905759162303E-3</v>
      </c>
      <c r="H99" s="65">
        <v>10</v>
      </c>
      <c r="I99" s="9">
        <f>IF(H113=0, "-", H99/H113)</f>
        <v>1.661681621801263E-3</v>
      </c>
      <c r="J99" s="8">
        <f t="shared" si="8"/>
        <v>-0.33333333333333331</v>
      </c>
      <c r="K99" s="9">
        <f t="shared" si="9"/>
        <v>0.1</v>
      </c>
    </row>
    <row r="100" spans="1:11" x14ac:dyDescent="0.25">
      <c r="A100" s="7" t="s">
        <v>260</v>
      </c>
      <c r="B100" s="65">
        <v>4</v>
      </c>
      <c r="C100" s="34">
        <f>IF(B113=0, "-", B100/B113)</f>
        <v>9.8039215686274508E-3</v>
      </c>
      <c r="D100" s="65">
        <v>0</v>
      </c>
      <c r="E100" s="9">
        <f>IF(D113=0, "-", D100/D113)</f>
        <v>0</v>
      </c>
      <c r="F100" s="81">
        <v>96</v>
      </c>
      <c r="G100" s="34">
        <f>IF(F113=0, "-", F100/F113)</f>
        <v>1.2565445026178011E-2</v>
      </c>
      <c r="H100" s="65">
        <v>0</v>
      </c>
      <c r="I100" s="9">
        <f>IF(H113=0, "-", H100/H113)</f>
        <v>0</v>
      </c>
      <c r="J100" s="8" t="str">
        <f t="shared" si="8"/>
        <v>-</v>
      </c>
      <c r="K100" s="9" t="str">
        <f t="shared" si="9"/>
        <v>-</v>
      </c>
    </row>
    <row r="101" spans="1:11" x14ac:dyDescent="0.25">
      <c r="A101" s="7" t="s">
        <v>261</v>
      </c>
      <c r="B101" s="65">
        <v>0</v>
      </c>
      <c r="C101" s="34">
        <f>IF(B113=0, "-", B101/B113)</f>
        <v>0</v>
      </c>
      <c r="D101" s="65">
        <v>0</v>
      </c>
      <c r="E101" s="9">
        <f>IF(D113=0, "-", D101/D113)</f>
        <v>0</v>
      </c>
      <c r="F101" s="81">
        <v>12</v>
      </c>
      <c r="G101" s="34">
        <f>IF(F113=0, "-", F101/F113)</f>
        <v>1.5706806282722514E-3</v>
      </c>
      <c r="H101" s="65">
        <v>13</v>
      </c>
      <c r="I101" s="9">
        <f>IF(H113=0, "-", H101/H113)</f>
        <v>2.1601861083416418E-3</v>
      </c>
      <c r="J101" s="8" t="str">
        <f t="shared" si="8"/>
        <v>-</v>
      </c>
      <c r="K101" s="9">
        <f t="shared" si="9"/>
        <v>-7.6923076923076927E-2</v>
      </c>
    </row>
    <row r="102" spans="1:11" x14ac:dyDescent="0.25">
      <c r="A102" s="7" t="s">
        <v>262</v>
      </c>
      <c r="B102" s="65">
        <v>36</v>
      </c>
      <c r="C102" s="34">
        <f>IF(B113=0, "-", B102/B113)</f>
        <v>8.8235294117647065E-2</v>
      </c>
      <c r="D102" s="65">
        <v>28</v>
      </c>
      <c r="E102" s="9">
        <f>IF(D113=0, "-", D102/D113)</f>
        <v>2.9818956336528223E-2</v>
      </c>
      <c r="F102" s="81">
        <v>397</v>
      </c>
      <c r="G102" s="34">
        <f>IF(F113=0, "-", F102/F113)</f>
        <v>5.1963350785340312E-2</v>
      </c>
      <c r="H102" s="65">
        <v>168</v>
      </c>
      <c r="I102" s="9">
        <f>IF(H113=0, "-", H102/H113)</f>
        <v>2.7916251246261216E-2</v>
      </c>
      <c r="J102" s="8">
        <f t="shared" si="8"/>
        <v>0.2857142857142857</v>
      </c>
      <c r="K102" s="9">
        <f t="shared" si="9"/>
        <v>1.3630952380952381</v>
      </c>
    </row>
    <row r="103" spans="1:11" x14ac:dyDescent="0.25">
      <c r="A103" s="7" t="s">
        <v>263</v>
      </c>
      <c r="B103" s="65">
        <v>0</v>
      </c>
      <c r="C103" s="34">
        <f>IF(B113=0, "-", B103/B113)</f>
        <v>0</v>
      </c>
      <c r="D103" s="65">
        <v>0</v>
      </c>
      <c r="E103" s="9">
        <f>IF(D113=0, "-", D103/D113)</f>
        <v>0</v>
      </c>
      <c r="F103" s="81">
        <v>0</v>
      </c>
      <c r="G103" s="34">
        <f>IF(F113=0, "-", F103/F113)</f>
        <v>0</v>
      </c>
      <c r="H103" s="65">
        <v>7</v>
      </c>
      <c r="I103" s="9">
        <f>IF(H113=0, "-", H103/H113)</f>
        <v>1.1631771352608839E-3</v>
      </c>
      <c r="J103" s="8" t="str">
        <f t="shared" si="8"/>
        <v>-</v>
      </c>
      <c r="K103" s="9">
        <f t="shared" si="9"/>
        <v>-1</v>
      </c>
    </row>
    <row r="104" spans="1:11" x14ac:dyDescent="0.25">
      <c r="A104" s="7" t="s">
        <v>264</v>
      </c>
      <c r="B104" s="65">
        <v>30</v>
      </c>
      <c r="C104" s="34">
        <f>IF(B113=0, "-", B104/B113)</f>
        <v>7.3529411764705885E-2</v>
      </c>
      <c r="D104" s="65">
        <v>106</v>
      </c>
      <c r="E104" s="9">
        <f>IF(D113=0, "-", D104/D113)</f>
        <v>0.11288604898828541</v>
      </c>
      <c r="F104" s="81">
        <v>958</v>
      </c>
      <c r="G104" s="34">
        <f>IF(F113=0, "-", F104/F113)</f>
        <v>0.12539267015706806</v>
      </c>
      <c r="H104" s="65">
        <v>1123</v>
      </c>
      <c r="I104" s="9">
        <f>IF(H113=0, "-", H104/H113)</f>
        <v>0.18660684612828182</v>
      </c>
      <c r="J104" s="8">
        <f t="shared" si="8"/>
        <v>-0.71698113207547165</v>
      </c>
      <c r="K104" s="9">
        <f t="shared" si="9"/>
        <v>-0.14692787177203917</v>
      </c>
    </row>
    <row r="105" spans="1:11" x14ac:dyDescent="0.25">
      <c r="A105" s="7" t="s">
        <v>265</v>
      </c>
      <c r="B105" s="65">
        <v>14</v>
      </c>
      <c r="C105" s="34">
        <f>IF(B113=0, "-", B105/B113)</f>
        <v>3.4313725490196081E-2</v>
      </c>
      <c r="D105" s="65">
        <v>36</v>
      </c>
      <c r="E105" s="9">
        <f>IF(D113=0, "-", D105/D113)</f>
        <v>3.8338658146964855E-2</v>
      </c>
      <c r="F105" s="81">
        <v>383</v>
      </c>
      <c r="G105" s="34">
        <f>IF(F113=0, "-", F105/F113)</f>
        <v>5.013089005235602E-2</v>
      </c>
      <c r="H105" s="65">
        <v>489</v>
      </c>
      <c r="I105" s="9">
        <f>IF(H113=0, "-", H105/H113)</f>
        <v>8.1256231306081755E-2</v>
      </c>
      <c r="J105" s="8">
        <f t="shared" si="8"/>
        <v>-0.61111111111111116</v>
      </c>
      <c r="K105" s="9">
        <f t="shared" si="9"/>
        <v>-0.21676891615541921</v>
      </c>
    </row>
    <row r="106" spans="1:11" x14ac:dyDescent="0.25">
      <c r="A106" s="7" t="s">
        <v>266</v>
      </c>
      <c r="B106" s="65">
        <v>0</v>
      </c>
      <c r="C106" s="34">
        <f>IF(B113=0, "-", B106/B113)</f>
        <v>0</v>
      </c>
      <c r="D106" s="65">
        <v>1</v>
      </c>
      <c r="E106" s="9">
        <f>IF(D113=0, "-", D106/D113)</f>
        <v>1.0649627263045794E-3</v>
      </c>
      <c r="F106" s="81">
        <v>27</v>
      </c>
      <c r="G106" s="34">
        <f>IF(F113=0, "-", F106/F113)</f>
        <v>3.5340314136125656E-3</v>
      </c>
      <c r="H106" s="65">
        <v>41</v>
      </c>
      <c r="I106" s="9">
        <f>IF(H113=0, "-", H106/H113)</f>
        <v>6.8128946493851775E-3</v>
      </c>
      <c r="J106" s="8">
        <f t="shared" si="8"/>
        <v>-1</v>
      </c>
      <c r="K106" s="9">
        <f t="shared" si="9"/>
        <v>-0.34146341463414637</v>
      </c>
    </row>
    <row r="107" spans="1:11" x14ac:dyDescent="0.25">
      <c r="A107" s="7" t="s">
        <v>267</v>
      </c>
      <c r="B107" s="65">
        <v>28</v>
      </c>
      <c r="C107" s="34">
        <f>IF(B113=0, "-", B107/B113)</f>
        <v>6.8627450980392163E-2</v>
      </c>
      <c r="D107" s="65">
        <v>7</v>
      </c>
      <c r="E107" s="9">
        <f>IF(D113=0, "-", D107/D113)</f>
        <v>7.4547390841320556E-3</v>
      </c>
      <c r="F107" s="81">
        <v>730</v>
      </c>
      <c r="G107" s="34">
        <f>IF(F113=0, "-", F107/F113)</f>
        <v>9.5549738219895292E-2</v>
      </c>
      <c r="H107" s="65">
        <v>149</v>
      </c>
      <c r="I107" s="9">
        <f>IF(H113=0, "-", H107/H113)</f>
        <v>2.4759056164838818E-2</v>
      </c>
      <c r="J107" s="8">
        <f t="shared" si="8"/>
        <v>3</v>
      </c>
      <c r="K107" s="9">
        <f t="shared" si="9"/>
        <v>3.8993288590604025</v>
      </c>
    </row>
    <row r="108" spans="1:11" x14ac:dyDescent="0.25">
      <c r="A108" s="7" t="s">
        <v>268</v>
      </c>
      <c r="B108" s="65">
        <v>98</v>
      </c>
      <c r="C108" s="34">
        <f>IF(B113=0, "-", B108/B113)</f>
        <v>0.24019607843137256</v>
      </c>
      <c r="D108" s="65">
        <v>444</v>
      </c>
      <c r="E108" s="9">
        <f>IF(D113=0, "-", D108/D113)</f>
        <v>0.47284345047923321</v>
      </c>
      <c r="F108" s="81">
        <v>3177</v>
      </c>
      <c r="G108" s="34">
        <f>IF(F113=0, "-", F108/F113)</f>
        <v>0.41583769633507855</v>
      </c>
      <c r="H108" s="65">
        <v>2244</v>
      </c>
      <c r="I108" s="9">
        <f>IF(H113=0, "-", H108/H113)</f>
        <v>0.3728813559322034</v>
      </c>
      <c r="J108" s="8">
        <f t="shared" si="8"/>
        <v>-0.77927927927927931</v>
      </c>
      <c r="K108" s="9">
        <f t="shared" si="9"/>
        <v>0.41577540106951871</v>
      </c>
    </row>
    <row r="109" spans="1:11" x14ac:dyDescent="0.25">
      <c r="A109" s="7" t="s">
        <v>269</v>
      </c>
      <c r="B109" s="65">
        <v>7</v>
      </c>
      <c r="C109" s="34">
        <f>IF(B113=0, "-", B109/B113)</f>
        <v>1.7156862745098041E-2</v>
      </c>
      <c r="D109" s="65">
        <v>18</v>
      </c>
      <c r="E109" s="9">
        <f>IF(D113=0, "-", D109/D113)</f>
        <v>1.9169329073482427E-2</v>
      </c>
      <c r="F109" s="81">
        <v>172</v>
      </c>
      <c r="G109" s="34">
        <f>IF(F113=0, "-", F109/F113)</f>
        <v>2.2513089005235604E-2</v>
      </c>
      <c r="H109" s="65">
        <v>120</v>
      </c>
      <c r="I109" s="9">
        <f>IF(H113=0, "-", H109/H113)</f>
        <v>1.9940179461615155E-2</v>
      </c>
      <c r="J109" s="8">
        <f t="shared" si="8"/>
        <v>-0.61111111111111116</v>
      </c>
      <c r="K109" s="9">
        <f t="shared" si="9"/>
        <v>0.43333333333333335</v>
      </c>
    </row>
    <row r="110" spans="1:11" x14ac:dyDescent="0.25">
      <c r="A110" s="7" t="s">
        <v>270</v>
      </c>
      <c r="B110" s="65">
        <v>7</v>
      </c>
      <c r="C110" s="34">
        <f>IF(B113=0, "-", B110/B113)</f>
        <v>1.7156862745098041E-2</v>
      </c>
      <c r="D110" s="65">
        <v>12</v>
      </c>
      <c r="E110" s="9">
        <f>IF(D113=0, "-", D110/D113)</f>
        <v>1.2779552715654952E-2</v>
      </c>
      <c r="F110" s="81">
        <v>40</v>
      </c>
      <c r="G110" s="34">
        <f>IF(F113=0, "-", F110/F113)</f>
        <v>5.235602094240838E-3</v>
      </c>
      <c r="H110" s="65">
        <v>59</v>
      </c>
      <c r="I110" s="9">
        <f>IF(H113=0, "-", H110/H113)</f>
        <v>9.8039215686274508E-3</v>
      </c>
      <c r="J110" s="8">
        <f t="shared" si="8"/>
        <v>-0.41666666666666669</v>
      </c>
      <c r="K110" s="9">
        <f t="shared" si="9"/>
        <v>-0.32203389830508472</v>
      </c>
    </row>
    <row r="111" spans="1:11" x14ac:dyDescent="0.25">
      <c r="A111" s="7" t="s">
        <v>271</v>
      </c>
      <c r="B111" s="65">
        <v>5</v>
      </c>
      <c r="C111" s="34">
        <f>IF(B113=0, "-", B111/B113)</f>
        <v>1.2254901960784314E-2</v>
      </c>
      <c r="D111" s="65">
        <v>8</v>
      </c>
      <c r="E111" s="9">
        <f>IF(D113=0, "-", D111/D113)</f>
        <v>8.5197018104366355E-3</v>
      </c>
      <c r="F111" s="81">
        <v>51</v>
      </c>
      <c r="G111" s="34">
        <f>IF(F113=0, "-", F111/F113)</f>
        <v>6.6753926701570683E-3</v>
      </c>
      <c r="H111" s="65">
        <v>47</v>
      </c>
      <c r="I111" s="9">
        <f>IF(H113=0, "-", H111/H113)</f>
        <v>7.8099036224659356E-3</v>
      </c>
      <c r="J111" s="8">
        <f t="shared" si="8"/>
        <v>-0.375</v>
      </c>
      <c r="K111" s="9">
        <f t="shared" si="9"/>
        <v>8.5106382978723402E-2</v>
      </c>
    </row>
    <row r="112" spans="1:11" x14ac:dyDescent="0.25">
      <c r="A112" s="2"/>
      <c r="B112" s="68"/>
      <c r="C112" s="33"/>
      <c r="D112" s="68"/>
      <c r="E112" s="6"/>
      <c r="F112" s="82"/>
      <c r="G112" s="33"/>
      <c r="H112" s="68"/>
      <c r="I112" s="6"/>
      <c r="J112" s="5"/>
      <c r="K112" s="6"/>
    </row>
    <row r="113" spans="1:11" s="43" customFormat="1" ht="13" x14ac:dyDescent="0.3">
      <c r="A113" s="162" t="s">
        <v>613</v>
      </c>
      <c r="B113" s="71">
        <f>SUM(B93:B112)</f>
        <v>408</v>
      </c>
      <c r="C113" s="40">
        <f>B113/29426</f>
        <v>1.3865289200027187E-2</v>
      </c>
      <c r="D113" s="71">
        <f>SUM(D93:D112)</f>
        <v>939</v>
      </c>
      <c r="E113" s="41">
        <f>D113/25367</f>
        <v>3.7016596365356563E-2</v>
      </c>
      <c r="F113" s="77">
        <f>SUM(F93:F112)</f>
        <v>7640</v>
      </c>
      <c r="G113" s="42">
        <f>F113/239363</f>
        <v>3.1918049155466803E-2</v>
      </c>
      <c r="H113" s="71">
        <f>SUM(H93:H112)</f>
        <v>6018</v>
      </c>
      <c r="I113" s="41">
        <f>H113/214492</f>
        <v>2.8056990470507057E-2</v>
      </c>
      <c r="J113" s="37">
        <f>IF(D113=0, "-", IF((B113-D113)/D113&lt;10, (B113-D113)/D113, "&gt;999%"))</f>
        <v>-0.56549520766773165</v>
      </c>
      <c r="K113" s="38">
        <f>IF(H113=0, "-", IF((F113-H113)/H113&lt;10, (F113-H113)/H113, "&gt;999%"))</f>
        <v>0.26952475905616485</v>
      </c>
    </row>
    <row r="114" spans="1:11" x14ac:dyDescent="0.25">
      <c r="B114" s="83"/>
      <c r="D114" s="83"/>
      <c r="F114" s="83"/>
      <c r="H114" s="83"/>
    </row>
    <row r="115" spans="1:11" s="43" customFormat="1" ht="13" x14ac:dyDescent="0.3">
      <c r="A115" s="162" t="s">
        <v>612</v>
      </c>
      <c r="B115" s="71">
        <v>729</v>
      </c>
      <c r="C115" s="40">
        <f>B115/29426</f>
        <v>2.4774009379460341E-2</v>
      </c>
      <c r="D115" s="71">
        <v>1151</v>
      </c>
      <c r="E115" s="41">
        <f>D115/25367</f>
        <v>4.5373910986715026E-2</v>
      </c>
      <c r="F115" s="77">
        <v>10148</v>
      </c>
      <c r="G115" s="42">
        <f>F115/239363</f>
        <v>4.2395859009120039E-2</v>
      </c>
      <c r="H115" s="71">
        <v>8846</v>
      </c>
      <c r="I115" s="41">
        <f>H115/214492</f>
        <v>4.1241631389515691E-2</v>
      </c>
      <c r="J115" s="37">
        <f>IF(D115=0, "-", IF((B115-D115)/D115&lt;10, (B115-D115)/D115, "&gt;999%"))</f>
        <v>-0.36663770634231102</v>
      </c>
      <c r="K115" s="38">
        <f>IF(H115=0, "-", IF((F115-H115)/H115&lt;10, (F115-H115)/H115, "&gt;999%"))</f>
        <v>0.14718516843771196</v>
      </c>
    </row>
    <row r="116" spans="1:11" x14ac:dyDescent="0.25">
      <c r="B116" s="83"/>
      <c r="D116" s="83"/>
      <c r="F116" s="83"/>
      <c r="H116" s="83"/>
    </row>
    <row r="117" spans="1:11" ht="15.5" x14ac:dyDescent="0.35">
      <c r="A117" s="164" t="s">
        <v>119</v>
      </c>
      <c r="B117" s="196" t="s">
        <v>1</v>
      </c>
      <c r="C117" s="200"/>
      <c r="D117" s="200"/>
      <c r="E117" s="197"/>
      <c r="F117" s="196" t="s">
        <v>14</v>
      </c>
      <c r="G117" s="200"/>
      <c r="H117" s="200"/>
      <c r="I117" s="197"/>
      <c r="J117" s="196" t="s">
        <v>15</v>
      </c>
      <c r="K117" s="197"/>
    </row>
    <row r="118" spans="1:11" ht="13" x14ac:dyDescent="0.3">
      <c r="A118" s="22"/>
      <c r="B118" s="196">
        <f>VALUE(RIGHT($B$2, 4))</f>
        <v>2023</v>
      </c>
      <c r="C118" s="197"/>
      <c r="D118" s="196">
        <f>B118-1</f>
        <v>2022</v>
      </c>
      <c r="E118" s="204"/>
      <c r="F118" s="196">
        <f>B118</f>
        <v>2023</v>
      </c>
      <c r="G118" s="204"/>
      <c r="H118" s="196">
        <f>D118</f>
        <v>2022</v>
      </c>
      <c r="I118" s="204"/>
      <c r="J118" s="140" t="s">
        <v>4</v>
      </c>
      <c r="K118" s="141" t="s">
        <v>2</v>
      </c>
    </row>
    <row r="119" spans="1:11" ht="13" x14ac:dyDescent="0.3">
      <c r="A119" s="163" t="s">
        <v>147</v>
      </c>
      <c r="B119" s="61" t="s">
        <v>12</v>
      </c>
      <c r="C119" s="62" t="s">
        <v>13</v>
      </c>
      <c r="D119" s="61" t="s">
        <v>12</v>
      </c>
      <c r="E119" s="63" t="s">
        <v>13</v>
      </c>
      <c r="F119" s="62" t="s">
        <v>12</v>
      </c>
      <c r="G119" s="62" t="s">
        <v>13</v>
      </c>
      <c r="H119" s="61" t="s">
        <v>12</v>
      </c>
      <c r="I119" s="63" t="s">
        <v>13</v>
      </c>
      <c r="J119" s="61"/>
      <c r="K119" s="63"/>
    </row>
    <row r="120" spans="1:11" x14ac:dyDescent="0.25">
      <c r="A120" s="7" t="s">
        <v>272</v>
      </c>
      <c r="B120" s="65">
        <v>2</v>
      </c>
      <c r="C120" s="34">
        <f>IF(B124=0, "-", B120/B124)</f>
        <v>9.5238095238095233E-2</v>
      </c>
      <c r="D120" s="65">
        <v>0</v>
      </c>
      <c r="E120" s="9">
        <f>IF(D124=0, "-", D120/D124)</f>
        <v>0</v>
      </c>
      <c r="F120" s="81">
        <v>13</v>
      </c>
      <c r="G120" s="34">
        <f>IF(F124=0, "-", F120/F124)</f>
        <v>2.6315789473684209E-2</v>
      </c>
      <c r="H120" s="65">
        <v>0</v>
      </c>
      <c r="I120" s="9">
        <f>IF(H124=0, "-", H120/H124)</f>
        <v>0</v>
      </c>
      <c r="J120" s="8" t="str">
        <f>IF(D120=0, "-", IF((B120-D120)/D120&lt;10, (B120-D120)/D120, "&gt;999%"))</f>
        <v>-</v>
      </c>
      <c r="K120" s="9" t="str">
        <f>IF(H120=0, "-", IF((F120-H120)/H120&lt;10, (F120-H120)/H120, "&gt;999%"))</f>
        <v>-</v>
      </c>
    </row>
    <row r="121" spans="1:11" x14ac:dyDescent="0.25">
      <c r="A121" s="7" t="s">
        <v>273</v>
      </c>
      <c r="B121" s="65">
        <v>11</v>
      </c>
      <c r="C121" s="34">
        <f>IF(B124=0, "-", B121/B124)</f>
        <v>0.52380952380952384</v>
      </c>
      <c r="D121" s="65">
        <v>21</v>
      </c>
      <c r="E121" s="9">
        <f>IF(D124=0, "-", D121/D124)</f>
        <v>0.65625</v>
      </c>
      <c r="F121" s="81">
        <v>417</v>
      </c>
      <c r="G121" s="34">
        <f>IF(F124=0, "-", F121/F124)</f>
        <v>0.84412955465587047</v>
      </c>
      <c r="H121" s="65">
        <v>478</v>
      </c>
      <c r="I121" s="9">
        <f>IF(H124=0, "-", H121/H124)</f>
        <v>0.66022099447513816</v>
      </c>
      <c r="J121" s="8">
        <f>IF(D121=0, "-", IF((B121-D121)/D121&lt;10, (B121-D121)/D121, "&gt;999%"))</f>
        <v>-0.47619047619047616</v>
      </c>
      <c r="K121" s="9">
        <f>IF(H121=0, "-", IF((F121-H121)/H121&lt;10, (F121-H121)/H121, "&gt;999%"))</f>
        <v>-0.12761506276150628</v>
      </c>
    </row>
    <row r="122" spans="1:11" x14ac:dyDescent="0.25">
      <c r="A122" s="7" t="s">
        <v>274</v>
      </c>
      <c r="B122" s="65">
        <v>8</v>
      </c>
      <c r="C122" s="34">
        <f>IF(B124=0, "-", B122/B124)</f>
        <v>0.38095238095238093</v>
      </c>
      <c r="D122" s="65">
        <v>11</v>
      </c>
      <c r="E122" s="9">
        <f>IF(D124=0, "-", D122/D124)</f>
        <v>0.34375</v>
      </c>
      <c r="F122" s="81">
        <v>64</v>
      </c>
      <c r="G122" s="34">
        <f>IF(F124=0, "-", F122/F124)</f>
        <v>0.12955465587044535</v>
      </c>
      <c r="H122" s="65">
        <v>246</v>
      </c>
      <c r="I122" s="9">
        <f>IF(H124=0, "-", H122/H124)</f>
        <v>0.3397790055248619</v>
      </c>
      <c r="J122" s="8">
        <f>IF(D122=0, "-", IF((B122-D122)/D122&lt;10, (B122-D122)/D122, "&gt;999%"))</f>
        <v>-0.27272727272727271</v>
      </c>
      <c r="K122" s="9">
        <f>IF(H122=0, "-", IF((F122-H122)/H122&lt;10, (F122-H122)/H122, "&gt;999%"))</f>
        <v>-0.73983739837398377</v>
      </c>
    </row>
    <row r="123" spans="1:11" x14ac:dyDescent="0.25">
      <c r="A123" s="2"/>
      <c r="B123" s="68"/>
      <c r="C123" s="33"/>
      <c r="D123" s="68"/>
      <c r="E123" s="6"/>
      <c r="F123" s="82"/>
      <c r="G123" s="33"/>
      <c r="H123" s="68"/>
      <c r="I123" s="6"/>
      <c r="J123" s="5"/>
      <c r="K123" s="6"/>
    </row>
    <row r="124" spans="1:11" s="43" customFormat="1" ht="13" x14ac:dyDescent="0.3">
      <c r="A124" s="162" t="s">
        <v>611</v>
      </c>
      <c r="B124" s="71">
        <f>SUM(B120:B123)</f>
        <v>21</v>
      </c>
      <c r="C124" s="40">
        <f>B124/29426</f>
        <v>7.1365459117786988E-4</v>
      </c>
      <c r="D124" s="71">
        <f>SUM(D120:D123)</f>
        <v>32</v>
      </c>
      <c r="E124" s="41">
        <f>D124/25367</f>
        <v>1.2614814522805219E-3</v>
      </c>
      <c r="F124" s="77">
        <f>SUM(F120:F123)</f>
        <v>494</v>
      </c>
      <c r="G124" s="42">
        <f>F124/239363</f>
        <v>2.0638110317801831E-3</v>
      </c>
      <c r="H124" s="71">
        <f>SUM(H120:H123)</f>
        <v>724</v>
      </c>
      <c r="I124" s="41">
        <f>H124/214492</f>
        <v>3.3754172649795799E-3</v>
      </c>
      <c r="J124" s="37">
        <f>IF(D124=0, "-", IF((B124-D124)/D124&lt;10, (B124-D124)/D124, "&gt;999%"))</f>
        <v>-0.34375</v>
      </c>
      <c r="K124" s="38">
        <f>IF(H124=0, "-", IF((F124-H124)/H124&lt;10, (F124-H124)/H124, "&gt;999%"))</f>
        <v>-0.31767955801104975</v>
      </c>
    </row>
    <row r="125" spans="1:11" x14ac:dyDescent="0.25">
      <c r="B125" s="83"/>
      <c r="D125" s="83"/>
      <c r="F125" s="83"/>
      <c r="H125" s="83"/>
    </row>
    <row r="126" spans="1:11" ht="13" x14ac:dyDescent="0.3">
      <c r="A126" s="163" t="s">
        <v>148</v>
      </c>
      <c r="B126" s="61" t="s">
        <v>12</v>
      </c>
      <c r="C126" s="62" t="s">
        <v>13</v>
      </c>
      <c r="D126" s="61" t="s">
        <v>12</v>
      </c>
      <c r="E126" s="63" t="s">
        <v>13</v>
      </c>
      <c r="F126" s="62" t="s">
        <v>12</v>
      </c>
      <c r="G126" s="62" t="s">
        <v>13</v>
      </c>
      <c r="H126" s="61" t="s">
        <v>12</v>
      </c>
      <c r="I126" s="63" t="s">
        <v>13</v>
      </c>
      <c r="J126" s="61"/>
      <c r="K126" s="63"/>
    </row>
    <row r="127" spans="1:11" x14ac:dyDescent="0.25">
      <c r="A127" s="7" t="s">
        <v>275</v>
      </c>
      <c r="B127" s="65">
        <v>16</v>
      </c>
      <c r="C127" s="34">
        <f>IF(B140=0, "-", B127/B140)</f>
        <v>0.13333333333333333</v>
      </c>
      <c r="D127" s="65">
        <v>5</v>
      </c>
      <c r="E127" s="9">
        <f>IF(D140=0, "-", D127/D140)</f>
        <v>6.5789473684210523E-2</v>
      </c>
      <c r="F127" s="81">
        <v>63</v>
      </c>
      <c r="G127" s="34">
        <f>IF(F140=0, "-", F127/F140)</f>
        <v>8.1606217616580309E-2</v>
      </c>
      <c r="H127" s="65">
        <v>57</v>
      </c>
      <c r="I127" s="9">
        <f>IF(H140=0, "-", H127/H140)</f>
        <v>0.10017574692442882</v>
      </c>
      <c r="J127" s="8">
        <f t="shared" ref="J127:J138" si="10">IF(D127=0, "-", IF((B127-D127)/D127&lt;10, (B127-D127)/D127, "&gt;999%"))</f>
        <v>2.2000000000000002</v>
      </c>
      <c r="K127" s="9">
        <f t="shared" ref="K127:K138" si="11">IF(H127=0, "-", IF((F127-H127)/H127&lt;10, (F127-H127)/H127, "&gt;999%"))</f>
        <v>0.10526315789473684</v>
      </c>
    </row>
    <row r="128" spans="1:11" x14ac:dyDescent="0.25">
      <c r="A128" s="7" t="s">
        <v>276</v>
      </c>
      <c r="B128" s="65">
        <v>1</v>
      </c>
      <c r="C128" s="34">
        <f>IF(B140=0, "-", B128/B140)</f>
        <v>8.3333333333333332E-3</v>
      </c>
      <c r="D128" s="65">
        <v>1</v>
      </c>
      <c r="E128" s="9">
        <f>IF(D140=0, "-", D128/D140)</f>
        <v>1.3157894736842105E-2</v>
      </c>
      <c r="F128" s="81">
        <v>9</v>
      </c>
      <c r="G128" s="34">
        <f>IF(F140=0, "-", F128/F140)</f>
        <v>1.1658031088082901E-2</v>
      </c>
      <c r="H128" s="65">
        <v>12</v>
      </c>
      <c r="I128" s="9">
        <f>IF(H140=0, "-", H128/H140)</f>
        <v>2.10896309314587E-2</v>
      </c>
      <c r="J128" s="8">
        <f t="shared" si="10"/>
        <v>0</v>
      </c>
      <c r="K128" s="9">
        <f t="shared" si="11"/>
        <v>-0.25</v>
      </c>
    </row>
    <row r="129" spans="1:11" x14ac:dyDescent="0.25">
      <c r="A129" s="7" t="s">
        <v>277</v>
      </c>
      <c r="B129" s="65">
        <v>12</v>
      </c>
      <c r="C129" s="34">
        <f>IF(B140=0, "-", B129/B140)</f>
        <v>0.1</v>
      </c>
      <c r="D129" s="65">
        <v>0</v>
      </c>
      <c r="E129" s="9">
        <f>IF(D140=0, "-", D129/D140)</f>
        <v>0</v>
      </c>
      <c r="F129" s="81">
        <v>55</v>
      </c>
      <c r="G129" s="34">
        <f>IF(F140=0, "-", F129/F140)</f>
        <v>7.1243523316062179E-2</v>
      </c>
      <c r="H129" s="65">
        <v>0</v>
      </c>
      <c r="I129" s="9">
        <f>IF(H140=0, "-", H129/H140)</f>
        <v>0</v>
      </c>
      <c r="J129" s="8" t="str">
        <f t="shared" si="10"/>
        <v>-</v>
      </c>
      <c r="K129" s="9" t="str">
        <f t="shared" si="11"/>
        <v>-</v>
      </c>
    </row>
    <row r="130" spans="1:11" x14ac:dyDescent="0.25">
      <c r="A130" s="7" t="s">
        <v>278</v>
      </c>
      <c r="B130" s="65">
        <v>39</v>
      </c>
      <c r="C130" s="34">
        <f>IF(B140=0, "-", B130/B140)</f>
        <v>0.32500000000000001</v>
      </c>
      <c r="D130" s="65">
        <v>28</v>
      </c>
      <c r="E130" s="9">
        <f>IF(D140=0, "-", D130/D140)</f>
        <v>0.36842105263157893</v>
      </c>
      <c r="F130" s="81">
        <v>241</v>
      </c>
      <c r="G130" s="34">
        <f>IF(F140=0, "-", F130/F140)</f>
        <v>0.31217616580310881</v>
      </c>
      <c r="H130" s="65">
        <v>212</v>
      </c>
      <c r="I130" s="9">
        <f>IF(H140=0, "-", H130/H140)</f>
        <v>0.37258347978910367</v>
      </c>
      <c r="J130" s="8">
        <f t="shared" si="10"/>
        <v>0.39285714285714285</v>
      </c>
      <c r="K130" s="9">
        <f t="shared" si="11"/>
        <v>0.13679245283018868</v>
      </c>
    </row>
    <row r="131" spans="1:11" x14ac:dyDescent="0.25">
      <c r="A131" s="7" t="s">
        <v>279</v>
      </c>
      <c r="B131" s="65">
        <v>0</v>
      </c>
      <c r="C131" s="34">
        <f>IF(B140=0, "-", B131/B140)</f>
        <v>0</v>
      </c>
      <c r="D131" s="65">
        <v>2</v>
      </c>
      <c r="E131" s="9">
        <f>IF(D140=0, "-", D131/D140)</f>
        <v>2.6315789473684209E-2</v>
      </c>
      <c r="F131" s="81">
        <v>2</v>
      </c>
      <c r="G131" s="34">
        <f>IF(F140=0, "-", F131/F140)</f>
        <v>2.5906735751295338E-3</v>
      </c>
      <c r="H131" s="65">
        <v>10</v>
      </c>
      <c r="I131" s="9">
        <f>IF(H140=0, "-", H131/H140)</f>
        <v>1.7574692442882251E-2</v>
      </c>
      <c r="J131" s="8">
        <f t="shared" si="10"/>
        <v>-1</v>
      </c>
      <c r="K131" s="9">
        <f t="shared" si="11"/>
        <v>-0.8</v>
      </c>
    </row>
    <row r="132" spans="1:11" x14ac:dyDescent="0.25">
      <c r="A132" s="7" t="s">
        <v>280</v>
      </c>
      <c r="B132" s="65">
        <v>1</v>
      </c>
      <c r="C132" s="34">
        <f>IF(B140=0, "-", B132/B140)</f>
        <v>8.3333333333333332E-3</v>
      </c>
      <c r="D132" s="65">
        <v>0</v>
      </c>
      <c r="E132" s="9">
        <f>IF(D140=0, "-", D132/D140)</f>
        <v>0</v>
      </c>
      <c r="F132" s="81">
        <v>2</v>
      </c>
      <c r="G132" s="34">
        <f>IF(F140=0, "-", F132/F140)</f>
        <v>2.5906735751295338E-3</v>
      </c>
      <c r="H132" s="65">
        <v>3</v>
      </c>
      <c r="I132" s="9">
        <f>IF(H140=0, "-", H132/H140)</f>
        <v>5.272407732864675E-3</v>
      </c>
      <c r="J132" s="8" t="str">
        <f t="shared" si="10"/>
        <v>-</v>
      </c>
      <c r="K132" s="9">
        <f t="shared" si="11"/>
        <v>-0.33333333333333331</v>
      </c>
    </row>
    <row r="133" spans="1:11" x14ac:dyDescent="0.25">
      <c r="A133" s="7" t="s">
        <v>281</v>
      </c>
      <c r="B133" s="65">
        <v>0</v>
      </c>
      <c r="C133" s="34">
        <f>IF(B140=0, "-", B133/B140)</f>
        <v>0</v>
      </c>
      <c r="D133" s="65">
        <v>4</v>
      </c>
      <c r="E133" s="9">
        <f>IF(D140=0, "-", D133/D140)</f>
        <v>5.2631578947368418E-2</v>
      </c>
      <c r="F133" s="81">
        <v>8</v>
      </c>
      <c r="G133" s="34">
        <f>IF(F140=0, "-", F133/F140)</f>
        <v>1.0362694300518135E-2</v>
      </c>
      <c r="H133" s="65">
        <v>24</v>
      </c>
      <c r="I133" s="9">
        <f>IF(H140=0, "-", H133/H140)</f>
        <v>4.21792618629174E-2</v>
      </c>
      <c r="J133" s="8">
        <f t="shared" si="10"/>
        <v>-1</v>
      </c>
      <c r="K133" s="9">
        <f t="shared" si="11"/>
        <v>-0.66666666666666663</v>
      </c>
    </row>
    <row r="134" spans="1:11" x14ac:dyDescent="0.25">
      <c r="A134" s="7" t="s">
        <v>282</v>
      </c>
      <c r="B134" s="65">
        <v>0</v>
      </c>
      <c r="C134" s="34">
        <f>IF(B140=0, "-", B134/B140)</f>
        <v>0</v>
      </c>
      <c r="D134" s="65">
        <v>1</v>
      </c>
      <c r="E134" s="9">
        <f>IF(D140=0, "-", D134/D140)</f>
        <v>1.3157894736842105E-2</v>
      </c>
      <c r="F134" s="81">
        <v>3</v>
      </c>
      <c r="G134" s="34">
        <f>IF(F140=0, "-", F134/F140)</f>
        <v>3.8860103626943004E-3</v>
      </c>
      <c r="H134" s="65">
        <v>13</v>
      </c>
      <c r="I134" s="9">
        <f>IF(H140=0, "-", H134/H140)</f>
        <v>2.2847100175746926E-2</v>
      </c>
      <c r="J134" s="8">
        <f t="shared" si="10"/>
        <v>-1</v>
      </c>
      <c r="K134" s="9">
        <f t="shared" si="11"/>
        <v>-0.76923076923076927</v>
      </c>
    </row>
    <row r="135" spans="1:11" x14ac:dyDescent="0.25">
      <c r="A135" s="7" t="s">
        <v>283</v>
      </c>
      <c r="B135" s="65">
        <v>13</v>
      </c>
      <c r="C135" s="34">
        <f>IF(B140=0, "-", B135/B140)</f>
        <v>0.10833333333333334</v>
      </c>
      <c r="D135" s="65">
        <v>19</v>
      </c>
      <c r="E135" s="9">
        <f>IF(D140=0, "-", D135/D140)</f>
        <v>0.25</v>
      </c>
      <c r="F135" s="81">
        <v>107</v>
      </c>
      <c r="G135" s="34">
        <f>IF(F140=0, "-", F135/F140)</f>
        <v>0.13860103626943004</v>
      </c>
      <c r="H135" s="65">
        <v>95</v>
      </c>
      <c r="I135" s="9">
        <f>IF(H140=0, "-", H135/H140)</f>
        <v>0.16695957820738136</v>
      </c>
      <c r="J135" s="8">
        <f t="shared" si="10"/>
        <v>-0.31578947368421051</v>
      </c>
      <c r="K135" s="9">
        <f t="shared" si="11"/>
        <v>0.12631578947368421</v>
      </c>
    </row>
    <row r="136" spans="1:11" x14ac:dyDescent="0.25">
      <c r="A136" s="7" t="s">
        <v>284</v>
      </c>
      <c r="B136" s="65">
        <v>10</v>
      </c>
      <c r="C136" s="34">
        <f>IF(B140=0, "-", B136/B140)</f>
        <v>8.3333333333333329E-2</v>
      </c>
      <c r="D136" s="65">
        <v>0</v>
      </c>
      <c r="E136" s="9">
        <f>IF(D140=0, "-", D136/D140)</f>
        <v>0</v>
      </c>
      <c r="F136" s="81">
        <v>136</v>
      </c>
      <c r="G136" s="34">
        <f>IF(F140=0, "-", F136/F140)</f>
        <v>0.17616580310880828</v>
      </c>
      <c r="H136" s="65">
        <v>0</v>
      </c>
      <c r="I136" s="9">
        <f>IF(H140=0, "-", H136/H140)</f>
        <v>0</v>
      </c>
      <c r="J136" s="8" t="str">
        <f t="shared" si="10"/>
        <v>-</v>
      </c>
      <c r="K136" s="9" t="str">
        <f t="shared" si="11"/>
        <v>-</v>
      </c>
    </row>
    <row r="137" spans="1:11" x14ac:dyDescent="0.25">
      <c r="A137" s="7" t="s">
        <v>285</v>
      </c>
      <c r="B137" s="65">
        <v>28</v>
      </c>
      <c r="C137" s="34">
        <f>IF(B140=0, "-", B137/B140)</f>
        <v>0.23333333333333334</v>
      </c>
      <c r="D137" s="65">
        <v>16</v>
      </c>
      <c r="E137" s="9">
        <f>IF(D140=0, "-", D137/D140)</f>
        <v>0.21052631578947367</v>
      </c>
      <c r="F137" s="81">
        <v>146</v>
      </c>
      <c r="G137" s="34">
        <f>IF(F140=0, "-", F137/F140)</f>
        <v>0.18911917098445596</v>
      </c>
      <c r="H137" s="65">
        <v>138</v>
      </c>
      <c r="I137" s="9">
        <f>IF(H140=0, "-", H137/H140)</f>
        <v>0.24253075571177504</v>
      </c>
      <c r="J137" s="8">
        <f t="shared" si="10"/>
        <v>0.75</v>
      </c>
      <c r="K137" s="9">
        <f t="shared" si="11"/>
        <v>5.7971014492753624E-2</v>
      </c>
    </row>
    <row r="138" spans="1:11" x14ac:dyDescent="0.25">
      <c r="A138" s="7" t="s">
        <v>286</v>
      </c>
      <c r="B138" s="65">
        <v>0</v>
      </c>
      <c r="C138" s="34">
        <f>IF(B140=0, "-", B138/B140)</f>
        <v>0</v>
      </c>
      <c r="D138" s="65">
        <v>0</v>
      </c>
      <c r="E138" s="9">
        <f>IF(D140=0, "-", D138/D140)</f>
        <v>0</v>
      </c>
      <c r="F138" s="81">
        <v>0</v>
      </c>
      <c r="G138" s="34">
        <f>IF(F140=0, "-", F138/F140)</f>
        <v>0</v>
      </c>
      <c r="H138" s="65">
        <v>5</v>
      </c>
      <c r="I138" s="9">
        <f>IF(H140=0, "-", H138/H140)</f>
        <v>8.7873462214411256E-3</v>
      </c>
      <c r="J138" s="8" t="str">
        <f t="shared" si="10"/>
        <v>-</v>
      </c>
      <c r="K138" s="9">
        <f t="shared" si="11"/>
        <v>-1</v>
      </c>
    </row>
    <row r="139" spans="1:11" x14ac:dyDescent="0.25">
      <c r="A139" s="2"/>
      <c r="B139" s="68"/>
      <c r="C139" s="33"/>
      <c r="D139" s="68"/>
      <c r="E139" s="6"/>
      <c r="F139" s="82"/>
      <c r="G139" s="33"/>
      <c r="H139" s="68"/>
      <c r="I139" s="6"/>
      <c r="J139" s="5"/>
      <c r="K139" s="6"/>
    </row>
    <row r="140" spans="1:11" s="43" customFormat="1" ht="13" x14ac:dyDescent="0.3">
      <c r="A140" s="162" t="s">
        <v>610</v>
      </c>
      <c r="B140" s="71">
        <f>SUM(B127:B139)</f>
        <v>120</v>
      </c>
      <c r="C140" s="40">
        <f>B140/29426</f>
        <v>4.078026235302114E-3</v>
      </c>
      <c r="D140" s="71">
        <f>SUM(D127:D139)</f>
        <v>76</v>
      </c>
      <c r="E140" s="41">
        <f>D140/25367</f>
        <v>2.9960184491662394E-3</v>
      </c>
      <c r="F140" s="77">
        <f>SUM(F127:F139)</f>
        <v>772</v>
      </c>
      <c r="G140" s="42">
        <f>F140/239363</f>
        <v>3.225226956547169E-3</v>
      </c>
      <c r="H140" s="71">
        <f>SUM(H127:H139)</f>
        <v>569</v>
      </c>
      <c r="I140" s="41">
        <f>H140/214492</f>
        <v>2.6527795908472111E-3</v>
      </c>
      <c r="J140" s="37">
        <f>IF(D140=0, "-", IF((B140-D140)/D140&lt;10, (B140-D140)/D140, "&gt;999%"))</f>
        <v>0.57894736842105265</v>
      </c>
      <c r="K140" s="38">
        <f>IF(H140=0, "-", IF((F140-H140)/H140&lt;10, (F140-H140)/H140, "&gt;999%"))</f>
        <v>0.35676625659050965</v>
      </c>
    </row>
    <row r="141" spans="1:11" x14ac:dyDescent="0.25">
      <c r="B141" s="83"/>
      <c r="D141" s="83"/>
      <c r="F141" s="83"/>
      <c r="H141" s="83"/>
    </row>
    <row r="142" spans="1:11" s="43" customFormat="1" ht="13" x14ac:dyDescent="0.3">
      <c r="A142" s="162" t="s">
        <v>609</v>
      </c>
      <c r="B142" s="71">
        <v>141</v>
      </c>
      <c r="C142" s="40">
        <f>B142/29426</f>
        <v>4.7916808264799838E-3</v>
      </c>
      <c r="D142" s="71">
        <v>108</v>
      </c>
      <c r="E142" s="41">
        <f>D142/25367</f>
        <v>4.2574999014467615E-3</v>
      </c>
      <c r="F142" s="77">
        <v>1266</v>
      </c>
      <c r="G142" s="42">
        <f>F142/239363</f>
        <v>5.2890379883273522E-3</v>
      </c>
      <c r="H142" s="71">
        <v>1293</v>
      </c>
      <c r="I142" s="41">
        <f>H142/214492</f>
        <v>6.0281968558267909E-3</v>
      </c>
      <c r="J142" s="37">
        <f>IF(D142=0, "-", IF((B142-D142)/D142&lt;10, (B142-D142)/D142, "&gt;999%"))</f>
        <v>0.30555555555555558</v>
      </c>
      <c r="K142" s="38">
        <f>IF(H142=0, "-", IF((F142-H142)/H142&lt;10, (F142-H142)/H142, "&gt;999%"))</f>
        <v>-2.0881670533642691E-2</v>
      </c>
    </row>
    <row r="143" spans="1:11" x14ac:dyDescent="0.25">
      <c r="B143" s="83"/>
      <c r="D143" s="83"/>
      <c r="F143" s="83"/>
      <c r="H143" s="83"/>
    </row>
    <row r="144" spans="1:11" ht="15.5" x14ac:dyDescent="0.35">
      <c r="A144" s="164" t="s">
        <v>120</v>
      </c>
      <c r="B144" s="196" t="s">
        <v>1</v>
      </c>
      <c r="C144" s="200"/>
      <c r="D144" s="200"/>
      <c r="E144" s="197"/>
      <c r="F144" s="196" t="s">
        <v>14</v>
      </c>
      <c r="G144" s="200"/>
      <c r="H144" s="200"/>
      <c r="I144" s="197"/>
      <c r="J144" s="196" t="s">
        <v>15</v>
      </c>
      <c r="K144" s="197"/>
    </row>
    <row r="145" spans="1:11" ht="13" x14ac:dyDescent="0.3">
      <c r="A145" s="22"/>
      <c r="B145" s="196">
        <f>VALUE(RIGHT($B$2, 4))</f>
        <v>2023</v>
      </c>
      <c r="C145" s="197"/>
      <c r="D145" s="196">
        <f>B145-1</f>
        <v>2022</v>
      </c>
      <c r="E145" s="204"/>
      <c r="F145" s="196">
        <f>B145</f>
        <v>2023</v>
      </c>
      <c r="G145" s="204"/>
      <c r="H145" s="196">
        <f>D145</f>
        <v>2022</v>
      </c>
      <c r="I145" s="204"/>
      <c r="J145" s="140" t="s">
        <v>4</v>
      </c>
      <c r="K145" s="141" t="s">
        <v>2</v>
      </c>
    </row>
    <row r="146" spans="1:11" ht="13" x14ac:dyDescent="0.3">
      <c r="A146" s="163" t="s">
        <v>149</v>
      </c>
      <c r="B146" s="61" t="s">
        <v>12</v>
      </c>
      <c r="C146" s="62" t="s">
        <v>13</v>
      </c>
      <c r="D146" s="61" t="s">
        <v>12</v>
      </c>
      <c r="E146" s="63" t="s">
        <v>13</v>
      </c>
      <c r="F146" s="62" t="s">
        <v>12</v>
      </c>
      <c r="G146" s="62" t="s">
        <v>13</v>
      </c>
      <c r="H146" s="61" t="s">
        <v>12</v>
      </c>
      <c r="I146" s="63" t="s">
        <v>13</v>
      </c>
      <c r="J146" s="61"/>
      <c r="K146" s="63"/>
    </row>
    <row r="147" spans="1:11" x14ac:dyDescent="0.25">
      <c r="A147" s="7" t="s">
        <v>287</v>
      </c>
      <c r="B147" s="65">
        <v>0</v>
      </c>
      <c r="C147" s="34" t="str">
        <f>IF(B149=0, "-", B147/B149)</f>
        <v>-</v>
      </c>
      <c r="D147" s="65">
        <v>0</v>
      </c>
      <c r="E147" s="9" t="str">
        <f>IF(D149=0, "-", D147/D149)</f>
        <v>-</v>
      </c>
      <c r="F147" s="81">
        <v>0</v>
      </c>
      <c r="G147" s="34" t="str">
        <f>IF(F149=0, "-", F147/F149)</f>
        <v>-</v>
      </c>
      <c r="H147" s="65">
        <v>10</v>
      </c>
      <c r="I147" s="9">
        <f>IF(H149=0, "-", H147/H149)</f>
        <v>1</v>
      </c>
      <c r="J147" s="8" t="str">
        <f>IF(D147=0, "-", IF((B147-D147)/D147&lt;10, (B147-D147)/D147, "&gt;999%"))</f>
        <v>-</v>
      </c>
      <c r="K147" s="9">
        <f>IF(H147=0, "-", IF((F147-H147)/H147&lt;10, (F147-H147)/H147, "&gt;999%"))</f>
        <v>-1</v>
      </c>
    </row>
    <row r="148" spans="1:11" x14ac:dyDescent="0.25">
      <c r="A148" s="2"/>
      <c r="B148" s="68"/>
      <c r="C148" s="33"/>
      <c r="D148" s="68"/>
      <c r="E148" s="6"/>
      <c r="F148" s="82"/>
      <c r="G148" s="33"/>
      <c r="H148" s="68"/>
      <c r="I148" s="6"/>
      <c r="J148" s="5"/>
      <c r="K148" s="6"/>
    </row>
    <row r="149" spans="1:11" s="43" customFormat="1" ht="13" x14ac:dyDescent="0.3">
      <c r="A149" s="162" t="s">
        <v>608</v>
      </c>
      <c r="B149" s="71">
        <f>SUM(B147:B148)</f>
        <v>0</v>
      </c>
      <c r="C149" s="40">
        <f>B149/29426</f>
        <v>0</v>
      </c>
      <c r="D149" s="71">
        <f>SUM(D147:D148)</f>
        <v>0</v>
      </c>
      <c r="E149" s="41">
        <f>D149/25367</f>
        <v>0</v>
      </c>
      <c r="F149" s="77">
        <f>SUM(F147:F148)</f>
        <v>0</v>
      </c>
      <c r="G149" s="42">
        <f>F149/239363</f>
        <v>0</v>
      </c>
      <c r="H149" s="71">
        <f>SUM(H147:H148)</f>
        <v>10</v>
      </c>
      <c r="I149" s="41">
        <f>H149/214492</f>
        <v>4.6621785427894747E-5</v>
      </c>
      <c r="J149" s="37" t="str">
        <f>IF(D149=0, "-", IF((B149-D149)/D149&lt;10, (B149-D149)/D149, "&gt;999%"))</f>
        <v>-</v>
      </c>
      <c r="K149" s="38">
        <f>IF(H149=0, "-", IF((F149-H149)/H149&lt;10, (F149-H149)/H149, "&gt;999%"))</f>
        <v>-1</v>
      </c>
    </row>
    <row r="150" spans="1:11" x14ac:dyDescent="0.25">
      <c r="B150" s="83"/>
      <c r="D150" s="83"/>
      <c r="F150" s="83"/>
      <c r="H150" s="83"/>
    </row>
    <row r="151" spans="1:11" ht="13" x14ac:dyDescent="0.3">
      <c r="A151" s="163" t="s">
        <v>150</v>
      </c>
      <c r="B151" s="61" t="s">
        <v>12</v>
      </c>
      <c r="C151" s="62" t="s">
        <v>13</v>
      </c>
      <c r="D151" s="61" t="s">
        <v>12</v>
      </c>
      <c r="E151" s="63" t="s">
        <v>13</v>
      </c>
      <c r="F151" s="62" t="s">
        <v>12</v>
      </c>
      <c r="G151" s="62" t="s">
        <v>13</v>
      </c>
      <c r="H151" s="61" t="s">
        <v>12</v>
      </c>
      <c r="I151" s="63" t="s">
        <v>13</v>
      </c>
      <c r="J151" s="61"/>
      <c r="K151" s="63"/>
    </row>
    <row r="152" spans="1:11" x14ac:dyDescent="0.25">
      <c r="A152" s="7" t="s">
        <v>288</v>
      </c>
      <c r="B152" s="65">
        <v>0</v>
      </c>
      <c r="C152" s="34">
        <f>IF(B165=0, "-", B152/B165)</f>
        <v>0</v>
      </c>
      <c r="D152" s="65">
        <v>0</v>
      </c>
      <c r="E152" s="9">
        <f>IF(D165=0, "-", D152/D165)</f>
        <v>0</v>
      </c>
      <c r="F152" s="81">
        <v>2</v>
      </c>
      <c r="G152" s="34">
        <f>IF(F165=0, "-", F152/F165)</f>
        <v>1.2048192771084338E-2</v>
      </c>
      <c r="H152" s="65">
        <v>3</v>
      </c>
      <c r="I152" s="9">
        <f>IF(H165=0, "-", H152/H165)</f>
        <v>2.0547945205479451E-2</v>
      </c>
      <c r="J152" s="8" t="str">
        <f t="shared" ref="J152:J163" si="12">IF(D152=0, "-", IF((B152-D152)/D152&lt;10, (B152-D152)/D152, "&gt;999%"))</f>
        <v>-</v>
      </c>
      <c r="K152" s="9">
        <f t="shared" ref="K152:K163" si="13">IF(H152=0, "-", IF((F152-H152)/H152&lt;10, (F152-H152)/H152, "&gt;999%"))</f>
        <v>-0.33333333333333331</v>
      </c>
    </row>
    <row r="153" spans="1:11" x14ac:dyDescent="0.25">
      <c r="A153" s="7" t="s">
        <v>289</v>
      </c>
      <c r="B153" s="65">
        <v>0</v>
      </c>
      <c r="C153" s="34">
        <f>IF(B165=0, "-", B153/B165)</f>
        <v>0</v>
      </c>
      <c r="D153" s="65">
        <v>0</v>
      </c>
      <c r="E153" s="9">
        <f>IF(D165=0, "-", D153/D165)</f>
        <v>0</v>
      </c>
      <c r="F153" s="81">
        <v>1</v>
      </c>
      <c r="G153" s="34">
        <f>IF(F165=0, "-", F153/F165)</f>
        <v>6.024096385542169E-3</v>
      </c>
      <c r="H153" s="65">
        <v>4</v>
      </c>
      <c r="I153" s="9">
        <f>IF(H165=0, "-", H153/H165)</f>
        <v>2.7397260273972601E-2</v>
      </c>
      <c r="J153" s="8" t="str">
        <f t="shared" si="12"/>
        <v>-</v>
      </c>
      <c r="K153" s="9">
        <f t="shared" si="13"/>
        <v>-0.75</v>
      </c>
    </row>
    <row r="154" spans="1:11" x14ac:dyDescent="0.25">
      <c r="A154" s="7" t="s">
        <v>290</v>
      </c>
      <c r="B154" s="65">
        <v>6</v>
      </c>
      <c r="C154" s="34">
        <f>IF(B165=0, "-", B154/B165)</f>
        <v>0.2857142857142857</v>
      </c>
      <c r="D154" s="65">
        <v>2</v>
      </c>
      <c r="E154" s="9">
        <f>IF(D165=0, "-", D154/D165)</f>
        <v>0.15384615384615385</v>
      </c>
      <c r="F154" s="81">
        <v>27</v>
      </c>
      <c r="G154" s="34">
        <f>IF(F165=0, "-", F154/F165)</f>
        <v>0.16265060240963855</v>
      </c>
      <c r="H154" s="65">
        <v>17</v>
      </c>
      <c r="I154" s="9">
        <f>IF(H165=0, "-", H154/H165)</f>
        <v>0.11643835616438356</v>
      </c>
      <c r="J154" s="8">
        <f t="shared" si="12"/>
        <v>2</v>
      </c>
      <c r="K154" s="9">
        <f t="shared" si="13"/>
        <v>0.58823529411764708</v>
      </c>
    </row>
    <row r="155" spans="1:11" x14ac:dyDescent="0.25">
      <c r="A155" s="7" t="s">
        <v>291</v>
      </c>
      <c r="B155" s="65">
        <v>3</v>
      </c>
      <c r="C155" s="34">
        <f>IF(B165=0, "-", B155/B165)</f>
        <v>0.14285714285714285</v>
      </c>
      <c r="D155" s="65">
        <v>2</v>
      </c>
      <c r="E155" s="9">
        <f>IF(D165=0, "-", D155/D165)</f>
        <v>0.15384615384615385</v>
      </c>
      <c r="F155" s="81">
        <v>18</v>
      </c>
      <c r="G155" s="34">
        <f>IF(F165=0, "-", F155/F165)</f>
        <v>0.10843373493975904</v>
      </c>
      <c r="H155" s="65">
        <v>13</v>
      </c>
      <c r="I155" s="9">
        <f>IF(H165=0, "-", H155/H165)</f>
        <v>8.9041095890410954E-2</v>
      </c>
      <c r="J155" s="8">
        <f t="shared" si="12"/>
        <v>0.5</v>
      </c>
      <c r="K155" s="9">
        <f t="shared" si="13"/>
        <v>0.38461538461538464</v>
      </c>
    </row>
    <row r="156" spans="1:11" x14ac:dyDescent="0.25">
      <c r="A156" s="7" t="s">
        <v>292</v>
      </c>
      <c r="B156" s="65">
        <v>3</v>
      </c>
      <c r="C156" s="34">
        <f>IF(B165=0, "-", B156/B165)</f>
        <v>0.14285714285714285</v>
      </c>
      <c r="D156" s="65">
        <v>0</v>
      </c>
      <c r="E156" s="9">
        <f>IF(D165=0, "-", D156/D165)</f>
        <v>0</v>
      </c>
      <c r="F156" s="81">
        <v>23</v>
      </c>
      <c r="G156" s="34">
        <f>IF(F165=0, "-", F156/F165)</f>
        <v>0.13855421686746988</v>
      </c>
      <c r="H156" s="65">
        <v>0</v>
      </c>
      <c r="I156" s="9">
        <f>IF(H165=0, "-", H156/H165)</f>
        <v>0</v>
      </c>
      <c r="J156" s="8" t="str">
        <f t="shared" si="12"/>
        <v>-</v>
      </c>
      <c r="K156" s="9" t="str">
        <f t="shared" si="13"/>
        <v>-</v>
      </c>
    </row>
    <row r="157" spans="1:11" x14ac:dyDescent="0.25">
      <c r="A157" s="7" t="s">
        <v>293</v>
      </c>
      <c r="B157" s="65">
        <v>0</v>
      </c>
      <c r="C157" s="34">
        <f>IF(B165=0, "-", B157/B165)</f>
        <v>0</v>
      </c>
      <c r="D157" s="65">
        <v>0</v>
      </c>
      <c r="E157" s="9">
        <f>IF(D165=0, "-", D157/D165)</f>
        <v>0</v>
      </c>
      <c r="F157" s="81">
        <v>5</v>
      </c>
      <c r="G157" s="34">
        <f>IF(F165=0, "-", F157/F165)</f>
        <v>3.0120481927710843E-2</v>
      </c>
      <c r="H157" s="65">
        <v>2</v>
      </c>
      <c r="I157" s="9">
        <f>IF(H165=0, "-", H157/H165)</f>
        <v>1.3698630136986301E-2</v>
      </c>
      <c r="J157" s="8" t="str">
        <f t="shared" si="12"/>
        <v>-</v>
      </c>
      <c r="K157" s="9">
        <f t="shared" si="13"/>
        <v>1.5</v>
      </c>
    </row>
    <row r="158" spans="1:11" x14ac:dyDescent="0.25">
      <c r="A158" s="7" t="s">
        <v>294</v>
      </c>
      <c r="B158" s="65">
        <v>0</v>
      </c>
      <c r="C158" s="34">
        <f>IF(B165=0, "-", B158/B165)</f>
        <v>0</v>
      </c>
      <c r="D158" s="65">
        <v>0</v>
      </c>
      <c r="E158" s="9">
        <f>IF(D165=0, "-", D158/D165)</f>
        <v>0</v>
      </c>
      <c r="F158" s="81">
        <v>1</v>
      </c>
      <c r="G158" s="34">
        <f>IF(F165=0, "-", F158/F165)</f>
        <v>6.024096385542169E-3</v>
      </c>
      <c r="H158" s="65">
        <v>2</v>
      </c>
      <c r="I158" s="9">
        <f>IF(H165=0, "-", H158/H165)</f>
        <v>1.3698630136986301E-2</v>
      </c>
      <c r="J158" s="8" t="str">
        <f t="shared" si="12"/>
        <v>-</v>
      </c>
      <c r="K158" s="9">
        <f t="shared" si="13"/>
        <v>-0.5</v>
      </c>
    </row>
    <row r="159" spans="1:11" x14ac:dyDescent="0.25">
      <c r="A159" s="7" t="s">
        <v>295</v>
      </c>
      <c r="B159" s="65">
        <v>0</v>
      </c>
      <c r="C159" s="34">
        <f>IF(B165=0, "-", B159/B165)</f>
        <v>0</v>
      </c>
      <c r="D159" s="65">
        <v>0</v>
      </c>
      <c r="E159" s="9">
        <f>IF(D165=0, "-", D159/D165)</f>
        <v>0</v>
      </c>
      <c r="F159" s="81">
        <v>8</v>
      </c>
      <c r="G159" s="34">
        <f>IF(F165=0, "-", F159/F165)</f>
        <v>4.8192771084337352E-2</v>
      </c>
      <c r="H159" s="65">
        <v>0</v>
      </c>
      <c r="I159" s="9">
        <f>IF(H165=0, "-", H159/H165)</f>
        <v>0</v>
      </c>
      <c r="J159" s="8" t="str">
        <f t="shared" si="12"/>
        <v>-</v>
      </c>
      <c r="K159" s="9" t="str">
        <f t="shared" si="13"/>
        <v>-</v>
      </c>
    </row>
    <row r="160" spans="1:11" x14ac:dyDescent="0.25">
      <c r="A160" s="7" t="s">
        <v>296</v>
      </c>
      <c r="B160" s="65">
        <v>1</v>
      </c>
      <c r="C160" s="34">
        <f>IF(B165=0, "-", B160/B165)</f>
        <v>4.7619047619047616E-2</v>
      </c>
      <c r="D160" s="65">
        <v>5</v>
      </c>
      <c r="E160" s="9">
        <f>IF(D165=0, "-", D160/D165)</f>
        <v>0.38461538461538464</v>
      </c>
      <c r="F160" s="81">
        <v>22</v>
      </c>
      <c r="G160" s="34">
        <f>IF(F165=0, "-", F160/F165)</f>
        <v>0.13253012048192772</v>
      </c>
      <c r="H160" s="65">
        <v>27</v>
      </c>
      <c r="I160" s="9">
        <f>IF(H165=0, "-", H160/H165)</f>
        <v>0.18493150684931506</v>
      </c>
      <c r="J160" s="8">
        <f t="shared" si="12"/>
        <v>-0.8</v>
      </c>
      <c r="K160" s="9">
        <f t="shared" si="13"/>
        <v>-0.18518518518518517</v>
      </c>
    </row>
    <row r="161" spans="1:11" x14ac:dyDescent="0.25">
      <c r="A161" s="7" t="s">
        <v>297</v>
      </c>
      <c r="B161" s="65">
        <v>4</v>
      </c>
      <c r="C161" s="34">
        <f>IF(B165=0, "-", B161/B165)</f>
        <v>0.19047619047619047</v>
      </c>
      <c r="D161" s="65">
        <v>2</v>
      </c>
      <c r="E161" s="9">
        <f>IF(D165=0, "-", D161/D165)</f>
        <v>0.15384615384615385</v>
      </c>
      <c r="F161" s="81">
        <v>35</v>
      </c>
      <c r="G161" s="34">
        <f>IF(F165=0, "-", F161/F165)</f>
        <v>0.21084337349397592</v>
      </c>
      <c r="H161" s="65">
        <v>60</v>
      </c>
      <c r="I161" s="9">
        <f>IF(H165=0, "-", H161/H165)</f>
        <v>0.41095890410958902</v>
      </c>
      <c r="J161" s="8">
        <f t="shared" si="12"/>
        <v>1</v>
      </c>
      <c r="K161" s="9">
        <f t="shared" si="13"/>
        <v>-0.41666666666666669</v>
      </c>
    </row>
    <row r="162" spans="1:11" x14ac:dyDescent="0.25">
      <c r="A162" s="7" t="s">
        <v>298</v>
      </c>
      <c r="B162" s="65">
        <v>2</v>
      </c>
      <c r="C162" s="34">
        <f>IF(B165=0, "-", B162/B165)</f>
        <v>9.5238095238095233E-2</v>
      </c>
      <c r="D162" s="65">
        <v>1</v>
      </c>
      <c r="E162" s="9">
        <f>IF(D165=0, "-", D162/D165)</f>
        <v>7.6923076923076927E-2</v>
      </c>
      <c r="F162" s="81">
        <v>19</v>
      </c>
      <c r="G162" s="34">
        <f>IF(F165=0, "-", F162/F165)</f>
        <v>0.1144578313253012</v>
      </c>
      <c r="H162" s="65">
        <v>12</v>
      </c>
      <c r="I162" s="9">
        <f>IF(H165=0, "-", H162/H165)</f>
        <v>8.2191780821917804E-2</v>
      </c>
      <c r="J162" s="8">
        <f t="shared" si="12"/>
        <v>1</v>
      </c>
      <c r="K162" s="9">
        <f t="shared" si="13"/>
        <v>0.58333333333333337</v>
      </c>
    </row>
    <row r="163" spans="1:11" x14ac:dyDescent="0.25">
      <c r="A163" s="7" t="s">
        <v>299</v>
      </c>
      <c r="B163" s="65">
        <v>2</v>
      </c>
      <c r="C163" s="34">
        <f>IF(B165=0, "-", B163/B165)</f>
        <v>9.5238095238095233E-2</v>
      </c>
      <c r="D163" s="65">
        <v>1</v>
      </c>
      <c r="E163" s="9">
        <f>IF(D165=0, "-", D163/D165)</f>
        <v>7.6923076923076927E-2</v>
      </c>
      <c r="F163" s="81">
        <v>5</v>
      </c>
      <c r="G163" s="34">
        <f>IF(F165=0, "-", F163/F165)</f>
        <v>3.0120481927710843E-2</v>
      </c>
      <c r="H163" s="65">
        <v>6</v>
      </c>
      <c r="I163" s="9">
        <f>IF(H165=0, "-", H163/H165)</f>
        <v>4.1095890410958902E-2</v>
      </c>
      <c r="J163" s="8">
        <f t="shared" si="12"/>
        <v>1</v>
      </c>
      <c r="K163" s="9">
        <f t="shared" si="13"/>
        <v>-0.16666666666666666</v>
      </c>
    </row>
    <row r="164" spans="1:11" x14ac:dyDescent="0.25">
      <c r="A164" s="2"/>
      <c r="B164" s="68"/>
      <c r="C164" s="33"/>
      <c r="D164" s="68"/>
      <c r="E164" s="6"/>
      <c r="F164" s="82"/>
      <c r="G164" s="33"/>
      <c r="H164" s="68"/>
      <c r="I164" s="6"/>
      <c r="J164" s="5"/>
      <c r="K164" s="6"/>
    </row>
    <row r="165" spans="1:11" s="43" customFormat="1" ht="13" x14ac:dyDescent="0.3">
      <c r="A165" s="162" t="s">
        <v>607</v>
      </c>
      <c r="B165" s="71">
        <f>SUM(B152:B164)</f>
        <v>21</v>
      </c>
      <c r="C165" s="40">
        <f>B165/29426</f>
        <v>7.1365459117786988E-4</v>
      </c>
      <c r="D165" s="71">
        <f>SUM(D152:D164)</f>
        <v>13</v>
      </c>
      <c r="E165" s="41">
        <f>D165/25367</f>
        <v>5.1247683998896206E-4</v>
      </c>
      <c r="F165" s="77">
        <f>SUM(F152:F164)</f>
        <v>166</v>
      </c>
      <c r="G165" s="42">
        <f>F165/239363</f>
        <v>6.935073507601425E-4</v>
      </c>
      <c r="H165" s="71">
        <f>SUM(H152:H164)</f>
        <v>146</v>
      </c>
      <c r="I165" s="41">
        <f>H165/214492</f>
        <v>6.806780672472633E-4</v>
      </c>
      <c r="J165" s="37">
        <f>IF(D165=0, "-", IF((B165-D165)/D165&lt;10, (B165-D165)/D165, "&gt;999%"))</f>
        <v>0.61538461538461542</v>
      </c>
      <c r="K165" s="38">
        <f>IF(H165=0, "-", IF((F165-H165)/H165&lt;10, (F165-H165)/H165, "&gt;999%"))</f>
        <v>0.13698630136986301</v>
      </c>
    </row>
    <row r="166" spans="1:11" x14ac:dyDescent="0.25">
      <c r="B166" s="83"/>
      <c r="D166" s="83"/>
      <c r="F166" s="83"/>
      <c r="H166" s="83"/>
    </row>
    <row r="167" spans="1:11" s="43" customFormat="1" ht="13" x14ac:dyDescent="0.3">
      <c r="A167" s="162" t="s">
        <v>606</v>
      </c>
      <c r="B167" s="71">
        <v>21</v>
      </c>
      <c r="C167" s="40">
        <f>B167/29426</f>
        <v>7.1365459117786988E-4</v>
      </c>
      <c r="D167" s="71">
        <v>13</v>
      </c>
      <c r="E167" s="41">
        <f>D167/25367</f>
        <v>5.1247683998896206E-4</v>
      </c>
      <c r="F167" s="77">
        <v>166</v>
      </c>
      <c r="G167" s="42">
        <f>F167/239363</f>
        <v>6.935073507601425E-4</v>
      </c>
      <c r="H167" s="71">
        <v>156</v>
      </c>
      <c r="I167" s="41">
        <f>H167/214492</f>
        <v>7.2729985267515806E-4</v>
      </c>
      <c r="J167" s="37">
        <f>IF(D167=0, "-", IF((B167-D167)/D167&lt;10, (B167-D167)/D167, "&gt;999%"))</f>
        <v>0.61538461538461542</v>
      </c>
      <c r="K167" s="38">
        <f>IF(H167=0, "-", IF((F167-H167)/H167&lt;10, (F167-H167)/H167, "&gt;999%"))</f>
        <v>6.4102564102564097E-2</v>
      </c>
    </row>
    <row r="168" spans="1:11" x14ac:dyDescent="0.25">
      <c r="B168" s="83"/>
      <c r="D168" s="83"/>
      <c r="F168" s="83"/>
      <c r="H168" s="83"/>
    </row>
    <row r="169" spans="1:11" ht="15.5" x14ac:dyDescent="0.35">
      <c r="A169" s="164" t="s">
        <v>121</v>
      </c>
      <c r="B169" s="196" t="s">
        <v>1</v>
      </c>
      <c r="C169" s="200"/>
      <c r="D169" s="200"/>
      <c r="E169" s="197"/>
      <c r="F169" s="196" t="s">
        <v>14</v>
      </c>
      <c r="G169" s="200"/>
      <c r="H169" s="200"/>
      <c r="I169" s="197"/>
      <c r="J169" s="196" t="s">
        <v>15</v>
      </c>
      <c r="K169" s="197"/>
    </row>
    <row r="170" spans="1:11" ht="13" x14ac:dyDescent="0.3">
      <c r="A170" s="22"/>
      <c r="B170" s="196">
        <f>VALUE(RIGHT($B$2, 4))</f>
        <v>2023</v>
      </c>
      <c r="C170" s="197"/>
      <c r="D170" s="196">
        <f>B170-1</f>
        <v>2022</v>
      </c>
      <c r="E170" s="204"/>
      <c r="F170" s="196">
        <f>B170</f>
        <v>2023</v>
      </c>
      <c r="G170" s="204"/>
      <c r="H170" s="196">
        <f>D170</f>
        <v>2022</v>
      </c>
      <c r="I170" s="204"/>
      <c r="J170" s="140" t="s">
        <v>4</v>
      </c>
      <c r="K170" s="141" t="s">
        <v>2</v>
      </c>
    </row>
    <row r="171" spans="1:11" ht="13" x14ac:dyDescent="0.3">
      <c r="A171" s="163" t="s">
        <v>151</v>
      </c>
      <c r="B171" s="61" t="s">
        <v>12</v>
      </c>
      <c r="C171" s="62" t="s">
        <v>13</v>
      </c>
      <c r="D171" s="61" t="s">
        <v>12</v>
      </c>
      <c r="E171" s="63" t="s">
        <v>13</v>
      </c>
      <c r="F171" s="62" t="s">
        <v>12</v>
      </c>
      <c r="G171" s="62" t="s">
        <v>13</v>
      </c>
      <c r="H171" s="61" t="s">
        <v>12</v>
      </c>
      <c r="I171" s="63" t="s">
        <v>13</v>
      </c>
      <c r="J171" s="61"/>
      <c r="K171" s="63"/>
    </row>
    <row r="172" spans="1:11" x14ac:dyDescent="0.25">
      <c r="A172" s="7" t="s">
        <v>300</v>
      </c>
      <c r="B172" s="65">
        <v>0</v>
      </c>
      <c r="C172" s="34">
        <f>IF(B181=0, "-", B172/B181)</f>
        <v>0</v>
      </c>
      <c r="D172" s="65">
        <v>0</v>
      </c>
      <c r="E172" s="9">
        <f>IF(D181=0, "-", D172/D181)</f>
        <v>0</v>
      </c>
      <c r="F172" s="81">
        <v>0</v>
      </c>
      <c r="G172" s="34">
        <f>IF(F181=0, "-", F172/F181)</f>
        <v>0</v>
      </c>
      <c r="H172" s="65">
        <v>124</v>
      </c>
      <c r="I172" s="9">
        <f>IF(H181=0, "-", H172/H181)</f>
        <v>5.3517479499352615E-2</v>
      </c>
      <c r="J172" s="8" t="str">
        <f t="shared" ref="J172:J179" si="14">IF(D172=0, "-", IF((B172-D172)/D172&lt;10, (B172-D172)/D172, "&gt;999%"))</f>
        <v>-</v>
      </c>
      <c r="K172" s="9">
        <f t="shared" ref="K172:K179" si="15">IF(H172=0, "-", IF((F172-H172)/H172&lt;10, (F172-H172)/H172, "&gt;999%"))</f>
        <v>-1</v>
      </c>
    </row>
    <row r="173" spans="1:11" x14ac:dyDescent="0.25">
      <c r="A173" s="7" t="s">
        <v>301</v>
      </c>
      <c r="B173" s="65">
        <v>17</v>
      </c>
      <c r="C173" s="34">
        <f>IF(B181=0, "-", B173/B181)</f>
        <v>7.2340425531914887E-2</v>
      </c>
      <c r="D173" s="65">
        <v>76</v>
      </c>
      <c r="E173" s="9">
        <f>IF(D181=0, "-", D173/D181)</f>
        <v>0.30158730158730157</v>
      </c>
      <c r="F173" s="81">
        <v>119</v>
      </c>
      <c r="G173" s="34">
        <f>IF(F181=0, "-", F173/F181)</f>
        <v>4.804198627371821E-2</v>
      </c>
      <c r="H173" s="65">
        <v>313</v>
      </c>
      <c r="I173" s="9">
        <f>IF(H181=0, "-", H173/H181)</f>
        <v>0.13508847647820457</v>
      </c>
      <c r="J173" s="8">
        <f t="shared" si="14"/>
        <v>-0.77631578947368418</v>
      </c>
      <c r="K173" s="9">
        <f t="shared" si="15"/>
        <v>-0.61980830670926512</v>
      </c>
    </row>
    <row r="174" spans="1:11" x14ac:dyDescent="0.25">
      <c r="A174" s="7" t="s">
        <v>302</v>
      </c>
      <c r="B174" s="65">
        <v>197</v>
      </c>
      <c r="C174" s="34">
        <f>IF(B181=0, "-", B174/B181)</f>
        <v>0.83829787234042552</v>
      </c>
      <c r="D174" s="65">
        <v>156</v>
      </c>
      <c r="E174" s="9">
        <f>IF(D181=0, "-", D174/D181)</f>
        <v>0.61904761904761907</v>
      </c>
      <c r="F174" s="81">
        <v>2143</v>
      </c>
      <c r="G174" s="34">
        <f>IF(F181=0, "-", F174/F181)</f>
        <v>0.86515946709729508</v>
      </c>
      <c r="H174" s="65">
        <v>1732</v>
      </c>
      <c r="I174" s="9">
        <f>IF(H181=0, "-", H174/H181)</f>
        <v>0.74751834268450579</v>
      </c>
      <c r="J174" s="8">
        <f t="shared" si="14"/>
        <v>0.26282051282051283</v>
      </c>
      <c r="K174" s="9">
        <f t="shared" si="15"/>
        <v>0.23729792147806006</v>
      </c>
    </row>
    <row r="175" spans="1:11" x14ac:dyDescent="0.25">
      <c r="A175" s="7" t="s">
        <v>303</v>
      </c>
      <c r="B175" s="65">
        <v>0</v>
      </c>
      <c r="C175" s="34">
        <f>IF(B181=0, "-", B175/B181)</f>
        <v>0</v>
      </c>
      <c r="D175" s="65">
        <v>0</v>
      </c>
      <c r="E175" s="9">
        <f>IF(D181=0, "-", D175/D181)</f>
        <v>0</v>
      </c>
      <c r="F175" s="81">
        <v>0</v>
      </c>
      <c r="G175" s="34">
        <f>IF(F181=0, "-", F175/F181)</f>
        <v>0</v>
      </c>
      <c r="H175" s="65">
        <v>61</v>
      </c>
      <c r="I175" s="9">
        <f>IF(H181=0, "-", H175/H181)</f>
        <v>2.6327147173068624E-2</v>
      </c>
      <c r="J175" s="8" t="str">
        <f t="shared" si="14"/>
        <v>-</v>
      </c>
      <c r="K175" s="9">
        <f t="shared" si="15"/>
        <v>-1</v>
      </c>
    </row>
    <row r="176" spans="1:11" x14ac:dyDescent="0.25">
      <c r="A176" s="7" t="s">
        <v>304</v>
      </c>
      <c r="B176" s="65">
        <v>12</v>
      </c>
      <c r="C176" s="34">
        <f>IF(B181=0, "-", B176/B181)</f>
        <v>5.106382978723404E-2</v>
      </c>
      <c r="D176" s="65">
        <v>0</v>
      </c>
      <c r="E176" s="9">
        <f>IF(D181=0, "-", D176/D181)</f>
        <v>0</v>
      </c>
      <c r="F176" s="81">
        <v>72</v>
      </c>
      <c r="G176" s="34">
        <f>IF(F181=0, "-", F176/F181)</f>
        <v>2.9067420266451354E-2</v>
      </c>
      <c r="H176" s="65">
        <v>0</v>
      </c>
      <c r="I176" s="9">
        <f>IF(H181=0, "-", H176/H181)</f>
        <v>0</v>
      </c>
      <c r="J176" s="8" t="str">
        <f t="shared" si="14"/>
        <v>-</v>
      </c>
      <c r="K176" s="9" t="str">
        <f t="shared" si="15"/>
        <v>-</v>
      </c>
    </row>
    <row r="177" spans="1:11" x14ac:dyDescent="0.25">
      <c r="A177" s="7" t="s">
        <v>305</v>
      </c>
      <c r="B177" s="65">
        <v>1</v>
      </c>
      <c r="C177" s="34">
        <f>IF(B181=0, "-", B177/B181)</f>
        <v>4.2553191489361703E-3</v>
      </c>
      <c r="D177" s="65">
        <v>1</v>
      </c>
      <c r="E177" s="9">
        <f>IF(D181=0, "-", D177/D181)</f>
        <v>3.968253968253968E-3</v>
      </c>
      <c r="F177" s="81">
        <v>10</v>
      </c>
      <c r="G177" s="34">
        <f>IF(F181=0, "-", F177/F181)</f>
        <v>4.0371417036737991E-3</v>
      </c>
      <c r="H177" s="65">
        <v>13</v>
      </c>
      <c r="I177" s="9">
        <f>IF(H181=0, "-", H177/H181)</f>
        <v>5.6107034958998705E-3</v>
      </c>
      <c r="J177" s="8">
        <f t="shared" si="14"/>
        <v>0</v>
      </c>
      <c r="K177" s="9">
        <f t="shared" si="15"/>
        <v>-0.23076923076923078</v>
      </c>
    </row>
    <row r="178" spans="1:11" x14ac:dyDescent="0.25">
      <c r="A178" s="7" t="s">
        <v>306</v>
      </c>
      <c r="B178" s="65">
        <v>1</v>
      </c>
      <c r="C178" s="34">
        <f>IF(B181=0, "-", B178/B181)</f>
        <v>4.2553191489361703E-3</v>
      </c>
      <c r="D178" s="65">
        <v>0</v>
      </c>
      <c r="E178" s="9">
        <f>IF(D181=0, "-", D178/D181)</f>
        <v>0</v>
      </c>
      <c r="F178" s="81">
        <v>7</v>
      </c>
      <c r="G178" s="34">
        <f>IF(F181=0, "-", F178/F181)</f>
        <v>2.8259991925716592E-3</v>
      </c>
      <c r="H178" s="65">
        <v>5</v>
      </c>
      <c r="I178" s="9">
        <f>IF(H181=0, "-", H178/H181)</f>
        <v>2.1579628830384117E-3</v>
      </c>
      <c r="J178" s="8" t="str">
        <f t="shared" si="14"/>
        <v>-</v>
      </c>
      <c r="K178" s="9">
        <f t="shared" si="15"/>
        <v>0.4</v>
      </c>
    </row>
    <row r="179" spans="1:11" x14ac:dyDescent="0.25">
      <c r="A179" s="7" t="s">
        <v>307</v>
      </c>
      <c r="B179" s="65">
        <v>7</v>
      </c>
      <c r="C179" s="34">
        <f>IF(B181=0, "-", B179/B181)</f>
        <v>2.9787234042553193E-2</v>
      </c>
      <c r="D179" s="65">
        <v>19</v>
      </c>
      <c r="E179" s="9">
        <f>IF(D181=0, "-", D179/D181)</f>
        <v>7.5396825396825393E-2</v>
      </c>
      <c r="F179" s="81">
        <v>126</v>
      </c>
      <c r="G179" s="34">
        <f>IF(F181=0, "-", F179/F181)</f>
        <v>5.0867985466289865E-2</v>
      </c>
      <c r="H179" s="65">
        <v>69</v>
      </c>
      <c r="I179" s="9">
        <f>IF(H181=0, "-", H179/H181)</f>
        <v>2.9779887785930083E-2</v>
      </c>
      <c r="J179" s="8">
        <f t="shared" si="14"/>
        <v>-0.63157894736842102</v>
      </c>
      <c r="K179" s="9">
        <f t="shared" si="15"/>
        <v>0.82608695652173914</v>
      </c>
    </row>
    <row r="180" spans="1:11" x14ac:dyDescent="0.25">
      <c r="A180" s="2"/>
      <c r="B180" s="68"/>
      <c r="C180" s="33"/>
      <c r="D180" s="68"/>
      <c r="E180" s="6"/>
      <c r="F180" s="82"/>
      <c r="G180" s="33"/>
      <c r="H180" s="68"/>
      <c r="I180" s="6"/>
      <c r="J180" s="5"/>
      <c r="K180" s="6"/>
    </row>
    <row r="181" spans="1:11" s="43" customFormat="1" ht="13" x14ac:dyDescent="0.3">
      <c r="A181" s="162" t="s">
        <v>605</v>
      </c>
      <c r="B181" s="71">
        <f>SUM(B172:B180)</f>
        <v>235</v>
      </c>
      <c r="C181" s="40">
        <f>B181/29426</f>
        <v>7.9861347107999733E-3</v>
      </c>
      <c r="D181" s="71">
        <f>SUM(D172:D180)</f>
        <v>252</v>
      </c>
      <c r="E181" s="41">
        <f>D181/25367</f>
        <v>9.9341664367091111E-3</v>
      </c>
      <c r="F181" s="77">
        <f>SUM(F172:F180)</f>
        <v>2477</v>
      </c>
      <c r="G181" s="42">
        <f>F181/239363</f>
        <v>1.0348299444776344E-2</v>
      </c>
      <c r="H181" s="71">
        <f>SUM(H172:H180)</f>
        <v>2317</v>
      </c>
      <c r="I181" s="41">
        <f>H181/214492</f>
        <v>1.0802267683643212E-2</v>
      </c>
      <c r="J181" s="37">
        <f>IF(D181=0, "-", IF((B181-D181)/D181&lt;10, (B181-D181)/D181, "&gt;999%"))</f>
        <v>-6.7460317460317457E-2</v>
      </c>
      <c r="K181" s="38">
        <f>IF(H181=0, "-", IF((F181-H181)/H181&lt;10, (F181-H181)/H181, "&gt;999%"))</f>
        <v>6.9054812257229176E-2</v>
      </c>
    </row>
    <row r="182" spans="1:11" x14ac:dyDescent="0.25">
      <c r="B182" s="83"/>
      <c r="D182" s="83"/>
      <c r="F182" s="83"/>
      <c r="H182" s="83"/>
    </row>
    <row r="183" spans="1:11" ht="13" x14ac:dyDescent="0.3">
      <c r="A183" s="163" t="s">
        <v>152</v>
      </c>
      <c r="B183" s="61" t="s">
        <v>12</v>
      </c>
      <c r="C183" s="62" t="s">
        <v>13</v>
      </c>
      <c r="D183" s="61" t="s">
        <v>12</v>
      </c>
      <c r="E183" s="63" t="s">
        <v>13</v>
      </c>
      <c r="F183" s="62" t="s">
        <v>12</v>
      </c>
      <c r="G183" s="62" t="s">
        <v>13</v>
      </c>
      <c r="H183" s="61" t="s">
        <v>12</v>
      </c>
      <c r="I183" s="63" t="s">
        <v>13</v>
      </c>
      <c r="J183" s="61"/>
      <c r="K183" s="63"/>
    </row>
    <row r="184" spans="1:11" x14ac:dyDescent="0.25">
      <c r="A184" s="7" t="s">
        <v>308</v>
      </c>
      <c r="B184" s="65">
        <v>0</v>
      </c>
      <c r="C184" s="34">
        <f>IF(B192=0, "-", B184/B192)</f>
        <v>0</v>
      </c>
      <c r="D184" s="65">
        <v>0</v>
      </c>
      <c r="E184" s="9">
        <f>IF(D192=0, "-", D184/D192)</f>
        <v>0</v>
      </c>
      <c r="F184" s="81">
        <v>1</v>
      </c>
      <c r="G184" s="34">
        <f>IF(F192=0, "-", F184/F192)</f>
        <v>4.5045045045045045E-3</v>
      </c>
      <c r="H184" s="65">
        <v>1</v>
      </c>
      <c r="I184" s="9">
        <f>IF(H192=0, "-", H184/H192)</f>
        <v>3.0581039755351682E-3</v>
      </c>
      <c r="J184" s="8" t="str">
        <f t="shared" ref="J184:J190" si="16">IF(D184=0, "-", IF((B184-D184)/D184&lt;10, (B184-D184)/D184, "&gt;999%"))</f>
        <v>-</v>
      </c>
      <c r="K184" s="9">
        <f t="shared" ref="K184:K190" si="17">IF(H184=0, "-", IF((F184-H184)/H184&lt;10, (F184-H184)/H184, "&gt;999%"))</f>
        <v>0</v>
      </c>
    </row>
    <row r="185" spans="1:11" x14ac:dyDescent="0.25">
      <c r="A185" s="7" t="s">
        <v>309</v>
      </c>
      <c r="B185" s="65">
        <v>6</v>
      </c>
      <c r="C185" s="34">
        <f>IF(B192=0, "-", B185/B192)</f>
        <v>0.21428571428571427</v>
      </c>
      <c r="D185" s="65">
        <v>0</v>
      </c>
      <c r="E185" s="9">
        <f>IF(D192=0, "-", D185/D192)</f>
        <v>0</v>
      </c>
      <c r="F185" s="81">
        <v>15</v>
      </c>
      <c r="G185" s="34">
        <f>IF(F192=0, "-", F185/F192)</f>
        <v>6.7567567567567571E-2</v>
      </c>
      <c r="H185" s="65">
        <v>14</v>
      </c>
      <c r="I185" s="9">
        <f>IF(H192=0, "-", H185/H192)</f>
        <v>4.2813455657492352E-2</v>
      </c>
      <c r="J185" s="8" t="str">
        <f t="shared" si="16"/>
        <v>-</v>
      </c>
      <c r="K185" s="9">
        <f t="shared" si="17"/>
        <v>7.1428571428571425E-2</v>
      </c>
    </row>
    <row r="186" spans="1:11" x14ac:dyDescent="0.25">
      <c r="A186" s="7" t="s">
        <v>310</v>
      </c>
      <c r="B186" s="65">
        <v>0</v>
      </c>
      <c r="C186" s="34">
        <f>IF(B192=0, "-", B186/B192)</f>
        <v>0</v>
      </c>
      <c r="D186" s="65">
        <v>2</v>
      </c>
      <c r="E186" s="9">
        <f>IF(D192=0, "-", D186/D192)</f>
        <v>4.7619047619047616E-2</v>
      </c>
      <c r="F186" s="81">
        <v>3</v>
      </c>
      <c r="G186" s="34">
        <f>IF(F192=0, "-", F186/F192)</f>
        <v>1.3513513513513514E-2</v>
      </c>
      <c r="H186" s="65">
        <v>38</v>
      </c>
      <c r="I186" s="9">
        <f>IF(H192=0, "-", H186/H192)</f>
        <v>0.11620795107033639</v>
      </c>
      <c r="J186" s="8">
        <f t="shared" si="16"/>
        <v>-1</v>
      </c>
      <c r="K186" s="9">
        <f t="shared" si="17"/>
        <v>-0.92105263157894735</v>
      </c>
    </row>
    <row r="187" spans="1:11" x14ac:dyDescent="0.25">
      <c r="A187" s="7" t="s">
        <v>311</v>
      </c>
      <c r="B187" s="65">
        <v>16</v>
      </c>
      <c r="C187" s="34">
        <f>IF(B192=0, "-", B187/B192)</f>
        <v>0.5714285714285714</v>
      </c>
      <c r="D187" s="65">
        <v>28</v>
      </c>
      <c r="E187" s="9">
        <f>IF(D192=0, "-", D187/D192)</f>
        <v>0.66666666666666663</v>
      </c>
      <c r="F187" s="81">
        <v>130</v>
      </c>
      <c r="G187" s="34">
        <f>IF(F192=0, "-", F187/F192)</f>
        <v>0.5855855855855856</v>
      </c>
      <c r="H187" s="65">
        <v>216</v>
      </c>
      <c r="I187" s="9">
        <f>IF(H192=0, "-", H187/H192)</f>
        <v>0.66055045871559637</v>
      </c>
      <c r="J187" s="8">
        <f t="shared" si="16"/>
        <v>-0.42857142857142855</v>
      </c>
      <c r="K187" s="9">
        <f t="shared" si="17"/>
        <v>-0.39814814814814814</v>
      </c>
    </row>
    <row r="188" spans="1:11" x14ac:dyDescent="0.25">
      <c r="A188" s="7" t="s">
        <v>312</v>
      </c>
      <c r="B188" s="65">
        <v>3</v>
      </c>
      <c r="C188" s="34">
        <f>IF(B192=0, "-", B188/B192)</f>
        <v>0.10714285714285714</v>
      </c>
      <c r="D188" s="65">
        <v>7</v>
      </c>
      <c r="E188" s="9">
        <f>IF(D192=0, "-", D188/D192)</f>
        <v>0.16666666666666666</v>
      </c>
      <c r="F188" s="81">
        <v>46</v>
      </c>
      <c r="G188" s="34">
        <f>IF(F192=0, "-", F188/F192)</f>
        <v>0.2072072072072072</v>
      </c>
      <c r="H188" s="65">
        <v>17</v>
      </c>
      <c r="I188" s="9">
        <f>IF(H192=0, "-", H188/H192)</f>
        <v>5.1987767584097858E-2</v>
      </c>
      <c r="J188" s="8">
        <f t="shared" si="16"/>
        <v>-0.5714285714285714</v>
      </c>
      <c r="K188" s="9">
        <f t="shared" si="17"/>
        <v>1.7058823529411764</v>
      </c>
    </row>
    <row r="189" spans="1:11" x14ac:dyDescent="0.25">
      <c r="A189" s="7" t="s">
        <v>313</v>
      </c>
      <c r="B189" s="65">
        <v>3</v>
      </c>
      <c r="C189" s="34">
        <f>IF(B192=0, "-", B189/B192)</f>
        <v>0.10714285714285714</v>
      </c>
      <c r="D189" s="65">
        <v>2</v>
      </c>
      <c r="E189" s="9">
        <f>IF(D192=0, "-", D189/D192)</f>
        <v>4.7619047619047616E-2</v>
      </c>
      <c r="F189" s="81">
        <v>22</v>
      </c>
      <c r="G189" s="34">
        <f>IF(F192=0, "-", F189/F192)</f>
        <v>9.90990990990991E-2</v>
      </c>
      <c r="H189" s="65">
        <v>23</v>
      </c>
      <c r="I189" s="9">
        <f>IF(H192=0, "-", H189/H192)</f>
        <v>7.0336391437308868E-2</v>
      </c>
      <c r="J189" s="8">
        <f t="shared" si="16"/>
        <v>0.5</v>
      </c>
      <c r="K189" s="9">
        <f t="shared" si="17"/>
        <v>-4.3478260869565216E-2</v>
      </c>
    </row>
    <row r="190" spans="1:11" x14ac:dyDescent="0.25">
      <c r="A190" s="7" t="s">
        <v>314</v>
      </c>
      <c r="B190" s="65">
        <v>0</v>
      </c>
      <c r="C190" s="34">
        <f>IF(B192=0, "-", B190/B192)</f>
        <v>0</v>
      </c>
      <c r="D190" s="65">
        <v>3</v>
      </c>
      <c r="E190" s="9">
        <f>IF(D192=0, "-", D190/D192)</f>
        <v>7.1428571428571425E-2</v>
      </c>
      <c r="F190" s="81">
        <v>5</v>
      </c>
      <c r="G190" s="34">
        <f>IF(F192=0, "-", F190/F192)</f>
        <v>2.2522522522522521E-2</v>
      </c>
      <c r="H190" s="65">
        <v>18</v>
      </c>
      <c r="I190" s="9">
        <f>IF(H192=0, "-", H190/H192)</f>
        <v>5.5045871559633031E-2</v>
      </c>
      <c r="J190" s="8">
        <f t="shared" si="16"/>
        <v>-1</v>
      </c>
      <c r="K190" s="9">
        <f t="shared" si="17"/>
        <v>-0.72222222222222221</v>
      </c>
    </row>
    <row r="191" spans="1:11" x14ac:dyDescent="0.25">
      <c r="A191" s="2"/>
      <c r="B191" s="68"/>
      <c r="C191" s="33"/>
      <c r="D191" s="68"/>
      <c r="E191" s="6"/>
      <c r="F191" s="82"/>
      <c r="G191" s="33"/>
      <c r="H191" s="68"/>
      <c r="I191" s="6"/>
      <c r="J191" s="5"/>
      <c r="K191" s="6"/>
    </row>
    <row r="192" spans="1:11" s="43" customFormat="1" ht="13" x14ac:dyDescent="0.3">
      <c r="A192" s="162" t="s">
        <v>604</v>
      </c>
      <c r="B192" s="71">
        <f>SUM(B184:B191)</f>
        <v>28</v>
      </c>
      <c r="C192" s="40">
        <f>B192/29426</f>
        <v>9.5153945490382657E-4</v>
      </c>
      <c r="D192" s="71">
        <f>SUM(D184:D191)</f>
        <v>42</v>
      </c>
      <c r="E192" s="41">
        <f>D192/25367</f>
        <v>1.655694406118185E-3</v>
      </c>
      <c r="F192" s="77">
        <f>SUM(F184:F191)</f>
        <v>222</v>
      </c>
      <c r="G192" s="42">
        <f>F192/239363</f>
        <v>9.2746163776356416E-4</v>
      </c>
      <c r="H192" s="71">
        <f>SUM(H184:H191)</f>
        <v>327</v>
      </c>
      <c r="I192" s="41">
        <f>H192/214492</f>
        <v>1.5245323834921583E-3</v>
      </c>
      <c r="J192" s="37">
        <f>IF(D192=0, "-", IF((B192-D192)/D192&lt;10, (B192-D192)/D192, "&gt;999%"))</f>
        <v>-0.33333333333333331</v>
      </c>
      <c r="K192" s="38">
        <f>IF(H192=0, "-", IF((F192-H192)/H192&lt;10, (F192-H192)/H192, "&gt;999%"))</f>
        <v>-0.32110091743119268</v>
      </c>
    </row>
    <row r="193" spans="1:11" x14ac:dyDescent="0.25">
      <c r="B193" s="83"/>
      <c r="D193" s="83"/>
      <c r="F193" s="83"/>
      <c r="H193" s="83"/>
    </row>
    <row r="194" spans="1:11" s="43" customFormat="1" ht="13" x14ac:dyDescent="0.3">
      <c r="A194" s="162" t="s">
        <v>603</v>
      </c>
      <c r="B194" s="71">
        <v>263</v>
      </c>
      <c r="C194" s="40">
        <f>B194/29426</f>
        <v>8.9376741657037993E-3</v>
      </c>
      <c r="D194" s="71">
        <v>294</v>
      </c>
      <c r="E194" s="41">
        <f>D194/25367</f>
        <v>1.1589860842827295E-2</v>
      </c>
      <c r="F194" s="77">
        <v>2699</v>
      </c>
      <c r="G194" s="42">
        <f>F194/239363</f>
        <v>1.1275761082539908E-2</v>
      </c>
      <c r="H194" s="71">
        <v>2644</v>
      </c>
      <c r="I194" s="41">
        <f>H194/214492</f>
        <v>1.2326800067135371E-2</v>
      </c>
      <c r="J194" s="37">
        <f>IF(D194=0, "-", IF((B194-D194)/D194&lt;10, (B194-D194)/D194, "&gt;999%"))</f>
        <v>-0.10544217687074831</v>
      </c>
      <c r="K194" s="38">
        <f>IF(H194=0, "-", IF((F194-H194)/H194&lt;10, (F194-H194)/H194, "&gt;999%"))</f>
        <v>2.08018154311649E-2</v>
      </c>
    </row>
    <row r="195" spans="1:11" x14ac:dyDescent="0.25">
      <c r="B195" s="83"/>
      <c r="D195" s="83"/>
      <c r="F195" s="83"/>
      <c r="H195" s="83"/>
    </row>
    <row r="196" spans="1:11" ht="15.5" x14ac:dyDescent="0.35">
      <c r="A196" s="164" t="s">
        <v>122</v>
      </c>
      <c r="B196" s="196" t="s">
        <v>1</v>
      </c>
      <c r="C196" s="200"/>
      <c r="D196" s="200"/>
      <c r="E196" s="197"/>
      <c r="F196" s="196" t="s">
        <v>14</v>
      </c>
      <c r="G196" s="200"/>
      <c r="H196" s="200"/>
      <c r="I196" s="197"/>
      <c r="J196" s="196" t="s">
        <v>15</v>
      </c>
      <c r="K196" s="197"/>
    </row>
    <row r="197" spans="1:11" ht="13" x14ac:dyDescent="0.3">
      <c r="A197" s="22"/>
      <c r="B197" s="196">
        <f>VALUE(RIGHT($B$2, 4))</f>
        <v>2023</v>
      </c>
      <c r="C197" s="197"/>
      <c r="D197" s="196">
        <f>B197-1</f>
        <v>2022</v>
      </c>
      <c r="E197" s="204"/>
      <c r="F197" s="196">
        <f>B197</f>
        <v>2023</v>
      </c>
      <c r="G197" s="204"/>
      <c r="H197" s="196">
        <f>D197</f>
        <v>2022</v>
      </c>
      <c r="I197" s="204"/>
      <c r="J197" s="140" t="s">
        <v>4</v>
      </c>
      <c r="K197" s="141" t="s">
        <v>2</v>
      </c>
    </row>
    <row r="198" spans="1:11" ht="13" x14ac:dyDescent="0.3">
      <c r="A198" s="163" t="s">
        <v>153</v>
      </c>
      <c r="B198" s="61" t="s">
        <v>12</v>
      </c>
      <c r="C198" s="62" t="s">
        <v>13</v>
      </c>
      <c r="D198" s="61" t="s">
        <v>12</v>
      </c>
      <c r="E198" s="63" t="s">
        <v>13</v>
      </c>
      <c r="F198" s="62" t="s">
        <v>12</v>
      </c>
      <c r="G198" s="62" t="s">
        <v>13</v>
      </c>
      <c r="H198" s="61" t="s">
        <v>12</v>
      </c>
      <c r="I198" s="63" t="s">
        <v>13</v>
      </c>
      <c r="J198" s="61"/>
      <c r="K198" s="63"/>
    </row>
    <row r="199" spans="1:11" x14ac:dyDescent="0.25">
      <c r="A199" s="7" t="s">
        <v>315</v>
      </c>
      <c r="B199" s="65">
        <v>29</v>
      </c>
      <c r="C199" s="34">
        <f>IF(B208=0, "-", B199/B208)</f>
        <v>0.30526315789473685</v>
      </c>
      <c r="D199" s="65">
        <v>26</v>
      </c>
      <c r="E199" s="9">
        <f>IF(D208=0, "-", D199/D208)</f>
        <v>0.15384615384615385</v>
      </c>
      <c r="F199" s="81">
        <v>268</v>
      </c>
      <c r="G199" s="34">
        <f>IF(F208=0, "-", F199/F208)</f>
        <v>0.18047138047138048</v>
      </c>
      <c r="H199" s="65">
        <v>133</v>
      </c>
      <c r="I199" s="9">
        <f>IF(H208=0, "-", H199/H208)</f>
        <v>0.12975609756097561</v>
      </c>
      <c r="J199" s="8">
        <f t="shared" ref="J199:J206" si="18">IF(D199=0, "-", IF((B199-D199)/D199&lt;10, (B199-D199)/D199, "&gt;999%"))</f>
        <v>0.11538461538461539</v>
      </c>
      <c r="K199" s="9">
        <f t="shared" ref="K199:K206" si="19">IF(H199=0, "-", IF((F199-H199)/H199&lt;10, (F199-H199)/H199, "&gt;999%"))</f>
        <v>1.0150375939849625</v>
      </c>
    </row>
    <row r="200" spans="1:11" x14ac:dyDescent="0.25">
      <c r="A200" s="7" t="s">
        <v>316</v>
      </c>
      <c r="B200" s="65">
        <v>4</v>
      </c>
      <c r="C200" s="34">
        <f>IF(B208=0, "-", B200/B208)</f>
        <v>4.2105263157894736E-2</v>
      </c>
      <c r="D200" s="65">
        <v>72</v>
      </c>
      <c r="E200" s="9">
        <f>IF(D208=0, "-", D200/D208)</f>
        <v>0.42603550295857989</v>
      </c>
      <c r="F200" s="81">
        <v>502</v>
      </c>
      <c r="G200" s="34">
        <f>IF(F208=0, "-", F200/F208)</f>
        <v>0.33804713804713804</v>
      </c>
      <c r="H200" s="65">
        <v>544</v>
      </c>
      <c r="I200" s="9">
        <f>IF(H208=0, "-", H200/H208)</f>
        <v>0.5307317073170732</v>
      </c>
      <c r="J200" s="8">
        <f t="shared" si="18"/>
        <v>-0.94444444444444442</v>
      </c>
      <c r="K200" s="9">
        <f t="shared" si="19"/>
        <v>-7.720588235294118E-2</v>
      </c>
    </row>
    <row r="201" spans="1:11" x14ac:dyDescent="0.25">
      <c r="A201" s="7" t="s">
        <v>317</v>
      </c>
      <c r="B201" s="65">
        <v>8</v>
      </c>
      <c r="C201" s="34">
        <f>IF(B208=0, "-", B201/B208)</f>
        <v>8.4210526315789472E-2</v>
      </c>
      <c r="D201" s="65">
        <v>12</v>
      </c>
      <c r="E201" s="9">
        <f>IF(D208=0, "-", D201/D208)</f>
        <v>7.1005917159763315E-2</v>
      </c>
      <c r="F201" s="81">
        <v>103</v>
      </c>
      <c r="G201" s="34">
        <f>IF(F208=0, "-", F201/F208)</f>
        <v>6.9360269360269358E-2</v>
      </c>
      <c r="H201" s="65">
        <v>74</v>
      </c>
      <c r="I201" s="9">
        <f>IF(H208=0, "-", H201/H208)</f>
        <v>7.2195121951219507E-2</v>
      </c>
      <c r="J201" s="8">
        <f t="shared" si="18"/>
        <v>-0.33333333333333331</v>
      </c>
      <c r="K201" s="9">
        <f t="shared" si="19"/>
        <v>0.39189189189189189</v>
      </c>
    </row>
    <row r="202" spans="1:11" x14ac:dyDescent="0.25">
      <c r="A202" s="7" t="s">
        <v>318</v>
      </c>
      <c r="B202" s="65">
        <v>12</v>
      </c>
      <c r="C202" s="34">
        <f>IF(B208=0, "-", B202/B208)</f>
        <v>0.12631578947368421</v>
      </c>
      <c r="D202" s="65">
        <v>5</v>
      </c>
      <c r="E202" s="9">
        <f>IF(D208=0, "-", D202/D208)</f>
        <v>2.9585798816568046E-2</v>
      </c>
      <c r="F202" s="81">
        <v>69</v>
      </c>
      <c r="G202" s="34">
        <f>IF(F208=0, "-", F202/F208)</f>
        <v>4.6464646464646465E-2</v>
      </c>
      <c r="H202" s="65">
        <v>41</v>
      </c>
      <c r="I202" s="9">
        <f>IF(H208=0, "-", H202/H208)</f>
        <v>0.04</v>
      </c>
      <c r="J202" s="8">
        <f t="shared" si="18"/>
        <v>1.4</v>
      </c>
      <c r="K202" s="9">
        <f t="shared" si="19"/>
        <v>0.68292682926829273</v>
      </c>
    </row>
    <row r="203" spans="1:11" x14ac:dyDescent="0.25">
      <c r="A203" s="7" t="s">
        <v>319</v>
      </c>
      <c r="B203" s="65">
        <v>0</v>
      </c>
      <c r="C203" s="34">
        <f>IF(B208=0, "-", B203/B208)</f>
        <v>0</v>
      </c>
      <c r="D203" s="65">
        <v>0</v>
      </c>
      <c r="E203" s="9">
        <f>IF(D208=0, "-", D203/D208)</f>
        <v>0</v>
      </c>
      <c r="F203" s="81">
        <v>0</v>
      </c>
      <c r="G203" s="34">
        <f>IF(F208=0, "-", F203/F208)</f>
        <v>0</v>
      </c>
      <c r="H203" s="65">
        <v>7</v>
      </c>
      <c r="I203" s="9">
        <f>IF(H208=0, "-", H203/H208)</f>
        <v>6.8292682926829268E-3</v>
      </c>
      <c r="J203" s="8" t="str">
        <f t="shared" si="18"/>
        <v>-</v>
      </c>
      <c r="K203" s="9">
        <f t="shared" si="19"/>
        <v>-1</v>
      </c>
    </row>
    <row r="204" spans="1:11" x14ac:dyDescent="0.25">
      <c r="A204" s="7" t="s">
        <v>320</v>
      </c>
      <c r="B204" s="65">
        <v>5</v>
      </c>
      <c r="C204" s="34">
        <f>IF(B208=0, "-", B204/B208)</f>
        <v>5.2631578947368418E-2</v>
      </c>
      <c r="D204" s="65">
        <v>8</v>
      </c>
      <c r="E204" s="9">
        <f>IF(D208=0, "-", D204/D208)</f>
        <v>4.7337278106508875E-2</v>
      </c>
      <c r="F204" s="81">
        <v>104</v>
      </c>
      <c r="G204" s="34">
        <f>IF(F208=0, "-", F204/F208)</f>
        <v>7.0033670033670031E-2</v>
      </c>
      <c r="H204" s="65">
        <v>19</v>
      </c>
      <c r="I204" s="9">
        <f>IF(H208=0, "-", H204/H208)</f>
        <v>1.8536585365853658E-2</v>
      </c>
      <c r="J204" s="8">
        <f t="shared" si="18"/>
        <v>-0.375</v>
      </c>
      <c r="K204" s="9">
        <f t="shared" si="19"/>
        <v>4.4736842105263159</v>
      </c>
    </row>
    <row r="205" spans="1:11" x14ac:dyDescent="0.25">
      <c r="A205" s="7" t="s">
        <v>321</v>
      </c>
      <c r="B205" s="65">
        <v>19</v>
      </c>
      <c r="C205" s="34">
        <f>IF(B208=0, "-", B205/B208)</f>
        <v>0.2</v>
      </c>
      <c r="D205" s="65">
        <v>21</v>
      </c>
      <c r="E205" s="9">
        <f>IF(D208=0, "-", D205/D208)</f>
        <v>0.1242603550295858</v>
      </c>
      <c r="F205" s="81">
        <v>259</v>
      </c>
      <c r="G205" s="34">
        <f>IF(F208=0, "-", F205/F208)</f>
        <v>0.17441077441077441</v>
      </c>
      <c r="H205" s="65">
        <v>182</v>
      </c>
      <c r="I205" s="9">
        <f>IF(H208=0, "-", H205/H208)</f>
        <v>0.17756097560975609</v>
      </c>
      <c r="J205" s="8">
        <f t="shared" si="18"/>
        <v>-9.5238095238095233E-2</v>
      </c>
      <c r="K205" s="9">
        <f t="shared" si="19"/>
        <v>0.42307692307692307</v>
      </c>
    </row>
    <row r="206" spans="1:11" x14ac:dyDescent="0.25">
      <c r="A206" s="7" t="s">
        <v>322</v>
      </c>
      <c r="B206" s="65">
        <v>18</v>
      </c>
      <c r="C206" s="34">
        <f>IF(B208=0, "-", B206/B208)</f>
        <v>0.18947368421052632</v>
      </c>
      <c r="D206" s="65">
        <v>25</v>
      </c>
      <c r="E206" s="9">
        <f>IF(D208=0, "-", D206/D208)</f>
        <v>0.14792899408284024</v>
      </c>
      <c r="F206" s="81">
        <v>180</v>
      </c>
      <c r="G206" s="34">
        <f>IF(F208=0, "-", F206/F208)</f>
        <v>0.12121212121212122</v>
      </c>
      <c r="H206" s="65">
        <v>25</v>
      </c>
      <c r="I206" s="9">
        <f>IF(H208=0, "-", H206/H208)</f>
        <v>2.4390243902439025E-2</v>
      </c>
      <c r="J206" s="8">
        <f t="shared" si="18"/>
        <v>-0.28000000000000003</v>
      </c>
      <c r="K206" s="9">
        <f t="shared" si="19"/>
        <v>6.2</v>
      </c>
    </row>
    <row r="207" spans="1:11" x14ac:dyDescent="0.25">
      <c r="A207" s="2"/>
      <c r="B207" s="68"/>
      <c r="C207" s="33"/>
      <c r="D207" s="68"/>
      <c r="E207" s="6"/>
      <c r="F207" s="82"/>
      <c r="G207" s="33"/>
      <c r="H207" s="68"/>
      <c r="I207" s="6"/>
      <c r="J207" s="5"/>
      <c r="K207" s="6"/>
    </row>
    <row r="208" spans="1:11" s="43" customFormat="1" ht="13" x14ac:dyDescent="0.3">
      <c r="A208" s="162" t="s">
        <v>602</v>
      </c>
      <c r="B208" s="71">
        <f>SUM(B199:B207)</f>
        <v>95</v>
      </c>
      <c r="C208" s="40">
        <f>B208/29426</f>
        <v>3.2284374362808402E-3</v>
      </c>
      <c r="D208" s="71">
        <f>SUM(D199:D207)</f>
        <v>169</v>
      </c>
      <c r="E208" s="41">
        <f>D208/25367</f>
        <v>6.6621989198565063E-3</v>
      </c>
      <c r="F208" s="77">
        <f>SUM(F199:F207)</f>
        <v>1485</v>
      </c>
      <c r="G208" s="42">
        <f>F208/239363</f>
        <v>6.2039663607157333E-3</v>
      </c>
      <c r="H208" s="71">
        <f>SUM(H199:H207)</f>
        <v>1025</v>
      </c>
      <c r="I208" s="41">
        <f>H208/214492</f>
        <v>4.7787330063592112E-3</v>
      </c>
      <c r="J208" s="37">
        <f>IF(D208=0, "-", IF((B208-D208)/D208&lt;10, (B208-D208)/D208, "&gt;999%"))</f>
        <v>-0.43786982248520712</v>
      </c>
      <c r="K208" s="38">
        <f>IF(H208=0, "-", IF((F208-H208)/H208&lt;10, (F208-H208)/H208, "&gt;999%"))</f>
        <v>0.44878048780487806</v>
      </c>
    </row>
    <row r="209" spans="1:11" x14ac:dyDescent="0.25">
      <c r="B209" s="83"/>
      <c r="D209" s="83"/>
      <c r="F209" s="83"/>
      <c r="H209" s="83"/>
    </row>
    <row r="210" spans="1:11" ht="13" x14ac:dyDescent="0.3">
      <c r="A210" s="163" t="s">
        <v>154</v>
      </c>
      <c r="B210" s="61" t="s">
        <v>12</v>
      </c>
      <c r="C210" s="62" t="s">
        <v>13</v>
      </c>
      <c r="D210" s="61" t="s">
        <v>12</v>
      </c>
      <c r="E210" s="63" t="s">
        <v>13</v>
      </c>
      <c r="F210" s="62" t="s">
        <v>12</v>
      </c>
      <c r="G210" s="62" t="s">
        <v>13</v>
      </c>
      <c r="H210" s="61" t="s">
        <v>12</v>
      </c>
      <c r="I210" s="63" t="s">
        <v>13</v>
      </c>
      <c r="J210" s="61"/>
      <c r="K210" s="63"/>
    </row>
    <row r="211" spans="1:11" x14ac:dyDescent="0.25">
      <c r="A211" s="7" t="s">
        <v>323</v>
      </c>
      <c r="B211" s="65">
        <v>0</v>
      </c>
      <c r="C211" s="34">
        <f>IF(B230=0, "-", B211/B230)</f>
        <v>0</v>
      </c>
      <c r="D211" s="65">
        <v>0</v>
      </c>
      <c r="E211" s="9">
        <f>IF(D230=0, "-", D211/D230)</f>
        <v>0</v>
      </c>
      <c r="F211" s="81">
        <v>0</v>
      </c>
      <c r="G211" s="34">
        <f>IF(F230=0, "-", F211/F230)</f>
        <v>0</v>
      </c>
      <c r="H211" s="65">
        <v>1</v>
      </c>
      <c r="I211" s="9">
        <f>IF(H230=0, "-", H211/H230)</f>
        <v>1.3280212483399733E-3</v>
      </c>
      <c r="J211" s="8" t="str">
        <f t="shared" ref="J211:J228" si="20">IF(D211=0, "-", IF((B211-D211)/D211&lt;10, (B211-D211)/D211, "&gt;999%"))</f>
        <v>-</v>
      </c>
      <c r="K211" s="9">
        <f t="shared" ref="K211:K228" si="21">IF(H211=0, "-", IF((F211-H211)/H211&lt;10, (F211-H211)/H211, "&gt;999%"))</f>
        <v>-1</v>
      </c>
    </row>
    <row r="212" spans="1:11" x14ac:dyDescent="0.25">
      <c r="A212" s="7" t="s">
        <v>324</v>
      </c>
      <c r="B212" s="65">
        <v>0</v>
      </c>
      <c r="C212" s="34">
        <f>IF(B230=0, "-", B212/B230)</f>
        <v>0</v>
      </c>
      <c r="D212" s="65">
        <v>0</v>
      </c>
      <c r="E212" s="9">
        <f>IF(D230=0, "-", D212/D230)</f>
        <v>0</v>
      </c>
      <c r="F212" s="81">
        <v>0</v>
      </c>
      <c r="G212" s="34">
        <f>IF(F230=0, "-", F212/F230)</f>
        <v>0</v>
      </c>
      <c r="H212" s="65">
        <v>2</v>
      </c>
      <c r="I212" s="9">
        <f>IF(H230=0, "-", H212/H230)</f>
        <v>2.6560424966799467E-3</v>
      </c>
      <c r="J212" s="8" t="str">
        <f t="shared" si="20"/>
        <v>-</v>
      </c>
      <c r="K212" s="9">
        <f t="shared" si="21"/>
        <v>-1</v>
      </c>
    </row>
    <row r="213" spans="1:11" x14ac:dyDescent="0.25">
      <c r="A213" s="7" t="s">
        <v>325</v>
      </c>
      <c r="B213" s="65">
        <v>6</v>
      </c>
      <c r="C213" s="34">
        <f>IF(B230=0, "-", B213/B230)</f>
        <v>5.4545454545454543E-2</v>
      </c>
      <c r="D213" s="65">
        <v>1</v>
      </c>
      <c r="E213" s="9">
        <f>IF(D230=0, "-", D213/D230)</f>
        <v>1.098901098901099E-2</v>
      </c>
      <c r="F213" s="81">
        <v>30</v>
      </c>
      <c r="G213" s="34">
        <f>IF(F230=0, "-", F213/F230)</f>
        <v>3.3039647577092511E-2</v>
      </c>
      <c r="H213" s="65">
        <v>30</v>
      </c>
      <c r="I213" s="9">
        <f>IF(H230=0, "-", H213/H230)</f>
        <v>3.9840637450199202E-2</v>
      </c>
      <c r="J213" s="8">
        <f t="shared" si="20"/>
        <v>5</v>
      </c>
      <c r="K213" s="9">
        <f t="shared" si="21"/>
        <v>0</v>
      </c>
    </row>
    <row r="214" spans="1:11" x14ac:dyDescent="0.25">
      <c r="A214" s="7" t="s">
        <v>326</v>
      </c>
      <c r="B214" s="65">
        <v>1</v>
      </c>
      <c r="C214" s="34">
        <f>IF(B230=0, "-", B214/B230)</f>
        <v>9.0909090909090905E-3</v>
      </c>
      <c r="D214" s="65">
        <v>1</v>
      </c>
      <c r="E214" s="9">
        <f>IF(D230=0, "-", D214/D230)</f>
        <v>1.098901098901099E-2</v>
      </c>
      <c r="F214" s="81">
        <v>13</v>
      </c>
      <c r="G214" s="34">
        <f>IF(F230=0, "-", F214/F230)</f>
        <v>1.4317180616740088E-2</v>
      </c>
      <c r="H214" s="65">
        <v>5</v>
      </c>
      <c r="I214" s="9">
        <f>IF(H230=0, "-", H214/H230)</f>
        <v>6.6401062416998674E-3</v>
      </c>
      <c r="J214" s="8">
        <f t="shared" si="20"/>
        <v>0</v>
      </c>
      <c r="K214" s="9">
        <f t="shared" si="21"/>
        <v>1.6</v>
      </c>
    </row>
    <row r="215" spans="1:11" x14ac:dyDescent="0.25">
      <c r="A215" s="7" t="s">
        <v>327</v>
      </c>
      <c r="B215" s="65">
        <v>43</v>
      </c>
      <c r="C215" s="34">
        <f>IF(B230=0, "-", B215/B230)</f>
        <v>0.39090909090909093</v>
      </c>
      <c r="D215" s="65">
        <v>43</v>
      </c>
      <c r="E215" s="9">
        <f>IF(D230=0, "-", D215/D230)</f>
        <v>0.47252747252747251</v>
      </c>
      <c r="F215" s="81">
        <v>235</v>
      </c>
      <c r="G215" s="34">
        <f>IF(F230=0, "-", F215/F230)</f>
        <v>0.25881057268722468</v>
      </c>
      <c r="H215" s="65">
        <v>266</v>
      </c>
      <c r="I215" s="9">
        <f>IF(H230=0, "-", H215/H230)</f>
        <v>0.35325365205843295</v>
      </c>
      <c r="J215" s="8">
        <f t="shared" si="20"/>
        <v>0</v>
      </c>
      <c r="K215" s="9">
        <f t="shared" si="21"/>
        <v>-0.11654135338345864</v>
      </c>
    </row>
    <row r="216" spans="1:11" x14ac:dyDescent="0.25">
      <c r="A216" s="7" t="s">
        <v>328</v>
      </c>
      <c r="B216" s="65">
        <v>1</v>
      </c>
      <c r="C216" s="34">
        <f>IF(B230=0, "-", B216/B230)</f>
        <v>9.0909090909090905E-3</v>
      </c>
      <c r="D216" s="65">
        <v>5</v>
      </c>
      <c r="E216" s="9">
        <f>IF(D230=0, "-", D216/D230)</f>
        <v>5.4945054945054944E-2</v>
      </c>
      <c r="F216" s="81">
        <v>21</v>
      </c>
      <c r="G216" s="34">
        <f>IF(F230=0, "-", F216/F230)</f>
        <v>2.3127753303964757E-2</v>
      </c>
      <c r="H216" s="65">
        <v>35</v>
      </c>
      <c r="I216" s="9">
        <f>IF(H230=0, "-", H216/H230)</f>
        <v>4.6480743691899071E-2</v>
      </c>
      <c r="J216" s="8">
        <f t="shared" si="20"/>
        <v>-0.8</v>
      </c>
      <c r="K216" s="9">
        <f t="shared" si="21"/>
        <v>-0.4</v>
      </c>
    </row>
    <row r="217" spans="1:11" x14ac:dyDescent="0.25">
      <c r="A217" s="7" t="s">
        <v>38</v>
      </c>
      <c r="B217" s="65">
        <v>0</v>
      </c>
      <c r="C217" s="34">
        <f>IF(B230=0, "-", B217/B230)</f>
        <v>0</v>
      </c>
      <c r="D217" s="65">
        <v>0</v>
      </c>
      <c r="E217" s="9">
        <f>IF(D230=0, "-", D217/D230)</f>
        <v>0</v>
      </c>
      <c r="F217" s="81">
        <v>0</v>
      </c>
      <c r="G217" s="34">
        <f>IF(F230=0, "-", F217/F230)</f>
        <v>0</v>
      </c>
      <c r="H217" s="65">
        <v>1</v>
      </c>
      <c r="I217" s="9">
        <f>IF(H230=0, "-", H217/H230)</f>
        <v>1.3280212483399733E-3</v>
      </c>
      <c r="J217" s="8" t="str">
        <f t="shared" si="20"/>
        <v>-</v>
      </c>
      <c r="K217" s="9">
        <f t="shared" si="21"/>
        <v>-1</v>
      </c>
    </row>
    <row r="218" spans="1:11" x14ac:dyDescent="0.25">
      <c r="A218" s="7" t="s">
        <v>329</v>
      </c>
      <c r="B218" s="65">
        <v>13</v>
      </c>
      <c r="C218" s="34">
        <f>IF(B230=0, "-", B218/B230)</f>
        <v>0.11818181818181818</v>
      </c>
      <c r="D218" s="65">
        <v>1</v>
      </c>
      <c r="E218" s="9">
        <f>IF(D230=0, "-", D218/D230)</f>
        <v>1.098901098901099E-2</v>
      </c>
      <c r="F218" s="81">
        <v>69</v>
      </c>
      <c r="G218" s="34">
        <f>IF(F230=0, "-", F218/F230)</f>
        <v>7.5991189427312769E-2</v>
      </c>
      <c r="H218" s="65">
        <v>54</v>
      </c>
      <c r="I218" s="9">
        <f>IF(H230=0, "-", H218/H230)</f>
        <v>7.1713147410358571E-2</v>
      </c>
      <c r="J218" s="8" t="str">
        <f t="shared" si="20"/>
        <v>&gt;999%</v>
      </c>
      <c r="K218" s="9">
        <f t="shared" si="21"/>
        <v>0.27777777777777779</v>
      </c>
    </row>
    <row r="219" spans="1:11" x14ac:dyDescent="0.25">
      <c r="A219" s="7" t="s">
        <v>330</v>
      </c>
      <c r="B219" s="65">
        <v>0</v>
      </c>
      <c r="C219" s="34">
        <f>IF(B230=0, "-", B219/B230)</f>
        <v>0</v>
      </c>
      <c r="D219" s="65">
        <v>0</v>
      </c>
      <c r="E219" s="9">
        <f>IF(D230=0, "-", D219/D230)</f>
        <v>0</v>
      </c>
      <c r="F219" s="81">
        <v>4</v>
      </c>
      <c r="G219" s="34">
        <f>IF(F230=0, "-", F219/F230)</f>
        <v>4.4052863436123352E-3</v>
      </c>
      <c r="H219" s="65">
        <v>6</v>
      </c>
      <c r="I219" s="9">
        <f>IF(H230=0, "-", H219/H230)</f>
        <v>7.9681274900398405E-3</v>
      </c>
      <c r="J219" s="8" t="str">
        <f t="shared" si="20"/>
        <v>-</v>
      </c>
      <c r="K219" s="9">
        <f t="shared" si="21"/>
        <v>-0.33333333333333331</v>
      </c>
    </row>
    <row r="220" spans="1:11" x14ac:dyDescent="0.25">
      <c r="A220" s="7" t="s">
        <v>331</v>
      </c>
      <c r="B220" s="65">
        <v>0</v>
      </c>
      <c r="C220" s="34">
        <f>IF(B230=0, "-", B220/B230)</f>
        <v>0</v>
      </c>
      <c r="D220" s="65">
        <v>0</v>
      </c>
      <c r="E220" s="9">
        <f>IF(D230=0, "-", D220/D230)</f>
        <v>0</v>
      </c>
      <c r="F220" s="81">
        <v>14</v>
      </c>
      <c r="G220" s="34">
        <f>IF(F230=0, "-", F220/F230)</f>
        <v>1.5418502202643172E-2</v>
      </c>
      <c r="H220" s="65">
        <v>7</v>
      </c>
      <c r="I220" s="9">
        <f>IF(H230=0, "-", H220/H230)</f>
        <v>9.2961487383798145E-3</v>
      </c>
      <c r="J220" s="8" t="str">
        <f t="shared" si="20"/>
        <v>-</v>
      </c>
      <c r="K220" s="9">
        <f t="shared" si="21"/>
        <v>1</v>
      </c>
    </row>
    <row r="221" spans="1:11" x14ac:dyDescent="0.25">
      <c r="A221" s="7" t="s">
        <v>332</v>
      </c>
      <c r="B221" s="65">
        <v>0</v>
      </c>
      <c r="C221" s="34">
        <f>IF(B230=0, "-", B221/B230)</f>
        <v>0</v>
      </c>
      <c r="D221" s="65">
        <v>0</v>
      </c>
      <c r="E221" s="9">
        <f>IF(D230=0, "-", D221/D230)</f>
        <v>0</v>
      </c>
      <c r="F221" s="81">
        <v>0</v>
      </c>
      <c r="G221" s="34">
        <f>IF(F230=0, "-", F221/F230)</f>
        <v>0</v>
      </c>
      <c r="H221" s="65">
        <v>5</v>
      </c>
      <c r="I221" s="9">
        <f>IF(H230=0, "-", H221/H230)</f>
        <v>6.6401062416998674E-3</v>
      </c>
      <c r="J221" s="8" t="str">
        <f t="shared" si="20"/>
        <v>-</v>
      </c>
      <c r="K221" s="9">
        <f t="shared" si="21"/>
        <v>-1</v>
      </c>
    </row>
    <row r="222" spans="1:11" x14ac:dyDescent="0.25">
      <c r="A222" s="7" t="s">
        <v>333</v>
      </c>
      <c r="B222" s="65">
        <v>8</v>
      </c>
      <c r="C222" s="34">
        <f>IF(B230=0, "-", B222/B230)</f>
        <v>7.2727272727272724E-2</v>
      </c>
      <c r="D222" s="65">
        <v>0</v>
      </c>
      <c r="E222" s="9">
        <f>IF(D230=0, "-", D222/D230)</f>
        <v>0</v>
      </c>
      <c r="F222" s="81">
        <v>27</v>
      </c>
      <c r="G222" s="34">
        <f>IF(F230=0, "-", F222/F230)</f>
        <v>2.9735682819383259E-2</v>
      </c>
      <c r="H222" s="65">
        <v>0</v>
      </c>
      <c r="I222" s="9">
        <f>IF(H230=0, "-", H222/H230)</f>
        <v>0</v>
      </c>
      <c r="J222" s="8" t="str">
        <f t="shared" si="20"/>
        <v>-</v>
      </c>
      <c r="K222" s="9" t="str">
        <f t="shared" si="21"/>
        <v>-</v>
      </c>
    </row>
    <row r="223" spans="1:11" x14ac:dyDescent="0.25">
      <c r="A223" s="7" t="s">
        <v>334</v>
      </c>
      <c r="B223" s="65">
        <v>0</v>
      </c>
      <c r="C223" s="34">
        <f>IF(B230=0, "-", B223/B230)</f>
        <v>0</v>
      </c>
      <c r="D223" s="65">
        <v>0</v>
      </c>
      <c r="E223" s="9">
        <f>IF(D230=0, "-", D223/D230)</f>
        <v>0</v>
      </c>
      <c r="F223" s="81">
        <v>0</v>
      </c>
      <c r="G223" s="34">
        <f>IF(F230=0, "-", F223/F230)</f>
        <v>0</v>
      </c>
      <c r="H223" s="65">
        <v>16</v>
      </c>
      <c r="I223" s="9">
        <f>IF(H230=0, "-", H223/H230)</f>
        <v>2.1248339973439574E-2</v>
      </c>
      <c r="J223" s="8" t="str">
        <f t="shared" si="20"/>
        <v>-</v>
      </c>
      <c r="K223" s="9">
        <f t="shared" si="21"/>
        <v>-1</v>
      </c>
    </row>
    <row r="224" spans="1:11" x14ac:dyDescent="0.25">
      <c r="A224" s="7" t="s">
        <v>335</v>
      </c>
      <c r="B224" s="65">
        <v>19</v>
      </c>
      <c r="C224" s="34">
        <f>IF(B230=0, "-", B224/B230)</f>
        <v>0.17272727272727273</v>
      </c>
      <c r="D224" s="65">
        <v>19</v>
      </c>
      <c r="E224" s="9">
        <f>IF(D230=0, "-", D224/D230)</f>
        <v>0.2087912087912088</v>
      </c>
      <c r="F224" s="81">
        <v>273</v>
      </c>
      <c r="G224" s="34">
        <f>IF(F230=0, "-", F224/F230)</f>
        <v>0.30066079295154186</v>
      </c>
      <c r="H224" s="65">
        <v>155</v>
      </c>
      <c r="I224" s="9">
        <f>IF(H230=0, "-", H224/H230)</f>
        <v>0.20584329349269589</v>
      </c>
      <c r="J224" s="8">
        <f t="shared" si="20"/>
        <v>0</v>
      </c>
      <c r="K224" s="9">
        <f t="shared" si="21"/>
        <v>0.76129032258064511</v>
      </c>
    </row>
    <row r="225" spans="1:11" x14ac:dyDescent="0.25">
      <c r="A225" s="7" t="s">
        <v>336</v>
      </c>
      <c r="B225" s="65">
        <v>4</v>
      </c>
      <c r="C225" s="34">
        <f>IF(B230=0, "-", B225/B230)</f>
        <v>3.6363636363636362E-2</v>
      </c>
      <c r="D225" s="65">
        <v>9</v>
      </c>
      <c r="E225" s="9">
        <f>IF(D230=0, "-", D225/D230)</f>
        <v>9.8901098901098897E-2</v>
      </c>
      <c r="F225" s="81">
        <v>54</v>
      </c>
      <c r="G225" s="34">
        <f>IF(F230=0, "-", F225/F230)</f>
        <v>5.9471365638766517E-2</v>
      </c>
      <c r="H225" s="65">
        <v>69</v>
      </c>
      <c r="I225" s="9">
        <f>IF(H230=0, "-", H225/H230)</f>
        <v>9.1633466135458169E-2</v>
      </c>
      <c r="J225" s="8">
        <f t="shared" si="20"/>
        <v>-0.55555555555555558</v>
      </c>
      <c r="K225" s="9">
        <f t="shared" si="21"/>
        <v>-0.21739130434782608</v>
      </c>
    </row>
    <row r="226" spans="1:11" x14ac:dyDescent="0.25">
      <c r="A226" s="7" t="s">
        <v>337</v>
      </c>
      <c r="B226" s="65">
        <v>5</v>
      </c>
      <c r="C226" s="34">
        <f>IF(B230=0, "-", B226/B230)</f>
        <v>4.5454545454545456E-2</v>
      </c>
      <c r="D226" s="65">
        <v>4</v>
      </c>
      <c r="E226" s="9">
        <f>IF(D230=0, "-", D226/D230)</f>
        <v>4.3956043956043959E-2</v>
      </c>
      <c r="F226" s="81">
        <v>42</v>
      </c>
      <c r="G226" s="34">
        <f>IF(F230=0, "-", F226/F230)</f>
        <v>4.6255506607929514E-2</v>
      </c>
      <c r="H226" s="65">
        <v>26</v>
      </c>
      <c r="I226" s="9">
        <f>IF(H230=0, "-", H226/H230)</f>
        <v>3.4528552456839307E-2</v>
      </c>
      <c r="J226" s="8">
        <f t="shared" si="20"/>
        <v>0.25</v>
      </c>
      <c r="K226" s="9">
        <f t="shared" si="21"/>
        <v>0.61538461538461542</v>
      </c>
    </row>
    <row r="227" spans="1:11" x14ac:dyDescent="0.25">
      <c r="A227" s="7" t="s">
        <v>338</v>
      </c>
      <c r="B227" s="65">
        <v>7</v>
      </c>
      <c r="C227" s="34">
        <f>IF(B230=0, "-", B227/B230)</f>
        <v>6.363636363636363E-2</v>
      </c>
      <c r="D227" s="65">
        <v>8</v>
      </c>
      <c r="E227" s="9">
        <f>IF(D230=0, "-", D227/D230)</f>
        <v>8.7912087912087919E-2</v>
      </c>
      <c r="F227" s="81">
        <v>71</v>
      </c>
      <c r="G227" s="34">
        <f>IF(F230=0, "-", F227/F230)</f>
        <v>7.819383259911894E-2</v>
      </c>
      <c r="H227" s="65">
        <v>32</v>
      </c>
      <c r="I227" s="9">
        <f>IF(H230=0, "-", H227/H230)</f>
        <v>4.2496679946879147E-2</v>
      </c>
      <c r="J227" s="8">
        <f t="shared" si="20"/>
        <v>-0.125</v>
      </c>
      <c r="K227" s="9">
        <f t="shared" si="21"/>
        <v>1.21875</v>
      </c>
    </row>
    <row r="228" spans="1:11" x14ac:dyDescent="0.25">
      <c r="A228" s="7" t="s">
        <v>339</v>
      </c>
      <c r="B228" s="65">
        <v>3</v>
      </c>
      <c r="C228" s="34">
        <f>IF(B230=0, "-", B228/B230)</f>
        <v>2.7272727272727271E-2</v>
      </c>
      <c r="D228" s="65">
        <v>0</v>
      </c>
      <c r="E228" s="9">
        <f>IF(D230=0, "-", D228/D230)</f>
        <v>0</v>
      </c>
      <c r="F228" s="81">
        <v>55</v>
      </c>
      <c r="G228" s="34">
        <f>IF(F230=0, "-", F228/F230)</f>
        <v>6.0572687224669602E-2</v>
      </c>
      <c r="H228" s="65">
        <v>43</v>
      </c>
      <c r="I228" s="9">
        <f>IF(H230=0, "-", H228/H230)</f>
        <v>5.7104913678618856E-2</v>
      </c>
      <c r="J228" s="8" t="str">
        <f t="shared" si="20"/>
        <v>-</v>
      </c>
      <c r="K228" s="9">
        <f t="shared" si="21"/>
        <v>0.27906976744186046</v>
      </c>
    </row>
    <row r="229" spans="1:11" x14ac:dyDescent="0.25">
      <c r="A229" s="2"/>
      <c r="B229" s="68"/>
      <c r="C229" s="33"/>
      <c r="D229" s="68"/>
      <c r="E229" s="6"/>
      <c r="F229" s="82"/>
      <c r="G229" s="33"/>
      <c r="H229" s="68"/>
      <c r="I229" s="6"/>
      <c r="J229" s="5"/>
      <c r="K229" s="6"/>
    </row>
    <row r="230" spans="1:11" s="43" customFormat="1" ht="13" x14ac:dyDescent="0.3">
      <c r="A230" s="162" t="s">
        <v>601</v>
      </c>
      <c r="B230" s="71">
        <f>SUM(B211:B229)</f>
        <v>110</v>
      </c>
      <c r="C230" s="40">
        <f>B230/29426</f>
        <v>3.7381907156936044E-3</v>
      </c>
      <c r="D230" s="71">
        <f>SUM(D211:D229)</f>
        <v>91</v>
      </c>
      <c r="E230" s="41">
        <f>D230/25367</f>
        <v>3.5873378799227344E-3</v>
      </c>
      <c r="F230" s="77">
        <f>SUM(F211:F229)</f>
        <v>908</v>
      </c>
      <c r="G230" s="42">
        <f>F230/239363</f>
        <v>3.7934016535554785E-3</v>
      </c>
      <c r="H230" s="71">
        <f>SUM(H211:H229)</f>
        <v>753</v>
      </c>
      <c r="I230" s="41">
        <f>H230/214492</f>
        <v>3.5106204427204743E-3</v>
      </c>
      <c r="J230" s="37">
        <f>IF(D230=0, "-", IF((B230-D230)/D230&lt;10, (B230-D230)/D230, "&gt;999%"))</f>
        <v>0.2087912087912088</v>
      </c>
      <c r="K230" s="38">
        <f>IF(H230=0, "-", IF((F230-H230)/H230&lt;10, (F230-H230)/H230, "&gt;999%"))</f>
        <v>0.20584329349269589</v>
      </c>
    </row>
    <row r="231" spans="1:11" x14ac:dyDescent="0.25">
      <c r="B231" s="83"/>
      <c r="D231" s="83"/>
      <c r="F231" s="83"/>
      <c r="H231" s="83"/>
    </row>
    <row r="232" spans="1:11" ht="13" x14ac:dyDescent="0.3">
      <c r="A232" s="163" t="s">
        <v>155</v>
      </c>
      <c r="B232" s="61" t="s">
        <v>12</v>
      </c>
      <c r="C232" s="62" t="s">
        <v>13</v>
      </c>
      <c r="D232" s="61" t="s">
        <v>12</v>
      </c>
      <c r="E232" s="63" t="s">
        <v>13</v>
      </c>
      <c r="F232" s="62" t="s">
        <v>12</v>
      </c>
      <c r="G232" s="62" t="s">
        <v>13</v>
      </c>
      <c r="H232" s="61" t="s">
        <v>12</v>
      </c>
      <c r="I232" s="63" t="s">
        <v>13</v>
      </c>
      <c r="J232" s="61"/>
      <c r="K232" s="63"/>
    </row>
    <row r="233" spans="1:11" x14ac:dyDescent="0.25">
      <c r="A233" s="7" t="s">
        <v>340</v>
      </c>
      <c r="B233" s="65">
        <v>1</v>
      </c>
      <c r="C233" s="34">
        <f>IF(B246=0, "-", B233/B246)</f>
        <v>1.9607843137254902E-2</v>
      </c>
      <c r="D233" s="65">
        <v>2</v>
      </c>
      <c r="E233" s="9">
        <f>IF(D246=0, "-", D233/D246)</f>
        <v>6.6666666666666666E-2</v>
      </c>
      <c r="F233" s="81">
        <v>13</v>
      </c>
      <c r="G233" s="34">
        <f>IF(F246=0, "-", F233/F246)</f>
        <v>4.3918918918918921E-2</v>
      </c>
      <c r="H233" s="65">
        <v>16</v>
      </c>
      <c r="I233" s="9">
        <f>IF(H246=0, "-", H233/H246)</f>
        <v>5.7971014492753624E-2</v>
      </c>
      <c r="J233" s="8">
        <f t="shared" ref="J233:J244" si="22">IF(D233=0, "-", IF((B233-D233)/D233&lt;10, (B233-D233)/D233, "&gt;999%"))</f>
        <v>-0.5</v>
      </c>
      <c r="K233" s="9">
        <f t="shared" ref="K233:K244" si="23">IF(H233=0, "-", IF((F233-H233)/H233&lt;10, (F233-H233)/H233, "&gt;999%"))</f>
        <v>-0.1875</v>
      </c>
    </row>
    <row r="234" spans="1:11" x14ac:dyDescent="0.25">
      <c r="A234" s="7" t="s">
        <v>341</v>
      </c>
      <c r="B234" s="65">
        <v>2</v>
      </c>
      <c r="C234" s="34">
        <f>IF(B246=0, "-", B234/B246)</f>
        <v>3.9215686274509803E-2</v>
      </c>
      <c r="D234" s="65">
        <v>1</v>
      </c>
      <c r="E234" s="9">
        <f>IF(D246=0, "-", D234/D246)</f>
        <v>3.3333333333333333E-2</v>
      </c>
      <c r="F234" s="81">
        <v>20</v>
      </c>
      <c r="G234" s="34">
        <f>IF(F246=0, "-", F234/F246)</f>
        <v>6.7567567567567571E-2</v>
      </c>
      <c r="H234" s="65">
        <v>15</v>
      </c>
      <c r="I234" s="9">
        <f>IF(H246=0, "-", H234/H246)</f>
        <v>5.434782608695652E-2</v>
      </c>
      <c r="J234" s="8">
        <f t="shared" si="22"/>
        <v>1</v>
      </c>
      <c r="K234" s="9">
        <f t="shared" si="23"/>
        <v>0.33333333333333331</v>
      </c>
    </row>
    <row r="235" spans="1:11" x14ac:dyDescent="0.25">
      <c r="A235" s="7" t="s">
        <v>342</v>
      </c>
      <c r="B235" s="65">
        <v>4</v>
      </c>
      <c r="C235" s="34">
        <f>IF(B246=0, "-", B235/B246)</f>
        <v>7.8431372549019607E-2</v>
      </c>
      <c r="D235" s="65">
        <v>1</v>
      </c>
      <c r="E235" s="9">
        <f>IF(D246=0, "-", D235/D246)</f>
        <v>3.3333333333333333E-2</v>
      </c>
      <c r="F235" s="81">
        <v>22</v>
      </c>
      <c r="G235" s="34">
        <f>IF(F246=0, "-", F235/F246)</f>
        <v>7.4324324324324328E-2</v>
      </c>
      <c r="H235" s="65">
        <v>13</v>
      </c>
      <c r="I235" s="9">
        <f>IF(H246=0, "-", H235/H246)</f>
        <v>4.710144927536232E-2</v>
      </c>
      <c r="J235" s="8">
        <f t="shared" si="22"/>
        <v>3</v>
      </c>
      <c r="K235" s="9">
        <f t="shared" si="23"/>
        <v>0.69230769230769229</v>
      </c>
    </row>
    <row r="236" spans="1:11" x14ac:dyDescent="0.25">
      <c r="A236" s="7" t="s">
        <v>343</v>
      </c>
      <c r="B236" s="65">
        <v>5</v>
      </c>
      <c r="C236" s="34">
        <f>IF(B246=0, "-", B236/B246)</f>
        <v>9.8039215686274508E-2</v>
      </c>
      <c r="D236" s="65">
        <v>0</v>
      </c>
      <c r="E236" s="9">
        <f>IF(D246=0, "-", D236/D246)</f>
        <v>0</v>
      </c>
      <c r="F236" s="81">
        <v>41</v>
      </c>
      <c r="G236" s="34">
        <f>IF(F246=0, "-", F236/F246)</f>
        <v>0.13851351351351351</v>
      </c>
      <c r="H236" s="65">
        <v>35</v>
      </c>
      <c r="I236" s="9">
        <f>IF(H246=0, "-", H236/H246)</f>
        <v>0.12681159420289856</v>
      </c>
      <c r="J236" s="8" t="str">
        <f t="shared" si="22"/>
        <v>-</v>
      </c>
      <c r="K236" s="9">
        <f t="shared" si="23"/>
        <v>0.17142857142857143</v>
      </c>
    </row>
    <row r="237" spans="1:11" x14ac:dyDescent="0.25">
      <c r="A237" s="7" t="s">
        <v>344</v>
      </c>
      <c r="B237" s="65">
        <v>9</v>
      </c>
      <c r="C237" s="34">
        <f>IF(B246=0, "-", B237/B246)</f>
        <v>0.17647058823529413</v>
      </c>
      <c r="D237" s="65">
        <v>8</v>
      </c>
      <c r="E237" s="9">
        <f>IF(D246=0, "-", D237/D246)</f>
        <v>0.26666666666666666</v>
      </c>
      <c r="F237" s="81">
        <v>35</v>
      </c>
      <c r="G237" s="34">
        <f>IF(F246=0, "-", F237/F246)</f>
        <v>0.11824324324324324</v>
      </c>
      <c r="H237" s="65">
        <v>18</v>
      </c>
      <c r="I237" s="9">
        <f>IF(H246=0, "-", H237/H246)</f>
        <v>6.5217391304347824E-2</v>
      </c>
      <c r="J237" s="8">
        <f t="shared" si="22"/>
        <v>0.125</v>
      </c>
      <c r="K237" s="9">
        <f t="shared" si="23"/>
        <v>0.94444444444444442</v>
      </c>
    </row>
    <row r="238" spans="1:11" x14ac:dyDescent="0.25">
      <c r="A238" s="7" t="s">
        <v>345</v>
      </c>
      <c r="B238" s="65">
        <v>0</v>
      </c>
      <c r="C238" s="34">
        <f>IF(B246=0, "-", B238/B246)</f>
        <v>0</v>
      </c>
      <c r="D238" s="65">
        <v>0</v>
      </c>
      <c r="E238" s="9">
        <f>IF(D246=0, "-", D238/D246)</f>
        <v>0</v>
      </c>
      <c r="F238" s="81">
        <v>1</v>
      </c>
      <c r="G238" s="34">
        <f>IF(F246=0, "-", F238/F246)</f>
        <v>3.3783783783783786E-3</v>
      </c>
      <c r="H238" s="65">
        <v>0</v>
      </c>
      <c r="I238" s="9">
        <f>IF(H246=0, "-", H238/H246)</f>
        <v>0</v>
      </c>
      <c r="J238" s="8" t="str">
        <f t="shared" si="22"/>
        <v>-</v>
      </c>
      <c r="K238" s="9" t="str">
        <f t="shared" si="23"/>
        <v>-</v>
      </c>
    </row>
    <row r="239" spans="1:11" x14ac:dyDescent="0.25">
      <c r="A239" s="7" t="s">
        <v>346</v>
      </c>
      <c r="B239" s="65">
        <v>1</v>
      </c>
      <c r="C239" s="34">
        <f>IF(B246=0, "-", B239/B246)</f>
        <v>1.9607843137254902E-2</v>
      </c>
      <c r="D239" s="65">
        <v>1</v>
      </c>
      <c r="E239" s="9">
        <f>IF(D246=0, "-", D239/D246)</f>
        <v>3.3333333333333333E-2</v>
      </c>
      <c r="F239" s="81">
        <v>1</v>
      </c>
      <c r="G239" s="34">
        <f>IF(F246=0, "-", F239/F246)</f>
        <v>3.3783783783783786E-3</v>
      </c>
      <c r="H239" s="65">
        <v>5</v>
      </c>
      <c r="I239" s="9">
        <f>IF(H246=0, "-", H239/H246)</f>
        <v>1.8115942028985508E-2</v>
      </c>
      <c r="J239" s="8">
        <f t="shared" si="22"/>
        <v>0</v>
      </c>
      <c r="K239" s="9">
        <f t="shared" si="23"/>
        <v>-0.8</v>
      </c>
    </row>
    <row r="240" spans="1:11" x14ac:dyDescent="0.25">
      <c r="A240" s="7" t="s">
        <v>347</v>
      </c>
      <c r="B240" s="65">
        <v>2</v>
      </c>
      <c r="C240" s="34">
        <f>IF(B246=0, "-", B240/B246)</f>
        <v>3.9215686274509803E-2</v>
      </c>
      <c r="D240" s="65">
        <v>0</v>
      </c>
      <c r="E240" s="9">
        <f>IF(D246=0, "-", D240/D246)</f>
        <v>0</v>
      </c>
      <c r="F240" s="81">
        <v>16</v>
      </c>
      <c r="G240" s="34">
        <f>IF(F246=0, "-", F240/F246)</f>
        <v>5.4054054054054057E-2</v>
      </c>
      <c r="H240" s="65">
        <v>13</v>
      </c>
      <c r="I240" s="9">
        <f>IF(H246=0, "-", H240/H246)</f>
        <v>4.710144927536232E-2</v>
      </c>
      <c r="J240" s="8" t="str">
        <f t="shared" si="22"/>
        <v>-</v>
      </c>
      <c r="K240" s="9">
        <f t="shared" si="23"/>
        <v>0.23076923076923078</v>
      </c>
    </row>
    <row r="241" spans="1:11" x14ac:dyDescent="0.25">
      <c r="A241" s="7" t="s">
        <v>348</v>
      </c>
      <c r="B241" s="65">
        <v>0</v>
      </c>
      <c r="C241" s="34">
        <f>IF(B246=0, "-", B241/B246)</f>
        <v>0</v>
      </c>
      <c r="D241" s="65">
        <v>0</v>
      </c>
      <c r="E241" s="9">
        <f>IF(D246=0, "-", D241/D246)</f>
        <v>0</v>
      </c>
      <c r="F241" s="81">
        <v>11</v>
      </c>
      <c r="G241" s="34">
        <f>IF(F246=0, "-", F241/F246)</f>
        <v>3.7162162162162164E-2</v>
      </c>
      <c r="H241" s="65">
        <v>0</v>
      </c>
      <c r="I241" s="9">
        <f>IF(H246=0, "-", H241/H246)</f>
        <v>0</v>
      </c>
      <c r="J241" s="8" t="str">
        <f t="shared" si="22"/>
        <v>-</v>
      </c>
      <c r="K241" s="9" t="str">
        <f t="shared" si="23"/>
        <v>-</v>
      </c>
    </row>
    <row r="242" spans="1:11" x14ac:dyDescent="0.25">
      <c r="A242" s="7" t="s">
        <v>349</v>
      </c>
      <c r="B242" s="65">
        <v>0</v>
      </c>
      <c r="C242" s="34">
        <f>IF(B246=0, "-", B242/B246)</f>
        <v>0</v>
      </c>
      <c r="D242" s="65">
        <v>0</v>
      </c>
      <c r="E242" s="9">
        <f>IF(D246=0, "-", D242/D246)</f>
        <v>0</v>
      </c>
      <c r="F242" s="81">
        <v>0</v>
      </c>
      <c r="G242" s="34">
        <f>IF(F246=0, "-", F242/F246)</f>
        <v>0</v>
      </c>
      <c r="H242" s="65">
        <v>6</v>
      </c>
      <c r="I242" s="9">
        <f>IF(H246=0, "-", H242/H246)</f>
        <v>2.1739130434782608E-2</v>
      </c>
      <c r="J242" s="8" t="str">
        <f t="shared" si="22"/>
        <v>-</v>
      </c>
      <c r="K242" s="9">
        <f t="shared" si="23"/>
        <v>-1</v>
      </c>
    </row>
    <row r="243" spans="1:11" x14ac:dyDescent="0.25">
      <c r="A243" s="7" t="s">
        <v>350</v>
      </c>
      <c r="B243" s="65">
        <v>27</v>
      </c>
      <c r="C243" s="34">
        <f>IF(B246=0, "-", B243/B246)</f>
        <v>0.52941176470588236</v>
      </c>
      <c r="D243" s="65">
        <v>17</v>
      </c>
      <c r="E243" s="9">
        <f>IF(D246=0, "-", D243/D246)</f>
        <v>0.56666666666666665</v>
      </c>
      <c r="F243" s="81">
        <v>136</v>
      </c>
      <c r="G243" s="34">
        <f>IF(F246=0, "-", F243/F246)</f>
        <v>0.45945945945945948</v>
      </c>
      <c r="H243" s="65">
        <v>153</v>
      </c>
      <c r="I243" s="9">
        <f>IF(H246=0, "-", H243/H246)</f>
        <v>0.55434782608695654</v>
      </c>
      <c r="J243" s="8">
        <f t="shared" si="22"/>
        <v>0.58823529411764708</v>
      </c>
      <c r="K243" s="9">
        <f t="shared" si="23"/>
        <v>-0.1111111111111111</v>
      </c>
    </row>
    <row r="244" spans="1:11" x14ac:dyDescent="0.25">
      <c r="A244" s="7" t="s">
        <v>351</v>
      </c>
      <c r="B244" s="65">
        <v>0</v>
      </c>
      <c r="C244" s="34">
        <f>IF(B246=0, "-", B244/B246)</f>
        <v>0</v>
      </c>
      <c r="D244" s="65">
        <v>0</v>
      </c>
      <c r="E244" s="9">
        <f>IF(D246=0, "-", D244/D246)</f>
        <v>0</v>
      </c>
      <c r="F244" s="81">
        <v>0</v>
      </c>
      <c r="G244" s="34">
        <f>IF(F246=0, "-", F244/F246)</f>
        <v>0</v>
      </c>
      <c r="H244" s="65">
        <v>2</v>
      </c>
      <c r="I244" s="9">
        <f>IF(H246=0, "-", H244/H246)</f>
        <v>7.246376811594203E-3</v>
      </c>
      <c r="J244" s="8" t="str">
        <f t="shared" si="22"/>
        <v>-</v>
      </c>
      <c r="K244" s="9">
        <f t="shared" si="23"/>
        <v>-1</v>
      </c>
    </row>
    <row r="245" spans="1:11" x14ac:dyDescent="0.25">
      <c r="A245" s="2"/>
      <c r="B245" s="68"/>
      <c r="C245" s="33"/>
      <c r="D245" s="68"/>
      <c r="E245" s="6"/>
      <c r="F245" s="82"/>
      <c r="G245" s="33"/>
      <c r="H245" s="68"/>
      <c r="I245" s="6"/>
      <c r="J245" s="5"/>
      <c r="K245" s="6"/>
    </row>
    <row r="246" spans="1:11" s="43" customFormat="1" ht="13" x14ac:dyDescent="0.3">
      <c r="A246" s="162" t="s">
        <v>600</v>
      </c>
      <c r="B246" s="71">
        <f>SUM(B233:B245)</f>
        <v>51</v>
      </c>
      <c r="C246" s="40">
        <f>B246/29426</f>
        <v>1.7331611500033984E-3</v>
      </c>
      <c r="D246" s="71">
        <f>SUM(D233:D245)</f>
        <v>30</v>
      </c>
      <c r="E246" s="41">
        <f>D246/25367</f>
        <v>1.1826388615129894E-3</v>
      </c>
      <c r="F246" s="77">
        <f>SUM(F233:F245)</f>
        <v>296</v>
      </c>
      <c r="G246" s="42">
        <f>F246/239363</f>
        <v>1.2366155170180854E-3</v>
      </c>
      <c r="H246" s="71">
        <f>SUM(H233:H245)</f>
        <v>276</v>
      </c>
      <c r="I246" s="41">
        <f>H246/214492</f>
        <v>1.2867612778098951E-3</v>
      </c>
      <c r="J246" s="37">
        <f>IF(D246=0, "-", IF((B246-D246)/D246&lt;10, (B246-D246)/D246, "&gt;999%"))</f>
        <v>0.7</v>
      </c>
      <c r="K246" s="38">
        <f>IF(H246=0, "-", IF((F246-H246)/H246&lt;10, (F246-H246)/H246, "&gt;999%"))</f>
        <v>7.2463768115942032E-2</v>
      </c>
    </row>
    <row r="247" spans="1:11" x14ac:dyDescent="0.25">
      <c r="B247" s="83"/>
      <c r="D247" s="83"/>
      <c r="F247" s="83"/>
      <c r="H247" s="83"/>
    </row>
    <row r="248" spans="1:11" s="43" customFormat="1" ht="13" x14ac:dyDescent="0.3">
      <c r="A248" s="162" t="s">
        <v>599</v>
      </c>
      <c r="B248" s="71">
        <v>256</v>
      </c>
      <c r="C248" s="40">
        <f>B248/29426</f>
        <v>8.6997893019778432E-3</v>
      </c>
      <c r="D248" s="71">
        <v>290</v>
      </c>
      <c r="E248" s="41">
        <f>D248/25367</f>
        <v>1.143217566129223E-2</v>
      </c>
      <c r="F248" s="77">
        <v>2689</v>
      </c>
      <c r="G248" s="42">
        <f>F248/239363</f>
        <v>1.1233983531289297E-2</v>
      </c>
      <c r="H248" s="71">
        <v>2054</v>
      </c>
      <c r="I248" s="41">
        <f>H248/214492</f>
        <v>9.5761147268895817E-3</v>
      </c>
      <c r="J248" s="37">
        <f>IF(D248=0, "-", IF((B248-D248)/D248&lt;10, (B248-D248)/D248, "&gt;999%"))</f>
        <v>-0.11724137931034483</v>
      </c>
      <c r="K248" s="38">
        <f>IF(H248=0, "-", IF((F248-H248)/H248&lt;10, (F248-H248)/H248, "&gt;999%"))</f>
        <v>0.30915287244401168</v>
      </c>
    </row>
    <row r="249" spans="1:11" x14ac:dyDescent="0.25">
      <c r="B249" s="83"/>
      <c r="D249" s="83"/>
      <c r="F249" s="83"/>
      <c r="H249" s="83"/>
    </row>
    <row r="250" spans="1:11" ht="13" x14ac:dyDescent="0.3">
      <c r="A250" s="27" t="s">
        <v>597</v>
      </c>
      <c r="B250" s="71">
        <f>B254-B252</f>
        <v>2658</v>
      </c>
      <c r="C250" s="40">
        <f>B250/29426</f>
        <v>9.0328281111941813E-2</v>
      </c>
      <c r="D250" s="71">
        <f>D254-D252</f>
        <v>3095</v>
      </c>
      <c r="E250" s="41">
        <f>D250/25367</f>
        <v>0.12200890921275673</v>
      </c>
      <c r="F250" s="77">
        <f>F254-F252</f>
        <v>26151</v>
      </c>
      <c r="G250" s="42">
        <f>F250/239363</f>
        <v>0.10925247427547281</v>
      </c>
      <c r="H250" s="71">
        <f>H254-H252</f>
        <v>30905</v>
      </c>
      <c r="I250" s="41">
        <f>H250/214492</f>
        <v>0.14408462786490872</v>
      </c>
      <c r="J250" s="37">
        <f>IF(D250=0, "-", IF((B250-D250)/D250&lt;10, (B250-D250)/D250, "&gt;999%"))</f>
        <v>-0.14119547657512116</v>
      </c>
      <c r="K250" s="38">
        <f>IF(H250=0, "-", IF((F250-H250)/H250&lt;10, (F250-H250)/H250, "&gt;999%"))</f>
        <v>-0.1538262417084614</v>
      </c>
    </row>
    <row r="251" spans="1:11" ht="13" x14ac:dyDescent="0.3">
      <c r="A251" s="27"/>
      <c r="B251" s="71"/>
      <c r="C251" s="40"/>
      <c r="D251" s="71"/>
      <c r="E251" s="41"/>
      <c r="F251" s="77"/>
      <c r="G251" s="42"/>
      <c r="H251" s="71"/>
      <c r="I251" s="41"/>
      <c r="J251" s="37"/>
      <c r="K251" s="38"/>
    </row>
    <row r="252" spans="1:11" ht="13" x14ac:dyDescent="0.3">
      <c r="A252" s="27" t="s">
        <v>598</v>
      </c>
      <c r="B252" s="71">
        <v>1555</v>
      </c>
      <c r="C252" s="40">
        <f>B252/29426</f>
        <v>5.2844423299123228E-2</v>
      </c>
      <c r="D252" s="71">
        <v>1794</v>
      </c>
      <c r="E252" s="41">
        <f>D252/25367</f>
        <v>7.0721803918476767E-2</v>
      </c>
      <c r="F252" s="77">
        <v>15344</v>
      </c>
      <c r="G252" s="42">
        <f>F252/239363</f>
        <v>6.4103474638937508E-2</v>
      </c>
      <c r="H252" s="71">
        <v>12212</v>
      </c>
      <c r="I252" s="41">
        <f>H252/214492</f>
        <v>5.6934524364545068E-2</v>
      </c>
      <c r="J252" s="37">
        <f>IF(D252=0, "-", IF((B252-D252)/D252&lt;10, (B252-D252)/D252, "&gt;999%"))</f>
        <v>-0.13322185061315497</v>
      </c>
      <c r="K252" s="38">
        <f>IF(H252=0, "-", IF((F252-H252)/H252&lt;10, (F252-H252)/H252, "&gt;999%"))</f>
        <v>0.2564690468391746</v>
      </c>
    </row>
    <row r="253" spans="1:11" ht="13" x14ac:dyDescent="0.3">
      <c r="A253" s="27"/>
      <c r="B253" s="71"/>
      <c r="C253" s="40"/>
      <c r="D253" s="71"/>
      <c r="E253" s="41"/>
      <c r="F253" s="77"/>
      <c r="G253" s="42"/>
      <c r="H253" s="71"/>
      <c r="I253" s="41"/>
      <c r="J253" s="37"/>
      <c r="K253" s="38"/>
    </row>
    <row r="254" spans="1:11" ht="13" x14ac:dyDescent="0.3">
      <c r="A254" s="27" t="s">
        <v>596</v>
      </c>
      <c r="B254" s="71">
        <v>4213</v>
      </c>
      <c r="C254" s="40">
        <f>B254/29426</f>
        <v>0.14317270441106505</v>
      </c>
      <c r="D254" s="71">
        <v>4889</v>
      </c>
      <c r="E254" s="41">
        <f>D254/25367</f>
        <v>0.19273071313123349</v>
      </c>
      <c r="F254" s="77">
        <v>41495</v>
      </c>
      <c r="G254" s="42">
        <f>F254/239363</f>
        <v>0.17335594891441033</v>
      </c>
      <c r="H254" s="71">
        <v>43117</v>
      </c>
      <c r="I254" s="41">
        <f>H254/214492</f>
        <v>0.20101915222945377</v>
      </c>
      <c r="J254" s="37">
        <f>IF(D254=0, "-", IF((B254-D254)/D254&lt;10, (B254-D254)/D254, "&gt;999%"))</f>
        <v>-0.13826958478216403</v>
      </c>
      <c r="K254" s="38">
        <f>IF(H254=0, "-", IF((F254-H254)/H254&lt;10, (F254-H254)/H254, "&gt;999%"))</f>
        <v>-3.7618572720736598E-2</v>
      </c>
    </row>
  </sheetData>
  <mergeCells count="58">
    <mergeCell ref="B1:K1"/>
    <mergeCell ref="B2:K2"/>
    <mergeCell ref="B196:E196"/>
    <mergeCell ref="F196:I196"/>
    <mergeCell ref="J196:K196"/>
    <mergeCell ref="B197:C197"/>
    <mergeCell ref="D197:E197"/>
    <mergeCell ref="F197:G197"/>
    <mergeCell ref="H197:I197"/>
    <mergeCell ref="B169:E169"/>
    <mergeCell ref="F169:I169"/>
    <mergeCell ref="J169:K169"/>
    <mergeCell ref="B170:C170"/>
    <mergeCell ref="D170:E170"/>
    <mergeCell ref="F170:G170"/>
    <mergeCell ref="H170:I170"/>
    <mergeCell ref="B144:E144"/>
    <mergeCell ref="F144:I144"/>
    <mergeCell ref="J144:K144"/>
    <mergeCell ref="B145:C145"/>
    <mergeCell ref="D145:E145"/>
    <mergeCell ref="F145:G145"/>
    <mergeCell ref="H145:I145"/>
    <mergeCell ref="B117:E117"/>
    <mergeCell ref="F117:I117"/>
    <mergeCell ref="J117:K117"/>
    <mergeCell ref="B118:C118"/>
    <mergeCell ref="D118:E118"/>
    <mergeCell ref="F118:G118"/>
    <mergeCell ref="H118:I118"/>
    <mergeCell ref="B80:E80"/>
    <mergeCell ref="F80:I80"/>
    <mergeCell ref="J80:K80"/>
    <mergeCell ref="B81:C81"/>
    <mergeCell ref="D81:E81"/>
    <mergeCell ref="F81:G81"/>
    <mergeCell ref="H81:I81"/>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4" max="16383" man="1"/>
    <brk id="115" max="16383" man="1"/>
    <brk id="168" max="16383" man="1"/>
    <brk id="23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3"/>
  <sheetViews>
    <sheetView tabSelected="1"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650</v>
      </c>
      <c r="C1" s="198"/>
      <c r="D1" s="198"/>
      <c r="E1" s="199"/>
      <c r="F1" s="199"/>
      <c r="G1" s="199"/>
      <c r="H1" s="199"/>
      <c r="I1" s="199"/>
      <c r="J1" s="199"/>
      <c r="K1" s="199"/>
    </row>
    <row r="2" spans="1:11" s="52" customFormat="1" ht="20" x14ac:dyDescent="0.4">
      <c r="A2" s="4" t="s">
        <v>113</v>
      </c>
      <c r="B2" s="202" t="s">
        <v>104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5</v>
      </c>
      <c r="C7" s="39">
        <f>IF(B53=0, "-", B7/B53)</f>
        <v>1.1868027533823878E-3</v>
      </c>
      <c r="D7" s="65">
        <v>9</v>
      </c>
      <c r="E7" s="21">
        <f>IF(D53=0, "-", D7/D53)</f>
        <v>1.8408672530169769E-3</v>
      </c>
      <c r="F7" s="81">
        <v>51</v>
      </c>
      <c r="G7" s="39">
        <f>IF(F53=0, "-", F7/F53)</f>
        <v>1.2290637426195926E-3</v>
      </c>
      <c r="H7" s="65">
        <v>83</v>
      </c>
      <c r="I7" s="21">
        <f>IF(H53=0, "-", H7/H53)</f>
        <v>1.9249947816406521E-3</v>
      </c>
      <c r="J7" s="20">
        <f t="shared" ref="J7:J51" si="0">IF(D7=0, "-", IF((B7-D7)/D7&lt;10, (B7-D7)/D7, "&gt;999%"))</f>
        <v>-0.44444444444444442</v>
      </c>
      <c r="K7" s="21">
        <f t="shared" ref="K7:K51" si="1">IF(H7=0, "-", IF((F7-H7)/H7&lt;10, (F7-H7)/H7, "&gt;999%"))</f>
        <v>-0.38554216867469882</v>
      </c>
    </row>
    <row r="8" spans="1:11" x14ac:dyDescent="0.25">
      <c r="A8" s="7" t="s">
        <v>32</v>
      </c>
      <c r="B8" s="65">
        <v>0</v>
      </c>
      <c r="C8" s="39">
        <f>IF(B53=0, "-", B8/B53)</f>
        <v>0</v>
      </c>
      <c r="D8" s="65">
        <v>0</v>
      </c>
      <c r="E8" s="21">
        <f>IF(D53=0, "-", D8/D53)</f>
        <v>0</v>
      </c>
      <c r="F8" s="81">
        <v>0</v>
      </c>
      <c r="G8" s="39">
        <f>IF(F53=0, "-", F8/F53)</f>
        <v>0</v>
      </c>
      <c r="H8" s="65">
        <v>2</v>
      </c>
      <c r="I8" s="21">
        <f>IF(H53=0, "-", H8/H53)</f>
        <v>4.6385416425075958E-5</v>
      </c>
      <c r="J8" s="20" t="str">
        <f t="shared" si="0"/>
        <v>-</v>
      </c>
      <c r="K8" s="21">
        <f t="shared" si="1"/>
        <v>-1</v>
      </c>
    </row>
    <row r="9" spans="1:11" x14ac:dyDescent="0.25">
      <c r="A9" s="7" t="s">
        <v>33</v>
      </c>
      <c r="B9" s="65">
        <v>1</v>
      </c>
      <c r="C9" s="39">
        <f>IF(B53=0, "-", B9/B53)</f>
        <v>2.3736055067647758E-4</v>
      </c>
      <c r="D9" s="65">
        <v>2</v>
      </c>
      <c r="E9" s="21">
        <f>IF(D53=0, "-", D9/D53)</f>
        <v>4.0908161178155044E-4</v>
      </c>
      <c r="F9" s="81">
        <v>13</v>
      </c>
      <c r="G9" s="39">
        <f>IF(F53=0, "-", F9/F53)</f>
        <v>3.1329075792264129E-4</v>
      </c>
      <c r="H9" s="65">
        <v>16</v>
      </c>
      <c r="I9" s="21">
        <f>IF(H53=0, "-", H9/H53)</f>
        <v>3.7108333140060766E-4</v>
      </c>
      <c r="J9" s="20">
        <f t="shared" si="0"/>
        <v>-0.5</v>
      </c>
      <c r="K9" s="21">
        <f t="shared" si="1"/>
        <v>-0.1875</v>
      </c>
    </row>
    <row r="10" spans="1:11" x14ac:dyDescent="0.25">
      <c r="A10" s="7" t="s">
        <v>34</v>
      </c>
      <c r="B10" s="65">
        <v>172</v>
      </c>
      <c r="C10" s="39">
        <f>IF(B53=0, "-", B10/B53)</f>
        <v>4.0826014716354143E-2</v>
      </c>
      <c r="D10" s="65">
        <v>139</v>
      </c>
      <c r="E10" s="21">
        <f>IF(D53=0, "-", D10/D53)</f>
        <v>2.8431172018817754E-2</v>
      </c>
      <c r="F10" s="81">
        <v>1144</v>
      </c>
      <c r="G10" s="39">
        <f>IF(F53=0, "-", F10/F53)</f>
        <v>2.7569586697192432E-2</v>
      </c>
      <c r="H10" s="65">
        <v>752</v>
      </c>
      <c r="I10" s="21">
        <f>IF(H53=0, "-", H10/H53)</f>
        <v>1.7440916575828559E-2</v>
      </c>
      <c r="J10" s="20">
        <f t="shared" si="0"/>
        <v>0.23741007194244604</v>
      </c>
      <c r="K10" s="21">
        <f t="shared" si="1"/>
        <v>0.52127659574468088</v>
      </c>
    </row>
    <row r="11" spans="1:11" x14ac:dyDescent="0.25">
      <c r="A11" s="7" t="s">
        <v>35</v>
      </c>
      <c r="B11" s="65">
        <v>2</v>
      </c>
      <c r="C11" s="39">
        <f>IF(B53=0, "-", B11/B53)</f>
        <v>4.7472110135295516E-4</v>
      </c>
      <c r="D11" s="65">
        <v>1</v>
      </c>
      <c r="E11" s="21">
        <f>IF(D53=0, "-", D11/D53)</f>
        <v>2.0454080589077522E-4</v>
      </c>
      <c r="F11" s="81">
        <v>21</v>
      </c>
      <c r="G11" s="39">
        <f>IF(F53=0, "-", F11/F53)</f>
        <v>5.0608507049042055E-4</v>
      </c>
      <c r="H11" s="65">
        <v>19</v>
      </c>
      <c r="I11" s="21">
        <f>IF(H53=0, "-", H11/H53)</f>
        <v>4.4066145603822158E-4</v>
      </c>
      <c r="J11" s="20">
        <f t="shared" si="0"/>
        <v>1</v>
      </c>
      <c r="K11" s="21">
        <f t="shared" si="1"/>
        <v>0.10526315789473684</v>
      </c>
    </row>
    <row r="12" spans="1:11" x14ac:dyDescent="0.25">
      <c r="A12" s="7" t="s">
        <v>36</v>
      </c>
      <c r="B12" s="65">
        <v>355</v>
      </c>
      <c r="C12" s="39">
        <f>IF(B53=0, "-", B12/B53)</f>
        <v>8.4262995490149539E-2</v>
      </c>
      <c r="D12" s="65">
        <v>450</v>
      </c>
      <c r="E12" s="21">
        <f>IF(D53=0, "-", D12/D53)</f>
        <v>9.2043362650848851E-2</v>
      </c>
      <c r="F12" s="81">
        <v>3059</v>
      </c>
      <c r="G12" s="39">
        <f>IF(F53=0, "-", F12/F53)</f>
        <v>7.3719725268104594E-2</v>
      </c>
      <c r="H12" s="65">
        <v>2743</v>
      </c>
      <c r="I12" s="21">
        <f>IF(H53=0, "-", H12/H53)</f>
        <v>6.3617598626991678E-2</v>
      </c>
      <c r="J12" s="20">
        <f t="shared" si="0"/>
        <v>-0.21111111111111111</v>
      </c>
      <c r="K12" s="21">
        <f t="shared" si="1"/>
        <v>0.11520233321181189</v>
      </c>
    </row>
    <row r="13" spans="1:11" x14ac:dyDescent="0.25">
      <c r="A13" s="7" t="s">
        <v>38</v>
      </c>
      <c r="B13" s="65">
        <v>0</v>
      </c>
      <c r="C13" s="39">
        <f>IF(B53=0, "-", B13/B53)</f>
        <v>0</v>
      </c>
      <c r="D13" s="65">
        <v>0</v>
      </c>
      <c r="E13" s="21">
        <f>IF(D53=0, "-", D13/D53)</f>
        <v>0</v>
      </c>
      <c r="F13" s="81">
        <v>0</v>
      </c>
      <c r="G13" s="39">
        <f>IF(F53=0, "-", F13/F53)</f>
        <v>0</v>
      </c>
      <c r="H13" s="65">
        <v>1</v>
      </c>
      <c r="I13" s="21">
        <f>IF(H53=0, "-", H13/H53)</f>
        <v>2.3192708212537979E-5</v>
      </c>
      <c r="J13" s="20" t="str">
        <f t="shared" si="0"/>
        <v>-</v>
      </c>
      <c r="K13" s="21">
        <f t="shared" si="1"/>
        <v>-1</v>
      </c>
    </row>
    <row r="14" spans="1:11" x14ac:dyDescent="0.25">
      <c r="A14" s="7" t="s">
        <v>40</v>
      </c>
      <c r="B14" s="65">
        <v>13</v>
      </c>
      <c r="C14" s="39">
        <f>IF(B53=0, "-", B14/B53)</f>
        <v>3.0856871587942084E-3</v>
      </c>
      <c r="D14" s="65">
        <v>1</v>
      </c>
      <c r="E14" s="21">
        <f>IF(D53=0, "-", D14/D53)</f>
        <v>2.0454080589077522E-4</v>
      </c>
      <c r="F14" s="81">
        <v>69</v>
      </c>
      <c r="G14" s="39">
        <f>IF(F53=0, "-", F14/F53)</f>
        <v>1.6628509458970961E-3</v>
      </c>
      <c r="H14" s="65">
        <v>54</v>
      </c>
      <c r="I14" s="21">
        <f>IF(H53=0, "-", H14/H53)</f>
        <v>1.2524062434770508E-3</v>
      </c>
      <c r="J14" s="20" t="str">
        <f t="shared" si="0"/>
        <v>&gt;999%</v>
      </c>
      <c r="K14" s="21">
        <f t="shared" si="1"/>
        <v>0.27777777777777779</v>
      </c>
    </row>
    <row r="15" spans="1:11" x14ac:dyDescent="0.25">
      <c r="A15" s="7" t="s">
        <v>41</v>
      </c>
      <c r="B15" s="65">
        <v>0</v>
      </c>
      <c r="C15" s="39">
        <f>IF(B53=0, "-", B15/B53)</f>
        <v>0</v>
      </c>
      <c r="D15" s="65">
        <v>0</v>
      </c>
      <c r="E15" s="21">
        <f>IF(D53=0, "-", D15/D53)</f>
        <v>0</v>
      </c>
      <c r="F15" s="81">
        <v>0</v>
      </c>
      <c r="G15" s="39">
        <f>IF(F53=0, "-", F15/F53)</f>
        <v>0</v>
      </c>
      <c r="H15" s="65">
        <v>10</v>
      </c>
      <c r="I15" s="21">
        <f>IF(H53=0, "-", H15/H53)</f>
        <v>2.3192708212537978E-4</v>
      </c>
      <c r="J15" s="20" t="str">
        <f t="shared" si="0"/>
        <v>-</v>
      </c>
      <c r="K15" s="21">
        <f t="shared" si="1"/>
        <v>-1</v>
      </c>
    </row>
    <row r="16" spans="1:11" x14ac:dyDescent="0.25">
      <c r="A16" s="7" t="s">
        <v>42</v>
      </c>
      <c r="B16" s="65">
        <v>6</v>
      </c>
      <c r="C16" s="39">
        <f>IF(B53=0, "-", B16/B53)</f>
        <v>1.4241633040588653E-3</v>
      </c>
      <c r="D16" s="65">
        <v>2</v>
      </c>
      <c r="E16" s="21">
        <f>IF(D53=0, "-", D16/D53)</f>
        <v>4.0908161178155044E-4</v>
      </c>
      <c r="F16" s="81">
        <v>30</v>
      </c>
      <c r="G16" s="39">
        <f>IF(F53=0, "-", F16/F53)</f>
        <v>7.2297867212917219E-4</v>
      </c>
      <c r="H16" s="65">
        <v>30</v>
      </c>
      <c r="I16" s="21">
        <f>IF(H53=0, "-", H16/H53)</f>
        <v>6.9578124637613935E-4</v>
      </c>
      <c r="J16" s="20">
        <f t="shared" si="0"/>
        <v>2</v>
      </c>
      <c r="K16" s="21">
        <f t="shared" si="1"/>
        <v>0</v>
      </c>
    </row>
    <row r="17" spans="1:11" x14ac:dyDescent="0.25">
      <c r="A17" s="7" t="s">
        <v>43</v>
      </c>
      <c r="B17" s="65">
        <v>100</v>
      </c>
      <c r="C17" s="39">
        <f>IF(B53=0, "-", B17/B53)</f>
        <v>2.3736055067647758E-2</v>
      </c>
      <c r="D17" s="65">
        <v>10</v>
      </c>
      <c r="E17" s="21">
        <f>IF(D53=0, "-", D17/D53)</f>
        <v>2.0454080589077522E-3</v>
      </c>
      <c r="F17" s="81">
        <v>326</v>
      </c>
      <c r="G17" s="39">
        <f>IF(F53=0, "-", F17/F53)</f>
        <v>7.8563682371370052E-3</v>
      </c>
      <c r="H17" s="65">
        <v>16</v>
      </c>
      <c r="I17" s="21">
        <f>IF(H53=0, "-", H17/H53)</f>
        <v>3.7108333140060766E-4</v>
      </c>
      <c r="J17" s="20">
        <f t="shared" si="0"/>
        <v>9</v>
      </c>
      <c r="K17" s="21" t="str">
        <f t="shared" si="1"/>
        <v>&gt;999%</v>
      </c>
    </row>
    <row r="18" spans="1:11" x14ac:dyDescent="0.25">
      <c r="A18" s="7" t="s">
        <v>46</v>
      </c>
      <c r="B18" s="65">
        <v>5</v>
      </c>
      <c r="C18" s="39">
        <f>IF(B53=0, "-", B18/B53)</f>
        <v>1.1868027533823878E-3</v>
      </c>
      <c r="D18" s="65">
        <v>0</v>
      </c>
      <c r="E18" s="21">
        <f>IF(D53=0, "-", D18/D53)</f>
        <v>0</v>
      </c>
      <c r="F18" s="81">
        <v>41</v>
      </c>
      <c r="G18" s="39">
        <f>IF(F53=0, "-", F18/F53)</f>
        <v>9.8807085190986857E-4</v>
      </c>
      <c r="H18" s="65">
        <v>35</v>
      </c>
      <c r="I18" s="21">
        <f>IF(H53=0, "-", H18/H53)</f>
        <v>8.1174478743882919E-4</v>
      </c>
      <c r="J18" s="20" t="str">
        <f t="shared" si="0"/>
        <v>-</v>
      </c>
      <c r="K18" s="21">
        <f t="shared" si="1"/>
        <v>0.17142857142857143</v>
      </c>
    </row>
    <row r="19" spans="1:11" x14ac:dyDescent="0.25">
      <c r="A19" s="7" t="s">
        <v>47</v>
      </c>
      <c r="B19" s="65">
        <v>27</v>
      </c>
      <c r="C19" s="39">
        <f>IF(B53=0, "-", B19/B53)</f>
        <v>6.4087348682648941E-3</v>
      </c>
      <c r="D19" s="65">
        <v>2</v>
      </c>
      <c r="E19" s="21">
        <f>IF(D53=0, "-", D19/D53)</f>
        <v>4.0908161178155044E-4</v>
      </c>
      <c r="F19" s="81">
        <v>223</v>
      </c>
      <c r="G19" s="39">
        <f>IF(F53=0, "-", F19/F53)</f>
        <v>5.374141462826847E-3</v>
      </c>
      <c r="H19" s="65">
        <v>108</v>
      </c>
      <c r="I19" s="21">
        <f>IF(H53=0, "-", H19/H53)</f>
        <v>2.5048124869541015E-3</v>
      </c>
      <c r="J19" s="20" t="str">
        <f t="shared" si="0"/>
        <v>&gt;999%</v>
      </c>
      <c r="K19" s="21">
        <f t="shared" si="1"/>
        <v>1.0648148148148149</v>
      </c>
    </row>
    <row r="20" spans="1:11" x14ac:dyDescent="0.25">
      <c r="A20" s="7" t="s">
        <v>49</v>
      </c>
      <c r="B20" s="65">
        <v>4</v>
      </c>
      <c r="C20" s="39">
        <f>IF(B53=0, "-", B20/B53)</f>
        <v>9.4944220270591032E-4</v>
      </c>
      <c r="D20" s="65">
        <v>72</v>
      </c>
      <c r="E20" s="21">
        <f>IF(D53=0, "-", D20/D53)</f>
        <v>1.4726938024135815E-2</v>
      </c>
      <c r="F20" s="81">
        <v>547</v>
      </c>
      <c r="G20" s="39">
        <f>IF(F53=0, "-", F20/F53)</f>
        <v>1.3182311121821907E-2</v>
      </c>
      <c r="H20" s="65">
        <v>612</v>
      </c>
      <c r="I20" s="21">
        <f>IF(H53=0, "-", H20/H53)</f>
        <v>1.4193937426073243E-2</v>
      </c>
      <c r="J20" s="20">
        <f t="shared" si="0"/>
        <v>-0.94444444444444442</v>
      </c>
      <c r="K20" s="21">
        <f t="shared" si="1"/>
        <v>-0.10620915032679738</v>
      </c>
    </row>
    <row r="21" spans="1:11" x14ac:dyDescent="0.25">
      <c r="A21" s="7" t="s">
        <v>53</v>
      </c>
      <c r="B21" s="65">
        <v>2</v>
      </c>
      <c r="C21" s="39">
        <f>IF(B53=0, "-", B21/B53)</f>
        <v>4.7472110135295516E-4</v>
      </c>
      <c r="D21" s="65">
        <v>5</v>
      </c>
      <c r="E21" s="21">
        <f>IF(D53=0, "-", D21/D53)</f>
        <v>1.0227040294538761E-3</v>
      </c>
      <c r="F21" s="81">
        <v>13</v>
      </c>
      <c r="G21" s="39">
        <f>IF(F53=0, "-", F21/F53)</f>
        <v>3.1329075792264129E-4</v>
      </c>
      <c r="H21" s="65">
        <v>20</v>
      </c>
      <c r="I21" s="21">
        <f>IF(H53=0, "-", H21/H53)</f>
        <v>4.6385416425075957E-4</v>
      </c>
      <c r="J21" s="20">
        <f t="shared" si="0"/>
        <v>-0.6</v>
      </c>
      <c r="K21" s="21">
        <f t="shared" si="1"/>
        <v>-0.35</v>
      </c>
    </row>
    <row r="22" spans="1:11" x14ac:dyDescent="0.25">
      <c r="A22" s="7" t="s">
        <v>54</v>
      </c>
      <c r="B22" s="65">
        <v>14</v>
      </c>
      <c r="C22" s="39">
        <f>IF(B53=0, "-", B22/B53)</f>
        <v>3.3230477094706862E-3</v>
      </c>
      <c r="D22" s="65">
        <v>0</v>
      </c>
      <c r="E22" s="21">
        <f>IF(D53=0, "-", D22/D53)</f>
        <v>0</v>
      </c>
      <c r="F22" s="81">
        <v>52</v>
      </c>
      <c r="G22" s="39">
        <f>IF(F53=0, "-", F22/F53)</f>
        <v>1.2531630316905652E-3</v>
      </c>
      <c r="H22" s="65">
        <v>0</v>
      </c>
      <c r="I22" s="21">
        <f>IF(H53=0, "-", H22/H53)</f>
        <v>0</v>
      </c>
      <c r="J22" s="20" t="str">
        <f t="shared" si="0"/>
        <v>-</v>
      </c>
      <c r="K22" s="21" t="str">
        <f t="shared" si="1"/>
        <v>-</v>
      </c>
    </row>
    <row r="23" spans="1:11" x14ac:dyDescent="0.25">
      <c r="A23" s="7" t="s">
        <v>56</v>
      </c>
      <c r="B23" s="65">
        <v>44</v>
      </c>
      <c r="C23" s="39">
        <f>IF(B53=0, "-", B23/B53)</f>
        <v>1.0443864229765013E-2</v>
      </c>
      <c r="D23" s="65">
        <v>31</v>
      </c>
      <c r="E23" s="21">
        <f>IF(D53=0, "-", D23/D53)</f>
        <v>6.3407649826140314E-3</v>
      </c>
      <c r="F23" s="81">
        <v>330</v>
      </c>
      <c r="G23" s="39">
        <f>IF(F53=0, "-", F23/F53)</f>
        <v>7.9527653934208936E-3</v>
      </c>
      <c r="H23" s="65">
        <v>389</v>
      </c>
      <c r="I23" s="21">
        <f>IF(H53=0, "-", H23/H53)</f>
        <v>9.021963494677274E-3</v>
      </c>
      <c r="J23" s="20">
        <f t="shared" si="0"/>
        <v>0.41935483870967744</v>
      </c>
      <c r="K23" s="21">
        <f t="shared" si="1"/>
        <v>-0.15167095115681234</v>
      </c>
    </row>
    <row r="24" spans="1:11" x14ac:dyDescent="0.25">
      <c r="A24" s="7" t="s">
        <v>57</v>
      </c>
      <c r="B24" s="65">
        <v>339</v>
      </c>
      <c r="C24" s="39">
        <f>IF(B53=0, "-", B24/B53)</f>
        <v>8.0465226679325902E-2</v>
      </c>
      <c r="D24" s="65">
        <v>547</v>
      </c>
      <c r="E24" s="21">
        <f>IF(D53=0, "-", D24/D53)</f>
        <v>0.11188382082225404</v>
      </c>
      <c r="F24" s="81">
        <v>4363</v>
      </c>
      <c r="G24" s="39">
        <f>IF(F53=0, "-", F24/F53)</f>
        <v>0.10514519821665261</v>
      </c>
      <c r="H24" s="65">
        <v>5249</v>
      </c>
      <c r="I24" s="21">
        <f>IF(H53=0, "-", H24/H53)</f>
        <v>0.12173852540761185</v>
      </c>
      <c r="J24" s="20">
        <f t="shared" si="0"/>
        <v>-0.38025594149908593</v>
      </c>
      <c r="K24" s="21">
        <f t="shared" si="1"/>
        <v>-0.16879405601066869</v>
      </c>
    </row>
    <row r="25" spans="1:11" x14ac:dyDescent="0.25">
      <c r="A25" s="7" t="s">
        <v>63</v>
      </c>
      <c r="B25" s="65">
        <v>1</v>
      </c>
      <c r="C25" s="39">
        <f>IF(B53=0, "-", B25/B53)</f>
        <v>2.3736055067647758E-4</v>
      </c>
      <c r="D25" s="65">
        <v>0</v>
      </c>
      <c r="E25" s="21">
        <f>IF(D53=0, "-", D25/D53)</f>
        <v>0</v>
      </c>
      <c r="F25" s="81">
        <v>18</v>
      </c>
      <c r="G25" s="39">
        <f>IF(F53=0, "-", F25/F53)</f>
        <v>4.3378720327750332E-4</v>
      </c>
      <c r="H25" s="65">
        <v>22</v>
      </c>
      <c r="I25" s="21">
        <f>IF(H53=0, "-", H25/H53)</f>
        <v>5.1023958067583555E-4</v>
      </c>
      <c r="J25" s="20" t="str">
        <f t="shared" si="0"/>
        <v>-</v>
      </c>
      <c r="K25" s="21">
        <f t="shared" si="1"/>
        <v>-0.18181818181818182</v>
      </c>
    </row>
    <row r="26" spans="1:11" x14ac:dyDescent="0.25">
      <c r="A26" s="7" t="s">
        <v>66</v>
      </c>
      <c r="B26" s="65">
        <v>561</v>
      </c>
      <c r="C26" s="39">
        <f>IF(B53=0, "-", B26/B53)</f>
        <v>0.13315926892950392</v>
      </c>
      <c r="D26" s="65">
        <v>854</v>
      </c>
      <c r="E26" s="21">
        <f>IF(D53=0, "-", D26/D53)</f>
        <v>0.17467784823072202</v>
      </c>
      <c r="F26" s="81">
        <v>6364</v>
      </c>
      <c r="G26" s="39">
        <f>IF(F53=0, "-", F26/F53)</f>
        <v>0.15336787564766841</v>
      </c>
      <c r="H26" s="65">
        <v>7434</v>
      </c>
      <c r="I26" s="21">
        <f>IF(H53=0, "-", H26/H53)</f>
        <v>0.17241459285200733</v>
      </c>
      <c r="J26" s="20">
        <f t="shared" si="0"/>
        <v>-0.34309133489461358</v>
      </c>
      <c r="K26" s="21">
        <f t="shared" si="1"/>
        <v>-0.14393327952649987</v>
      </c>
    </row>
    <row r="27" spans="1:11" x14ac:dyDescent="0.25">
      <c r="A27" s="7" t="s">
        <v>67</v>
      </c>
      <c r="B27" s="65">
        <v>9</v>
      </c>
      <c r="C27" s="39">
        <f>IF(B53=0, "-", B27/B53)</f>
        <v>2.1362449560882982E-3</v>
      </c>
      <c r="D27" s="65">
        <v>8</v>
      </c>
      <c r="E27" s="21">
        <f>IF(D53=0, "-", D27/D53)</f>
        <v>1.6363264471262017E-3</v>
      </c>
      <c r="F27" s="81">
        <v>35</v>
      </c>
      <c r="G27" s="39">
        <f>IF(F53=0, "-", F27/F53)</f>
        <v>8.4347511748403422E-4</v>
      </c>
      <c r="H27" s="65">
        <v>18</v>
      </c>
      <c r="I27" s="21">
        <f>IF(H53=0, "-", H27/H53)</f>
        <v>4.1746874782568359E-4</v>
      </c>
      <c r="J27" s="20">
        <f t="shared" si="0"/>
        <v>0.125</v>
      </c>
      <c r="K27" s="21">
        <f t="shared" si="1"/>
        <v>0.94444444444444442</v>
      </c>
    </row>
    <row r="28" spans="1:11" x14ac:dyDescent="0.25">
      <c r="A28" s="7" t="s">
        <v>69</v>
      </c>
      <c r="B28" s="65">
        <v>12</v>
      </c>
      <c r="C28" s="39">
        <f>IF(B53=0, "-", B28/B53)</f>
        <v>2.8483266081177306E-3</v>
      </c>
      <c r="D28" s="65">
        <v>0</v>
      </c>
      <c r="E28" s="21">
        <f>IF(D53=0, "-", D28/D53)</f>
        <v>0</v>
      </c>
      <c r="F28" s="81">
        <v>72</v>
      </c>
      <c r="G28" s="39">
        <f>IF(F53=0, "-", F28/F53)</f>
        <v>1.7351488131100133E-3</v>
      </c>
      <c r="H28" s="65">
        <v>61</v>
      </c>
      <c r="I28" s="21">
        <f>IF(H53=0, "-", H28/H53)</f>
        <v>1.4147552009648166E-3</v>
      </c>
      <c r="J28" s="20" t="str">
        <f t="shared" si="0"/>
        <v>-</v>
      </c>
      <c r="K28" s="21">
        <f t="shared" si="1"/>
        <v>0.18032786885245902</v>
      </c>
    </row>
    <row r="29" spans="1:11" x14ac:dyDescent="0.25">
      <c r="A29" s="7" t="s">
        <v>70</v>
      </c>
      <c r="B29" s="65">
        <v>36</v>
      </c>
      <c r="C29" s="39">
        <f>IF(B53=0, "-", B29/B53)</f>
        <v>8.5449798243531928E-3</v>
      </c>
      <c r="D29" s="65">
        <v>28</v>
      </c>
      <c r="E29" s="21">
        <f>IF(D53=0, "-", D29/D53)</f>
        <v>5.7271425649417056E-3</v>
      </c>
      <c r="F29" s="81">
        <v>417</v>
      </c>
      <c r="G29" s="39">
        <f>IF(F53=0, "-", F29/F53)</f>
        <v>1.0049403542595493E-2</v>
      </c>
      <c r="H29" s="65">
        <v>184</v>
      </c>
      <c r="I29" s="21">
        <f>IF(H53=0, "-", H29/H53)</f>
        <v>4.2674583111069883E-3</v>
      </c>
      <c r="J29" s="20">
        <f t="shared" si="0"/>
        <v>0.2857142857142857</v>
      </c>
      <c r="K29" s="21">
        <f t="shared" si="1"/>
        <v>1.2663043478260869</v>
      </c>
    </row>
    <row r="30" spans="1:11" x14ac:dyDescent="0.25">
      <c r="A30" s="7" t="s">
        <v>71</v>
      </c>
      <c r="B30" s="65">
        <v>8</v>
      </c>
      <c r="C30" s="39">
        <f>IF(B53=0, "-", B30/B53)</f>
        <v>1.8988844054118206E-3</v>
      </c>
      <c r="D30" s="65">
        <v>0</v>
      </c>
      <c r="E30" s="21">
        <f>IF(D53=0, "-", D30/D53)</f>
        <v>0</v>
      </c>
      <c r="F30" s="81">
        <v>27</v>
      </c>
      <c r="G30" s="39">
        <f>IF(F53=0, "-", F30/F53)</f>
        <v>6.5068080491625501E-4</v>
      </c>
      <c r="H30" s="65">
        <v>21</v>
      </c>
      <c r="I30" s="21">
        <f>IF(H53=0, "-", H30/H53)</f>
        <v>4.8704687246329756E-4</v>
      </c>
      <c r="J30" s="20" t="str">
        <f t="shared" si="0"/>
        <v>-</v>
      </c>
      <c r="K30" s="21">
        <f t="shared" si="1"/>
        <v>0.2857142857142857</v>
      </c>
    </row>
    <row r="31" spans="1:11" x14ac:dyDescent="0.25">
      <c r="A31" s="7" t="s">
        <v>74</v>
      </c>
      <c r="B31" s="65">
        <v>1</v>
      </c>
      <c r="C31" s="39">
        <f>IF(B53=0, "-", B31/B53)</f>
        <v>2.3736055067647758E-4</v>
      </c>
      <c r="D31" s="65">
        <v>5</v>
      </c>
      <c r="E31" s="21">
        <f>IF(D53=0, "-", D31/D53)</f>
        <v>1.0227040294538761E-3</v>
      </c>
      <c r="F31" s="81">
        <v>10</v>
      </c>
      <c r="G31" s="39">
        <f>IF(F53=0, "-", F31/F53)</f>
        <v>2.4099289070972406E-4</v>
      </c>
      <c r="H31" s="65">
        <v>31</v>
      </c>
      <c r="I31" s="21">
        <f>IF(H53=0, "-", H31/H53)</f>
        <v>7.1897395458867734E-4</v>
      </c>
      <c r="J31" s="20">
        <f t="shared" si="0"/>
        <v>-0.8</v>
      </c>
      <c r="K31" s="21">
        <f t="shared" si="1"/>
        <v>-0.67741935483870963</v>
      </c>
    </row>
    <row r="32" spans="1:11" x14ac:dyDescent="0.25">
      <c r="A32" s="7" t="s">
        <v>75</v>
      </c>
      <c r="B32" s="65">
        <v>243</v>
      </c>
      <c r="C32" s="39">
        <f>IF(B53=0, "-", B32/B53)</f>
        <v>5.767861381438405E-2</v>
      </c>
      <c r="D32" s="65">
        <v>279</v>
      </c>
      <c r="E32" s="21">
        <f>IF(D53=0, "-", D32/D53)</f>
        <v>5.7066884843526282E-2</v>
      </c>
      <c r="F32" s="81">
        <v>3355</v>
      </c>
      <c r="G32" s="39">
        <f>IF(F53=0, "-", F32/F53)</f>
        <v>8.085311483311243E-2</v>
      </c>
      <c r="H32" s="65">
        <v>3430</v>
      </c>
      <c r="I32" s="21">
        <f>IF(H53=0, "-", H32/H53)</f>
        <v>7.9550989169005271E-2</v>
      </c>
      <c r="J32" s="20">
        <f t="shared" si="0"/>
        <v>-0.12903225806451613</v>
      </c>
      <c r="K32" s="21">
        <f t="shared" si="1"/>
        <v>-2.1865889212827987E-2</v>
      </c>
    </row>
    <row r="33" spans="1:11" x14ac:dyDescent="0.25">
      <c r="A33" s="7" t="s">
        <v>76</v>
      </c>
      <c r="B33" s="65">
        <v>2</v>
      </c>
      <c r="C33" s="39">
        <f>IF(B53=0, "-", B33/B53)</f>
        <v>4.7472110135295516E-4</v>
      </c>
      <c r="D33" s="65">
        <v>0</v>
      </c>
      <c r="E33" s="21">
        <f>IF(D53=0, "-", D33/D53)</f>
        <v>0</v>
      </c>
      <c r="F33" s="81">
        <v>16</v>
      </c>
      <c r="G33" s="39">
        <f>IF(F53=0, "-", F33/F53)</f>
        <v>3.8558862513555852E-4</v>
      </c>
      <c r="H33" s="65">
        <v>13</v>
      </c>
      <c r="I33" s="21">
        <f>IF(H53=0, "-", H33/H53)</f>
        <v>3.015052067629937E-4</v>
      </c>
      <c r="J33" s="20" t="str">
        <f t="shared" si="0"/>
        <v>-</v>
      </c>
      <c r="K33" s="21">
        <f t="shared" si="1"/>
        <v>0.23076923076923078</v>
      </c>
    </row>
    <row r="34" spans="1:11" x14ac:dyDescent="0.25">
      <c r="A34" s="7" t="s">
        <v>77</v>
      </c>
      <c r="B34" s="65">
        <v>176</v>
      </c>
      <c r="C34" s="39">
        <f>IF(B53=0, "-", B34/B53)</f>
        <v>4.1775456919060053E-2</v>
      </c>
      <c r="D34" s="65">
        <v>306</v>
      </c>
      <c r="E34" s="21">
        <f>IF(D53=0, "-", D34/D53)</f>
        <v>6.258948660257721E-2</v>
      </c>
      <c r="F34" s="81">
        <v>2870</v>
      </c>
      <c r="G34" s="39">
        <f>IF(F53=0, "-", F34/F53)</f>
        <v>6.9164959633690806E-2</v>
      </c>
      <c r="H34" s="65">
        <v>3128</v>
      </c>
      <c r="I34" s="21">
        <f>IF(H53=0, "-", H34/H53)</f>
        <v>7.2546791288818802E-2</v>
      </c>
      <c r="J34" s="20">
        <f t="shared" si="0"/>
        <v>-0.42483660130718953</v>
      </c>
      <c r="K34" s="21">
        <f t="shared" si="1"/>
        <v>-8.2480818414322254E-2</v>
      </c>
    </row>
    <row r="35" spans="1:11" x14ac:dyDescent="0.25">
      <c r="A35" s="7" t="s">
        <v>79</v>
      </c>
      <c r="B35" s="65">
        <v>25</v>
      </c>
      <c r="C35" s="39">
        <f>IF(B53=0, "-", B35/B53)</f>
        <v>5.9340137669119395E-3</v>
      </c>
      <c r="D35" s="65">
        <v>37</v>
      </c>
      <c r="E35" s="21">
        <f>IF(D53=0, "-", D35/D53)</f>
        <v>7.5680098179586831E-3</v>
      </c>
      <c r="F35" s="81">
        <v>195</v>
      </c>
      <c r="G35" s="39">
        <f>IF(F53=0, "-", F35/F53)</f>
        <v>4.6993613688396194E-3</v>
      </c>
      <c r="H35" s="65">
        <v>286</v>
      </c>
      <c r="I35" s="21">
        <f>IF(H53=0, "-", H35/H53)</f>
        <v>6.6331145487858621E-3</v>
      </c>
      <c r="J35" s="20">
        <f t="shared" si="0"/>
        <v>-0.32432432432432434</v>
      </c>
      <c r="K35" s="21">
        <f t="shared" si="1"/>
        <v>-0.31818181818181818</v>
      </c>
    </row>
    <row r="36" spans="1:11" x14ac:dyDescent="0.25">
      <c r="A36" s="7" t="s">
        <v>80</v>
      </c>
      <c r="B36" s="65">
        <v>480</v>
      </c>
      <c r="C36" s="39">
        <f>IF(B53=0, "-", B36/B53)</f>
        <v>0.11393306432470923</v>
      </c>
      <c r="D36" s="65">
        <v>366</v>
      </c>
      <c r="E36" s="21">
        <f>IF(D53=0, "-", D36/D53)</f>
        <v>7.4861934956023723E-2</v>
      </c>
      <c r="F36" s="81">
        <v>2963</v>
      </c>
      <c r="G36" s="39">
        <f>IF(F53=0, "-", F36/F53)</f>
        <v>7.1406193517291244E-2</v>
      </c>
      <c r="H36" s="65">
        <v>2711</v>
      </c>
      <c r="I36" s="21">
        <f>IF(H53=0, "-", H36/H53)</f>
        <v>6.2875431964190459E-2</v>
      </c>
      <c r="J36" s="20">
        <f t="shared" si="0"/>
        <v>0.31147540983606559</v>
      </c>
      <c r="K36" s="21">
        <f t="shared" si="1"/>
        <v>9.295462928808558E-2</v>
      </c>
    </row>
    <row r="37" spans="1:11" x14ac:dyDescent="0.25">
      <c r="A37" s="7" t="s">
        <v>81</v>
      </c>
      <c r="B37" s="65">
        <v>97</v>
      </c>
      <c r="C37" s="39">
        <f>IF(B53=0, "-", B37/B53)</f>
        <v>2.3023973415618324E-2</v>
      </c>
      <c r="D37" s="65">
        <v>59</v>
      </c>
      <c r="E37" s="21">
        <f>IF(D53=0, "-", D37/D53)</f>
        <v>1.2067907547555738E-2</v>
      </c>
      <c r="F37" s="81">
        <v>610</v>
      </c>
      <c r="G37" s="39">
        <f>IF(F53=0, "-", F37/F53)</f>
        <v>1.4700566333293167E-2</v>
      </c>
      <c r="H37" s="65">
        <v>481</v>
      </c>
      <c r="I37" s="21">
        <f>IF(H53=0, "-", H37/H53)</f>
        <v>1.1155692650230767E-2</v>
      </c>
      <c r="J37" s="20">
        <f t="shared" si="0"/>
        <v>0.64406779661016944</v>
      </c>
      <c r="K37" s="21">
        <f t="shared" si="1"/>
        <v>0.26819126819126821</v>
      </c>
    </row>
    <row r="38" spans="1:11" x14ac:dyDescent="0.25">
      <c r="A38" s="7" t="s">
        <v>82</v>
      </c>
      <c r="B38" s="65">
        <v>0</v>
      </c>
      <c r="C38" s="39">
        <f>IF(B53=0, "-", B38/B53)</f>
        <v>0</v>
      </c>
      <c r="D38" s="65">
        <v>23</v>
      </c>
      <c r="E38" s="21">
        <f>IF(D53=0, "-", D38/D53)</f>
        <v>4.7044385354878294E-3</v>
      </c>
      <c r="F38" s="81">
        <v>0</v>
      </c>
      <c r="G38" s="39">
        <f>IF(F53=0, "-", F38/F53)</f>
        <v>0</v>
      </c>
      <c r="H38" s="65">
        <v>217</v>
      </c>
      <c r="I38" s="21">
        <f>IF(H53=0, "-", H38/H53)</f>
        <v>5.0328176821207412E-3</v>
      </c>
      <c r="J38" s="20">
        <f t="shared" si="0"/>
        <v>-1</v>
      </c>
      <c r="K38" s="21">
        <f t="shared" si="1"/>
        <v>-1</v>
      </c>
    </row>
    <row r="39" spans="1:11" x14ac:dyDescent="0.25">
      <c r="A39" s="7" t="s">
        <v>83</v>
      </c>
      <c r="B39" s="65">
        <v>8</v>
      </c>
      <c r="C39" s="39">
        <f>IF(B53=0, "-", B39/B53)</f>
        <v>1.8988844054118206E-3</v>
      </c>
      <c r="D39" s="65">
        <v>13</v>
      </c>
      <c r="E39" s="21">
        <f>IF(D53=0, "-", D39/D53)</f>
        <v>2.6590304765800776E-3</v>
      </c>
      <c r="F39" s="81">
        <v>185</v>
      </c>
      <c r="G39" s="39">
        <f>IF(F53=0, "-", F39/F53)</f>
        <v>4.4583684781298949E-3</v>
      </c>
      <c r="H39" s="65">
        <v>114</v>
      </c>
      <c r="I39" s="21">
        <f>IF(H53=0, "-", H39/H53)</f>
        <v>2.6439687362293297E-3</v>
      </c>
      <c r="J39" s="20">
        <f t="shared" si="0"/>
        <v>-0.38461538461538464</v>
      </c>
      <c r="K39" s="21">
        <f t="shared" si="1"/>
        <v>0.6228070175438597</v>
      </c>
    </row>
    <row r="40" spans="1:11" x14ac:dyDescent="0.25">
      <c r="A40" s="7" t="s">
        <v>84</v>
      </c>
      <c r="B40" s="65">
        <v>13</v>
      </c>
      <c r="C40" s="39">
        <f>IF(B53=0, "-", B40/B53)</f>
        <v>3.0856871587942084E-3</v>
      </c>
      <c r="D40" s="65">
        <v>1</v>
      </c>
      <c r="E40" s="21">
        <f>IF(D53=0, "-", D40/D53)</f>
        <v>2.0454080589077522E-4</v>
      </c>
      <c r="F40" s="81">
        <v>121</v>
      </c>
      <c r="G40" s="39">
        <f>IF(F53=0, "-", F40/F53)</f>
        <v>2.9160139775876613E-3</v>
      </c>
      <c r="H40" s="65">
        <v>41</v>
      </c>
      <c r="I40" s="21">
        <f>IF(H53=0, "-", H40/H53)</f>
        <v>9.5090103671405712E-4</v>
      </c>
      <c r="J40" s="20" t="str">
        <f t="shared" si="0"/>
        <v>&gt;999%</v>
      </c>
      <c r="K40" s="21">
        <f t="shared" si="1"/>
        <v>1.9512195121951219</v>
      </c>
    </row>
    <row r="41" spans="1:11" x14ac:dyDescent="0.25">
      <c r="A41" s="7" t="s">
        <v>85</v>
      </c>
      <c r="B41" s="65">
        <v>28</v>
      </c>
      <c r="C41" s="39">
        <f>IF(B53=0, "-", B41/B53)</f>
        <v>6.6460954189413723E-3</v>
      </c>
      <c r="D41" s="65">
        <v>7</v>
      </c>
      <c r="E41" s="21">
        <f>IF(D53=0, "-", D41/D53)</f>
        <v>1.4317856412354264E-3</v>
      </c>
      <c r="F41" s="81">
        <v>730</v>
      </c>
      <c r="G41" s="39">
        <f>IF(F53=0, "-", F41/F53)</f>
        <v>1.7592481021809856E-2</v>
      </c>
      <c r="H41" s="65">
        <v>149</v>
      </c>
      <c r="I41" s="21">
        <f>IF(H53=0, "-", H41/H53)</f>
        <v>3.4557135236681588E-3</v>
      </c>
      <c r="J41" s="20">
        <f t="shared" si="0"/>
        <v>3</v>
      </c>
      <c r="K41" s="21">
        <f t="shared" si="1"/>
        <v>3.8993288590604025</v>
      </c>
    </row>
    <row r="42" spans="1:11" x14ac:dyDescent="0.25">
      <c r="A42" s="7" t="s">
        <v>86</v>
      </c>
      <c r="B42" s="65">
        <v>69</v>
      </c>
      <c r="C42" s="39">
        <f>IF(B53=0, "-", B42/B53)</f>
        <v>1.6377877996676952E-2</v>
      </c>
      <c r="D42" s="65">
        <v>46</v>
      </c>
      <c r="E42" s="21">
        <f>IF(D53=0, "-", D42/D53)</f>
        <v>9.4088770709756589E-3</v>
      </c>
      <c r="F42" s="81">
        <v>414</v>
      </c>
      <c r="G42" s="39">
        <f>IF(F53=0, "-", F42/F53)</f>
        <v>9.9771056753825763E-3</v>
      </c>
      <c r="H42" s="65">
        <v>361</v>
      </c>
      <c r="I42" s="21">
        <f>IF(H53=0, "-", H42/H53)</f>
        <v>8.3725676647262107E-3</v>
      </c>
      <c r="J42" s="20">
        <f t="shared" si="0"/>
        <v>0.5</v>
      </c>
      <c r="K42" s="21">
        <f t="shared" si="1"/>
        <v>0.14681440443213298</v>
      </c>
    </row>
    <row r="43" spans="1:11" x14ac:dyDescent="0.25">
      <c r="A43" s="7" t="s">
        <v>88</v>
      </c>
      <c r="B43" s="65">
        <v>8</v>
      </c>
      <c r="C43" s="39">
        <f>IF(B53=0, "-", B43/B53)</f>
        <v>1.8988844054118206E-3</v>
      </c>
      <c r="D43" s="65">
        <v>0</v>
      </c>
      <c r="E43" s="21">
        <f>IF(D53=0, "-", D43/D53)</f>
        <v>0</v>
      </c>
      <c r="F43" s="81">
        <v>17</v>
      </c>
      <c r="G43" s="39">
        <f>IF(F53=0, "-", F43/F53)</f>
        <v>4.0968791420653089E-4</v>
      </c>
      <c r="H43" s="65">
        <v>28</v>
      </c>
      <c r="I43" s="21">
        <f>IF(H53=0, "-", H43/H53)</f>
        <v>6.4939582995106337E-4</v>
      </c>
      <c r="J43" s="20" t="str">
        <f t="shared" si="0"/>
        <v>-</v>
      </c>
      <c r="K43" s="21">
        <f t="shared" si="1"/>
        <v>-0.39285714285714285</v>
      </c>
    </row>
    <row r="44" spans="1:11" x14ac:dyDescent="0.25">
      <c r="A44" s="7" t="s">
        <v>89</v>
      </c>
      <c r="B44" s="65">
        <v>2</v>
      </c>
      <c r="C44" s="39">
        <f>IF(B53=0, "-", B44/B53)</f>
        <v>4.7472110135295516E-4</v>
      </c>
      <c r="D44" s="65">
        <v>1</v>
      </c>
      <c r="E44" s="21">
        <f>IF(D53=0, "-", D44/D53)</f>
        <v>2.0454080589077522E-4</v>
      </c>
      <c r="F44" s="81">
        <v>5</v>
      </c>
      <c r="G44" s="39">
        <f>IF(F53=0, "-", F44/F53)</f>
        <v>1.2049644535486203E-4</v>
      </c>
      <c r="H44" s="65">
        <v>8</v>
      </c>
      <c r="I44" s="21">
        <f>IF(H53=0, "-", H44/H53)</f>
        <v>1.8554166570030383E-4</v>
      </c>
      <c r="J44" s="20">
        <f t="shared" si="0"/>
        <v>1</v>
      </c>
      <c r="K44" s="21">
        <f t="shared" si="1"/>
        <v>-0.375</v>
      </c>
    </row>
    <row r="45" spans="1:11" x14ac:dyDescent="0.25">
      <c r="A45" s="7" t="s">
        <v>92</v>
      </c>
      <c r="B45" s="65">
        <v>136</v>
      </c>
      <c r="C45" s="39">
        <f>IF(B53=0, "-", B45/B53)</f>
        <v>3.2281034892000952E-2</v>
      </c>
      <c r="D45" s="65">
        <v>47</v>
      </c>
      <c r="E45" s="21">
        <f>IF(D53=0, "-", D45/D53)</f>
        <v>9.6134178768664345E-3</v>
      </c>
      <c r="F45" s="81">
        <v>828</v>
      </c>
      <c r="G45" s="39">
        <f>IF(F53=0, "-", F45/F53)</f>
        <v>1.9954211350765153E-2</v>
      </c>
      <c r="H45" s="65">
        <v>655</v>
      </c>
      <c r="I45" s="21">
        <f>IF(H53=0, "-", H45/H53)</f>
        <v>1.5191223879212375E-2</v>
      </c>
      <c r="J45" s="20">
        <f t="shared" si="0"/>
        <v>1.8936170212765957</v>
      </c>
      <c r="K45" s="21">
        <f t="shared" si="1"/>
        <v>0.26412213740458013</v>
      </c>
    </row>
    <row r="46" spans="1:11" x14ac:dyDescent="0.25">
      <c r="A46" s="7" t="s">
        <v>94</v>
      </c>
      <c r="B46" s="65">
        <v>61</v>
      </c>
      <c r="C46" s="39">
        <f>IF(B53=0, "-", B46/B53)</f>
        <v>1.4478993591265131E-2</v>
      </c>
      <c r="D46" s="65">
        <v>176</v>
      </c>
      <c r="E46" s="21">
        <f>IF(D53=0, "-", D46/D53)</f>
        <v>3.5999181836776438E-2</v>
      </c>
      <c r="F46" s="81">
        <v>1201</v>
      </c>
      <c r="G46" s="39">
        <f>IF(F53=0, "-", F46/F53)</f>
        <v>2.8943246174237859E-2</v>
      </c>
      <c r="H46" s="65">
        <v>1084</v>
      </c>
      <c r="I46" s="21">
        <f>IF(H53=0, "-", H46/H53)</f>
        <v>2.5140895702391169E-2</v>
      </c>
      <c r="J46" s="20">
        <f t="shared" si="0"/>
        <v>-0.65340909090909094</v>
      </c>
      <c r="K46" s="21">
        <f t="shared" si="1"/>
        <v>0.10793357933579335</v>
      </c>
    </row>
    <row r="47" spans="1:11" x14ac:dyDescent="0.25">
      <c r="A47" s="7" t="s">
        <v>95</v>
      </c>
      <c r="B47" s="65">
        <v>150</v>
      </c>
      <c r="C47" s="39">
        <f>IF(B53=0, "-", B47/B53)</f>
        <v>3.5604082601471639E-2</v>
      </c>
      <c r="D47" s="65">
        <v>192</v>
      </c>
      <c r="E47" s="21">
        <f>IF(D53=0, "-", D47/D53)</f>
        <v>3.927183473102884E-2</v>
      </c>
      <c r="F47" s="81">
        <v>1461</v>
      </c>
      <c r="G47" s="39">
        <f>IF(F53=0, "-", F47/F53)</f>
        <v>3.5209061332690687E-2</v>
      </c>
      <c r="H47" s="65">
        <v>2380</v>
      </c>
      <c r="I47" s="21">
        <f>IF(H53=0, "-", H47/H53)</f>
        <v>5.5198645545840384E-2</v>
      </c>
      <c r="J47" s="20">
        <f t="shared" si="0"/>
        <v>-0.21875</v>
      </c>
      <c r="K47" s="21">
        <f t="shared" si="1"/>
        <v>-0.38613445378151262</v>
      </c>
    </row>
    <row r="48" spans="1:11" x14ac:dyDescent="0.25">
      <c r="A48" s="7" t="s">
        <v>96</v>
      </c>
      <c r="B48" s="65">
        <v>98</v>
      </c>
      <c r="C48" s="39">
        <f>IF(B53=0, "-", B48/B53)</f>
        <v>2.3261333966294803E-2</v>
      </c>
      <c r="D48" s="65">
        <v>444</v>
      </c>
      <c r="E48" s="21">
        <f>IF(D53=0, "-", D48/D53)</f>
        <v>9.0816117815504194E-2</v>
      </c>
      <c r="F48" s="81">
        <v>3177</v>
      </c>
      <c r="G48" s="39">
        <f>IF(F53=0, "-", F48/F53)</f>
        <v>7.6563441378479341E-2</v>
      </c>
      <c r="H48" s="65">
        <v>2244</v>
      </c>
      <c r="I48" s="21">
        <f>IF(H53=0, "-", H48/H53)</f>
        <v>5.2044437228935224E-2</v>
      </c>
      <c r="J48" s="20">
        <f t="shared" si="0"/>
        <v>-0.77927927927927931</v>
      </c>
      <c r="K48" s="21">
        <f t="shared" si="1"/>
        <v>0.41577540106951871</v>
      </c>
    </row>
    <row r="49" spans="1:11" x14ac:dyDescent="0.25">
      <c r="A49" s="7" t="s">
        <v>97</v>
      </c>
      <c r="B49" s="65">
        <v>712</v>
      </c>
      <c r="C49" s="39">
        <f>IF(B53=0, "-", B49/B53)</f>
        <v>0.16900071208165202</v>
      </c>
      <c r="D49" s="65">
        <v>524</v>
      </c>
      <c r="E49" s="21">
        <f>IF(D53=0, "-", D49/D53)</f>
        <v>0.10717938228676621</v>
      </c>
      <c r="F49" s="81">
        <v>4781</v>
      </c>
      <c r="G49" s="39">
        <f>IF(F53=0, "-", F49/F53)</f>
        <v>0.11521870104831908</v>
      </c>
      <c r="H49" s="65">
        <v>6396</v>
      </c>
      <c r="I49" s="21">
        <f>IF(H53=0, "-", H49/H53)</f>
        <v>0.14834056172739291</v>
      </c>
      <c r="J49" s="20">
        <f t="shared" si="0"/>
        <v>0.35877862595419846</v>
      </c>
      <c r="K49" s="21">
        <f t="shared" si="1"/>
        <v>-0.25250156347717323</v>
      </c>
    </row>
    <row r="50" spans="1:11" x14ac:dyDescent="0.25">
      <c r="A50" s="7" t="s">
        <v>99</v>
      </c>
      <c r="B50" s="65">
        <v>176</v>
      </c>
      <c r="C50" s="39">
        <f>IF(B53=0, "-", B50/B53)</f>
        <v>4.1775456919060053E-2</v>
      </c>
      <c r="D50" s="65">
        <v>182</v>
      </c>
      <c r="E50" s="21">
        <f>IF(D53=0, "-", D50/D53)</f>
        <v>3.7226426672121088E-2</v>
      </c>
      <c r="F50" s="81">
        <v>1250</v>
      </c>
      <c r="G50" s="39">
        <f>IF(F53=0, "-", F50/F53)</f>
        <v>3.0124111338715509E-2</v>
      </c>
      <c r="H50" s="65">
        <v>1375</v>
      </c>
      <c r="I50" s="21">
        <f>IF(H53=0, "-", H50/H53)</f>
        <v>3.188997379223972E-2</v>
      </c>
      <c r="J50" s="20">
        <f t="shared" si="0"/>
        <v>-3.2967032967032968E-2</v>
      </c>
      <c r="K50" s="21">
        <f t="shared" si="1"/>
        <v>-9.0909090909090912E-2</v>
      </c>
    </row>
    <row r="51" spans="1:11" x14ac:dyDescent="0.25">
      <c r="A51" s="7" t="s">
        <v>100</v>
      </c>
      <c r="B51" s="65">
        <v>12</v>
      </c>
      <c r="C51" s="39">
        <f>IF(B53=0, "-", B51/B53)</f>
        <v>2.8483266081177306E-3</v>
      </c>
      <c r="D51" s="65">
        <v>20</v>
      </c>
      <c r="E51" s="21">
        <f>IF(D53=0, "-", D51/D53)</f>
        <v>4.0908161178155045E-3</v>
      </c>
      <c r="F51" s="81">
        <v>91</v>
      </c>
      <c r="G51" s="39">
        <f>IF(F53=0, "-", F51/F53)</f>
        <v>2.1930353054584891E-3</v>
      </c>
      <c r="H51" s="65">
        <v>106</v>
      </c>
      <c r="I51" s="21">
        <f>IF(H53=0, "-", H51/H53)</f>
        <v>2.4584270705290258E-3</v>
      </c>
      <c r="J51" s="20">
        <f t="shared" si="0"/>
        <v>-0.4</v>
      </c>
      <c r="K51" s="21">
        <f t="shared" si="1"/>
        <v>-0.14150943396226415</v>
      </c>
    </row>
    <row r="52" spans="1:11" x14ac:dyDescent="0.25">
      <c r="A52" s="2"/>
      <c r="B52" s="68"/>
      <c r="C52" s="33"/>
      <c r="D52" s="68"/>
      <c r="E52" s="6"/>
      <c r="F52" s="82"/>
      <c r="G52" s="33"/>
      <c r="H52" s="68"/>
      <c r="I52" s="6"/>
      <c r="J52" s="5"/>
      <c r="K52" s="6"/>
    </row>
    <row r="53" spans="1:11" s="43" customFormat="1" ht="13" x14ac:dyDescent="0.3">
      <c r="A53" s="162" t="s">
        <v>596</v>
      </c>
      <c r="B53" s="71">
        <f>SUM(B7:B52)</f>
        <v>4213</v>
      </c>
      <c r="C53" s="40">
        <v>1</v>
      </c>
      <c r="D53" s="71">
        <f>SUM(D7:D52)</f>
        <v>4889</v>
      </c>
      <c r="E53" s="41">
        <v>1</v>
      </c>
      <c r="F53" s="77">
        <f>SUM(F7:F52)</f>
        <v>41495</v>
      </c>
      <c r="G53" s="42">
        <v>1</v>
      </c>
      <c r="H53" s="71">
        <f>SUM(H7:H52)</f>
        <v>43117</v>
      </c>
      <c r="I53" s="41">
        <v>1</v>
      </c>
      <c r="J53" s="37">
        <f>IF(D53=0, "-", (B53-D53)/D53)</f>
        <v>-0.13826958478216403</v>
      </c>
      <c r="K53" s="38">
        <f>IF(H53=0, "-", (F53-H53)/H53)</f>
        <v>-3.7618572720736598E-2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2023-10-03T19:14:51Z</dcterms:modified>
</cp:coreProperties>
</file>