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Output\Dec20\"/>
    </mc:Choice>
  </mc:AlternateContent>
  <xr:revisionPtr revIDLastSave="0" documentId="13_ncr:1_{9EE003D0-F790-4284-AD92-8B1C9EC8068C}" xr6:coauthVersionLast="45" xr6:coauthVersionMax="45" xr10:uidLastSave="{00000000-0000-0000-0000-000000000000}"/>
  <bookViews>
    <workbookView xWindow="615" yWindow="570" windowWidth="23730" windowHeight="1446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9" l="1"/>
  <c r="J8" i="49" s="1"/>
  <c r="G8" i="49"/>
  <c r="I8" i="49" s="1"/>
  <c r="I9" i="49"/>
  <c r="H9" i="49"/>
  <c r="J9" i="49" s="1"/>
  <c r="G9" i="49"/>
  <c r="H10" i="49"/>
  <c r="J10" i="49" s="1"/>
  <c r="G10" i="49"/>
  <c r="I10" i="49" s="1"/>
  <c r="H11" i="49"/>
  <c r="J11" i="49" s="1"/>
  <c r="G11" i="49"/>
  <c r="I11" i="49" s="1"/>
  <c r="I14" i="49"/>
  <c r="H14" i="49"/>
  <c r="J14" i="49" s="1"/>
  <c r="G14" i="49"/>
  <c r="I15" i="49"/>
  <c r="H15" i="49"/>
  <c r="J15" i="49" s="1"/>
  <c r="G15" i="49"/>
  <c r="I18" i="49"/>
  <c r="H18" i="49"/>
  <c r="J18" i="49" s="1"/>
  <c r="G18" i="49"/>
  <c r="J19" i="49"/>
  <c r="I19" i="49"/>
  <c r="H19" i="49"/>
  <c r="G19" i="49"/>
  <c r="I20" i="49"/>
  <c r="H20" i="49"/>
  <c r="J20" i="49" s="1"/>
  <c r="G20" i="49"/>
  <c r="H23" i="49"/>
  <c r="J23" i="49" s="1"/>
  <c r="G23" i="49"/>
  <c r="I23" i="49" s="1"/>
  <c r="H24" i="49"/>
  <c r="J24" i="49" s="1"/>
  <c r="G24" i="49"/>
  <c r="I24" i="49" s="1"/>
  <c r="H25" i="49"/>
  <c r="J25" i="49" s="1"/>
  <c r="G25" i="49"/>
  <c r="I25" i="49" s="1"/>
  <c r="H26" i="49"/>
  <c r="J26" i="49" s="1"/>
  <c r="G26" i="49"/>
  <c r="I26" i="49" s="1"/>
  <c r="I27" i="49"/>
  <c r="H27" i="49"/>
  <c r="J27" i="49" s="1"/>
  <c r="G27" i="49"/>
  <c r="H28" i="49"/>
  <c r="J28" i="49" s="1"/>
  <c r="G28" i="49"/>
  <c r="I28" i="49" s="1"/>
  <c r="H29" i="49"/>
  <c r="J29" i="49" s="1"/>
  <c r="G29" i="49"/>
  <c r="I29" i="49" s="1"/>
  <c r="H30" i="49"/>
  <c r="J30" i="49" s="1"/>
  <c r="G30" i="49"/>
  <c r="I30" i="49" s="1"/>
  <c r="I31" i="49"/>
  <c r="H31" i="49"/>
  <c r="J31" i="49" s="1"/>
  <c r="G31" i="49"/>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I39" i="49"/>
  <c r="H39" i="49"/>
  <c r="J39" i="49" s="1"/>
  <c r="G39" i="49"/>
  <c r="H40" i="49"/>
  <c r="J40" i="49" s="1"/>
  <c r="G40" i="49"/>
  <c r="I40" i="49" s="1"/>
  <c r="I43" i="49"/>
  <c r="H43" i="49"/>
  <c r="J43" i="49" s="1"/>
  <c r="G43" i="49"/>
  <c r="H44" i="49"/>
  <c r="J44" i="49" s="1"/>
  <c r="G44" i="49"/>
  <c r="I44" i="49" s="1"/>
  <c r="J45" i="49"/>
  <c r="I45" i="49"/>
  <c r="H45" i="49"/>
  <c r="G45" i="49"/>
  <c r="H46" i="49"/>
  <c r="J46" i="49" s="1"/>
  <c r="G46" i="49"/>
  <c r="I46" i="49" s="1"/>
  <c r="H49" i="49"/>
  <c r="J49" i="49" s="1"/>
  <c r="G49" i="49"/>
  <c r="I49" i="49" s="1"/>
  <c r="H50" i="49"/>
  <c r="J50" i="49" s="1"/>
  <c r="G50" i="49"/>
  <c r="I50" i="49" s="1"/>
  <c r="J51" i="49"/>
  <c r="I51" i="49"/>
  <c r="H51" i="49"/>
  <c r="G51" i="49"/>
  <c r="H52" i="49"/>
  <c r="J52" i="49" s="1"/>
  <c r="G52" i="49"/>
  <c r="I52" i="49" s="1"/>
  <c r="I53" i="49"/>
  <c r="H53" i="49"/>
  <c r="J53" i="49" s="1"/>
  <c r="G53" i="49"/>
  <c r="I54" i="49"/>
  <c r="H54" i="49"/>
  <c r="J54" i="49" s="1"/>
  <c r="G54" i="49"/>
  <c r="I55" i="49"/>
  <c r="H55" i="49"/>
  <c r="J55" i="49" s="1"/>
  <c r="G55" i="49"/>
  <c r="I56" i="49"/>
  <c r="H56" i="49"/>
  <c r="J56" i="49" s="1"/>
  <c r="G56" i="49"/>
  <c r="I57" i="49"/>
  <c r="H57" i="49"/>
  <c r="J57" i="49" s="1"/>
  <c r="G57" i="49"/>
  <c r="I58" i="49"/>
  <c r="H58" i="49"/>
  <c r="J58" i="49" s="1"/>
  <c r="G58" i="49"/>
  <c r="H59" i="49"/>
  <c r="J59" i="49" s="1"/>
  <c r="G59" i="49"/>
  <c r="I59" i="49" s="1"/>
  <c r="I60" i="49"/>
  <c r="H60" i="49"/>
  <c r="J60" i="49" s="1"/>
  <c r="G60" i="49"/>
  <c r="I61" i="49"/>
  <c r="H61" i="49"/>
  <c r="J61" i="49" s="1"/>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I69" i="49"/>
  <c r="H69" i="49"/>
  <c r="J69" i="49" s="1"/>
  <c r="G69" i="49"/>
  <c r="H70" i="49"/>
  <c r="J70" i="49" s="1"/>
  <c r="G70" i="49"/>
  <c r="I70" i="49" s="1"/>
  <c r="J73" i="49"/>
  <c r="I73" i="49"/>
  <c r="H73" i="49"/>
  <c r="G73" i="49"/>
  <c r="J74" i="49"/>
  <c r="I74" i="49"/>
  <c r="H74" i="49"/>
  <c r="G74" i="49"/>
  <c r="H77" i="49"/>
  <c r="J77" i="49" s="1"/>
  <c r="G77" i="49"/>
  <c r="I77" i="49" s="1"/>
  <c r="H78" i="49"/>
  <c r="J78" i="49" s="1"/>
  <c r="G78" i="49"/>
  <c r="I78" i="49" s="1"/>
  <c r="I81" i="49"/>
  <c r="H81" i="49"/>
  <c r="J81" i="49" s="1"/>
  <c r="G81" i="49"/>
  <c r="I82" i="49"/>
  <c r="H82" i="49"/>
  <c r="J82" i="49" s="1"/>
  <c r="G82" i="49"/>
  <c r="H83" i="49"/>
  <c r="J83" i="49" s="1"/>
  <c r="G83" i="49"/>
  <c r="I83" i="49" s="1"/>
  <c r="I84" i="49"/>
  <c r="H84" i="49"/>
  <c r="J84" i="49" s="1"/>
  <c r="G84" i="49"/>
  <c r="I85" i="49"/>
  <c r="H85" i="49"/>
  <c r="J85" i="49" s="1"/>
  <c r="G85" i="49"/>
  <c r="H86" i="49"/>
  <c r="J86" i="49" s="1"/>
  <c r="G86" i="49"/>
  <c r="I86" i="49" s="1"/>
  <c r="H89" i="49"/>
  <c r="J89" i="49" s="1"/>
  <c r="G89" i="49"/>
  <c r="I89" i="49" s="1"/>
  <c r="H90" i="49"/>
  <c r="J90" i="49" s="1"/>
  <c r="G90" i="49"/>
  <c r="I90" i="49" s="1"/>
  <c r="J93" i="49"/>
  <c r="I93" i="49"/>
  <c r="H93" i="49"/>
  <c r="G93" i="49"/>
  <c r="J94" i="49"/>
  <c r="I94" i="49"/>
  <c r="H94" i="49"/>
  <c r="G94" i="49"/>
  <c r="I97" i="49"/>
  <c r="H97" i="49"/>
  <c r="J97" i="49" s="1"/>
  <c r="G97" i="49"/>
  <c r="I98" i="49"/>
  <c r="H98" i="49"/>
  <c r="J98" i="49" s="1"/>
  <c r="G98" i="49"/>
  <c r="H101" i="49"/>
  <c r="J101" i="49" s="1"/>
  <c r="G101" i="49"/>
  <c r="I101" i="49" s="1"/>
  <c r="H102" i="49"/>
  <c r="J102" i="49" s="1"/>
  <c r="G102" i="49"/>
  <c r="I102" i="49" s="1"/>
  <c r="I103" i="49"/>
  <c r="H103" i="49"/>
  <c r="J103" i="49" s="1"/>
  <c r="G103" i="49"/>
  <c r="H104" i="49"/>
  <c r="J104" i="49" s="1"/>
  <c r="G104" i="49"/>
  <c r="I104" i="49" s="1"/>
  <c r="H107" i="49"/>
  <c r="J107" i="49" s="1"/>
  <c r="G107" i="49"/>
  <c r="I107" i="49" s="1"/>
  <c r="H108" i="49"/>
  <c r="J108" i="49" s="1"/>
  <c r="G108" i="49"/>
  <c r="I108" i="49" s="1"/>
  <c r="H109" i="49"/>
  <c r="J109" i="49" s="1"/>
  <c r="G109" i="49"/>
  <c r="I109" i="49" s="1"/>
  <c r="H112" i="49"/>
  <c r="J112" i="49" s="1"/>
  <c r="G112" i="49"/>
  <c r="I112" i="49" s="1"/>
  <c r="H113" i="49"/>
  <c r="J113" i="49" s="1"/>
  <c r="G113" i="49"/>
  <c r="I113" i="49" s="1"/>
  <c r="H114" i="49"/>
  <c r="J114" i="49" s="1"/>
  <c r="G114" i="49"/>
  <c r="I114" i="49" s="1"/>
  <c r="H115" i="49"/>
  <c r="J115" i="49" s="1"/>
  <c r="G115" i="49"/>
  <c r="I115" i="49" s="1"/>
  <c r="J116" i="49"/>
  <c r="I116" i="49"/>
  <c r="H116" i="49"/>
  <c r="G116" i="49"/>
  <c r="H117" i="49"/>
  <c r="J117" i="49" s="1"/>
  <c r="G117" i="49"/>
  <c r="I117" i="49" s="1"/>
  <c r="H118" i="49"/>
  <c r="J118" i="49" s="1"/>
  <c r="G118" i="49"/>
  <c r="I118" i="49" s="1"/>
  <c r="H119" i="49"/>
  <c r="J119" i="49" s="1"/>
  <c r="G119" i="49"/>
  <c r="I119" i="49" s="1"/>
  <c r="J120" i="49"/>
  <c r="I120" i="49"/>
  <c r="H120" i="49"/>
  <c r="G120" i="49"/>
  <c r="H121" i="49"/>
  <c r="J121" i="49" s="1"/>
  <c r="G121" i="49"/>
  <c r="I121" i="49" s="1"/>
  <c r="H122" i="49"/>
  <c r="J122" i="49" s="1"/>
  <c r="G122" i="49"/>
  <c r="I122" i="49" s="1"/>
  <c r="H123" i="49"/>
  <c r="J123" i="49" s="1"/>
  <c r="G123" i="49"/>
  <c r="I123" i="49" s="1"/>
  <c r="H124" i="49"/>
  <c r="J124" i="49" s="1"/>
  <c r="G124" i="49"/>
  <c r="I124" i="49" s="1"/>
  <c r="H125" i="49"/>
  <c r="J125" i="49" s="1"/>
  <c r="G125" i="49"/>
  <c r="I125" i="49" s="1"/>
  <c r="H128" i="49"/>
  <c r="J128" i="49" s="1"/>
  <c r="G128" i="49"/>
  <c r="I128" i="49" s="1"/>
  <c r="H129" i="49"/>
  <c r="J129" i="49" s="1"/>
  <c r="G129" i="49"/>
  <c r="I129" i="49" s="1"/>
  <c r="H132" i="49"/>
  <c r="J132" i="49" s="1"/>
  <c r="G132" i="49"/>
  <c r="I132" i="49" s="1"/>
  <c r="H133" i="49"/>
  <c r="J133" i="49" s="1"/>
  <c r="G133" i="49"/>
  <c r="I133" i="49" s="1"/>
  <c r="I134" i="49"/>
  <c r="H134" i="49"/>
  <c r="J134" i="49" s="1"/>
  <c r="G134" i="49"/>
  <c r="H135" i="49"/>
  <c r="J135" i="49" s="1"/>
  <c r="G135" i="49"/>
  <c r="I135" i="49" s="1"/>
  <c r="I138" i="49"/>
  <c r="H138" i="49"/>
  <c r="J138" i="49" s="1"/>
  <c r="G138" i="49"/>
  <c r="I139" i="49"/>
  <c r="H139" i="49"/>
  <c r="J139" i="49" s="1"/>
  <c r="G139" i="49"/>
  <c r="I140" i="49"/>
  <c r="H140" i="49"/>
  <c r="J140" i="49" s="1"/>
  <c r="G140" i="49"/>
  <c r="J143" i="49"/>
  <c r="I143" i="49"/>
  <c r="H143" i="49"/>
  <c r="G143" i="49"/>
  <c r="H144" i="49"/>
  <c r="J144" i="49" s="1"/>
  <c r="G144" i="49"/>
  <c r="I144" i="49" s="1"/>
  <c r="H145" i="49"/>
  <c r="J145" i="49" s="1"/>
  <c r="G145" i="49"/>
  <c r="I145" i="49" s="1"/>
  <c r="H146" i="49"/>
  <c r="J146" i="49" s="1"/>
  <c r="G146" i="49"/>
  <c r="I146" i="49" s="1"/>
  <c r="I149" i="49"/>
  <c r="H149" i="49"/>
  <c r="J149" i="49" s="1"/>
  <c r="G149" i="49"/>
  <c r="H150" i="49"/>
  <c r="J150" i="49" s="1"/>
  <c r="G150" i="49"/>
  <c r="I150" i="49" s="1"/>
  <c r="H151" i="49"/>
  <c r="J151" i="49" s="1"/>
  <c r="G151" i="49"/>
  <c r="I151" i="49" s="1"/>
  <c r="H152" i="49"/>
  <c r="J152" i="49" s="1"/>
  <c r="G152" i="49"/>
  <c r="I152" i="49" s="1"/>
  <c r="H155" i="49"/>
  <c r="J155" i="49" s="1"/>
  <c r="G155" i="49"/>
  <c r="I155" i="49" s="1"/>
  <c r="H156" i="49"/>
  <c r="J156" i="49" s="1"/>
  <c r="G156" i="49"/>
  <c r="I156" i="49" s="1"/>
  <c r="H157" i="49"/>
  <c r="J157" i="49" s="1"/>
  <c r="G157" i="49"/>
  <c r="I157" i="49" s="1"/>
  <c r="H158" i="49"/>
  <c r="J158" i="49" s="1"/>
  <c r="G158" i="49"/>
  <c r="I158" i="49" s="1"/>
  <c r="H161" i="49"/>
  <c r="J161" i="49" s="1"/>
  <c r="G161" i="49"/>
  <c r="I161" i="49" s="1"/>
  <c r="H162" i="49"/>
  <c r="J162" i="49" s="1"/>
  <c r="G162" i="49"/>
  <c r="I162" i="49" s="1"/>
  <c r="I163" i="49"/>
  <c r="H163" i="49"/>
  <c r="J163" i="49" s="1"/>
  <c r="G163" i="49"/>
  <c r="I164" i="49"/>
  <c r="H164" i="49"/>
  <c r="J164" i="49" s="1"/>
  <c r="G164" i="49"/>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4" i="49"/>
  <c r="J174" i="49" s="1"/>
  <c r="G174" i="49"/>
  <c r="I174"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I180" i="49"/>
  <c r="H180" i="49"/>
  <c r="J180" i="49" s="1"/>
  <c r="G180" i="49"/>
  <c r="H181" i="49"/>
  <c r="J181" i="49" s="1"/>
  <c r="G181" i="49"/>
  <c r="I181" i="49" s="1"/>
  <c r="H182" i="49"/>
  <c r="J182" i="49" s="1"/>
  <c r="G182" i="49"/>
  <c r="I182" i="49" s="1"/>
  <c r="H185" i="49"/>
  <c r="J185" i="49" s="1"/>
  <c r="G185" i="49"/>
  <c r="I185" i="49" s="1"/>
  <c r="H186" i="49"/>
  <c r="J186" i="49" s="1"/>
  <c r="G186" i="49"/>
  <c r="I186" i="49" s="1"/>
  <c r="H187" i="49"/>
  <c r="J187" i="49" s="1"/>
  <c r="G187" i="49"/>
  <c r="I187" i="49" s="1"/>
  <c r="I188" i="49"/>
  <c r="H188" i="49"/>
  <c r="J188" i="49" s="1"/>
  <c r="G188" i="49"/>
  <c r="H189" i="49"/>
  <c r="J189" i="49" s="1"/>
  <c r="G189" i="49"/>
  <c r="I189" i="49" s="1"/>
  <c r="H190" i="49"/>
  <c r="J190" i="49" s="1"/>
  <c r="G190" i="49"/>
  <c r="I190" i="49" s="1"/>
  <c r="H191" i="49"/>
  <c r="J191" i="49" s="1"/>
  <c r="G191" i="49"/>
  <c r="I191" i="49" s="1"/>
  <c r="H192" i="49"/>
  <c r="J192" i="49" s="1"/>
  <c r="G192" i="49"/>
  <c r="I192" i="49" s="1"/>
  <c r="J193" i="49"/>
  <c r="I193" i="49"/>
  <c r="H193" i="49"/>
  <c r="G193" i="49"/>
  <c r="H194" i="49"/>
  <c r="J194" i="49" s="1"/>
  <c r="G194" i="49"/>
  <c r="I194" i="49" s="1"/>
  <c r="I195" i="49"/>
  <c r="H195" i="49"/>
  <c r="J195" i="49" s="1"/>
  <c r="G195" i="49"/>
  <c r="H196" i="49"/>
  <c r="J196" i="49" s="1"/>
  <c r="G196" i="49"/>
  <c r="I196" i="49" s="1"/>
  <c r="H197" i="49"/>
  <c r="J197" i="49" s="1"/>
  <c r="G197" i="49"/>
  <c r="I197" i="49" s="1"/>
  <c r="H198" i="49"/>
  <c r="J198" i="49" s="1"/>
  <c r="G198" i="49"/>
  <c r="I198" i="49" s="1"/>
  <c r="H199" i="49"/>
  <c r="J199" i="49" s="1"/>
  <c r="G199" i="49"/>
  <c r="I199" i="49" s="1"/>
  <c r="H202" i="49"/>
  <c r="J202" i="49" s="1"/>
  <c r="G202" i="49"/>
  <c r="I202" i="49" s="1"/>
  <c r="I203" i="49"/>
  <c r="H203" i="49"/>
  <c r="J203" i="49" s="1"/>
  <c r="G203" i="49"/>
  <c r="H204" i="49"/>
  <c r="J204" i="49" s="1"/>
  <c r="G204" i="49"/>
  <c r="I204" i="49" s="1"/>
  <c r="I207" i="49"/>
  <c r="H207" i="49"/>
  <c r="J207" i="49" s="1"/>
  <c r="G207" i="49"/>
  <c r="H208" i="49"/>
  <c r="J208" i="49" s="1"/>
  <c r="G208" i="49"/>
  <c r="I208" i="49" s="1"/>
  <c r="I209" i="49"/>
  <c r="H209" i="49"/>
  <c r="J209" i="49" s="1"/>
  <c r="G209" i="49"/>
  <c r="I210" i="49"/>
  <c r="H210" i="49"/>
  <c r="J210" i="49" s="1"/>
  <c r="G210" i="49"/>
  <c r="I211" i="49"/>
  <c r="H211" i="49"/>
  <c r="J211" i="49" s="1"/>
  <c r="G211" i="49"/>
  <c r="H212" i="49"/>
  <c r="J212" i="49" s="1"/>
  <c r="G212" i="49"/>
  <c r="I212" i="49" s="1"/>
  <c r="H215" i="49"/>
  <c r="J215" i="49" s="1"/>
  <c r="G215" i="49"/>
  <c r="I215" i="49" s="1"/>
  <c r="H216" i="49"/>
  <c r="J216" i="49" s="1"/>
  <c r="G216" i="49"/>
  <c r="I216" i="49" s="1"/>
  <c r="H219" i="49"/>
  <c r="J219" i="49" s="1"/>
  <c r="G219" i="49"/>
  <c r="I219" i="49" s="1"/>
  <c r="H220" i="49"/>
  <c r="J220" i="49" s="1"/>
  <c r="G220" i="49"/>
  <c r="I220" i="49" s="1"/>
  <c r="H221" i="49"/>
  <c r="J221" i="49" s="1"/>
  <c r="G221" i="49"/>
  <c r="I221" i="49" s="1"/>
  <c r="H222" i="49"/>
  <c r="J222" i="49" s="1"/>
  <c r="G222" i="49"/>
  <c r="I222" i="49" s="1"/>
  <c r="H225" i="49"/>
  <c r="J225" i="49" s="1"/>
  <c r="G225" i="49"/>
  <c r="I225" i="49" s="1"/>
  <c r="H226" i="49"/>
  <c r="J226" i="49" s="1"/>
  <c r="G226" i="49"/>
  <c r="I226" i="49" s="1"/>
  <c r="H227" i="49"/>
  <c r="J227" i="49" s="1"/>
  <c r="G227" i="49"/>
  <c r="I227" i="49" s="1"/>
  <c r="H228" i="49"/>
  <c r="J228" i="49" s="1"/>
  <c r="G228" i="49"/>
  <c r="I228" i="49" s="1"/>
  <c r="J231" i="49"/>
  <c r="I231" i="49"/>
  <c r="H231" i="49"/>
  <c r="G231" i="49"/>
  <c r="J232" i="49"/>
  <c r="I232" i="49"/>
  <c r="H232" i="49"/>
  <c r="G232" i="49"/>
  <c r="H235" i="49"/>
  <c r="J235" i="49" s="1"/>
  <c r="G235" i="49"/>
  <c r="I235" i="49" s="1"/>
  <c r="I236" i="49"/>
  <c r="H236" i="49"/>
  <c r="J236" i="49" s="1"/>
  <c r="G236" i="49"/>
  <c r="H237" i="49"/>
  <c r="J237" i="49" s="1"/>
  <c r="G237" i="49"/>
  <c r="I237" i="49" s="1"/>
  <c r="H238" i="49"/>
  <c r="J238" i="49" s="1"/>
  <c r="G238" i="49"/>
  <c r="I238" i="49" s="1"/>
  <c r="H239" i="49"/>
  <c r="J239" i="49" s="1"/>
  <c r="G239" i="49"/>
  <c r="I239" i="49" s="1"/>
  <c r="H242" i="49"/>
  <c r="J242" i="49" s="1"/>
  <c r="G242" i="49"/>
  <c r="I242" i="49" s="1"/>
  <c r="I243" i="49"/>
  <c r="H243" i="49"/>
  <c r="J243" i="49" s="1"/>
  <c r="G243" i="49"/>
  <c r="I244" i="49"/>
  <c r="H244" i="49"/>
  <c r="J244" i="49" s="1"/>
  <c r="G244" i="49"/>
  <c r="H245" i="49"/>
  <c r="J245" i="49" s="1"/>
  <c r="G245" i="49"/>
  <c r="I245" i="49" s="1"/>
  <c r="H246" i="49"/>
  <c r="J246" i="49" s="1"/>
  <c r="G246" i="49"/>
  <c r="I246" i="49" s="1"/>
  <c r="I247" i="49"/>
  <c r="H247" i="49"/>
  <c r="J247" i="49" s="1"/>
  <c r="G247" i="49"/>
  <c r="I248" i="49"/>
  <c r="H248" i="49"/>
  <c r="J248" i="49" s="1"/>
  <c r="G248" i="49"/>
  <c r="H249" i="49"/>
  <c r="J249" i="49" s="1"/>
  <c r="G249" i="49"/>
  <c r="I249" i="49" s="1"/>
  <c r="H252" i="49"/>
  <c r="J252" i="49" s="1"/>
  <c r="G252" i="49"/>
  <c r="I252" i="49" s="1"/>
  <c r="I253" i="49"/>
  <c r="H253" i="49"/>
  <c r="J253" i="49" s="1"/>
  <c r="G253" i="49"/>
  <c r="J254" i="49"/>
  <c r="I254" i="49"/>
  <c r="H254" i="49"/>
  <c r="G254" i="49"/>
  <c r="H255" i="49"/>
  <c r="J255" i="49" s="1"/>
  <c r="G255" i="49"/>
  <c r="I255" i="49" s="1"/>
  <c r="I256" i="49"/>
  <c r="H256" i="49"/>
  <c r="J256" i="49" s="1"/>
  <c r="G256" i="49"/>
  <c r="H257" i="49"/>
  <c r="J257" i="49" s="1"/>
  <c r="G257" i="49"/>
  <c r="I257" i="49" s="1"/>
  <c r="H258" i="49"/>
  <c r="J258" i="49" s="1"/>
  <c r="G258" i="49"/>
  <c r="I258" i="49" s="1"/>
  <c r="H261" i="49"/>
  <c r="J261" i="49" s="1"/>
  <c r="G261" i="49"/>
  <c r="I261" i="49" s="1"/>
  <c r="H262" i="49"/>
  <c r="J262" i="49" s="1"/>
  <c r="G262" i="49"/>
  <c r="I262" i="49" s="1"/>
  <c r="H265" i="49"/>
  <c r="J265" i="49" s="1"/>
  <c r="G265" i="49"/>
  <c r="I265" i="49" s="1"/>
  <c r="H266" i="49"/>
  <c r="J266" i="49" s="1"/>
  <c r="G266" i="49"/>
  <c r="I266" i="49" s="1"/>
  <c r="I267" i="49"/>
  <c r="H267" i="49"/>
  <c r="J267" i="49" s="1"/>
  <c r="G267" i="49"/>
  <c r="H268" i="49"/>
  <c r="J268" i="49" s="1"/>
  <c r="G268" i="49"/>
  <c r="I268" i="49" s="1"/>
  <c r="H269" i="49"/>
  <c r="J269" i="49" s="1"/>
  <c r="G269" i="49"/>
  <c r="I269" i="49" s="1"/>
  <c r="I270" i="49"/>
  <c r="H270" i="49"/>
  <c r="J270" i="49" s="1"/>
  <c r="G270" i="49"/>
  <c r="I271" i="49"/>
  <c r="H271" i="49"/>
  <c r="J271" i="49" s="1"/>
  <c r="G271" i="49"/>
  <c r="H272" i="49"/>
  <c r="J272" i="49" s="1"/>
  <c r="G272" i="49"/>
  <c r="I272" i="49" s="1"/>
  <c r="H273" i="49"/>
  <c r="J273" i="49" s="1"/>
  <c r="G273" i="49"/>
  <c r="I273" i="49" s="1"/>
  <c r="I274" i="49"/>
  <c r="H274" i="49"/>
  <c r="J274" i="49" s="1"/>
  <c r="G274" i="49"/>
  <c r="H275" i="49"/>
  <c r="J275" i="49" s="1"/>
  <c r="G275" i="49"/>
  <c r="I275" i="49" s="1"/>
  <c r="H276" i="49"/>
  <c r="J276" i="49" s="1"/>
  <c r="G276" i="49"/>
  <c r="I276" i="49" s="1"/>
  <c r="H277" i="49"/>
  <c r="J277" i="49" s="1"/>
  <c r="G277" i="49"/>
  <c r="I277" i="49" s="1"/>
  <c r="I280" i="49"/>
  <c r="H280" i="49"/>
  <c r="J280" i="49" s="1"/>
  <c r="G280" i="49"/>
  <c r="I281" i="49"/>
  <c r="H281" i="49"/>
  <c r="J281" i="49" s="1"/>
  <c r="G281" i="49"/>
  <c r="I282" i="49"/>
  <c r="H282" i="49"/>
  <c r="J282" i="49" s="1"/>
  <c r="G282" i="49"/>
  <c r="J285" i="49"/>
  <c r="I285" i="49"/>
  <c r="H285" i="49"/>
  <c r="G285" i="49"/>
  <c r="H286" i="49"/>
  <c r="J286" i="49" s="1"/>
  <c r="G286" i="49"/>
  <c r="I286" i="49" s="1"/>
  <c r="H287" i="49"/>
  <c r="J287" i="49" s="1"/>
  <c r="G287" i="49"/>
  <c r="I287" i="49" s="1"/>
  <c r="I288" i="49"/>
  <c r="H288" i="49"/>
  <c r="J288" i="49" s="1"/>
  <c r="G288" i="49"/>
  <c r="H289" i="49"/>
  <c r="J289" i="49" s="1"/>
  <c r="G289" i="49"/>
  <c r="I289" i="49" s="1"/>
  <c r="H290" i="49"/>
  <c r="J290" i="49" s="1"/>
  <c r="G290" i="49"/>
  <c r="I290" i="49" s="1"/>
  <c r="H291" i="49"/>
  <c r="J291" i="49" s="1"/>
  <c r="G291" i="49"/>
  <c r="I291" i="49" s="1"/>
  <c r="H292" i="49"/>
  <c r="J292" i="49" s="1"/>
  <c r="G292" i="49"/>
  <c r="I292" i="49" s="1"/>
  <c r="H295" i="49"/>
  <c r="J295" i="49" s="1"/>
  <c r="G295" i="49"/>
  <c r="I295" i="49" s="1"/>
  <c r="J296" i="49"/>
  <c r="I296" i="49"/>
  <c r="H296" i="49"/>
  <c r="G296" i="49"/>
  <c r="H297" i="49"/>
  <c r="J297" i="49" s="1"/>
  <c r="G297" i="49"/>
  <c r="I297" i="49" s="1"/>
  <c r="H298" i="49"/>
  <c r="J298" i="49" s="1"/>
  <c r="G298" i="49"/>
  <c r="I298" i="49" s="1"/>
  <c r="H299" i="49"/>
  <c r="J299" i="49" s="1"/>
  <c r="G299" i="49"/>
  <c r="I299" i="49" s="1"/>
  <c r="H300" i="49"/>
  <c r="J300" i="49" s="1"/>
  <c r="G300" i="49"/>
  <c r="I300" i="49" s="1"/>
  <c r="H301" i="49"/>
  <c r="J301" i="49" s="1"/>
  <c r="G301" i="49"/>
  <c r="I301" i="49" s="1"/>
  <c r="H304" i="49"/>
  <c r="J304" i="49" s="1"/>
  <c r="G304" i="49"/>
  <c r="I304" i="49" s="1"/>
  <c r="H305" i="49"/>
  <c r="J305" i="49" s="1"/>
  <c r="G305" i="49"/>
  <c r="I305" i="49" s="1"/>
  <c r="H306" i="49"/>
  <c r="J306" i="49" s="1"/>
  <c r="G306" i="49"/>
  <c r="I306" i="49" s="1"/>
  <c r="I307" i="49"/>
  <c r="H307" i="49"/>
  <c r="J307" i="49" s="1"/>
  <c r="G307" i="49"/>
  <c r="H308" i="49"/>
  <c r="J308" i="49" s="1"/>
  <c r="G308" i="49"/>
  <c r="I308" i="49" s="1"/>
  <c r="H309" i="49"/>
  <c r="J309" i="49" s="1"/>
  <c r="G309" i="49"/>
  <c r="I309" i="49" s="1"/>
  <c r="H310" i="49"/>
  <c r="J310" i="49" s="1"/>
  <c r="G310" i="49"/>
  <c r="I310" i="49" s="1"/>
  <c r="H311" i="49"/>
  <c r="J311" i="49" s="1"/>
  <c r="G311" i="49"/>
  <c r="I311" i="49" s="1"/>
  <c r="H312" i="49"/>
  <c r="J312" i="49" s="1"/>
  <c r="G312" i="49"/>
  <c r="I312" i="49" s="1"/>
  <c r="H313" i="49"/>
  <c r="J313" i="49" s="1"/>
  <c r="G313" i="49"/>
  <c r="I313" i="49" s="1"/>
  <c r="J316" i="49"/>
  <c r="I316" i="49"/>
  <c r="H316" i="49"/>
  <c r="G316" i="49"/>
  <c r="I317" i="49"/>
  <c r="H317" i="49"/>
  <c r="J317" i="49" s="1"/>
  <c r="G317" i="49"/>
  <c r="I318" i="49"/>
  <c r="H318" i="49"/>
  <c r="J318" i="49" s="1"/>
  <c r="G318" i="49"/>
  <c r="H321" i="49"/>
  <c r="J321" i="49" s="1"/>
  <c r="G321" i="49"/>
  <c r="I321" i="49" s="1"/>
  <c r="H322" i="49"/>
  <c r="J322" i="49" s="1"/>
  <c r="G322" i="49"/>
  <c r="I322" i="49" s="1"/>
  <c r="H325" i="49"/>
  <c r="J325" i="49" s="1"/>
  <c r="G325" i="49"/>
  <c r="I325" i="49" s="1"/>
  <c r="H326" i="49"/>
  <c r="J326" i="49" s="1"/>
  <c r="G326" i="49"/>
  <c r="I326" i="49" s="1"/>
  <c r="H327" i="49"/>
  <c r="J327" i="49" s="1"/>
  <c r="G327" i="49"/>
  <c r="I327" i="49" s="1"/>
  <c r="I330" i="49"/>
  <c r="H330" i="49"/>
  <c r="J330" i="49" s="1"/>
  <c r="G330" i="49"/>
  <c r="I331" i="49"/>
  <c r="H331" i="49"/>
  <c r="J331" i="49" s="1"/>
  <c r="G331" i="49"/>
  <c r="I332" i="49"/>
  <c r="H332" i="49"/>
  <c r="J332" i="49" s="1"/>
  <c r="G332" i="49"/>
  <c r="I333" i="49"/>
  <c r="H333" i="49"/>
  <c r="J333" i="49" s="1"/>
  <c r="G333" i="49"/>
  <c r="I334" i="49"/>
  <c r="H334" i="49"/>
  <c r="J334" i="49" s="1"/>
  <c r="G334" i="49"/>
  <c r="H337" i="49"/>
  <c r="J337" i="49" s="1"/>
  <c r="G337" i="49"/>
  <c r="I337" i="49" s="1"/>
  <c r="H338" i="49"/>
  <c r="J338" i="49" s="1"/>
  <c r="G338" i="49"/>
  <c r="I338" i="49" s="1"/>
  <c r="H339" i="49"/>
  <c r="J339" i="49" s="1"/>
  <c r="G339" i="49"/>
  <c r="I339" i="49" s="1"/>
  <c r="J340" i="49"/>
  <c r="I340" i="49"/>
  <c r="H340" i="49"/>
  <c r="G340" i="49"/>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J351" i="49"/>
  <c r="I351" i="49"/>
  <c r="H351" i="49"/>
  <c r="G351" i="49"/>
  <c r="J352" i="49"/>
  <c r="I352" i="49"/>
  <c r="H352" i="49"/>
  <c r="G352" i="49"/>
  <c r="I355" i="49"/>
  <c r="H355" i="49"/>
  <c r="J355" i="49" s="1"/>
  <c r="G355" i="49"/>
  <c r="I356" i="49"/>
  <c r="H356" i="49"/>
  <c r="J356" i="49" s="1"/>
  <c r="G356" i="49"/>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H364" i="49"/>
  <c r="J364" i="49" s="1"/>
  <c r="G364" i="49"/>
  <c r="I364" i="49" s="1"/>
  <c r="J365" i="49"/>
  <c r="I365" i="49"/>
  <c r="H365" i="49"/>
  <c r="G365" i="49"/>
  <c r="I366" i="49"/>
  <c r="H366" i="49"/>
  <c r="J366" i="49" s="1"/>
  <c r="G366" i="49"/>
  <c r="H367" i="49"/>
  <c r="J367" i="49" s="1"/>
  <c r="G367" i="49"/>
  <c r="I367" i="49" s="1"/>
  <c r="J368" i="49"/>
  <c r="I368" i="49"/>
  <c r="H368" i="49"/>
  <c r="G368" i="49"/>
  <c r="H369" i="49"/>
  <c r="J369" i="49" s="1"/>
  <c r="G369" i="49"/>
  <c r="I369" i="49" s="1"/>
  <c r="H370" i="49"/>
  <c r="J370" i="49" s="1"/>
  <c r="G370" i="49"/>
  <c r="I370" i="49" s="1"/>
  <c r="I371" i="49"/>
  <c r="H371" i="49"/>
  <c r="J371" i="49" s="1"/>
  <c r="G371" i="49"/>
  <c r="H372" i="49"/>
  <c r="J372" i="49" s="1"/>
  <c r="G372" i="49"/>
  <c r="I372" i="49" s="1"/>
  <c r="H373" i="49"/>
  <c r="J373" i="49" s="1"/>
  <c r="G373" i="49"/>
  <c r="I373" i="49" s="1"/>
  <c r="H374" i="49"/>
  <c r="J374" i="49" s="1"/>
  <c r="G374" i="49"/>
  <c r="I374" i="49" s="1"/>
  <c r="I375" i="49"/>
  <c r="H375" i="49"/>
  <c r="J375" i="49" s="1"/>
  <c r="G375" i="49"/>
  <c r="I376" i="49"/>
  <c r="H376" i="49"/>
  <c r="J376" i="49" s="1"/>
  <c r="G376" i="49"/>
  <c r="I377" i="49"/>
  <c r="H377" i="49"/>
  <c r="J377" i="49" s="1"/>
  <c r="G377" i="49"/>
  <c r="I378" i="49"/>
  <c r="H378" i="49"/>
  <c r="J378" i="49" s="1"/>
  <c r="G378" i="49"/>
  <c r="H379" i="49"/>
  <c r="J379" i="49" s="1"/>
  <c r="G379" i="49"/>
  <c r="I379" i="49" s="1"/>
  <c r="H382" i="49"/>
  <c r="J382" i="49" s="1"/>
  <c r="G382" i="49"/>
  <c r="I382" i="49" s="1"/>
  <c r="I383" i="49"/>
  <c r="H383" i="49"/>
  <c r="J383" i="49" s="1"/>
  <c r="G383" i="49"/>
  <c r="H384" i="49"/>
  <c r="J384" i="49" s="1"/>
  <c r="G384" i="49"/>
  <c r="I384" i="49" s="1"/>
  <c r="I387" i="49"/>
  <c r="H387" i="49"/>
  <c r="J387" i="49" s="1"/>
  <c r="G387" i="49"/>
  <c r="H388" i="49"/>
  <c r="J388" i="49" s="1"/>
  <c r="G388" i="49"/>
  <c r="I388" i="49" s="1"/>
  <c r="I389" i="49"/>
  <c r="H389" i="49"/>
  <c r="J389" i="49" s="1"/>
  <c r="G389" i="49"/>
  <c r="I390" i="49"/>
  <c r="H390" i="49"/>
  <c r="J390" i="49" s="1"/>
  <c r="G390" i="49"/>
  <c r="H391" i="49"/>
  <c r="J391" i="49" s="1"/>
  <c r="G391" i="49"/>
  <c r="I391" i="49" s="1"/>
  <c r="H392" i="49"/>
  <c r="J392" i="49" s="1"/>
  <c r="G392" i="49"/>
  <c r="I392" i="49" s="1"/>
  <c r="I393" i="49"/>
  <c r="H393" i="49"/>
  <c r="J393" i="49" s="1"/>
  <c r="G393" i="49"/>
  <c r="H394" i="49"/>
  <c r="J394" i="49" s="1"/>
  <c r="G394" i="49"/>
  <c r="I394" i="49" s="1"/>
  <c r="H395" i="49"/>
  <c r="J395" i="49" s="1"/>
  <c r="G395" i="49"/>
  <c r="I395" i="49" s="1"/>
  <c r="I398" i="49"/>
  <c r="H398" i="49"/>
  <c r="J398" i="49" s="1"/>
  <c r="G398" i="49"/>
  <c r="H399" i="49"/>
  <c r="J399" i="49" s="1"/>
  <c r="G399" i="49"/>
  <c r="I399" i="49" s="1"/>
  <c r="H400" i="49"/>
  <c r="J400" i="49" s="1"/>
  <c r="G400" i="49"/>
  <c r="I400" i="49" s="1"/>
  <c r="I401" i="49"/>
  <c r="H401" i="49"/>
  <c r="J401" i="49" s="1"/>
  <c r="G401" i="49"/>
  <c r="H402" i="49"/>
  <c r="J402" i="49" s="1"/>
  <c r="G402" i="49"/>
  <c r="I402" i="49" s="1"/>
  <c r="H403" i="49"/>
  <c r="J403" i="49" s="1"/>
  <c r="G403" i="49"/>
  <c r="I403" i="49" s="1"/>
  <c r="H406" i="49"/>
  <c r="J406" i="49" s="1"/>
  <c r="G406" i="49"/>
  <c r="I406" i="49" s="1"/>
  <c r="I407" i="49"/>
  <c r="H407" i="49"/>
  <c r="J407" i="49" s="1"/>
  <c r="G407" i="49"/>
  <c r="H408" i="49"/>
  <c r="J408" i="49" s="1"/>
  <c r="G408" i="49"/>
  <c r="I408" i="49" s="1"/>
  <c r="H409" i="49"/>
  <c r="J409" i="49" s="1"/>
  <c r="G409" i="49"/>
  <c r="I409" i="49" s="1"/>
  <c r="H410" i="49"/>
  <c r="J410" i="49" s="1"/>
  <c r="G410" i="49"/>
  <c r="I410" i="49" s="1"/>
  <c r="H413" i="49"/>
  <c r="J413" i="49" s="1"/>
  <c r="G413" i="49"/>
  <c r="I413" i="49" s="1"/>
  <c r="H414" i="49"/>
  <c r="J414" i="49" s="1"/>
  <c r="G414" i="49"/>
  <c r="I414" i="49" s="1"/>
  <c r="J415" i="49"/>
  <c r="I415" i="49"/>
  <c r="H415" i="49"/>
  <c r="G415" i="49"/>
  <c r="I416" i="49"/>
  <c r="H416" i="49"/>
  <c r="J416" i="49" s="1"/>
  <c r="G416" i="49"/>
  <c r="H417" i="49"/>
  <c r="J417" i="49" s="1"/>
  <c r="G417" i="49"/>
  <c r="I417" i="49" s="1"/>
  <c r="H418" i="49"/>
  <c r="J418" i="49" s="1"/>
  <c r="G418" i="49"/>
  <c r="I418" i="49" s="1"/>
  <c r="H419" i="49"/>
  <c r="J419" i="49" s="1"/>
  <c r="G419" i="49"/>
  <c r="I419" i="49" s="1"/>
  <c r="H420" i="49"/>
  <c r="J420" i="49" s="1"/>
  <c r="G420" i="49"/>
  <c r="I420" i="49" s="1"/>
  <c r="H421" i="49"/>
  <c r="J421" i="49" s="1"/>
  <c r="G421" i="49"/>
  <c r="I421" i="49" s="1"/>
  <c r="H422" i="49"/>
  <c r="J422" i="49" s="1"/>
  <c r="G422" i="49"/>
  <c r="I422" i="49" s="1"/>
  <c r="H423" i="49"/>
  <c r="J423" i="49" s="1"/>
  <c r="G423" i="49"/>
  <c r="I423" i="49" s="1"/>
  <c r="H426" i="49"/>
  <c r="J426" i="49" s="1"/>
  <c r="G426" i="49"/>
  <c r="I426" i="49" s="1"/>
  <c r="I427" i="49"/>
  <c r="H427" i="49"/>
  <c r="J427" i="49" s="1"/>
  <c r="G427" i="49"/>
  <c r="I428" i="49"/>
  <c r="H428" i="49"/>
  <c r="J428" i="49" s="1"/>
  <c r="G428" i="49"/>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H436" i="49"/>
  <c r="J436" i="49" s="1"/>
  <c r="G436" i="49"/>
  <c r="I436" i="49" s="1"/>
  <c r="I439" i="49"/>
  <c r="H439" i="49"/>
  <c r="J439" i="49" s="1"/>
  <c r="G439" i="49"/>
  <c r="I440" i="49"/>
  <c r="H440" i="49"/>
  <c r="J440" i="49" s="1"/>
  <c r="G440" i="49"/>
  <c r="H441" i="49"/>
  <c r="J441" i="49" s="1"/>
  <c r="G441" i="49"/>
  <c r="I441" i="49" s="1"/>
  <c r="I442" i="49"/>
  <c r="H442" i="49"/>
  <c r="J442" i="49" s="1"/>
  <c r="G442" i="49"/>
  <c r="H443" i="49"/>
  <c r="J443" i="49" s="1"/>
  <c r="G443" i="49"/>
  <c r="I443" i="49" s="1"/>
  <c r="I444" i="49"/>
  <c r="H444" i="49"/>
  <c r="J444" i="49" s="1"/>
  <c r="G444" i="49"/>
  <c r="I445" i="49"/>
  <c r="H445" i="49"/>
  <c r="J445" i="49" s="1"/>
  <c r="G445" i="49"/>
  <c r="I446" i="49"/>
  <c r="H446" i="49"/>
  <c r="J446" i="49" s="1"/>
  <c r="G446" i="49"/>
  <c r="H447" i="49"/>
  <c r="J447" i="49" s="1"/>
  <c r="G447" i="49"/>
  <c r="I447" i="49" s="1"/>
  <c r="H450" i="49"/>
  <c r="J450" i="49" s="1"/>
  <c r="G450" i="49"/>
  <c r="I450" i="49" s="1"/>
  <c r="H451" i="49"/>
  <c r="J451" i="49" s="1"/>
  <c r="G451" i="49"/>
  <c r="I451" i="49" s="1"/>
  <c r="H452" i="49"/>
  <c r="J452" i="49" s="1"/>
  <c r="G452" i="49"/>
  <c r="I452" i="49" s="1"/>
  <c r="H453" i="49"/>
  <c r="J453" i="49" s="1"/>
  <c r="G453" i="49"/>
  <c r="I453" i="49" s="1"/>
  <c r="I454" i="49"/>
  <c r="H454" i="49"/>
  <c r="J454" i="49" s="1"/>
  <c r="G454" i="49"/>
  <c r="H455" i="49"/>
  <c r="J455" i="49" s="1"/>
  <c r="G455" i="49"/>
  <c r="I455" i="49" s="1"/>
  <c r="I456" i="49"/>
  <c r="H456" i="49"/>
  <c r="J456" i="49" s="1"/>
  <c r="G456" i="49"/>
  <c r="H457" i="49"/>
  <c r="J457" i="49" s="1"/>
  <c r="G457" i="49"/>
  <c r="I457" i="49" s="1"/>
  <c r="H460" i="49"/>
  <c r="J460" i="49" s="1"/>
  <c r="G460" i="49"/>
  <c r="I460" i="49" s="1"/>
  <c r="H461" i="49"/>
  <c r="J461" i="49" s="1"/>
  <c r="G461" i="49"/>
  <c r="I461" i="49" s="1"/>
  <c r="J462" i="49"/>
  <c r="I462" i="49"/>
  <c r="H462" i="49"/>
  <c r="G462" i="49"/>
  <c r="I463" i="49"/>
  <c r="H463" i="49"/>
  <c r="J463" i="49" s="1"/>
  <c r="G463" i="49"/>
  <c r="H464" i="49"/>
  <c r="J464" i="49" s="1"/>
  <c r="G464" i="49"/>
  <c r="I464"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I473" i="49"/>
  <c r="H473" i="49"/>
  <c r="J473" i="49" s="1"/>
  <c r="G473" i="49"/>
  <c r="H474" i="49"/>
  <c r="J474" i="49" s="1"/>
  <c r="G474" i="49"/>
  <c r="I474" i="49" s="1"/>
  <c r="H475" i="49"/>
  <c r="J475" i="49" s="1"/>
  <c r="G475" i="49"/>
  <c r="I475" i="49" s="1"/>
  <c r="I476" i="49"/>
  <c r="H476" i="49"/>
  <c r="J476" i="49" s="1"/>
  <c r="G476" i="49"/>
  <c r="H477" i="49"/>
  <c r="J477" i="49" s="1"/>
  <c r="G477" i="49"/>
  <c r="I477" i="49" s="1"/>
  <c r="I480" i="49"/>
  <c r="H480" i="49"/>
  <c r="J480" i="49" s="1"/>
  <c r="G480" i="49"/>
  <c r="I481" i="49"/>
  <c r="H481" i="49"/>
  <c r="J481" i="49" s="1"/>
  <c r="G481" i="49"/>
  <c r="I482" i="49"/>
  <c r="H482" i="49"/>
  <c r="J482" i="49" s="1"/>
  <c r="G482" i="49"/>
  <c r="I483" i="49"/>
  <c r="H483" i="49"/>
  <c r="J483" i="49" s="1"/>
  <c r="G483" i="49"/>
  <c r="H486" i="49"/>
  <c r="J486" i="49" s="1"/>
  <c r="G486" i="49"/>
  <c r="I486" i="49" s="1"/>
  <c r="H487" i="49"/>
  <c r="J487" i="49" s="1"/>
  <c r="G487" i="49"/>
  <c r="I487" i="49" s="1"/>
  <c r="H488" i="49"/>
  <c r="J488" i="49" s="1"/>
  <c r="G488" i="49"/>
  <c r="I488" i="49" s="1"/>
  <c r="I491" i="49"/>
  <c r="H491" i="49"/>
  <c r="J491" i="49" s="1"/>
  <c r="G491" i="49"/>
  <c r="J492" i="49"/>
  <c r="I492" i="49"/>
  <c r="H492" i="49"/>
  <c r="G492" i="49"/>
  <c r="H493" i="49"/>
  <c r="J493" i="49" s="1"/>
  <c r="G493" i="49"/>
  <c r="I493" i="49" s="1"/>
  <c r="H494" i="49"/>
  <c r="J494" i="49" s="1"/>
  <c r="G494" i="49"/>
  <c r="I494" i="49" s="1"/>
  <c r="H495" i="49"/>
  <c r="J495" i="49" s="1"/>
  <c r="G495" i="49"/>
  <c r="I495" i="49" s="1"/>
  <c r="H496" i="49"/>
  <c r="J496" i="49" s="1"/>
  <c r="G496" i="49"/>
  <c r="I496" i="49" s="1"/>
  <c r="J497" i="49"/>
  <c r="I497" i="49"/>
  <c r="H497" i="49"/>
  <c r="G497" i="49"/>
  <c r="H498" i="49"/>
  <c r="J498" i="49" s="1"/>
  <c r="G498" i="49"/>
  <c r="I498" i="49" s="1"/>
  <c r="H499" i="49"/>
  <c r="J499" i="49" s="1"/>
  <c r="G499" i="49"/>
  <c r="I499" i="49" s="1"/>
  <c r="H502" i="49"/>
  <c r="J502" i="49" s="1"/>
  <c r="G502" i="49"/>
  <c r="I502"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21" i="49"/>
  <c r="J521" i="49" s="1"/>
  <c r="G521" i="49"/>
  <c r="I521" i="49" s="1"/>
  <c r="I522" i="49"/>
  <c r="H522" i="49"/>
  <c r="J522" i="49" s="1"/>
  <c r="G522" i="49"/>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I546" i="49"/>
  <c r="H546" i="49"/>
  <c r="J546" i="49" s="1"/>
  <c r="G546" i="49"/>
  <c r="I547" i="49"/>
  <c r="H547" i="49"/>
  <c r="J547" i="49" s="1"/>
  <c r="G547" i="49"/>
  <c r="H548" i="49"/>
  <c r="J548" i="49" s="1"/>
  <c r="G548" i="49"/>
  <c r="I548" i="49" s="1"/>
  <c r="H549" i="49"/>
  <c r="J549" i="49" s="1"/>
  <c r="G549" i="49"/>
  <c r="I549" i="49" s="1"/>
  <c r="H550" i="49"/>
  <c r="J550" i="49" s="1"/>
  <c r="G550" i="49"/>
  <c r="I550" i="49" s="1"/>
  <c r="H551" i="49"/>
  <c r="J551" i="49" s="1"/>
  <c r="G551" i="49"/>
  <c r="I551" i="49" s="1"/>
  <c r="H552" i="49"/>
  <c r="J552" i="49" s="1"/>
  <c r="G552" i="49"/>
  <c r="I552" i="49" s="1"/>
  <c r="J553" i="49"/>
  <c r="I553" i="49"/>
  <c r="H553" i="49"/>
  <c r="G553" i="49"/>
  <c r="H554" i="49"/>
  <c r="J554" i="49" s="1"/>
  <c r="G554" i="49"/>
  <c r="I554" i="49" s="1"/>
  <c r="H557" i="49"/>
  <c r="J557" i="49" s="1"/>
  <c r="G557" i="49"/>
  <c r="I557" i="49" s="1"/>
  <c r="I558" i="49"/>
  <c r="H558" i="49"/>
  <c r="J558" i="49" s="1"/>
  <c r="G558" i="49"/>
  <c r="H559" i="49"/>
  <c r="J559" i="49" s="1"/>
  <c r="G559" i="49"/>
  <c r="I559" i="49" s="1"/>
  <c r="I562" i="49"/>
  <c r="H562" i="49"/>
  <c r="J562" i="49" s="1"/>
  <c r="G562" i="49"/>
  <c r="H563" i="49"/>
  <c r="J563" i="49" s="1"/>
  <c r="G563" i="49"/>
  <c r="I563" i="49" s="1"/>
  <c r="H564" i="49"/>
  <c r="J564" i="49" s="1"/>
  <c r="G564" i="49"/>
  <c r="I564" i="49" s="1"/>
  <c r="I565" i="49"/>
  <c r="H565" i="49"/>
  <c r="J565" i="49" s="1"/>
  <c r="G565" i="49"/>
  <c r="H566" i="49"/>
  <c r="J566" i="49" s="1"/>
  <c r="G566" i="49"/>
  <c r="I566" i="49" s="1"/>
  <c r="H567" i="49"/>
  <c r="J567" i="49" s="1"/>
  <c r="G567" i="49"/>
  <c r="I567" i="49" s="1"/>
  <c r="H568" i="49"/>
  <c r="J568" i="49" s="1"/>
  <c r="G568" i="49"/>
  <c r="I568" i="49" s="1"/>
  <c r="H569" i="49"/>
  <c r="J569" i="49" s="1"/>
  <c r="G569" i="49"/>
  <c r="I569" i="49" s="1"/>
  <c r="H570" i="49"/>
  <c r="J570" i="49" s="1"/>
  <c r="G570" i="49"/>
  <c r="I570" i="49" s="1"/>
  <c r="H571" i="49"/>
  <c r="J571" i="49" s="1"/>
  <c r="G571" i="49"/>
  <c r="I571" i="49" s="1"/>
  <c r="H572" i="49"/>
  <c r="J572" i="49" s="1"/>
  <c r="G572" i="49"/>
  <c r="I572" i="49" s="1"/>
  <c r="H573" i="49"/>
  <c r="J573" i="49" s="1"/>
  <c r="G573" i="49"/>
  <c r="I573" i="49" s="1"/>
  <c r="H574" i="49"/>
  <c r="J574" i="49" s="1"/>
  <c r="G574" i="49"/>
  <c r="I574" i="49" s="1"/>
  <c r="J575" i="49"/>
  <c r="I575" i="49"/>
  <c r="H575" i="49"/>
  <c r="G575" i="49"/>
  <c r="H576" i="49"/>
  <c r="J576" i="49" s="1"/>
  <c r="G576" i="49"/>
  <c r="I576" i="49" s="1"/>
  <c r="H577" i="49"/>
  <c r="J577" i="49" s="1"/>
  <c r="G577" i="49"/>
  <c r="I577" i="49" s="1"/>
  <c r="H578" i="49"/>
  <c r="J578" i="49" s="1"/>
  <c r="G578" i="49"/>
  <c r="I578" i="49" s="1"/>
  <c r="H579" i="49"/>
  <c r="J579" i="49" s="1"/>
  <c r="G579" i="49"/>
  <c r="I579" i="49" s="1"/>
  <c r="J580" i="49"/>
  <c r="I580" i="49"/>
  <c r="H580" i="49"/>
  <c r="G580" i="49"/>
  <c r="H581" i="49"/>
  <c r="J581" i="49" s="1"/>
  <c r="G581" i="49"/>
  <c r="I581" i="49" s="1"/>
  <c r="H584" i="49"/>
  <c r="J584" i="49" s="1"/>
  <c r="G584" i="49"/>
  <c r="I584" i="49" s="1"/>
  <c r="I585" i="49"/>
  <c r="H585" i="49"/>
  <c r="J585" i="49" s="1"/>
  <c r="G585" i="49"/>
  <c r="I586" i="49"/>
  <c r="H586" i="49"/>
  <c r="J586" i="49" s="1"/>
  <c r="G586" i="49"/>
  <c r="H587" i="49"/>
  <c r="J587" i="49" s="1"/>
  <c r="G587" i="49"/>
  <c r="I587" i="49" s="1"/>
  <c r="H588" i="49"/>
  <c r="J588" i="49" s="1"/>
  <c r="G588" i="49"/>
  <c r="I588" i="49" s="1"/>
  <c r="H589" i="49"/>
  <c r="J589" i="49" s="1"/>
  <c r="G589" i="49"/>
  <c r="I589" i="49" s="1"/>
  <c r="H590" i="49"/>
  <c r="J590" i="49" s="1"/>
  <c r="G590" i="49"/>
  <c r="I590" i="49" s="1"/>
  <c r="H593" i="49"/>
  <c r="J593" i="49" s="1"/>
  <c r="G593" i="49"/>
  <c r="I593" i="49" s="1"/>
  <c r="I594" i="49"/>
  <c r="H594" i="49"/>
  <c r="J594" i="49" s="1"/>
  <c r="G594" i="49"/>
  <c r="H595" i="49"/>
  <c r="J595" i="49" s="1"/>
  <c r="G595" i="49"/>
  <c r="I595" i="49" s="1"/>
  <c r="H598" i="49"/>
  <c r="J598" i="49" s="1"/>
  <c r="G598" i="49"/>
  <c r="I598" i="49" s="1"/>
  <c r="H599" i="49"/>
  <c r="J599" i="49" s="1"/>
  <c r="G599" i="49"/>
  <c r="I599"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H31" i="56"/>
  <c r="I28" i="56" s="1"/>
  <c r="F31" i="56"/>
  <c r="G29" i="56" s="1"/>
  <c r="D31" i="56"/>
  <c r="E28" i="56" s="1"/>
  <c r="B31" i="56"/>
  <c r="C29"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K28" i="57"/>
  <c r="J28" i="57"/>
  <c r="H30" i="57"/>
  <c r="I27" i="57" s="1"/>
  <c r="F30" i="57"/>
  <c r="G28" i="57" s="1"/>
  <c r="D30" i="57"/>
  <c r="E27" i="57" s="1"/>
  <c r="B30" i="57"/>
  <c r="C28"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H47" i="58"/>
  <c r="I44" i="58" s="1"/>
  <c r="F47" i="58"/>
  <c r="G45" i="58" s="1"/>
  <c r="D47" i="58"/>
  <c r="E44" i="58" s="1"/>
  <c r="B47" i="58"/>
  <c r="C45"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6" i="50" s="1"/>
  <c r="B49" i="50"/>
  <c r="C47"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8" i="53" s="1"/>
  <c r="B21" i="53"/>
  <c r="C19" i="53" s="1"/>
  <c r="K7" i="53"/>
  <c r="J7" i="53"/>
  <c r="K25" i="53"/>
  <c r="J25" i="53"/>
  <c r="K26" i="53"/>
  <c r="J26" i="53"/>
  <c r="K27" i="53"/>
  <c r="J27" i="53"/>
  <c r="K28" i="53"/>
  <c r="J28" i="53"/>
  <c r="K29" i="53"/>
  <c r="J29" i="53"/>
  <c r="K30" i="53"/>
  <c r="J30" i="53"/>
  <c r="K31" i="53"/>
  <c r="J31" i="53"/>
  <c r="K32" i="53"/>
  <c r="J32" i="53"/>
  <c r="H34" i="53"/>
  <c r="I31" i="53" s="1"/>
  <c r="F34" i="53"/>
  <c r="G32" i="53" s="1"/>
  <c r="D34" i="53"/>
  <c r="E29" i="53" s="1"/>
  <c r="B34" i="53"/>
  <c r="C32" i="53" s="1"/>
  <c r="K24" i="53"/>
  <c r="J24"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H54" i="53"/>
  <c r="I51" i="53" s="1"/>
  <c r="F54" i="53"/>
  <c r="G52" i="53" s="1"/>
  <c r="D54" i="53"/>
  <c r="E51" i="53" s="1"/>
  <c r="B54" i="53"/>
  <c r="C52" i="53" s="1"/>
  <c r="K37" i="53"/>
  <c r="J37" i="53"/>
  <c r="I56" i="53"/>
  <c r="G56" i="53"/>
  <c r="E56" i="53"/>
  <c r="C56" i="53"/>
  <c r="B5" i="54"/>
  <c r="D5" i="54" s="1"/>
  <c r="H5" i="54" s="1"/>
  <c r="K8" i="54"/>
  <c r="J8" i="54"/>
  <c r="K9" i="54"/>
  <c r="J9" i="54"/>
  <c r="K10" i="54"/>
  <c r="J10" i="54"/>
  <c r="H12" i="54"/>
  <c r="I9" i="54" s="1"/>
  <c r="F12" i="54"/>
  <c r="G10" i="54" s="1"/>
  <c r="D12" i="54"/>
  <c r="E9" i="54" s="1"/>
  <c r="B12" i="54"/>
  <c r="C10" i="54" s="1"/>
  <c r="K7" i="54"/>
  <c r="J7" i="54"/>
  <c r="H17" i="54"/>
  <c r="F17" i="54"/>
  <c r="G17" i="54" s="1"/>
  <c r="D17" i="54"/>
  <c r="B17" i="54"/>
  <c r="C17" i="54" s="1"/>
  <c r="K15" i="54"/>
  <c r="J15" i="54"/>
  <c r="K21" i="54"/>
  <c r="J21" i="54"/>
  <c r="K22" i="54"/>
  <c r="J22" i="54"/>
  <c r="K23" i="54"/>
  <c r="J23" i="54"/>
  <c r="K24" i="54"/>
  <c r="J24" i="54"/>
  <c r="H26" i="54"/>
  <c r="I23" i="54" s="1"/>
  <c r="F26" i="54"/>
  <c r="G24" i="54" s="1"/>
  <c r="D26" i="54"/>
  <c r="E22" i="54" s="1"/>
  <c r="B26" i="54"/>
  <c r="C24" i="54" s="1"/>
  <c r="K20" i="54"/>
  <c r="J20"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9" i="54"/>
  <c r="J29" i="54"/>
  <c r="K44" i="54"/>
  <c r="J44" i="54"/>
  <c r="K45" i="54"/>
  <c r="J45" i="54"/>
  <c r="K46" i="54"/>
  <c r="J46" i="54"/>
  <c r="K47" i="54"/>
  <c r="J47" i="54"/>
  <c r="K48" i="54"/>
  <c r="J48" i="54"/>
  <c r="K49" i="54"/>
  <c r="J49" i="54"/>
  <c r="K50" i="54"/>
  <c r="J50" i="54"/>
  <c r="K51" i="54"/>
  <c r="J51" i="54"/>
  <c r="K52" i="54"/>
  <c r="J52" i="54"/>
  <c r="H54" i="54"/>
  <c r="I51" i="54" s="1"/>
  <c r="F54" i="54"/>
  <c r="G52" i="54" s="1"/>
  <c r="D54" i="54"/>
  <c r="E50" i="54" s="1"/>
  <c r="B54" i="54"/>
  <c r="C52" i="54" s="1"/>
  <c r="K43" i="54"/>
  <c r="J43"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H79" i="54"/>
  <c r="I75" i="54" s="1"/>
  <c r="F79" i="54"/>
  <c r="G77" i="54" s="1"/>
  <c r="D79" i="54"/>
  <c r="E76" i="54" s="1"/>
  <c r="B79" i="54"/>
  <c r="C77" i="54" s="1"/>
  <c r="K57" i="54"/>
  <c r="J57" i="54"/>
  <c r="I81" i="54"/>
  <c r="G81" i="54"/>
  <c r="E81" i="54"/>
  <c r="C81" i="54"/>
  <c r="B5" i="55"/>
  <c r="F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6" i="55" s="1"/>
  <c r="F22" i="55"/>
  <c r="G20" i="55" s="1"/>
  <c r="D22" i="55"/>
  <c r="E17" i="55" s="1"/>
  <c r="B22" i="55"/>
  <c r="C20" i="55" s="1"/>
  <c r="K7" i="55"/>
  <c r="J7" i="55"/>
  <c r="I24" i="55"/>
  <c r="G24" i="55"/>
  <c r="E24" i="55"/>
  <c r="C24" i="55"/>
  <c r="K24" i="55"/>
  <c r="J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H51" i="55"/>
  <c r="I47" i="55" s="1"/>
  <c r="F51" i="55"/>
  <c r="G49" i="55" s="1"/>
  <c r="D51" i="55"/>
  <c r="E47" i="55" s="1"/>
  <c r="B51" i="55"/>
  <c r="C49" i="55" s="1"/>
  <c r="K29" i="55"/>
  <c r="J29"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4" i="55"/>
  <c r="J54" i="55"/>
  <c r="I67" i="55"/>
  <c r="G67" i="55"/>
  <c r="E67" i="55"/>
  <c r="C67" i="55"/>
  <c r="K67" i="55"/>
  <c r="J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2" i="55" s="1"/>
  <c r="B96" i="55"/>
  <c r="C94" i="55" s="1"/>
  <c r="K72" i="55"/>
  <c r="J72"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0" i="55" s="1"/>
  <c r="B113" i="55"/>
  <c r="C111" i="55" s="1"/>
  <c r="K99" i="55"/>
  <c r="J99" i="55"/>
  <c r="I115" i="55"/>
  <c r="G115" i="55"/>
  <c r="E115" i="55"/>
  <c r="C115" i="55"/>
  <c r="K115" i="55"/>
  <c r="J115" i="55"/>
  <c r="B118" i="55"/>
  <c r="D118" i="55" s="1"/>
  <c r="H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4" i="55" s="1"/>
  <c r="B147" i="55"/>
  <c r="C145" i="55" s="1"/>
  <c r="K120" i="55"/>
  <c r="J12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H169" i="55"/>
  <c r="I166" i="55" s="1"/>
  <c r="F169" i="55"/>
  <c r="G167" i="55" s="1"/>
  <c r="D169" i="55"/>
  <c r="E166" i="55" s="1"/>
  <c r="B169" i="55"/>
  <c r="C167" i="55" s="1"/>
  <c r="K150" i="55"/>
  <c r="J150" i="55"/>
  <c r="I171" i="55"/>
  <c r="G171" i="55"/>
  <c r="E171" i="55"/>
  <c r="C171" i="55"/>
  <c r="J171" i="55"/>
  <c r="K171" i="55"/>
  <c r="B174" i="55"/>
  <c r="D174" i="55" s="1"/>
  <c r="H174" i="55" s="1"/>
  <c r="K177" i="55"/>
  <c r="J177" i="55"/>
  <c r="H179" i="55"/>
  <c r="I179" i="55" s="1"/>
  <c r="F179" i="55"/>
  <c r="G177" i="55" s="1"/>
  <c r="D179" i="55"/>
  <c r="E179" i="55" s="1"/>
  <c r="B179" i="55"/>
  <c r="C177" i="55" s="1"/>
  <c r="K176" i="55"/>
  <c r="J176" i="55"/>
  <c r="K183" i="55"/>
  <c r="J183" i="55"/>
  <c r="K184" i="55"/>
  <c r="J184" i="55"/>
  <c r="K185" i="55"/>
  <c r="J185" i="55"/>
  <c r="K186" i="55"/>
  <c r="J186" i="55"/>
  <c r="K187" i="55"/>
  <c r="J187" i="55"/>
  <c r="K188" i="55"/>
  <c r="J188" i="55"/>
  <c r="K189" i="55"/>
  <c r="J189" i="55"/>
  <c r="K190" i="55"/>
  <c r="J190" i="55"/>
  <c r="K191" i="55"/>
  <c r="J191" i="55"/>
  <c r="K192" i="55"/>
  <c r="J192" i="55"/>
  <c r="K193" i="55"/>
  <c r="J193" i="55"/>
  <c r="K194" i="55"/>
  <c r="J194" i="55"/>
  <c r="H196" i="55"/>
  <c r="I193" i="55" s="1"/>
  <c r="F196" i="55"/>
  <c r="G194" i="55" s="1"/>
  <c r="D196" i="55"/>
  <c r="E192" i="55" s="1"/>
  <c r="B196" i="55"/>
  <c r="C194" i="55" s="1"/>
  <c r="K182" i="55"/>
  <c r="J182" i="55"/>
  <c r="I198" i="55"/>
  <c r="G198" i="55"/>
  <c r="E198" i="55"/>
  <c r="C198" i="55"/>
  <c r="K198" i="55"/>
  <c r="J198" i="55"/>
  <c r="I202" i="55"/>
  <c r="G202" i="55"/>
  <c r="E202" i="55"/>
  <c r="C202" i="55"/>
  <c r="H200" i="55"/>
  <c r="I200" i="55" s="1"/>
  <c r="F200" i="55"/>
  <c r="G200" i="55" s="1"/>
  <c r="D200" i="55"/>
  <c r="E200" i="55" s="1"/>
  <c r="B200" i="55"/>
  <c r="C200" i="55" s="1"/>
  <c r="K202" i="55"/>
  <c r="J202" i="55"/>
  <c r="K204" i="55"/>
  <c r="J204" i="55"/>
  <c r="I204" i="55"/>
  <c r="G204" i="55"/>
  <c r="E204" i="55"/>
  <c r="C204" i="55"/>
  <c r="B5" i="48"/>
  <c r="D5" i="48" s="1"/>
  <c r="H5" i="48" s="1"/>
  <c r="K8" i="48"/>
  <c r="J8" i="48"/>
  <c r="K9" i="48"/>
  <c r="J9" i="48"/>
  <c r="H11" i="48"/>
  <c r="I8" i="48" s="1"/>
  <c r="F11" i="48"/>
  <c r="G9" i="48" s="1"/>
  <c r="D11" i="48"/>
  <c r="E11"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31" i="48" s="1"/>
  <c r="B34" i="48"/>
  <c r="C32" i="48" s="1"/>
  <c r="K18" i="48"/>
  <c r="J18" i="48"/>
  <c r="K38" i="48"/>
  <c r="J38" i="48"/>
  <c r="K39" i="48"/>
  <c r="J39" i="48"/>
  <c r="K40" i="48"/>
  <c r="J40" i="48"/>
  <c r="K41" i="48"/>
  <c r="J41" i="48"/>
  <c r="H43" i="48"/>
  <c r="I40" i="48" s="1"/>
  <c r="F43" i="48"/>
  <c r="G41" i="48" s="1"/>
  <c r="D43" i="48"/>
  <c r="E38" i="48" s="1"/>
  <c r="B43" i="48"/>
  <c r="C41" i="48" s="1"/>
  <c r="K37" i="48"/>
  <c r="J37" i="48"/>
  <c r="I45" i="48"/>
  <c r="G45" i="48"/>
  <c r="E45" i="48"/>
  <c r="C45" i="48"/>
  <c r="J45" i="48"/>
  <c r="K45" i="48"/>
  <c r="B48" i="48"/>
  <c r="D48" i="48" s="1"/>
  <c r="H48" i="48" s="1"/>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1" i="48" s="1"/>
  <c r="F74" i="48"/>
  <c r="G72" i="48" s="1"/>
  <c r="D74" i="48"/>
  <c r="E71" i="48" s="1"/>
  <c r="B74" i="48"/>
  <c r="C72" i="48" s="1"/>
  <c r="K50" i="48"/>
  <c r="J50" i="48"/>
  <c r="E77" i="48"/>
  <c r="K78" i="48"/>
  <c r="J78" i="48"/>
  <c r="K79" i="48"/>
  <c r="J79" i="48"/>
  <c r="K80" i="48"/>
  <c r="J80" i="48"/>
  <c r="K81" i="48"/>
  <c r="J81" i="48"/>
  <c r="K82" i="48"/>
  <c r="J82" i="48"/>
  <c r="K83" i="48"/>
  <c r="J83" i="48"/>
  <c r="K84" i="48"/>
  <c r="J84" i="48"/>
  <c r="K85" i="48"/>
  <c r="J85" i="48"/>
  <c r="H87" i="48"/>
  <c r="F87" i="48"/>
  <c r="G85" i="48" s="1"/>
  <c r="D87" i="48"/>
  <c r="B87" i="48"/>
  <c r="C85" i="48" s="1"/>
  <c r="K77" i="48"/>
  <c r="J77" i="48"/>
  <c r="I89" i="48"/>
  <c r="G89" i="48"/>
  <c r="E89" i="48"/>
  <c r="C89" i="48"/>
  <c r="K89" i="48"/>
  <c r="J89" i="48"/>
  <c r="B92" i="48"/>
  <c r="D92" i="48" s="1"/>
  <c r="H92" i="48" s="1"/>
  <c r="G107" i="48"/>
  <c r="K95" i="48"/>
  <c r="J95" i="48"/>
  <c r="K96" i="48"/>
  <c r="J96" i="48"/>
  <c r="K97" i="48"/>
  <c r="J97" i="48"/>
  <c r="K98" i="48"/>
  <c r="J98" i="48"/>
  <c r="K99" i="48"/>
  <c r="J99" i="48"/>
  <c r="K100" i="48"/>
  <c r="J100" i="48"/>
  <c r="K101" i="48"/>
  <c r="J101" i="48"/>
  <c r="K102" i="48"/>
  <c r="J102" i="48"/>
  <c r="K103" i="48"/>
  <c r="J103" i="48"/>
  <c r="K104" i="48"/>
  <c r="J104" i="48"/>
  <c r="K105" i="48"/>
  <c r="J105" i="48"/>
  <c r="H107" i="48"/>
  <c r="I104" i="48" s="1"/>
  <c r="F107" i="48"/>
  <c r="G105" i="48" s="1"/>
  <c r="D107" i="48"/>
  <c r="E104" i="48" s="1"/>
  <c r="B107" i="48"/>
  <c r="C105" i="48" s="1"/>
  <c r="K94" i="48"/>
  <c r="J94" i="48"/>
  <c r="G126" i="48"/>
  <c r="G110" i="48"/>
  <c r="K111" i="48"/>
  <c r="J111" i="48"/>
  <c r="K112" i="48"/>
  <c r="J112"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H126" i="48"/>
  <c r="I123" i="48" s="1"/>
  <c r="F126" i="48"/>
  <c r="G124" i="48" s="1"/>
  <c r="D126" i="48"/>
  <c r="E122" i="48" s="1"/>
  <c r="B126" i="48"/>
  <c r="C124" i="48" s="1"/>
  <c r="K110" i="48"/>
  <c r="J110" i="48"/>
  <c r="I128" i="48"/>
  <c r="G128" i="48"/>
  <c r="E128" i="48"/>
  <c r="C128" i="48"/>
  <c r="K128" i="48"/>
  <c r="J128" i="48"/>
  <c r="B131" i="48"/>
  <c r="D131" i="48" s="1"/>
  <c r="H131" i="48" s="1"/>
  <c r="E133" i="48"/>
  <c r="K134" i="48"/>
  <c r="J134" i="48"/>
  <c r="K135" i="48"/>
  <c r="J135" i="48"/>
  <c r="H137" i="48"/>
  <c r="I135" i="48" s="1"/>
  <c r="F137" i="48"/>
  <c r="G135" i="48" s="1"/>
  <c r="D137" i="48"/>
  <c r="E135" i="48" s="1"/>
  <c r="B137" i="48"/>
  <c r="C135" i="48" s="1"/>
  <c r="K133" i="48"/>
  <c r="J133" i="48"/>
  <c r="K141" i="48"/>
  <c r="J141" i="48"/>
  <c r="K142" i="48"/>
  <c r="J142" i="48"/>
  <c r="K143" i="48"/>
  <c r="J143" i="48"/>
  <c r="K144" i="48"/>
  <c r="J144" i="48"/>
  <c r="K145" i="48"/>
  <c r="J145" i="48"/>
  <c r="K146" i="48"/>
  <c r="J146" i="48"/>
  <c r="K147" i="48"/>
  <c r="J147" i="48"/>
  <c r="K148" i="48"/>
  <c r="J148" i="48"/>
  <c r="H150" i="48"/>
  <c r="I147" i="48" s="1"/>
  <c r="F150" i="48"/>
  <c r="G148" i="48" s="1"/>
  <c r="D150" i="48"/>
  <c r="E146" i="48" s="1"/>
  <c r="B150" i="48"/>
  <c r="C148" i="48" s="1"/>
  <c r="K140" i="48"/>
  <c r="J140" i="48"/>
  <c r="I152" i="48"/>
  <c r="G152" i="48"/>
  <c r="E152" i="48"/>
  <c r="C152" i="48"/>
  <c r="K152" i="48"/>
  <c r="J152" i="48"/>
  <c r="B155" i="48"/>
  <c r="F155" i="48" s="1"/>
  <c r="E159" i="48"/>
  <c r="E157" i="48"/>
  <c r="H159" i="48"/>
  <c r="I157" i="48" s="1"/>
  <c r="F159" i="48"/>
  <c r="D159" i="48"/>
  <c r="B159" i="48"/>
  <c r="K157" i="48"/>
  <c r="J157" i="48"/>
  <c r="K163" i="48"/>
  <c r="J163" i="48"/>
  <c r="K164" i="48"/>
  <c r="J164" i="48"/>
  <c r="K165" i="48"/>
  <c r="J165" i="48"/>
  <c r="K166" i="48"/>
  <c r="J166" i="48"/>
  <c r="K167" i="48"/>
  <c r="J167" i="48"/>
  <c r="K168" i="48"/>
  <c r="J168" i="48"/>
  <c r="K169" i="48"/>
  <c r="J169" i="48"/>
  <c r="K170" i="48"/>
  <c r="J170" i="48"/>
  <c r="K171" i="48"/>
  <c r="J171" i="48"/>
  <c r="K172" i="48"/>
  <c r="J172" i="48"/>
  <c r="K173" i="48"/>
  <c r="J173" i="48"/>
  <c r="H175" i="48"/>
  <c r="I172" i="48" s="1"/>
  <c r="F175" i="48"/>
  <c r="G173" i="48" s="1"/>
  <c r="D175" i="48"/>
  <c r="E165" i="48" s="1"/>
  <c r="B175" i="48"/>
  <c r="C173" i="48" s="1"/>
  <c r="K162" i="48"/>
  <c r="J162" i="48"/>
  <c r="I177" i="48"/>
  <c r="G177" i="48"/>
  <c r="E177" i="48"/>
  <c r="C177" i="48"/>
  <c r="K177" i="48"/>
  <c r="J177" i="48"/>
  <c r="B180" i="48"/>
  <c r="K183" i="48"/>
  <c r="J183" i="48"/>
  <c r="K184" i="48"/>
  <c r="J184" i="48"/>
  <c r="K185" i="48"/>
  <c r="J185" i="48"/>
  <c r="K186" i="48"/>
  <c r="J186" i="48"/>
  <c r="K187" i="48"/>
  <c r="J187" i="48"/>
  <c r="K188" i="48"/>
  <c r="J188" i="48"/>
  <c r="K189" i="48"/>
  <c r="J189" i="48"/>
  <c r="K190" i="48"/>
  <c r="J190" i="48"/>
  <c r="H192" i="48"/>
  <c r="I189" i="48" s="1"/>
  <c r="F192" i="48"/>
  <c r="G190" i="48" s="1"/>
  <c r="D192" i="48"/>
  <c r="E189" i="48" s="1"/>
  <c r="B192" i="48"/>
  <c r="C190" i="48" s="1"/>
  <c r="K182" i="48"/>
  <c r="J182" i="48"/>
  <c r="G200" i="48"/>
  <c r="K196" i="48"/>
  <c r="J196" i="48"/>
  <c r="K197" i="48"/>
  <c r="J197" i="48"/>
  <c r="K198" i="48"/>
  <c r="J198" i="48"/>
  <c r="H200" i="48"/>
  <c r="I197" i="48" s="1"/>
  <c r="F200" i="48"/>
  <c r="G198" i="48" s="1"/>
  <c r="D200" i="48"/>
  <c r="E197" i="48" s="1"/>
  <c r="B200" i="48"/>
  <c r="C198" i="48" s="1"/>
  <c r="K195" i="48"/>
  <c r="J195" i="48"/>
  <c r="I202" i="48"/>
  <c r="G202" i="48"/>
  <c r="E202" i="48"/>
  <c r="C202" i="48"/>
  <c r="K202" i="48"/>
  <c r="J202" i="48"/>
  <c r="B205" i="48"/>
  <c r="K208" i="48"/>
  <c r="J208" i="48"/>
  <c r="K209" i="48"/>
  <c r="J209" i="48"/>
  <c r="K210" i="48"/>
  <c r="J210" i="48"/>
  <c r="K211" i="48"/>
  <c r="J211" i="48"/>
  <c r="K212" i="48"/>
  <c r="J212" i="48"/>
  <c r="K213" i="48"/>
  <c r="J213" i="48"/>
  <c r="K214" i="48"/>
  <c r="J214" i="48"/>
  <c r="K215" i="48"/>
  <c r="J215" i="48"/>
  <c r="K216" i="48"/>
  <c r="J216" i="48"/>
  <c r="H218" i="48"/>
  <c r="I215" i="48" s="1"/>
  <c r="F218" i="48"/>
  <c r="G216" i="48" s="1"/>
  <c r="D218" i="48"/>
  <c r="E215" i="48" s="1"/>
  <c r="B218" i="48"/>
  <c r="C216" i="48" s="1"/>
  <c r="K207" i="48"/>
  <c r="J207"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H238" i="48"/>
  <c r="I235" i="48" s="1"/>
  <c r="F238" i="48"/>
  <c r="G236" i="48" s="1"/>
  <c r="D238" i="48"/>
  <c r="E235" i="48" s="1"/>
  <c r="B238" i="48"/>
  <c r="C236" i="48" s="1"/>
  <c r="K221" i="48"/>
  <c r="J221" i="48"/>
  <c r="K242" i="48"/>
  <c r="J242" i="48"/>
  <c r="K243" i="48"/>
  <c r="J243" i="48"/>
  <c r="K244" i="48"/>
  <c r="J244" i="48"/>
  <c r="K245" i="48"/>
  <c r="J245" i="48"/>
  <c r="K246" i="48"/>
  <c r="J246" i="48"/>
  <c r="K247" i="48"/>
  <c r="J247" i="48"/>
  <c r="K248" i="48"/>
  <c r="J248" i="48"/>
  <c r="K249" i="48"/>
  <c r="J249" i="48"/>
  <c r="K250" i="48"/>
  <c r="J250" i="48"/>
  <c r="K251" i="48"/>
  <c r="J251" i="48"/>
  <c r="K252" i="48"/>
  <c r="J252" i="48"/>
  <c r="K253" i="48"/>
  <c r="J253" i="48"/>
  <c r="K254" i="48"/>
  <c r="J254" i="48"/>
  <c r="K255" i="48"/>
  <c r="J255" i="48"/>
  <c r="H257" i="48"/>
  <c r="I254" i="48" s="1"/>
  <c r="F257" i="48"/>
  <c r="G255" i="48" s="1"/>
  <c r="D257" i="48"/>
  <c r="E253" i="48" s="1"/>
  <c r="B257" i="48"/>
  <c r="C255" i="48" s="1"/>
  <c r="K241" i="48"/>
  <c r="J241" i="48"/>
  <c r="I259" i="48"/>
  <c r="G259" i="48"/>
  <c r="E259" i="48"/>
  <c r="C259" i="48"/>
  <c r="K259" i="48"/>
  <c r="J259" i="48"/>
  <c r="I263" i="48"/>
  <c r="G263" i="48"/>
  <c r="E263" i="48"/>
  <c r="C263" i="48"/>
  <c r="H261" i="48"/>
  <c r="I261" i="48" s="1"/>
  <c r="F261" i="48"/>
  <c r="G261" i="48" s="1"/>
  <c r="D261" i="48"/>
  <c r="E261" i="48" s="1"/>
  <c r="B261" i="48"/>
  <c r="C261" i="48" s="1"/>
  <c r="K263" i="48"/>
  <c r="J263" i="48"/>
  <c r="K265" i="48"/>
  <c r="J265" i="48"/>
  <c r="I265" i="48"/>
  <c r="G265" i="48"/>
  <c r="E265" i="48"/>
  <c r="C265" i="48"/>
  <c r="K81" i="54"/>
  <c r="J81" i="54"/>
  <c r="K56" i="53"/>
  <c r="J56"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I7" i="26"/>
  <c r="H7" i="26"/>
  <c r="J7" i="26" s="1"/>
  <c r="G7" i="26"/>
  <c r="I8" i="26"/>
  <c r="H8" i="26"/>
  <c r="J8" i="26" s="1"/>
  <c r="G8" i="26"/>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I15" i="26"/>
  <c r="H15" i="26"/>
  <c r="J15" i="26" s="1"/>
  <c r="G15" i="26"/>
  <c r="H16" i="26"/>
  <c r="J16" i="26" s="1"/>
  <c r="G16" i="26"/>
  <c r="I16" i="26" s="1"/>
  <c r="H17" i="26"/>
  <c r="J17" i="26" s="1"/>
  <c r="G17" i="26"/>
  <c r="I17" i="26" s="1"/>
  <c r="H18" i="26"/>
  <c r="J18" i="26" s="1"/>
  <c r="G18" i="26"/>
  <c r="I18" i="26" s="1"/>
  <c r="I19" i="26"/>
  <c r="H19" i="26"/>
  <c r="J19" i="26" s="1"/>
  <c r="G19" i="26"/>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J27" i="26"/>
  <c r="I27" i="26"/>
  <c r="H27" i="26"/>
  <c r="G27" i="26"/>
  <c r="H28" i="26"/>
  <c r="J28" i="26" s="1"/>
  <c r="G28" i="26"/>
  <c r="I28" i="26" s="1"/>
  <c r="H29" i="26"/>
  <c r="J29" i="26" s="1"/>
  <c r="G29" i="26"/>
  <c r="I29" i="26" s="1"/>
  <c r="H30" i="26"/>
  <c r="J30" i="26" s="1"/>
  <c r="G30" i="26"/>
  <c r="I30" i="26" s="1"/>
  <c r="I31" i="26"/>
  <c r="H31" i="26"/>
  <c r="J31" i="26" s="1"/>
  <c r="G31" i="26"/>
  <c r="H32" i="26"/>
  <c r="J32" i="26" s="1"/>
  <c r="G32" i="26"/>
  <c r="I32" i="26" s="1"/>
  <c r="H33" i="26"/>
  <c r="J33" i="26" s="1"/>
  <c r="G33" i="26"/>
  <c r="I33" i="26" s="1"/>
  <c r="H34" i="26"/>
  <c r="J34" i="26" s="1"/>
  <c r="G34" i="26"/>
  <c r="I34" i="26" s="1"/>
  <c r="I35" i="26"/>
  <c r="H35" i="26"/>
  <c r="J35" i="26" s="1"/>
  <c r="G35" i="26"/>
  <c r="I36" i="26"/>
  <c r="H36" i="26"/>
  <c r="J36" i="26" s="1"/>
  <c r="G36" i="26"/>
  <c r="H37" i="26"/>
  <c r="J37" i="26" s="1"/>
  <c r="G37" i="26"/>
  <c r="I37" i="26" s="1"/>
  <c r="J38" i="26"/>
  <c r="I38" i="26"/>
  <c r="H38" i="26"/>
  <c r="G38" i="26"/>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I49" i="26"/>
  <c r="H49" i="26"/>
  <c r="J49" i="26" s="1"/>
  <c r="G49" i="26"/>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J58" i="26"/>
  <c r="I58" i="26"/>
  <c r="H58" i="26"/>
  <c r="G58" i="26"/>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59" i="48" l="1"/>
  <c r="J200" i="55"/>
  <c r="G195" i="48"/>
  <c r="G182" i="48"/>
  <c r="D155" i="48"/>
  <c r="H155" i="48" s="1"/>
  <c r="E137" i="48"/>
  <c r="G94" i="48"/>
  <c r="G192" i="48"/>
  <c r="C7" i="56"/>
  <c r="G7" i="56"/>
  <c r="E7" i="56"/>
  <c r="I7" i="56"/>
  <c r="E8" i="56"/>
  <c r="I8" i="56"/>
  <c r="C8" i="56"/>
  <c r="G8" i="56"/>
  <c r="E9" i="56"/>
  <c r="I9" i="56"/>
  <c r="C9" i="56"/>
  <c r="G9" i="56"/>
  <c r="E10" i="56"/>
  <c r="I10" i="56"/>
  <c r="C10" i="56"/>
  <c r="G10" i="56"/>
  <c r="C11" i="56"/>
  <c r="G11" i="56"/>
  <c r="E11" i="56"/>
  <c r="I11" i="56"/>
  <c r="E12" i="56"/>
  <c r="I12" i="56"/>
  <c r="C12" i="56"/>
  <c r="G12" i="56"/>
  <c r="E13" i="56"/>
  <c r="I13" i="56"/>
  <c r="C13" i="56"/>
  <c r="G13" i="56"/>
  <c r="E14" i="56"/>
  <c r="I14" i="56"/>
  <c r="C14" i="56"/>
  <c r="G14" i="56"/>
  <c r="E15" i="56"/>
  <c r="I15" i="56"/>
  <c r="C15" i="56"/>
  <c r="G15" i="56"/>
  <c r="E16" i="56"/>
  <c r="I16" i="56"/>
  <c r="C16" i="56"/>
  <c r="G16" i="56"/>
  <c r="E17" i="56"/>
  <c r="I17" i="56"/>
  <c r="C17" i="56"/>
  <c r="G17" i="56"/>
  <c r="C18" i="56"/>
  <c r="G18" i="56"/>
  <c r="E18" i="56"/>
  <c r="I18" i="56"/>
  <c r="E19" i="56"/>
  <c r="I19" i="56"/>
  <c r="C19" i="56"/>
  <c r="G19" i="56"/>
  <c r="E20" i="56"/>
  <c r="I20" i="56"/>
  <c r="C20" i="56"/>
  <c r="G20" i="56"/>
  <c r="E21" i="56"/>
  <c r="I21" i="56"/>
  <c r="C21" i="56"/>
  <c r="G21" i="56"/>
  <c r="E22" i="56"/>
  <c r="I22" i="56"/>
  <c r="C22" i="56"/>
  <c r="G22" i="56"/>
  <c r="E23" i="56"/>
  <c r="I23" i="56"/>
  <c r="C23" i="56"/>
  <c r="G23" i="56"/>
  <c r="E24" i="56"/>
  <c r="I24" i="56"/>
  <c r="C24" i="56"/>
  <c r="G24" i="56"/>
  <c r="E25" i="56"/>
  <c r="I25" i="56"/>
  <c r="C25" i="56"/>
  <c r="G25" i="56"/>
  <c r="C26" i="56"/>
  <c r="G26" i="56"/>
  <c r="E26" i="56"/>
  <c r="I26" i="56"/>
  <c r="E27" i="56"/>
  <c r="I27" i="56"/>
  <c r="C27" i="56"/>
  <c r="G27" i="56"/>
  <c r="C28" i="56"/>
  <c r="G28" i="56"/>
  <c r="K31" i="56"/>
  <c r="J31" i="56"/>
  <c r="E29" i="56"/>
  <c r="I29" i="56"/>
  <c r="F5" i="56"/>
  <c r="C7" i="57"/>
  <c r="G7" i="57"/>
  <c r="E7" i="57"/>
  <c r="I7" i="57"/>
  <c r="E8" i="57"/>
  <c r="I8" i="57"/>
  <c r="C8" i="57"/>
  <c r="G8" i="57"/>
  <c r="E9" i="57"/>
  <c r="I9" i="57"/>
  <c r="C9" i="57"/>
  <c r="G9" i="57"/>
  <c r="E10" i="57"/>
  <c r="I10" i="57"/>
  <c r="C10" i="57"/>
  <c r="G10" i="57"/>
  <c r="E11" i="57"/>
  <c r="I11" i="57"/>
  <c r="C11" i="57"/>
  <c r="G11" i="57"/>
  <c r="E12" i="57"/>
  <c r="I12" i="57"/>
  <c r="C12" i="57"/>
  <c r="G12" i="57"/>
  <c r="E13" i="57"/>
  <c r="I13" i="57"/>
  <c r="C13" i="57"/>
  <c r="G13" i="57"/>
  <c r="E14" i="57"/>
  <c r="I14" i="57"/>
  <c r="C14" i="57"/>
  <c r="G14" i="57"/>
  <c r="E15" i="57"/>
  <c r="I15" i="57"/>
  <c r="C15" i="57"/>
  <c r="G15" i="57"/>
  <c r="E16" i="57"/>
  <c r="I16" i="57"/>
  <c r="C16" i="57"/>
  <c r="G16" i="57"/>
  <c r="C17" i="57"/>
  <c r="G17" i="57"/>
  <c r="E17" i="57"/>
  <c r="I17" i="57"/>
  <c r="I18" i="57"/>
  <c r="C18" i="57"/>
  <c r="G18" i="57"/>
  <c r="E18" i="57"/>
  <c r="E19" i="57"/>
  <c r="I19" i="57"/>
  <c r="C19" i="57"/>
  <c r="G19" i="57"/>
  <c r="E20" i="57"/>
  <c r="I20" i="57"/>
  <c r="C20" i="57"/>
  <c r="G20" i="57"/>
  <c r="E21" i="57"/>
  <c r="I21" i="57"/>
  <c r="C21" i="57"/>
  <c r="G21" i="57"/>
  <c r="C22" i="57"/>
  <c r="G22" i="57"/>
  <c r="E22" i="57"/>
  <c r="I22" i="57"/>
  <c r="E23" i="57"/>
  <c r="I23" i="57"/>
  <c r="C23" i="57"/>
  <c r="G23" i="57"/>
  <c r="C24" i="57"/>
  <c r="G24" i="57"/>
  <c r="E24" i="57"/>
  <c r="I24" i="57"/>
  <c r="E25" i="57"/>
  <c r="I25" i="57"/>
  <c r="C25" i="57"/>
  <c r="G25" i="57"/>
  <c r="C26" i="57"/>
  <c r="G26" i="57"/>
  <c r="E26" i="57"/>
  <c r="I26" i="57"/>
  <c r="C27" i="57"/>
  <c r="G27" i="57"/>
  <c r="J30" i="57"/>
  <c r="K30" i="57"/>
  <c r="E28" i="57"/>
  <c r="I28" i="57"/>
  <c r="F5" i="57"/>
  <c r="C7" i="58"/>
  <c r="G7" i="58"/>
  <c r="E7" i="58"/>
  <c r="I7" i="58"/>
  <c r="C8" i="58"/>
  <c r="G8" i="58"/>
  <c r="E8" i="58"/>
  <c r="I8" i="58"/>
  <c r="E9" i="58"/>
  <c r="I9" i="58"/>
  <c r="C9" i="58"/>
  <c r="G9" i="58"/>
  <c r="E10" i="58"/>
  <c r="I10" i="58"/>
  <c r="C10" i="58"/>
  <c r="G10" i="58"/>
  <c r="E11" i="58"/>
  <c r="I11" i="58"/>
  <c r="C11" i="58"/>
  <c r="G11" i="58"/>
  <c r="E12" i="58"/>
  <c r="I12" i="58"/>
  <c r="C12" i="58"/>
  <c r="G12" i="58"/>
  <c r="E13" i="58"/>
  <c r="I13" i="58"/>
  <c r="C13" i="58"/>
  <c r="G13" i="58"/>
  <c r="E14" i="58"/>
  <c r="I14" i="58"/>
  <c r="C14" i="58"/>
  <c r="G14" i="58"/>
  <c r="E15" i="58"/>
  <c r="I15" i="58"/>
  <c r="C15" i="58"/>
  <c r="G15" i="58"/>
  <c r="E16" i="58"/>
  <c r="I16" i="58"/>
  <c r="C16" i="58"/>
  <c r="G16" i="58"/>
  <c r="C17" i="58"/>
  <c r="G17" i="58"/>
  <c r="E17" i="58"/>
  <c r="I17" i="58"/>
  <c r="E18" i="58"/>
  <c r="I18" i="58"/>
  <c r="C18" i="58"/>
  <c r="G18" i="58"/>
  <c r="E19" i="58"/>
  <c r="I19" i="58"/>
  <c r="C19" i="58"/>
  <c r="G19" i="58"/>
  <c r="E20" i="58"/>
  <c r="I20" i="58"/>
  <c r="C20" i="58"/>
  <c r="G20" i="58"/>
  <c r="E21" i="58"/>
  <c r="I21" i="58"/>
  <c r="C21" i="58"/>
  <c r="G21" i="58"/>
  <c r="E22" i="58"/>
  <c r="I22" i="58"/>
  <c r="C22" i="58"/>
  <c r="G22" i="58"/>
  <c r="E23" i="58"/>
  <c r="I23" i="58"/>
  <c r="C23" i="58"/>
  <c r="G23" i="58"/>
  <c r="E24" i="58"/>
  <c r="I24" i="58"/>
  <c r="C24" i="58"/>
  <c r="G24" i="58"/>
  <c r="E25" i="58"/>
  <c r="I25" i="58"/>
  <c r="C25" i="58"/>
  <c r="G25" i="58"/>
  <c r="E26" i="58"/>
  <c r="I26" i="58"/>
  <c r="C26" i="58"/>
  <c r="G26" i="58"/>
  <c r="E27" i="58"/>
  <c r="I27" i="58"/>
  <c r="C27" i="58"/>
  <c r="G27" i="58"/>
  <c r="E28" i="58"/>
  <c r="I28" i="58"/>
  <c r="C28" i="58"/>
  <c r="G28" i="58"/>
  <c r="E29" i="58"/>
  <c r="I29" i="58"/>
  <c r="C29" i="58"/>
  <c r="G29" i="58"/>
  <c r="E30" i="58"/>
  <c r="I30" i="58"/>
  <c r="C30" i="58"/>
  <c r="G30" i="58"/>
  <c r="E31" i="58"/>
  <c r="I31" i="58"/>
  <c r="C31" i="58"/>
  <c r="G31" i="58"/>
  <c r="E32" i="58"/>
  <c r="I32" i="58"/>
  <c r="C32" i="58"/>
  <c r="G32" i="58"/>
  <c r="E33" i="58"/>
  <c r="I33" i="58"/>
  <c r="C33" i="58"/>
  <c r="G33" i="58"/>
  <c r="E34" i="58"/>
  <c r="I34" i="58"/>
  <c r="C34" i="58"/>
  <c r="G34" i="58"/>
  <c r="E35" i="58"/>
  <c r="I35" i="58"/>
  <c r="C35" i="58"/>
  <c r="G35" i="58"/>
  <c r="E36" i="58"/>
  <c r="I36" i="58"/>
  <c r="C36" i="58"/>
  <c r="G36" i="58"/>
  <c r="E37" i="58"/>
  <c r="I37" i="58"/>
  <c r="C37" i="58"/>
  <c r="G37" i="58"/>
  <c r="E38" i="58"/>
  <c r="I38" i="58"/>
  <c r="C38" i="58"/>
  <c r="G38" i="58"/>
  <c r="E39" i="58"/>
  <c r="I39" i="58"/>
  <c r="C39" i="58"/>
  <c r="G39" i="58"/>
  <c r="E40" i="58"/>
  <c r="I40" i="58"/>
  <c r="C40" i="58"/>
  <c r="G40" i="58"/>
  <c r="E41" i="58"/>
  <c r="I41" i="58"/>
  <c r="C41" i="58"/>
  <c r="G41" i="58"/>
  <c r="E42" i="58"/>
  <c r="I42" i="58"/>
  <c r="C42" i="58"/>
  <c r="G42" i="58"/>
  <c r="E43" i="58"/>
  <c r="I43" i="58"/>
  <c r="C43" i="58"/>
  <c r="G43" i="58"/>
  <c r="C44" i="58"/>
  <c r="G44" i="58"/>
  <c r="K47" i="58"/>
  <c r="J47" i="58"/>
  <c r="E45" i="58"/>
  <c r="I45" i="58"/>
  <c r="F5" i="58"/>
  <c r="C7" i="50"/>
  <c r="G7" i="50"/>
  <c r="D5" i="50"/>
  <c r="H5" i="50" s="1"/>
  <c r="E7" i="50"/>
  <c r="I7" i="50"/>
  <c r="C8" i="50"/>
  <c r="G8" i="50"/>
  <c r="E8" i="50"/>
  <c r="I8" i="50"/>
  <c r="E9" i="50"/>
  <c r="I9" i="50"/>
  <c r="C9" i="50"/>
  <c r="G9" i="50"/>
  <c r="E10" i="50"/>
  <c r="I10" i="50"/>
  <c r="C10" i="50"/>
  <c r="G10" i="50"/>
  <c r="E11" i="50"/>
  <c r="I11" i="50"/>
  <c r="C11" i="50"/>
  <c r="G11" i="50"/>
  <c r="E12" i="50"/>
  <c r="I12" i="50"/>
  <c r="C12" i="50"/>
  <c r="G12" i="50"/>
  <c r="E13" i="50"/>
  <c r="I13" i="50"/>
  <c r="C13" i="50"/>
  <c r="G13" i="50"/>
  <c r="E14" i="50"/>
  <c r="I14" i="50"/>
  <c r="C14" i="50"/>
  <c r="G14" i="50"/>
  <c r="E15" i="50"/>
  <c r="I15" i="50"/>
  <c r="C15" i="50"/>
  <c r="G15" i="50"/>
  <c r="C16" i="50"/>
  <c r="G16" i="50"/>
  <c r="E16" i="50"/>
  <c r="I16" i="50"/>
  <c r="E17" i="50"/>
  <c r="I17" i="50"/>
  <c r="C17" i="50"/>
  <c r="G17" i="50"/>
  <c r="E18" i="50"/>
  <c r="I18" i="50"/>
  <c r="C18" i="50"/>
  <c r="G18" i="50"/>
  <c r="E19" i="50"/>
  <c r="I19" i="50"/>
  <c r="C19" i="50"/>
  <c r="G19" i="50"/>
  <c r="E20" i="50"/>
  <c r="I20" i="50"/>
  <c r="C20" i="50"/>
  <c r="G20" i="50"/>
  <c r="E21" i="50"/>
  <c r="I21" i="50"/>
  <c r="C21" i="50"/>
  <c r="G21" i="50"/>
  <c r="E22" i="50"/>
  <c r="I22" i="50"/>
  <c r="C22" i="50"/>
  <c r="G22" i="50"/>
  <c r="C23" i="50"/>
  <c r="G23" i="50"/>
  <c r="E23" i="50"/>
  <c r="I23" i="50"/>
  <c r="E24" i="50"/>
  <c r="I24" i="50"/>
  <c r="C24" i="50"/>
  <c r="G24" i="50"/>
  <c r="C25" i="50"/>
  <c r="G25" i="50"/>
  <c r="E25" i="50"/>
  <c r="I25" i="50"/>
  <c r="E26" i="50"/>
  <c r="I26" i="50"/>
  <c r="C26" i="50"/>
  <c r="G26" i="50"/>
  <c r="E27" i="50"/>
  <c r="I27" i="50"/>
  <c r="C27" i="50"/>
  <c r="G27" i="50"/>
  <c r="E28" i="50"/>
  <c r="I28" i="50"/>
  <c r="C28" i="50"/>
  <c r="G28" i="50"/>
  <c r="E29" i="50"/>
  <c r="I29" i="50"/>
  <c r="C29" i="50"/>
  <c r="G29" i="50"/>
  <c r="E30" i="50"/>
  <c r="I30" i="50"/>
  <c r="C30" i="50"/>
  <c r="G30" i="50"/>
  <c r="E31" i="50"/>
  <c r="I31" i="50"/>
  <c r="C31" i="50"/>
  <c r="G31" i="50"/>
  <c r="E32" i="50"/>
  <c r="I32" i="50"/>
  <c r="C32" i="50"/>
  <c r="G32" i="50"/>
  <c r="E33" i="50"/>
  <c r="I33" i="50"/>
  <c r="C33" i="50"/>
  <c r="G33" i="50"/>
  <c r="E34" i="50"/>
  <c r="I34" i="50"/>
  <c r="C34" i="50"/>
  <c r="G34" i="50"/>
  <c r="E35" i="50"/>
  <c r="I35" i="50"/>
  <c r="C35" i="50"/>
  <c r="G35" i="50"/>
  <c r="E36" i="50"/>
  <c r="I36" i="50"/>
  <c r="C36" i="50"/>
  <c r="G36" i="50"/>
  <c r="E37" i="50"/>
  <c r="I37" i="50"/>
  <c r="C37" i="50"/>
  <c r="G37" i="50"/>
  <c r="E38" i="50"/>
  <c r="I38" i="50"/>
  <c r="C38" i="50"/>
  <c r="G38" i="50"/>
  <c r="E39" i="50"/>
  <c r="I39" i="50"/>
  <c r="C39" i="50"/>
  <c r="G39" i="50"/>
  <c r="E40" i="50"/>
  <c r="I40" i="50"/>
  <c r="C40" i="50"/>
  <c r="G40" i="50"/>
  <c r="E41" i="50"/>
  <c r="I41" i="50"/>
  <c r="C41" i="50"/>
  <c r="G41" i="50"/>
  <c r="E42" i="50"/>
  <c r="I42" i="50"/>
  <c r="C42" i="50"/>
  <c r="G42" i="50"/>
  <c r="E43" i="50"/>
  <c r="I43" i="50"/>
  <c r="C43" i="50"/>
  <c r="G43" i="50"/>
  <c r="C44" i="50"/>
  <c r="G44" i="50"/>
  <c r="E44" i="50"/>
  <c r="I44" i="50"/>
  <c r="E45" i="50"/>
  <c r="I45" i="50"/>
  <c r="C45" i="50"/>
  <c r="G45" i="50"/>
  <c r="C46" i="50"/>
  <c r="G46" i="50"/>
  <c r="K49" i="50"/>
  <c r="J49" i="50"/>
  <c r="E47" i="50"/>
  <c r="I47" i="50"/>
  <c r="C37" i="53"/>
  <c r="G37" i="53"/>
  <c r="C54" i="53"/>
  <c r="G54" i="53"/>
  <c r="C24" i="53"/>
  <c r="G24" i="53"/>
  <c r="C34" i="53"/>
  <c r="G34" i="53"/>
  <c r="C7" i="53"/>
  <c r="G7" i="53"/>
  <c r="C21" i="53"/>
  <c r="G21" i="53"/>
  <c r="E37" i="53"/>
  <c r="I37" i="53"/>
  <c r="E54" i="53"/>
  <c r="I54" i="53"/>
  <c r="E24" i="53"/>
  <c r="I24" i="53"/>
  <c r="E34" i="53"/>
  <c r="I34" i="53"/>
  <c r="E7" i="53"/>
  <c r="I7" i="53"/>
  <c r="E21" i="53"/>
  <c r="I21" i="53"/>
  <c r="D5" i="53"/>
  <c r="H5" i="53" s="1"/>
  <c r="E8" i="53"/>
  <c r="I8" i="53"/>
  <c r="C8" i="53"/>
  <c r="G8" i="53"/>
  <c r="E9" i="53"/>
  <c r="I9" i="53"/>
  <c r="C9" i="53"/>
  <c r="G9" i="53"/>
  <c r="E10" i="53"/>
  <c r="I10" i="53"/>
  <c r="C10" i="53"/>
  <c r="G10" i="53"/>
  <c r="E11" i="53"/>
  <c r="I11" i="53"/>
  <c r="C11" i="53"/>
  <c r="G11" i="53"/>
  <c r="E12" i="53"/>
  <c r="I12" i="53"/>
  <c r="C12" i="53"/>
  <c r="G12" i="53"/>
  <c r="E13" i="53"/>
  <c r="I13" i="53"/>
  <c r="C13" i="53"/>
  <c r="G13" i="53"/>
  <c r="E14" i="53"/>
  <c r="I14" i="53"/>
  <c r="C14" i="53"/>
  <c r="G14" i="53"/>
  <c r="E15" i="53"/>
  <c r="I15" i="53"/>
  <c r="C15" i="53"/>
  <c r="G15" i="53"/>
  <c r="E16" i="53"/>
  <c r="I16" i="53"/>
  <c r="C16" i="53"/>
  <c r="G16" i="53"/>
  <c r="E17" i="53"/>
  <c r="I17" i="53"/>
  <c r="C17" i="53"/>
  <c r="G17" i="53"/>
  <c r="C18" i="53"/>
  <c r="G18" i="53"/>
  <c r="J21" i="53"/>
  <c r="K21" i="53"/>
  <c r="E19" i="53"/>
  <c r="I19" i="53"/>
  <c r="E25" i="53"/>
  <c r="I25" i="53"/>
  <c r="C25" i="53"/>
  <c r="G25" i="53"/>
  <c r="E26" i="53"/>
  <c r="I26" i="53"/>
  <c r="C26" i="53"/>
  <c r="G26" i="53"/>
  <c r="E27" i="53"/>
  <c r="I27" i="53"/>
  <c r="C27" i="53"/>
  <c r="G27" i="53"/>
  <c r="E28" i="53"/>
  <c r="I28" i="53"/>
  <c r="C28" i="53"/>
  <c r="G28" i="53"/>
  <c r="I29" i="53"/>
  <c r="C29" i="53"/>
  <c r="G29" i="53"/>
  <c r="J34" i="53"/>
  <c r="E30" i="53"/>
  <c r="I30" i="53"/>
  <c r="C30" i="53"/>
  <c r="G30" i="53"/>
  <c r="E31" i="53"/>
  <c r="C31" i="53"/>
  <c r="G31" i="53"/>
  <c r="K34" i="53"/>
  <c r="E32" i="53"/>
  <c r="I32" i="53"/>
  <c r="E38" i="53"/>
  <c r="I38" i="53"/>
  <c r="C38" i="53"/>
  <c r="G38" i="53"/>
  <c r="E39" i="53"/>
  <c r="I39" i="53"/>
  <c r="C39" i="53"/>
  <c r="G39" i="53"/>
  <c r="E40" i="53"/>
  <c r="I40" i="53"/>
  <c r="C40" i="53"/>
  <c r="G40" i="53"/>
  <c r="E41" i="53"/>
  <c r="I41" i="53"/>
  <c r="C41" i="53"/>
  <c r="G41" i="53"/>
  <c r="E42" i="53"/>
  <c r="I42" i="53"/>
  <c r="C42" i="53"/>
  <c r="G42" i="53"/>
  <c r="E43" i="53"/>
  <c r="I43" i="53"/>
  <c r="C43" i="53"/>
  <c r="G43" i="53"/>
  <c r="E44" i="53"/>
  <c r="I44" i="53"/>
  <c r="C44" i="53"/>
  <c r="G44" i="53"/>
  <c r="E45" i="53"/>
  <c r="I45" i="53"/>
  <c r="C45" i="53"/>
  <c r="G45" i="53"/>
  <c r="E46" i="53"/>
  <c r="I46" i="53"/>
  <c r="C46" i="53"/>
  <c r="G46" i="53"/>
  <c r="E47" i="53"/>
  <c r="I47" i="53"/>
  <c r="C47" i="53"/>
  <c r="G47" i="53"/>
  <c r="E48" i="53"/>
  <c r="I48" i="53"/>
  <c r="C48" i="53"/>
  <c r="G48" i="53"/>
  <c r="E49" i="53"/>
  <c r="I49" i="53"/>
  <c r="C49" i="53"/>
  <c r="G49" i="53"/>
  <c r="E50" i="53"/>
  <c r="I50" i="53"/>
  <c r="C50" i="53"/>
  <c r="G50" i="53"/>
  <c r="C51" i="53"/>
  <c r="G51" i="53"/>
  <c r="K54" i="53"/>
  <c r="J54" i="53"/>
  <c r="E52" i="53"/>
  <c r="I52" i="53"/>
  <c r="E57" i="54"/>
  <c r="I57" i="54"/>
  <c r="E79" i="54"/>
  <c r="I79" i="54"/>
  <c r="E43" i="54"/>
  <c r="I43" i="54"/>
  <c r="E54" i="54"/>
  <c r="I54" i="54"/>
  <c r="E29" i="54"/>
  <c r="I29" i="54"/>
  <c r="E40" i="54"/>
  <c r="I40" i="54"/>
  <c r="E20" i="54"/>
  <c r="I20" i="54"/>
  <c r="E26" i="54"/>
  <c r="I26" i="54"/>
  <c r="J17" i="54"/>
  <c r="K17" i="54"/>
  <c r="E15" i="54"/>
  <c r="I15" i="54"/>
  <c r="E17" i="54"/>
  <c r="I17" i="54"/>
  <c r="E7" i="54"/>
  <c r="I7" i="54"/>
  <c r="E12" i="54"/>
  <c r="I12" i="54"/>
  <c r="C57" i="54"/>
  <c r="G57" i="54"/>
  <c r="C79" i="54"/>
  <c r="G79" i="54"/>
  <c r="C43" i="54"/>
  <c r="G43" i="54"/>
  <c r="C54" i="54"/>
  <c r="G54" i="54"/>
  <c r="C29" i="54"/>
  <c r="G29" i="54"/>
  <c r="C40" i="54"/>
  <c r="G40" i="54"/>
  <c r="C20" i="54"/>
  <c r="G20" i="54"/>
  <c r="C26" i="54"/>
  <c r="G26" i="54"/>
  <c r="C15" i="54"/>
  <c r="G15" i="54"/>
  <c r="C7" i="54"/>
  <c r="G7" i="54"/>
  <c r="C12" i="54"/>
  <c r="G12" i="54"/>
  <c r="F5" i="54"/>
  <c r="E8" i="54"/>
  <c r="I8" i="54"/>
  <c r="C8" i="54"/>
  <c r="G8" i="54"/>
  <c r="C9" i="54"/>
  <c r="G9" i="54"/>
  <c r="K12" i="54"/>
  <c r="J12" i="54"/>
  <c r="E10" i="54"/>
  <c r="I10" i="54"/>
  <c r="E21" i="54"/>
  <c r="I21" i="54"/>
  <c r="C21" i="54"/>
  <c r="G21" i="54"/>
  <c r="I22" i="54"/>
  <c r="C22" i="54"/>
  <c r="G22" i="54"/>
  <c r="J26" i="54"/>
  <c r="E23" i="54"/>
  <c r="C23" i="54"/>
  <c r="G23" i="54"/>
  <c r="K26" i="54"/>
  <c r="E24" i="54"/>
  <c r="I24" i="54"/>
  <c r="E30" i="54"/>
  <c r="I30" i="54"/>
  <c r="C30" i="54"/>
  <c r="G30" i="54"/>
  <c r="E31" i="54"/>
  <c r="I31" i="54"/>
  <c r="C31" i="54"/>
  <c r="G31" i="54"/>
  <c r="E32" i="54"/>
  <c r="I32" i="54"/>
  <c r="C32" i="54"/>
  <c r="G32" i="54"/>
  <c r="E33" i="54"/>
  <c r="I33" i="54"/>
  <c r="C33" i="54"/>
  <c r="G33" i="54"/>
  <c r="E34" i="54"/>
  <c r="I34" i="54"/>
  <c r="C34" i="54"/>
  <c r="G34" i="54"/>
  <c r="E35" i="54"/>
  <c r="I35" i="54"/>
  <c r="C35" i="54"/>
  <c r="G35" i="54"/>
  <c r="E36" i="54"/>
  <c r="I36" i="54"/>
  <c r="C36" i="54"/>
  <c r="G36" i="54"/>
  <c r="C37" i="54"/>
  <c r="G37" i="54"/>
  <c r="K40" i="54"/>
  <c r="J40" i="54"/>
  <c r="E38" i="54"/>
  <c r="I38" i="54"/>
  <c r="E44" i="54"/>
  <c r="I44" i="54"/>
  <c r="C44" i="54"/>
  <c r="G44" i="54"/>
  <c r="E45" i="54"/>
  <c r="I45" i="54"/>
  <c r="C45" i="54"/>
  <c r="G45" i="54"/>
  <c r="E46" i="54"/>
  <c r="I46" i="54"/>
  <c r="C46" i="54"/>
  <c r="G46" i="54"/>
  <c r="E47" i="54"/>
  <c r="I47" i="54"/>
  <c r="C47" i="54"/>
  <c r="G47" i="54"/>
  <c r="E48" i="54"/>
  <c r="I48" i="54"/>
  <c r="C48" i="54"/>
  <c r="G48" i="54"/>
  <c r="E49" i="54"/>
  <c r="I49" i="54"/>
  <c r="C49" i="54"/>
  <c r="G49" i="54"/>
  <c r="I50" i="54"/>
  <c r="C50" i="54"/>
  <c r="G50" i="54"/>
  <c r="J54" i="54"/>
  <c r="E51" i="54"/>
  <c r="C51" i="54"/>
  <c r="G51" i="54"/>
  <c r="K54" i="54"/>
  <c r="E52" i="54"/>
  <c r="I52" i="54"/>
  <c r="E58" i="54"/>
  <c r="I58" i="54"/>
  <c r="C58" i="54"/>
  <c r="G58" i="54"/>
  <c r="E59" i="54"/>
  <c r="I59" i="54"/>
  <c r="C59" i="54"/>
  <c r="G59" i="54"/>
  <c r="E60" i="54"/>
  <c r="I60" i="54"/>
  <c r="C60" i="54"/>
  <c r="G60" i="54"/>
  <c r="C61" i="54"/>
  <c r="G61" i="54"/>
  <c r="E61" i="54"/>
  <c r="I61" i="54"/>
  <c r="E62" i="54"/>
  <c r="I62" i="54"/>
  <c r="C62" i="54"/>
  <c r="G62" i="54"/>
  <c r="E63" i="54"/>
  <c r="I63" i="54"/>
  <c r="C63" i="54"/>
  <c r="G63" i="54"/>
  <c r="E64" i="54"/>
  <c r="I64" i="54"/>
  <c r="C64" i="54"/>
  <c r="G64" i="54"/>
  <c r="E65" i="54"/>
  <c r="I65" i="54"/>
  <c r="C65" i="54"/>
  <c r="G65" i="54"/>
  <c r="E66" i="54"/>
  <c r="I66" i="54"/>
  <c r="C66" i="54"/>
  <c r="G66" i="54"/>
  <c r="E67" i="54"/>
  <c r="I67" i="54"/>
  <c r="C67" i="54"/>
  <c r="G67" i="54"/>
  <c r="E68" i="54"/>
  <c r="I68" i="54"/>
  <c r="C68" i="54"/>
  <c r="G68" i="54"/>
  <c r="E69" i="54"/>
  <c r="I69" i="54"/>
  <c r="C69" i="54"/>
  <c r="G69" i="54"/>
  <c r="E70" i="54"/>
  <c r="I70" i="54"/>
  <c r="C70" i="54"/>
  <c r="G70" i="54"/>
  <c r="E71" i="54"/>
  <c r="I71" i="54"/>
  <c r="C71" i="54"/>
  <c r="G71" i="54"/>
  <c r="E72" i="54"/>
  <c r="I72" i="54"/>
  <c r="C72" i="54"/>
  <c r="G72" i="54"/>
  <c r="E73" i="54"/>
  <c r="I73" i="54"/>
  <c r="C73" i="54"/>
  <c r="G73" i="54"/>
  <c r="E74" i="54"/>
  <c r="I74" i="54"/>
  <c r="C74" i="54"/>
  <c r="G74" i="54"/>
  <c r="E75" i="54"/>
  <c r="C75" i="54"/>
  <c r="G75" i="54"/>
  <c r="K79" i="54"/>
  <c r="I76" i="54"/>
  <c r="C76" i="54"/>
  <c r="G76" i="54"/>
  <c r="J79" i="54"/>
  <c r="E77" i="54"/>
  <c r="I77" i="54"/>
  <c r="C182" i="55"/>
  <c r="G182" i="55"/>
  <c r="C196" i="55"/>
  <c r="G196" i="55"/>
  <c r="C176" i="55"/>
  <c r="G176" i="55"/>
  <c r="C179" i="55"/>
  <c r="G179" i="55"/>
  <c r="E150" i="55"/>
  <c r="I150" i="55"/>
  <c r="E169" i="55"/>
  <c r="I169" i="55"/>
  <c r="E120" i="55"/>
  <c r="I120" i="55"/>
  <c r="E147" i="55"/>
  <c r="I147" i="55"/>
  <c r="C99" i="55"/>
  <c r="G99" i="55"/>
  <c r="C113" i="55"/>
  <c r="G113" i="55"/>
  <c r="C72" i="55"/>
  <c r="G72" i="55"/>
  <c r="C96" i="55"/>
  <c r="G96" i="55"/>
  <c r="E54" i="55"/>
  <c r="I54" i="55"/>
  <c r="E65" i="55"/>
  <c r="I65" i="55"/>
  <c r="E29" i="55"/>
  <c r="I29" i="55"/>
  <c r="E51" i="55"/>
  <c r="I51" i="55"/>
  <c r="C7" i="55"/>
  <c r="G7" i="55"/>
  <c r="C22" i="55"/>
  <c r="G22" i="55"/>
  <c r="K200" i="55"/>
  <c r="E182" i="55"/>
  <c r="I182" i="55"/>
  <c r="E196" i="55"/>
  <c r="I196" i="55"/>
  <c r="E176" i="55"/>
  <c r="I176" i="55"/>
  <c r="C150" i="55"/>
  <c r="G150" i="55"/>
  <c r="C169" i="55"/>
  <c r="G169" i="55"/>
  <c r="C120" i="55"/>
  <c r="G120" i="55"/>
  <c r="C147" i="55"/>
  <c r="G147" i="55"/>
  <c r="E99" i="55"/>
  <c r="I99" i="55"/>
  <c r="E113" i="55"/>
  <c r="I113" i="55"/>
  <c r="E72" i="55"/>
  <c r="I72" i="55"/>
  <c r="E96" i="55"/>
  <c r="I96" i="55"/>
  <c r="C54" i="55"/>
  <c r="G54" i="55"/>
  <c r="C65" i="55"/>
  <c r="G65" i="55"/>
  <c r="C29" i="55"/>
  <c r="G29" i="55"/>
  <c r="C51" i="55"/>
  <c r="G51" i="55"/>
  <c r="E7" i="55"/>
  <c r="I7" i="55"/>
  <c r="E22" i="55"/>
  <c r="I22" i="55"/>
  <c r="D5" i="55"/>
  <c r="H5" i="55" s="1"/>
  <c r="E8" i="55"/>
  <c r="I8" i="55"/>
  <c r="C8" i="55"/>
  <c r="G8" i="55"/>
  <c r="E9" i="55"/>
  <c r="I9" i="55"/>
  <c r="C9" i="55"/>
  <c r="G9" i="55"/>
  <c r="C10" i="55"/>
  <c r="G10" i="55"/>
  <c r="E10" i="55"/>
  <c r="I10" i="55"/>
  <c r="E11" i="55"/>
  <c r="I11" i="55"/>
  <c r="C11" i="55"/>
  <c r="G11" i="55"/>
  <c r="C12" i="55"/>
  <c r="G12" i="55"/>
  <c r="E12" i="55"/>
  <c r="I12" i="55"/>
  <c r="E13" i="55"/>
  <c r="I13" i="55"/>
  <c r="C13" i="55"/>
  <c r="G13" i="55"/>
  <c r="E14" i="55"/>
  <c r="I14" i="55"/>
  <c r="C14" i="55"/>
  <c r="G14" i="55"/>
  <c r="C15" i="55"/>
  <c r="G15" i="55"/>
  <c r="E15" i="55"/>
  <c r="I15" i="55"/>
  <c r="E16" i="55"/>
  <c r="C16" i="55"/>
  <c r="G16" i="55"/>
  <c r="K22" i="55"/>
  <c r="I17" i="55"/>
  <c r="C17" i="55"/>
  <c r="G17" i="55"/>
  <c r="J22" i="55"/>
  <c r="E18" i="55"/>
  <c r="I18" i="55"/>
  <c r="C18" i="55"/>
  <c r="G18" i="55"/>
  <c r="E19" i="55"/>
  <c r="I19" i="55"/>
  <c r="C19" i="55"/>
  <c r="G19" i="55"/>
  <c r="E20" i="55"/>
  <c r="I20" i="55"/>
  <c r="F27" i="55"/>
  <c r="E30" i="55"/>
  <c r="I30" i="55"/>
  <c r="C30" i="55"/>
  <c r="G30" i="55"/>
  <c r="E31" i="55"/>
  <c r="I31" i="55"/>
  <c r="C31" i="55"/>
  <c r="G31" i="55"/>
  <c r="E32" i="55"/>
  <c r="I32" i="55"/>
  <c r="C32" i="55"/>
  <c r="G32" i="55"/>
  <c r="C33" i="55"/>
  <c r="G33" i="55"/>
  <c r="E33" i="55"/>
  <c r="I33" i="55"/>
  <c r="E34" i="55"/>
  <c r="I34" i="55"/>
  <c r="C34" i="55"/>
  <c r="G34" i="55"/>
  <c r="E35" i="55"/>
  <c r="I35" i="55"/>
  <c r="C35" i="55"/>
  <c r="G35" i="55"/>
  <c r="E36" i="55"/>
  <c r="I36" i="55"/>
  <c r="C36" i="55"/>
  <c r="G36" i="55"/>
  <c r="E37" i="55"/>
  <c r="I37" i="55"/>
  <c r="C37" i="55"/>
  <c r="G37" i="55"/>
  <c r="E38" i="55"/>
  <c r="I38" i="55"/>
  <c r="C38" i="55"/>
  <c r="G38" i="55"/>
  <c r="E39" i="55"/>
  <c r="I39" i="55"/>
  <c r="C39" i="55"/>
  <c r="G39" i="55"/>
  <c r="E40" i="55"/>
  <c r="I40" i="55"/>
  <c r="C40" i="55"/>
  <c r="G40" i="55"/>
  <c r="C41" i="55"/>
  <c r="G41" i="55"/>
  <c r="E41" i="55"/>
  <c r="I41" i="55"/>
  <c r="E42" i="55"/>
  <c r="I42" i="55"/>
  <c r="C42" i="55"/>
  <c r="G42" i="55"/>
  <c r="C43" i="55"/>
  <c r="G43" i="55"/>
  <c r="E43" i="55"/>
  <c r="I43" i="55"/>
  <c r="C44" i="55"/>
  <c r="G44" i="55"/>
  <c r="E44" i="55"/>
  <c r="I44" i="55"/>
  <c r="C45" i="55"/>
  <c r="G45" i="55"/>
  <c r="E45" i="55"/>
  <c r="I45" i="55"/>
  <c r="C46" i="55"/>
  <c r="G46" i="55"/>
  <c r="E46" i="55"/>
  <c r="I46" i="55"/>
  <c r="C47" i="55"/>
  <c r="G47" i="55"/>
  <c r="K51" i="55"/>
  <c r="J51" i="55"/>
  <c r="E48" i="55"/>
  <c r="I48" i="55"/>
  <c r="C48" i="55"/>
  <c r="G48" i="55"/>
  <c r="E49" i="55"/>
  <c r="I49" i="55"/>
  <c r="E55" i="55"/>
  <c r="I55" i="55"/>
  <c r="C55" i="55"/>
  <c r="G55" i="55"/>
  <c r="E56" i="55"/>
  <c r="I56" i="55"/>
  <c r="C56" i="55"/>
  <c r="G56" i="55"/>
  <c r="E57" i="55"/>
  <c r="I57" i="55"/>
  <c r="C57" i="55"/>
  <c r="G57" i="55"/>
  <c r="C58" i="55"/>
  <c r="G58" i="55"/>
  <c r="E58" i="55"/>
  <c r="I58" i="55"/>
  <c r="E59" i="55"/>
  <c r="I59" i="55"/>
  <c r="C59" i="55"/>
  <c r="G59" i="55"/>
  <c r="E60" i="55"/>
  <c r="I60" i="55"/>
  <c r="C60" i="55"/>
  <c r="G60" i="55"/>
  <c r="C61" i="55"/>
  <c r="G61" i="55"/>
  <c r="E61" i="55"/>
  <c r="I61" i="55"/>
  <c r="C62" i="55"/>
  <c r="G62" i="55"/>
  <c r="J65" i="55"/>
  <c r="K65" i="55"/>
  <c r="E63" i="55"/>
  <c r="I63" i="55"/>
  <c r="F70" i="55"/>
  <c r="C73" i="55"/>
  <c r="G73" i="55"/>
  <c r="E73" i="55"/>
  <c r="I73" i="55"/>
  <c r="E74" i="55"/>
  <c r="I74" i="55"/>
  <c r="C74" i="55"/>
  <c r="G74" i="55"/>
  <c r="E75" i="55"/>
  <c r="I75" i="55"/>
  <c r="C75" i="55"/>
  <c r="G75" i="55"/>
  <c r="E76" i="55"/>
  <c r="I76" i="55"/>
  <c r="C76" i="55"/>
  <c r="G76" i="55"/>
  <c r="E77" i="55"/>
  <c r="I77" i="55"/>
  <c r="C77" i="55"/>
  <c r="G77" i="55"/>
  <c r="C78" i="55"/>
  <c r="G78" i="55"/>
  <c r="E78" i="55"/>
  <c r="I78" i="55"/>
  <c r="E79" i="55"/>
  <c r="I79" i="55"/>
  <c r="C79" i="55"/>
  <c r="G79" i="55"/>
  <c r="E80" i="55"/>
  <c r="I80" i="55"/>
  <c r="C80" i="55"/>
  <c r="G80" i="55"/>
  <c r="E81" i="55"/>
  <c r="I81" i="55"/>
  <c r="C81" i="55"/>
  <c r="G81" i="55"/>
  <c r="E82" i="55"/>
  <c r="I82" i="55"/>
  <c r="C82" i="55"/>
  <c r="G82" i="55"/>
  <c r="E83" i="55"/>
  <c r="I83" i="55"/>
  <c r="C83" i="55"/>
  <c r="G83" i="55"/>
  <c r="C84" i="55"/>
  <c r="G84" i="55"/>
  <c r="E84" i="55"/>
  <c r="I84" i="55"/>
  <c r="C85" i="55"/>
  <c r="G85" i="55"/>
  <c r="E85" i="55"/>
  <c r="I85" i="55"/>
  <c r="E86" i="55"/>
  <c r="I86" i="55"/>
  <c r="C86" i="55"/>
  <c r="G86" i="55"/>
  <c r="E87" i="55"/>
  <c r="I87" i="55"/>
  <c r="C87" i="55"/>
  <c r="G87" i="55"/>
  <c r="E88" i="55"/>
  <c r="I88" i="55"/>
  <c r="C88" i="55"/>
  <c r="G88" i="55"/>
  <c r="E89" i="55"/>
  <c r="I89" i="55"/>
  <c r="C89" i="55"/>
  <c r="G89" i="55"/>
  <c r="C90" i="55"/>
  <c r="G90" i="55"/>
  <c r="E90" i="55"/>
  <c r="I90" i="55"/>
  <c r="E91" i="55"/>
  <c r="I91" i="55"/>
  <c r="C91" i="55"/>
  <c r="G91" i="55"/>
  <c r="I92" i="55"/>
  <c r="C92" i="55"/>
  <c r="G92" i="55"/>
  <c r="C93" i="55"/>
  <c r="G93" i="55"/>
  <c r="J96" i="55"/>
  <c r="E93" i="55"/>
  <c r="K96" i="55"/>
  <c r="E94" i="55"/>
  <c r="I94" i="55"/>
  <c r="E100" i="55"/>
  <c r="I100" i="55"/>
  <c r="C100" i="55"/>
  <c r="G100" i="55"/>
  <c r="E101" i="55"/>
  <c r="I101" i="55"/>
  <c r="C101" i="55"/>
  <c r="G101" i="55"/>
  <c r="E102" i="55"/>
  <c r="I102" i="55"/>
  <c r="C102" i="55"/>
  <c r="G102" i="55"/>
  <c r="C103" i="55"/>
  <c r="G103" i="55"/>
  <c r="E103" i="55"/>
  <c r="I103" i="55"/>
  <c r="E104" i="55"/>
  <c r="I104" i="55"/>
  <c r="C104" i="55"/>
  <c r="G104" i="55"/>
  <c r="E105" i="55"/>
  <c r="I105" i="55"/>
  <c r="C105" i="55"/>
  <c r="G105" i="55"/>
  <c r="E106" i="55"/>
  <c r="I106" i="55"/>
  <c r="C106" i="55"/>
  <c r="G106" i="55"/>
  <c r="C107" i="55"/>
  <c r="G107" i="55"/>
  <c r="E107" i="55"/>
  <c r="I107" i="55"/>
  <c r="E108" i="55"/>
  <c r="I108" i="55"/>
  <c r="C108" i="55"/>
  <c r="G108" i="55"/>
  <c r="E109" i="55"/>
  <c r="I109" i="55"/>
  <c r="C109" i="55"/>
  <c r="G109" i="55"/>
  <c r="C110" i="55"/>
  <c r="G110" i="55"/>
  <c r="K113" i="55"/>
  <c r="J113" i="55"/>
  <c r="E111" i="55"/>
  <c r="I111" i="55"/>
  <c r="F118" i="55"/>
  <c r="E121" i="55"/>
  <c r="I121" i="55"/>
  <c r="C121" i="55"/>
  <c r="G121" i="55"/>
  <c r="E122" i="55"/>
  <c r="I122" i="55"/>
  <c r="C122" i="55"/>
  <c r="G122" i="55"/>
  <c r="E123" i="55"/>
  <c r="I123" i="55"/>
  <c r="C123" i="55"/>
  <c r="G123" i="55"/>
  <c r="C124" i="55"/>
  <c r="G124" i="55"/>
  <c r="E124" i="55"/>
  <c r="I124" i="55"/>
  <c r="E125" i="55"/>
  <c r="I125" i="55"/>
  <c r="C125" i="55"/>
  <c r="G125" i="55"/>
  <c r="E126" i="55"/>
  <c r="I126" i="55"/>
  <c r="C126" i="55"/>
  <c r="G126" i="55"/>
  <c r="C127" i="55"/>
  <c r="G127" i="55"/>
  <c r="E127" i="55"/>
  <c r="I127" i="55"/>
  <c r="C128" i="55"/>
  <c r="G128" i="55"/>
  <c r="E128" i="55"/>
  <c r="I128" i="55"/>
  <c r="E129" i="55"/>
  <c r="I129" i="55"/>
  <c r="C129" i="55"/>
  <c r="G129" i="55"/>
  <c r="E130" i="55"/>
  <c r="I130" i="55"/>
  <c r="C130" i="55"/>
  <c r="G130" i="55"/>
  <c r="E131" i="55"/>
  <c r="I131" i="55"/>
  <c r="C131" i="55"/>
  <c r="G131" i="55"/>
  <c r="E132" i="55"/>
  <c r="I132" i="55"/>
  <c r="C132" i="55"/>
  <c r="G132" i="55"/>
  <c r="E133" i="55"/>
  <c r="I133" i="55"/>
  <c r="C133" i="55"/>
  <c r="G133" i="55"/>
  <c r="C134" i="55"/>
  <c r="G134" i="55"/>
  <c r="E134" i="55"/>
  <c r="I134" i="55"/>
  <c r="E135" i="55"/>
  <c r="I135" i="55"/>
  <c r="C135" i="55"/>
  <c r="G135" i="55"/>
  <c r="E136" i="55"/>
  <c r="I136" i="55"/>
  <c r="C136" i="55"/>
  <c r="G136" i="55"/>
  <c r="E137" i="55"/>
  <c r="I137" i="55"/>
  <c r="C137" i="55"/>
  <c r="G137" i="55"/>
  <c r="E138" i="55"/>
  <c r="I138" i="55"/>
  <c r="C138" i="55"/>
  <c r="G138" i="55"/>
  <c r="E139" i="55"/>
  <c r="I139" i="55"/>
  <c r="C139" i="55"/>
  <c r="G139" i="55"/>
  <c r="C140" i="55"/>
  <c r="G140" i="55"/>
  <c r="E140" i="55"/>
  <c r="I140" i="55"/>
  <c r="C141" i="55"/>
  <c r="G141" i="55"/>
  <c r="E141" i="55"/>
  <c r="I141" i="55"/>
  <c r="E142" i="55"/>
  <c r="I142" i="55"/>
  <c r="C142" i="55"/>
  <c r="G142" i="55"/>
  <c r="E143" i="55"/>
  <c r="I143" i="55"/>
  <c r="C143" i="55"/>
  <c r="G143" i="55"/>
  <c r="C144" i="55"/>
  <c r="G144" i="55"/>
  <c r="J147" i="55"/>
  <c r="K147" i="55"/>
  <c r="E145" i="55"/>
  <c r="I145" i="55"/>
  <c r="E151" i="55"/>
  <c r="I151" i="55"/>
  <c r="C151" i="55"/>
  <c r="G151" i="55"/>
  <c r="E152" i="55"/>
  <c r="I152" i="55"/>
  <c r="C152" i="55"/>
  <c r="G152" i="55"/>
  <c r="E153" i="55"/>
  <c r="I153" i="55"/>
  <c r="C153" i="55"/>
  <c r="G153" i="55"/>
  <c r="E154" i="55"/>
  <c r="I154" i="55"/>
  <c r="C154" i="55"/>
  <c r="G154" i="55"/>
  <c r="E155" i="55"/>
  <c r="I155" i="55"/>
  <c r="C155" i="55"/>
  <c r="G155" i="55"/>
  <c r="E156" i="55"/>
  <c r="I156" i="55"/>
  <c r="C156" i="55"/>
  <c r="G156" i="55"/>
  <c r="E157" i="55"/>
  <c r="I157" i="55"/>
  <c r="C157" i="55"/>
  <c r="G157" i="55"/>
  <c r="C158" i="55"/>
  <c r="G158" i="55"/>
  <c r="E158" i="55"/>
  <c r="I158" i="55"/>
  <c r="C159" i="55"/>
  <c r="G159" i="55"/>
  <c r="E159" i="55"/>
  <c r="I159" i="55"/>
  <c r="E160" i="55"/>
  <c r="I160" i="55"/>
  <c r="C160" i="55"/>
  <c r="G160" i="55"/>
  <c r="E161" i="55"/>
  <c r="I161" i="55"/>
  <c r="C161" i="55"/>
  <c r="G161" i="55"/>
  <c r="E162" i="55"/>
  <c r="I162" i="55"/>
  <c r="C162" i="55"/>
  <c r="G162" i="55"/>
  <c r="E163" i="55"/>
  <c r="I163" i="55"/>
  <c r="C163" i="55"/>
  <c r="G163" i="55"/>
  <c r="E164" i="55"/>
  <c r="I164" i="55"/>
  <c r="C164" i="55"/>
  <c r="G164" i="55"/>
  <c r="E165" i="55"/>
  <c r="I165" i="55"/>
  <c r="C165" i="55"/>
  <c r="G165" i="55"/>
  <c r="C166" i="55"/>
  <c r="G166" i="55"/>
  <c r="J169" i="55"/>
  <c r="K169" i="55"/>
  <c r="E167" i="55"/>
  <c r="I167" i="55"/>
  <c r="F174" i="55"/>
  <c r="K179" i="55"/>
  <c r="J179" i="55"/>
  <c r="E177" i="55"/>
  <c r="I177" i="55"/>
  <c r="E183" i="55"/>
  <c r="I183" i="55"/>
  <c r="C183" i="55"/>
  <c r="G183" i="55"/>
  <c r="E184" i="55"/>
  <c r="I184" i="55"/>
  <c r="C184" i="55"/>
  <c r="G184" i="55"/>
  <c r="E185" i="55"/>
  <c r="I185" i="55"/>
  <c r="C185" i="55"/>
  <c r="G185" i="55"/>
  <c r="E186" i="55"/>
  <c r="I186" i="55"/>
  <c r="C186" i="55"/>
  <c r="G186" i="55"/>
  <c r="E187" i="55"/>
  <c r="I187" i="55"/>
  <c r="C187" i="55"/>
  <c r="G187" i="55"/>
  <c r="E188" i="55"/>
  <c r="I188" i="55"/>
  <c r="C188" i="55"/>
  <c r="G188" i="55"/>
  <c r="E189" i="55"/>
  <c r="I189" i="55"/>
  <c r="C189" i="55"/>
  <c r="G189" i="55"/>
  <c r="E190" i="55"/>
  <c r="I190" i="55"/>
  <c r="C190" i="55"/>
  <c r="G190" i="55"/>
  <c r="C191" i="55"/>
  <c r="G191" i="55"/>
  <c r="E191" i="55"/>
  <c r="I191" i="55"/>
  <c r="I192" i="55"/>
  <c r="C192" i="55"/>
  <c r="G192" i="55"/>
  <c r="J196" i="55"/>
  <c r="E193" i="55"/>
  <c r="C193" i="55"/>
  <c r="G193" i="55"/>
  <c r="K196" i="55"/>
  <c r="E194" i="55"/>
  <c r="I194" i="55"/>
  <c r="C221" i="48"/>
  <c r="I140" i="48"/>
  <c r="I150" i="48"/>
  <c r="I133" i="48"/>
  <c r="I137" i="48"/>
  <c r="C110" i="48"/>
  <c r="C126" i="48"/>
  <c r="C94" i="48"/>
  <c r="C107" i="48"/>
  <c r="E84" i="48"/>
  <c r="E87" i="48"/>
  <c r="I84" i="48"/>
  <c r="I87" i="48"/>
  <c r="I77" i="48"/>
  <c r="C241" i="48"/>
  <c r="C257" i="48"/>
  <c r="C238" i="48"/>
  <c r="C207" i="48"/>
  <c r="C218" i="48"/>
  <c r="F205" i="48"/>
  <c r="D205" i="48"/>
  <c r="H205" i="48" s="1"/>
  <c r="C162" i="48"/>
  <c r="C175" i="48"/>
  <c r="C159" i="48"/>
  <c r="C157" i="48"/>
  <c r="G159" i="48"/>
  <c r="G157" i="48"/>
  <c r="J159" i="48"/>
  <c r="G241" i="48"/>
  <c r="G257" i="48"/>
  <c r="G221" i="48"/>
  <c r="G238" i="48"/>
  <c r="G207" i="48"/>
  <c r="G218" i="48"/>
  <c r="C195" i="48"/>
  <c r="C200" i="48"/>
  <c r="C182" i="48"/>
  <c r="C192" i="48"/>
  <c r="F180" i="48"/>
  <c r="D180" i="48"/>
  <c r="H180" i="48" s="1"/>
  <c r="G162" i="48"/>
  <c r="G175" i="48"/>
  <c r="E140" i="48"/>
  <c r="E150" i="48"/>
  <c r="E50" i="48"/>
  <c r="I50" i="48"/>
  <c r="E74" i="48"/>
  <c r="I74" i="48"/>
  <c r="C37" i="48"/>
  <c r="G37" i="48"/>
  <c r="C43" i="48"/>
  <c r="G43" i="48"/>
  <c r="C18" i="48"/>
  <c r="G18" i="48"/>
  <c r="C34" i="48"/>
  <c r="G34" i="48"/>
  <c r="E7" i="48"/>
  <c r="I7" i="48"/>
  <c r="I11" i="48"/>
  <c r="E241" i="48"/>
  <c r="I241" i="48"/>
  <c r="E257" i="48"/>
  <c r="I257" i="48"/>
  <c r="E221" i="48"/>
  <c r="I221" i="48"/>
  <c r="E238" i="48"/>
  <c r="I238" i="48"/>
  <c r="E207" i="48"/>
  <c r="I207" i="48"/>
  <c r="E218" i="48"/>
  <c r="I218" i="48"/>
  <c r="E195" i="48"/>
  <c r="I195" i="48"/>
  <c r="E200" i="48"/>
  <c r="I200" i="48"/>
  <c r="E182" i="48"/>
  <c r="I182" i="48"/>
  <c r="E192" i="48"/>
  <c r="I192" i="48"/>
  <c r="E162" i="48"/>
  <c r="I162" i="48"/>
  <c r="E175" i="48"/>
  <c r="I175" i="48"/>
  <c r="K159" i="48"/>
  <c r="C140" i="48"/>
  <c r="G140" i="48"/>
  <c r="C150" i="48"/>
  <c r="G150" i="48"/>
  <c r="C133" i="48"/>
  <c r="G133" i="48"/>
  <c r="C137" i="48"/>
  <c r="G137" i="48"/>
  <c r="E110" i="48"/>
  <c r="I110" i="48"/>
  <c r="E126" i="48"/>
  <c r="I126" i="48"/>
  <c r="E94" i="48"/>
  <c r="I94" i="48"/>
  <c r="E107" i="48"/>
  <c r="I107" i="48"/>
  <c r="C77" i="48"/>
  <c r="G77" i="48"/>
  <c r="C87" i="48"/>
  <c r="G87" i="48"/>
  <c r="C50" i="48"/>
  <c r="G50" i="48"/>
  <c r="C74" i="48"/>
  <c r="G74" i="48"/>
  <c r="E37" i="48"/>
  <c r="I37" i="48"/>
  <c r="E43" i="48"/>
  <c r="I43" i="48"/>
  <c r="E18" i="48"/>
  <c r="I18" i="48"/>
  <c r="E34" i="48"/>
  <c r="I34" i="48"/>
  <c r="C7" i="48"/>
  <c r="G7" i="48"/>
  <c r="C11" i="48"/>
  <c r="G11" i="48"/>
  <c r="F5" i="48"/>
  <c r="J11" i="48"/>
  <c r="E8" i="48"/>
  <c r="C8" i="48"/>
  <c r="G8" i="48"/>
  <c r="K11" i="48"/>
  <c r="E9" i="48"/>
  <c r="I9" i="48"/>
  <c r="F16" i="48"/>
  <c r="E19" i="48"/>
  <c r="I19" i="48"/>
  <c r="C19" i="48"/>
  <c r="G19" i="48"/>
  <c r="E20" i="48"/>
  <c r="I20" i="48"/>
  <c r="C20" i="48"/>
  <c r="G20" i="48"/>
  <c r="E21" i="48"/>
  <c r="I21" i="48"/>
  <c r="C21" i="48"/>
  <c r="G21" i="48"/>
  <c r="E22" i="48"/>
  <c r="I22" i="48"/>
  <c r="C22" i="48"/>
  <c r="G22" i="48"/>
  <c r="E23" i="48"/>
  <c r="I23" i="48"/>
  <c r="C23" i="48"/>
  <c r="G23" i="48"/>
  <c r="E24" i="48"/>
  <c r="I24" i="48"/>
  <c r="C24" i="48"/>
  <c r="G24" i="48"/>
  <c r="C25" i="48"/>
  <c r="G25" i="48"/>
  <c r="E25" i="48"/>
  <c r="I25" i="48"/>
  <c r="E26" i="48"/>
  <c r="I26" i="48"/>
  <c r="C26" i="48"/>
  <c r="G26" i="48"/>
  <c r="E27" i="48"/>
  <c r="I27" i="48"/>
  <c r="C27" i="48"/>
  <c r="G27" i="48"/>
  <c r="E28" i="48"/>
  <c r="I28" i="48"/>
  <c r="C28" i="48"/>
  <c r="G28" i="48"/>
  <c r="C29" i="48"/>
  <c r="G29" i="48"/>
  <c r="E29" i="48"/>
  <c r="I29" i="48"/>
  <c r="E30" i="48"/>
  <c r="I30" i="48"/>
  <c r="C30" i="48"/>
  <c r="G30" i="48"/>
  <c r="C31" i="48"/>
  <c r="G31" i="48"/>
  <c r="K34" i="48"/>
  <c r="J34" i="48"/>
  <c r="E32" i="48"/>
  <c r="I32" i="48"/>
  <c r="I38" i="48"/>
  <c r="C38" i="48"/>
  <c r="G38" i="48"/>
  <c r="J43" i="48"/>
  <c r="E39" i="48"/>
  <c r="I39" i="48"/>
  <c r="C39" i="48"/>
  <c r="G39" i="48"/>
  <c r="E40" i="48"/>
  <c r="C40" i="48"/>
  <c r="G40" i="48"/>
  <c r="K43" i="48"/>
  <c r="E41" i="48"/>
  <c r="I41" i="48"/>
  <c r="F48" i="48"/>
  <c r="E51" i="48"/>
  <c r="I51" i="48"/>
  <c r="C51" i="48"/>
  <c r="G51" i="48"/>
  <c r="C52" i="48"/>
  <c r="G52" i="48"/>
  <c r="E52" i="48"/>
  <c r="I52" i="48"/>
  <c r="E53" i="48"/>
  <c r="I53" i="48"/>
  <c r="C53" i="48"/>
  <c r="G53" i="48"/>
  <c r="E54" i="48"/>
  <c r="I54" i="48"/>
  <c r="C54" i="48"/>
  <c r="G54" i="48"/>
  <c r="E55" i="48"/>
  <c r="I55" i="48"/>
  <c r="C55" i="48"/>
  <c r="G55" i="48"/>
  <c r="E56" i="48"/>
  <c r="I56" i="48"/>
  <c r="C56" i="48"/>
  <c r="G56" i="48"/>
  <c r="E57" i="48"/>
  <c r="I57" i="48"/>
  <c r="C57" i="48"/>
  <c r="G57" i="48"/>
  <c r="E58" i="48"/>
  <c r="I58" i="48"/>
  <c r="C58" i="48"/>
  <c r="G58" i="48"/>
  <c r="E59" i="48"/>
  <c r="I59" i="48"/>
  <c r="C59" i="48"/>
  <c r="G59" i="48"/>
  <c r="E60" i="48"/>
  <c r="I60" i="48"/>
  <c r="C60" i="48"/>
  <c r="G60" i="48"/>
  <c r="C61" i="48"/>
  <c r="G61" i="48"/>
  <c r="E61" i="48"/>
  <c r="I61" i="48"/>
  <c r="E62" i="48"/>
  <c r="I62" i="48"/>
  <c r="C62" i="48"/>
  <c r="G62" i="48"/>
  <c r="E63" i="48"/>
  <c r="I63" i="48"/>
  <c r="C63" i="48"/>
  <c r="G63" i="48"/>
  <c r="E64" i="48"/>
  <c r="I64" i="48"/>
  <c r="C64" i="48"/>
  <c r="G64" i="48"/>
  <c r="C65" i="48"/>
  <c r="G65" i="48"/>
  <c r="E65" i="48"/>
  <c r="I65" i="48"/>
  <c r="E66" i="48"/>
  <c r="I66" i="48"/>
  <c r="C66" i="48"/>
  <c r="G66" i="48"/>
  <c r="E67" i="48"/>
  <c r="I67" i="48"/>
  <c r="C67" i="48"/>
  <c r="G67" i="48"/>
  <c r="C68" i="48"/>
  <c r="G68" i="48"/>
  <c r="E68" i="48"/>
  <c r="I68" i="48"/>
  <c r="E69" i="48"/>
  <c r="I69" i="48"/>
  <c r="C69" i="48"/>
  <c r="G69" i="48"/>
  <c r="E70" i="48"/>
  <c r="I70" i="48"/>
  <c r="C70" i="48"/>
  <c r="G70" i="48"/>
  <c r="C71" i="48"/>
  <c r="G71" i="48"/>
  <c r="K74" i="48"/>
  <c r="J74" i="48"/>
  <c r="E72" i="48"/>
  <c r="I72" i="48"/>
  <c r="E78" i="48"/>
  <c r="I78" i="48"/>
  <c r="C78" i="48"/>
  <c r="G78" i="48"/>
  <c r="E79" i="48"/>
  <c r="I79" i="48"/>
  <c r="C79" i="48"/>
  <c r="G79" i="48"/>
  <c r="C80" i="48"/>
  <c r="G80" i="48"/>
  <c r="E80" i="48"/>
  <c r="I80" i="48"/>
  <c r="E81" i="48"/>
  <c r="I81" i="48"/>
  <c r="C81" i="48"/>
  <c r="G81" i="48"/>
  <c r="E82" i="48"/>
  <c r="I82" i="48"/>
  <c r="C82" i="48"/>
  <c r="G82" i="48"/>
  <c r="E83" i="48"/>
  <c r="I83" i="48"/>
  <c r="C83" i="48"/>
  <c r="G83" i="48"/>
  <c r="C84" i="48"/>
  <c r="G84" i="48"/>
  <c r="J87" i="48"/>
  <c r="K87" i="48"/>
  <c r="E85" i="48"/>
  <c r="I85" i="48"/>
  <c r="F92" i="48"/>
  <c r="C95" i="48"/>
  <c r="G95" i="48"/>
  <c r="E95" i="48"/>
  <c r="I95" i="48"/>
  <c r="E96" i="48"/>
  <c r="I96" i="48"/>
  <c r="C96" i="48"/>
  <c r="G96" i="48"/>
  <c r="E97" i="48"/>
  <c r="I97" i="48"/>
  <c r="C97" i="48"/>
  <c r="G97" i="48"/>
  <c r="E98" i="48"/>
  <c r="I98" i="48"/>
  <c r="C98" i="48"/>
  <c r="G98" i="48"/>
  <c r="C99" i="48"/>
  <c r="G99" i="48"/>
  <c r="E99" i="48"/>
  <c r="I99" i="48"/>
  <c r="E100" i="48"/>
  <c r="I100" i="48"/>
  <c r="C100" i="48"/>
  <c r="G100" i="48"/>
  <c r="E101" i="48"/>
  <c r="I101" i="48"/>
  <c r="C101" i="48"/>
  <c r="G101" i="48"/>
  <c r="E102" i="48"/>
  <c r="I102" i="48"/>
  <c r="C102" i="48"/>
  <c r="G102" i="48"/>
  <c r="E103" i="48"/>
  <c r="I103" i="48"/>
  <c r="C103" i="48"/>
  <c r="G103" i="48"/>
  <c r="C104" i="48"/>
  <c r="G104" i="48"/>
  <c r="J107" i="48"/>
  <c r="K107" i="48"/>
  <c r="E105" i="48"/>
  <c r="I105" i="48"/>
  <c r="C111" i="48"/>
  <c r="G111" i="48"/>
  <c r="E111" i="48"/>
  <c r="I111" i="48"/>
  <c r="E112" i="48"/>
  <c r="I112" i="48"/>
  <c r="C112" i="48"/>
  <c r="G112" i="48"/>
  <c r="E113" i="48"/>
  <c r="I113" i="48"/>
  <c r="C113" i="48"/>
  <c r="G113" i="48"/>
  <c r="C114" i="48"/>
  <c r="G114" i="48"/>
  <c r="E114" i="48"/>
  <c r="I114" i="48"/>
  <c r="C115" i="48"/>
  <c r="G115" i="48"/>
  <c r="E115" i="48"/>
  <c r="I115" i="48"/>
  <c r="C116" i="48"/>
  <c r="G116" i="48"/>
  <c r="E116" i="48"/>
  <c r="I116" i="48"/>
  <c r="C117" i="48"/>
  <c r="G117" i="48"/>
  <c r="E117" i="48"/>
  <c r="I117" i="48"/>
  <c r="E118" i="48"/>
  <c r="I118" i="48"/>
  <c r="C118" i="48"/>
  <c r="G118" i="48"/>
  <c r="E119" i="48"/>
  <c r="I119" i="48"/>
  <c r="C119" i="48"/>
  <c r="G119" i="48"/>
  <c r="E120" i="48"/>
  <c r="I120" i="48"/>
  <c r="C120" i="48"/>
  <c r="G120" i="48"/>
  <c r="E121" i="48"/>
  <c r="I121" i="48"/>
  <c r="C121" i="48"/>
  <c r="G121" i="48"/>
  <c r="C122" i="48"/>
  <c r="G122" i="48"/>
  <c r="I122" i="48"/>
  <c r="C123" i="48"/>
  <c r="G123" i="48"/>
  <c r="J126" i="48"/>
  <c r="E123" i="48"/>
  <c r="K126" i="48"/>
  <c r="E124" i="48"/>
  <c r="I124" i="48"/>
  <c r="F131" i="48"/>
  <c r="C134" i="48"/>
  <c r="G134" i="48"/>
  <c r="E134" i="48"/>
  <c r="I134" i="48"/>
  <c r="J137" i="48"/>
  <c r="K137" i="48"/>
  <c r="E141" i="48"/>
  <c r="I141" i="48"/>
  <c r="C141" i="48"/>
  <c r="G141" i="48"/>
  <c r="E142" i="48"/>
  <c r="I142" i="48"/>
  <c r="C142" i="48"/>
  <c r="G142" i="48"/>
  <c r="E143" i="48"/>
  <c r="I143" i="48"/>
  <c r="C143" i="48"/>
  <c r="G143" i="48"/>
  <c r="C144" i="48"/>
  <c r="G144" i="48"/>
  <c r="E144" i="48"/>
  <c r="I144" i="48"/>
  <c r="C145" i="48"/>
  <c r="G145" i="48"/>
  <c r="E145" i="48"/>
  <c r="I145" i="48"/>
  <c r="I146" i="48"/>
  <c r="C146" i="48"/>
  <c r="G146" i="48"/>
  <c r="C147" i="48"/>
  <c r="G147" i="48"/>
  <c r="J150" i="48"/>
  <c r="E147" i="48"/>
  <c r="K150" i="48"/>
  <c r="E148" i="48"/>
  <c r="I148" i="48"/>
  <c r="C163" i="48"/>
  <c r="G163" i="48"/>
  <c r="E163" i="48"/>
  <c r="I163" i="48"/>
  <c r="C164" i="48"/>
  <c r="G164" i="48"/>
  <c r="E164" i="48"/>
  <c r="I164" i="48"/>
  <c r="I165" i="48"/>
  <c r="C165" i="48"/>
  <c r="G165" i="48"/>
  <c r="J175" i="48"/>
  <c r="C166" i="48"/>
  <c r="G166" i="48"/>
  <c r="E166" i="48"/>
  <c r="I166" i="48"/>
  <c r="E167" i="48"/>
  <c r="I167" i="48"/>
  <c r="C167" i="48"/>
  <c r="G167" i="48"/>
  <c r="C168" i="48"/>
  <c r="G168" i="48"/>
  <c r="E168" i="48"/>
  <c r="I168" i="48"/>
  <c r="E169" i="48"/>
  <c r="I169" i="48"/>
  <c r="C169" i="48"/>
  <c r="G169" i="48"/>
  <c r="E170" i="48"/>
  <c r="I170" i="48"/>
  <c r="C170" i="48"/>
  <c r="G170" i="48"/>
  <c r="E171" i="48"/>
  <c r="I171" i="48"/>
  <c r="C171" i="48"/>
  <c r="G171" i="48"/>
  <c r="E172" i="48"/>
  <c r="C172" i="48"/>
  <c r="G172" i="48"/>
  <c r="K175" i="48"/>
  <c r="E173" i="48"/>
  <c r="I173" i="48"/>
  <c r="E183" i="48"/>
  <c r="I183" i="48"/>
  <c r="C183" i="48"/>
  <c r="G183" i="48"/>
  <c r="E184" i="48"/>
  <c r="I184" i="48"/>
  <c r="C184" i="48"/>
  <c r="G184" i="48"/>
  <c r="C185" i="48"/>
  <c r="G185" i="48"/>
  <c r="E185" i="48"/>
  <c r="I185" i="48"/>
  <c r="E186" i="48"/>
  <c r="I186" i="48"/>
  <c r="C186" i="48"/>
  <c r="G186" i="48"/>
  <c r="E187" i="48"/>
  <c r="I187" i="48"/>
  <c r="C187" i="48"/>
  <c r="G187" i="48"/>
  <c r="E188" i="48"/>
  <c r="I188" i="48"/>
  <c r="C188" i="48"/>
  <c r="G188" i="48"/>
  <c r="C189" i="48"/>
  <c r="G189" i="48"/>
  <c r="K192" i="48"/>
  <c r="J192" i="48"/>
  <c r="E190" i="48"/>
  <c r="I190" i="48"/>
  <c r="E196" i="48"/>
  <c r="I196" i="48"/>
  <c r="C196" i="48"/>
  <c r="G196" i="48"/>
  <c r="C197" i="48"/>
  <c r="G197" i="48"/>
  <c r="J200" i="48"/>
  <c r="K200" i="48"/>
  <c r="E198" i="48"/>
  <c r="I198" i="48"/>
  <c r="E208" i="48"/>
  <c r="I208" i="48"/>
  <c r="C208" i="48"/>
  <c r="G208" i="48"/>
  <c r="E209" i="48"/>
  <c r="I209" i="48"/>
  <c r="C209" i="48"/>
  <c r="G209" i="48"/>
  <c r="E210" i="48"/>
  <c r="I210" i="48"/>
  <c r="C210" i="48"/>
  <c r="G210" i="48"/>
  <c r="E211" i="48"/>
  <c r="I211" i="48"/>
  <c r="C211" i="48"/>
  <c r="G211" i="48"/>
  <c r="E212" i="48"/>
  <c r="I212" i="48"/>
  <c r="C212" i="48"/>
  <c r="G212" i="48"/>
  <c r="E213" i="48"/>
  <c r="I213" i="48"/>
  <c r="C213" i="48"/>
  <c r="G213" i="48"/>
  <c r="E214" i="48"/>
  <c r="I214" i="48"/>
  <c r="C214" i="48"/>
  <c r="G214" i="48"/>
  <c r="C215" i="48"/>
  <c r="G215" i="48"/>
  <c r="K218" i="48"/>
  <c r="J218" i="48"/>
  <c r="E216" i="48"/>
  <c r="I216" i="48"/>
  <c r="E222" i="48"/>
  <c r="I222" i="48"/>
  <c r="C222" i="48"/>
  <c r="G222" i="48"/>
  <c r="E223" i="48"/>
  <c r="I223" i="48"/>
  <c r="C223" i="48"/>
  <c r="G223" i="48"/>
  <c r="E224" i="48"/>
  <c r="I224" i="48"/>
  <c r="C224" i="48"/>
  <c r="G224" i="48"/>
  <c r="E225" i="48"/>
  <c r="I225" i="48"/>
  <c r="C225" i="48"/>
  <c r="G225" i="48"/>
  <c r="E226" i="48"/>
  <c r="I226" i="48"/>
  <c r="C226" i="48"/>
  <c r="G226" i="48"/>
  <c r="E227" i="48"/>
  <c r="I227" i="48"/>
  <c r="C227" i="48"/>
  <c r="G227" i="48"/>
  <c r="E228" i="48"/>
  <c r="I228" i="48"/>
  <c r="C228" i="48"/>
  <c r="G228" i="48"/>
  <c r="C229" i="48"/>
  <c r="G229" i="48"/>
  <c r="E229" i="48"/>
  <c r="I229" i="48"/>
  <c r="E230" i="48"/>
  <c r="I230" i="48"/>
  <c r="C230" i="48"/>
  <c r="G230" i="48"/>
  <c r="E231" i="48"/>
  <c r="I231" i="48"/>
  <c r="C231" i="48"/>
  <c r="G231" i="48"/>
  <c r="E232" i="48"/>
  <c r="I232" i="48"/>
  <c r="C232" i="48"/>
  <c r="G232" i="48"/>
  <c r="E233" i="48"/>
  <c r="I233" i="48"/>
  <c r="C233" i="48"/>
  <c r="G233" i="48"/>
  <c r="E234" i="48"/>
  <c r="I234" i="48"/>
  <c r="C234" i="48"/>
  <c r="G234" i="48"/>
  <c r="C235" i="48"/>
  <c r="G235" i="48"/>
  <c r="K238" i="48"/>
  <c r="J238" i="48"/>
  <c r="E236" i="48"/>
  <c r="I236" i="48"/>
  <c r="E242" i="48"/>
  <c r="I242" i="48"/>
  <c r="C242" i="48"/>
  <c r="G242" i="48"/>
  <c r="E243" i="48"/>
  <c r="I243" i="48"/>
  <c r="C243" i="48"/>
  <c r="G243" i="48"/>
  <c r="E244" i="48"/>
  <c r="I244" i="48"/>
  <c r="C244" i="48"/>
  <c r="G244" i="48"/>
  <c r="E245" i="48"/>
  <c r="I245" i="48"/>
  <c r="C245" i="48"/>
  <c r="G245" i="48"/>
  <c r="E246" i="48"/>
  <c r="I246" i="48"/>
  <c r="C246" i="48"/>
  <c r="G246" i="48"/>
  <c r="E247" i="48"/>
  <c r="I247" i="48"/>
  <c r="C247" i="48"/>
  <c r="G247" i="48"/>
  <c r="E248" i="48"/>
  <c r="I248" i="48"/>
  <c r="C248" i="48"/>
  <c r="G248" i="48"/>
  <c r="E249" i="48"/>
  <c r="I249" i="48"/>
  <c r="C249" i="48"/>
  <c r="G249" i="48"/>
  <c r="E250" i="48"/>
  <c r="I250" i="48"/>
  <c r="C250" i="48"/>
  <c r="G250" i="48"/>
  <c r="E251" i="48"/>
  <c r="I251" i="48"/>
  <c r="C251" i="48"/>
  <c r="G251" i="48"/>
  <c r="E252" i="48"/>
  <c r="I252" i="48"/>
  <c r="C252" i="48"/>
  <c r="G252" i="48"/>
  <c r="I253" i="48"/>
  <c r="C253" i="48"/>
  <c r="G253" i="48"/>
  <c r="J257" i="48"/>
  <c r="E254" i="48"/>
  <c r="C254" i="48"/>
  <c r="G254" i="48"/>
  <c r="K257" i="48"/>
  <c r="E255" i="48"/>
  <c r="I255" i="48"/>
  <c r="E39" i="47"/>
  <c r="D39" i="47"/>
  <c r="C39" i="47"/>
  <c r="B39" i="47"/>
  <c r="H37" i="47"/>
  <c r="J37" i="47" s="1"/>
  <c r="G37" i="47"/>
  <c r="I37" i="47" s="1"/>
  <c r="H31" i="47"/>
  <c r="J31" i="47" s="1"/>
  <c r="G31" i="47"/>
  <c r="I31" i="47" s="1"/>
  <c r="E28" i="47"/>
  <c r="D28" i="47"/>
  <c r="C28" i="47"/>
  <c r="B28" i="47"/>
  <c r="H26" i="47"/>
  <c r="J26" i="47" s="1"/>
  <c r="G26" i="47"/>
  <c r="I26" i="47" s="1"/>
  <c r="C13" i="51"/>
  <c r="E13" i="51" s="1"/>
  <c r="D13" i="51"/>
  <c r="F13" i="51" s="1"/>
  <c r="F24" i="51"/>
  <c r="D24" i="51"/>
  <c r="I15" i="51"/>
  <c r="I24" i="51" s="1"/>
  <c r="H15" i="51"/>
  <c r="H24" i="51" s="1"/>
  <c r="E24" i="51"/>
  <c r="C24" i="51"/>
  <c r="B33" i="46"/>
  <c r="E33" i="46"/>
  <c r="D33" i="46"/>
  <c r="C33" i="46"/>
  <c r="K261" i="48"/>
  <c r="J261" i="48"/>
  <c r="C11" i="44"/>
  <c r="C43" i="44"/>
  <c r="D11" i="44"/>
  <c r="D43" i="44"/>
  <c r="E11" i="44"/>
  <c r="E43" i="44"/>
  <c r="B11" i="44"/>
  <c r="B43" i="44"/>
  <c r="G43" i="44" s="1"/>
  <c r="E11" i="45"/>
  <c r="D11" i="45"/>
  <c r="C11" i="45"/>
  <c r="B11" i="45"/>
  <c r="E601" i="49"/>
  <c r="D601" i="49"/>
  <c r="C601" i="49"/>
  <c r="B601" i="49"/>
  <c r="B5" i="49"/>
  <c r="C5" i="49" s="1"/>
  <c r="E5" i="49" s="1"/>
  <c r="B5" i="47"/>
  <c r="C5" i="47" s="1"/>
  <c r="E5" i="47" s="1"/>
  <c r="E75" i="26"/>
  <c r="C75" i="26"/>
  <c r="H6" i="26"/>
  <c r="H75" i="26" s="1"/>
  <c r="G6" i="26"/>
  <c r="G75" i="26" s="1"/>
  <c r="D75" i="26"/>
  <c r="B75" i="26"/>
  <c r="B5" i="26"/>
  <c r="C5" i="26" s="1"/>
  <c r="E5" i="26" s="1"/>
  <c r="H26" i="46"/>
  <c r="G26" i="46"/>
  <c r="I26" i="46" s="1"/>
  <c r="J26" i="46"/>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I9" i="44"/>
  <c r="H15" i="44"/>
  <c r="J15" i="44" s="1"/>
  <c r="G15" i="44"/>
  <c r="I15" i="44" s="1"/>
  <c r="G9" i="44"/>
  <c r="H9" i="44"/>
  <c r="J9" i="44" s="1"/>
  <c r="H6" i="33"/>
  <c r="H75" i="33" s="1"/>
  <c r="G6" i="33"/>
  <c r="G75" i="33" s="1"/>
  <c r="E75" i="33"/>
  <c r="D75" i="33"/>
  <c r="C75" i="33"/>
  <c r="B75" i="33"/>
  <c r="G601" i="49" l="1"/>
  <c r="I601" i="49" s="1"/>
  <c r="H601" i="49"/>
  <c r="J601" i="49" s="1"/>
  <c r="D5" i="49"/>
  <c r="H11" i="44"/>
  <c r="J11" i="44" s="1"/>
  <c r="D44" i="44"/>
  <c r="H43" i="44"/>
  <c r="I43" i="44"/>
  <c r="B44" i="44"/>
  <c r="C44" i="44"/>
  <c r="E44" i="44"/>
  <c r="C5" i="44"/>
  <c r="E5" i="44" s="1"/>
  <c r="H28" i="47"/>
  <c r="J28" i="47" s="1"/>
  <c r="G28" i="47"/>
  <c r="I28" i="47" s="1"/>
  <c r="G39" i="47"/>
  <c r="I39" i="47" s="1"/>
  <c r="H39" i="47"/>
  <c r="J39" i="47" s="1"/>
  <c r="D5" i="47"/>
  <c r="H33" i="46"/>
  <c r="J33" i="46" s="1"/>
  <c r="G33" i="46"/>
  <c r="I33" i="46" s="1"/>
  <c r="D5" i="46"/>
  <c r="D5" i="33"/>
  <c r="J75" i="26"/>
  <c r="I6" i="26"/>
  <c r="I75" i="26"/>
  <c r="J6"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E50" i="45"/>
  <c r="H50" i="45" s="1"/>
  <c r="E51" i="45"/>
  <c r="H51" i="45" s="1"/>
  <c r="E52" i="45"/>
  <c r="H52" i="45" s="1"/>
  <c r="E53" i="45"/>
  <c r="H53" i="45" s="1"/>
  <c r="E54" i="45"/>
  <c r="E55" i="45"/>
  <c r="H55" i="45" s="1"/>
  <c r="E56" i="45"/>
  <c r="E57" i="45"/>
  <c r="E58" i="45"/>
  <c r="H58" i="45" s="1"/>
  <c r="E59" i="45"/>
  <c r="H59" i="45" s="1"/>
  <c r="E60" i="45"/>
  <c r="E61" i="45"/>
  <c r="H61" i="45" s="1"/>
  <c r="E62" i="45"/>
  <c r="H62" i="45" s="1"/>
  <c r="E63" i="45"/>
  <c r="H63" i="45" s="1"/>
  <c r="E64" i="45"/>
  <c r="H64" i="45" s="1"/>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H11" i="45"/>
  <c r="J11" i="45" s="1"/>
  <c r="D39" i="45"/>
  <c r="D40" i="45"/>
  <c r="D41" i="45"/>
  <c r="D42" i="45"/>
  <c r="H34" i="45"/>
  <c r="J34" i="45" s="1"/>
  <c r="G34" i="45"/>
  <c r="I34" i="45" s="1"/>
  <c r="G11" i="45"/>
  <c r="I11" i="45" s="1"/>
  <c r="J15" i="51"/>
  <c r="K15" i="51"/>
  <c r="J24" i="51"/>
  <c r="K24" i="51"/>
  <c r="G11" i="44"/>
  <c r="C6" i="45"/>
  <c r="J43" i="44"/>
  <c r="B38" i="45"/>
  <c r="I11" i="44"/>
  <c r="G44" i="44" l="1"/>
  <c r="I44" i="44" s="1"/>
  <c r="H44" i="44"/>
  <c r="J44" i="44" s="1"/>
  <c r="D43" i="45"/>
  <c r="H39" i="45"/>
  <c r="G65" i="45"/>
  <c r="G63" i="45"/>
  <c r="G61" i="45"/>
  <c r="G59" i="45"/>
  <c r="G57" i="45"/>
  <c r="G55" i="45"/>
  <c r="G53" i="45"/>
  <c r="G51" i="45"/>
  <c r="G49" i="45"/>
  <c r="G47" i="45"/>
  <c r="H57" i="45"/>
  <c r="H49" i="45"/>
  <c r="H42" i="45"/>
  <c r="H40" i="45"/>
  <c r="G39" i="45"/>
  <c r="B43" i="45"/>
  <c r="C66" i="45"/>
  <c r="G64" i="45"/>
  <c r="G62" i="45"/>
  <c r="G60" i="45"/>
  <c r="G58" i="45"/>
  <c r="G56" i="45"/>
  <c r="G54" i="45"/>
  <c r="G52" i="45"/>
  <c r="G50" i="45"/>
  <c r="G48" i="45"/>
  <c r="G46" i="45"/>
  <c r="B66" i="45"/>
  <c r="E66" i="45"/>
  <c r="H60" i="45"/>
  <c r="H56" i="45"/>
  <c r="H54" i="45"/>
  <c r="D66" i="45"/>
  <c r="H66" i="45" s="1"/>
  <c r="H46" i="45"/>
  <c r="H41" i="45"/>
  <c r="E43" i="45"/>
  <c r="C43" i="45"/>
  <c r="C38" i="45"/>
  <c r="E6" i="45"/>
  <c r="E38" i="45" s="1"/>
  <c r="G66" i="45" l="1"/>
  <c r="G43" i="45"/>
  <c r="H43" i="45"/>
</calcChain>
</file>

<file path=xl/sharedStrings.xml><?xml version="1.0" encoding="utf-8"?>
<sst xmlns="http://schemas.openxmlformats.org/spreadsheetml/2006/main" count="1966" uniqueCount="710">
  <si>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</si>
  <si>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</si>
  <si>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</si>
  <si>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</si>
  <si>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</si>
  <si>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</si>
  <si>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</si>
  <si>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</si>
  <si>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</si>
  <si>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</si>
  <si>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</si>
  <si>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</si>
  <si>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</si>
  <si>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</si>
  <si>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</si>
  <si>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</si>
  <si>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</si>
  <si>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</si>
  <si>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</si>
  <si>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</si>
  <si>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</si>
  <si>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</si>
  <si>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</si>
  <si>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</si>
  <si>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</si>
  <si>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</si>
  <si>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</si>
  <si>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</si>
  <si>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</si>
  <si>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</si>
  <si>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</si>
  <si>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</si>
  <si>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</si>
  <si>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</si>
  <si>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</si>
  <si>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</si>
  <si>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</si>
  <si>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</si>
  <si>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</si>
  <si>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</si>
  <si>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</si>
  <si>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</si>
  <si>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</si>
  <si>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</si>
  <si>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</si>
  <si>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</si>
  <si>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</si>
  <si>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</si>
  <si>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</si>
  <si>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</si>
  <si>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</si>
  <si>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</si>
  <si>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</si>
  <si>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</si>
  <si>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</si>
  <si>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</si>
  <si>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</si>
  <si>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</si>
  <si>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</si>
  <si>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</si>
  <si>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</si>
  <si>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</si>
  <si>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</si>
  <si>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</si>
  <si>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</si>
  <si>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</si>
  <si>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</si>
  <si>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</si>
  <si>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</si>
  <si>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</si>
  <si>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</si>
  <si>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</si>
  <si>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</si>
  <si>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</si>
  <si>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</si>
  <si>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</si>
  <si>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</si>
  <si>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</si>
  <si>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</si>
  <si>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</si>
  <si>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</si>
  <si>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</si>
  <si>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</si>
  <si>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</si>
  <si>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</si>
  <si>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</si>
  <si>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</si>
  <si>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</si>
  <si>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</si>
  <si>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</si>
  <si>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</si>
  <si>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</si>
  <si>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</si>
  <si>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</si>
  <si>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</si>
  <si>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</si>
  <si>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</si>
  <si>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</si>
  <si>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</si>
  <si>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WA REPORT</t>
  </si>
  <si>
    <t>DECEMBER 2020</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</si>
  <si>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</si>
  <si>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</si>
  <si>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</si>
  <si>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</si>
  <si>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</si>
  <si>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</si>
  <si>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</si>
  <si>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</si>
  <si>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6 January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</si>
  <si>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</si>
  <si>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</si>
  <si>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</si>
  <si>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</si>
  <si>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</si>
  <si>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</si>
  <si>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</si>
  <si>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</si>
  <si>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</si>
  <si>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</si>
  <si>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</si>
  <si>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</si>
  <si>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</si>
  <si>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</si>
  <si>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</si>
  <si>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</si>
  <si>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</si>
  <si>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</si>
  <si>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</si>
  <si>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</si>
  <si>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</si>
  <si>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</si>
  <si>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</si>
  <si>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</si>
  <si>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</si>
  <si>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</si>
  <si>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</si>
  <si>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</si>
  <si>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</si>
  <si>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</si>
  <si>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</si>
  <si>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</si>
  <si>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</si>
  <si>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</si>
  <si>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</si>
  <si>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</si>
  <si>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</si>
  <si>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</si>
  <si>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</si>
  <si>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</si>
  <si>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</si>
  <si>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</si>
  <si>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</si>
  <si>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</si>
  <si>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</si>
  <si>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</si>
  <si>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</si>
  <si>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</si>
  <si>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</si>
  <si>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</si>
  <si>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</si>
  <si>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</si>
  <si>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</si>
  <si>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</si>
  <si>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</si>
  <si>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</si>
  <si>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</si>
  <si>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</si>
  <si>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</si>
  <si>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</si>
  <si>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</si>
  <si>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</si>
  <si>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</si>
  <si>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</si>
  <si>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</si>
  <si>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</si>
  <si>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</si>
  <si>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</si>
  <si>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</si>
  <si>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</si>
  <si>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</si>
  <si>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</si>
  <si>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</si>
  <si>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</si>
  <si>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</si>
  <si>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</si>
  <si>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</si>
  <si>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</si>
  <si>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</si>
  <si>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</si>
  <si>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</si>
  <si>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</si>
  <si>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</si>
  <si>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</si>
  <si>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</si>
  <si>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</si>
  <si>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</si>
  <si>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</si>
  <si>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</si>
  <si>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</si>
  <si>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</si>
  <si>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</si>
  <si>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</si>
  <si>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</si>
  <si>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</si>
  <si>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</si>
  <si>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</si>
  <si>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</si>
  <si>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</si>
  <si>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</si>
  <si>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</si>
  <si>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</si>
  <si>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</si>
  <si>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</si>
  <si>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</si>
  <si>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</si>
  <si>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</si>
  <si>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</si>
  <si>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</si>
  <si>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</si>
  <si>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</si>
  <si>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</si>
  <si>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</si>
  <si>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</si>
  <si>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</si>
  <si>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</si>
  <si>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</si>
  <si>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</si>
  <si>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Rondo 5-seat</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</si>
  <si>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</si>
  <si>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</si>
  <si>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</si>
  <si>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</si>
  <si>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</si>
  <si>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</si>
  <si>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</si>
  <si>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</si>
  <si>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</si>
  <si>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</si>
  <si>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</si>
  <si>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</si>
  <si>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</si>
  <si>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</si>
  <si>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</si>
  <si>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</si>
  <si>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</si>
  <si>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</si>
  <si>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</si>
  <si>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</si>
  <si>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</si>
  <si>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</si>
  <si>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</si>
  <si>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</si>
  <si>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</si>
  <si>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i40</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</si>
  <si>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</si>
  <si>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</si>
  <si>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</si>
  <si>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</si>
  <si>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</si>
  <si>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</si>
  <si>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</si>
  <si>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</si>
  <si>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</si>
  <si>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</si>
  <si>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</si>
  <si>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</si>
  <si>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</si>
  <si>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</si>
  <si>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</si>
  <si>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</si>
  <si>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</si>
  <si>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</si>
  <si>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</si>
  <si>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</si>
  <si>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</si>
  <si>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</si>
  <si>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</si>
  <si>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</si>
  <si>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</si>
  <si>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</si>
  <si>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</si>
  <si>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</si>
  <si>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</si>
  <si>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</si>
  <si>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G80/RG3</t>
  </si>
  <si>
    <t>Jaguar XF</t>
  </si>
  <si>
    <t>Maserati Ghibli</t>
  </si>
  <si>
    <t>Mercedes-Benz CLS-Class</t>
  </si>
  <si>
    <t>Mercedes-Benz E-Class</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</si>
  <si>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</si>
  <si>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</si>
  <si>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</si>
  <si>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</si>
  <si>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</si>
  <si>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</si>
  <si>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</si>
  <si>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</si>
  <si>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</si>
  <si>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</si>
  <si>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</si>
  <si>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</si>
  <si>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</si>
  <si>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</si>
  <si>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</si>
  <si>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</si>
  <si>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</si>
  <si>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Kia Rondo</t>
  </si>
  <si>
    <t>LDV G10 Wagon</t>
  </si>
  <si>
    <t>Toyota Tarago</t>
  </si>
  <si>
    <t>Volkswagen Caddy</t>
  </si>
  <si>
    <t>Volkswagen Caravelle</t>
  </si>
  <si>
    <t>Volkswagen Multivan</t>
  </si>
  <si>
    <t>Mercedes-Benz Marco Polo</t>
  </si>
  <si>
    <t>Mercedes-Benz Valente</t>
  </si>
  <si>
    <t>Mercedes-Benz V-Class</t>
  </si>
  <si>
    <t>Toyota Granvia</t>
  </si>
  <si>
    <t>Abarth 124 Spider</t>
  </si>
  <si>
    <t>Audi A3 Convertible</t>
  </si>
  <si>
    <t>BMW 2 Series Coupe/Conv</t>
  </si>
  <si>
    <t>Ford Mustang</t>
  </si>
  <si>
    <t>Hyundai Veloster</t>
  </si>
  <si>
    <t>Mazda MX5</t>
  </si>
  <si>
    <t>MINI Cabrio</t>
  </si>
  <si>
    <t>Nissan 370Z</t>
  </si>
  <si>
    <t>Subaru BRZ</t>
  </si>
  <si>
    <t>Toyota 86</t>
  </si>
  <si>
    <t>Alpine A110</t>
  </si>
  <si>
    <t>Audi A5</t>
  </si>
  <si>
    <t>Audi TT</t>
  </si>
  <si>
    <t>BMW 4 Series Coupe/Conv</t>
  </si>
  <si>
    <t>BMW Z4</t>
  </si>
  <si>
    <t>Infiniti Q60</t>
  </si>
  <si>
    <t>Jaguar F-Type</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</si>
  <si>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</si>
  <si>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</si>
  <si>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</si>
  <si>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</si>
  <si>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</si>
  <si>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</si>
  <si>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</si>
  <si>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</si>
  <si>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</si>
  <si>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</si>
  <si>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</si>
  <si>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</si>
  <si>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</si>
  <si>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BMW i8</t>
  </si>
  <si>
    <t>Ferrari Coupe/Conv</t>
  </si>
  <si>
    <t>Honda NSX</t>
  </si>
  <si>
    <t>Lamborghini Coupe/Conv</t>
  </si>
  <si>
    <t>Maserati Coupe/Conv</t>
  </si>
  <si>
    <t>McLaren Coupe/Conv</t>
  </si>
  <si>
    <t>Mercedes-AMG GT Cpe/Conv</t>
  </si>
  <si>
    <t>Mercedes-Benz S-Class Cpe/Conv</t>
  </si>
  <si>
    <t>Nissan GT-R</t>
  </si>
  <si>
    <t>Porsche 911</t>
  </si>
  <si>
    <t>Rolls-Royce Coupe/Conv</t>
  </si>
  <si>
    <t>Citroen C3 Aircross</t>
  </si>
  <si>
    <t>Citroen C4 Cactus</t>
  </si>
  <si>
    <t>Ford EcoSport</t>
  </si>
  <si>
    <t>Ford Puma</t>
  </si>
  <si>
    <t>Holden Trax</t>
  </si>
  <si>
    <t>Hyundai Venue</t>
  </si>
  <si>
    <t>Mazda CX-3</t>
  </si>
  <si>
    <t>Nissan Juke</t>
  </si>
  <si>
    <t>Renault Captur</t>
  </si>
  <si>
    <t>SsangYong Tivoli</t>
  </si>
  <si>
    <t>Suzuki Ignis</t>
  </si>
  <si>
    <t>Suzuki Jimny</t>
  </si>
  <si>
    <t>Toyota Yaris Cross</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</si>
  <si>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</si>
  <si>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</si>
  <si>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</si>
  <si>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</si>
  <si>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</si>
  <si>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</si>
  <si>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</si>
  <si>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</si>
  <si>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</si>
  <si>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</si>
  <si>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</si>
  <si>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</si>
  <si>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</si>
  <si>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</si>
  <si>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</si>
  <si>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</si>
  <si>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</si>
  <si>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</si>
  <si>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</si>
  <si>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</si>
  <si>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</si>
  <si>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</si>
  <si>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</si>
  <si>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</si>
  <si>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</si>
  <si>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</si>
  <si>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</si>
  <si>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</si>
  <si>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</si>
  <si>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</si>
  <si>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</si>
  <si>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</si>
  <si>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</si>
  <si>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</si>
  <si>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</si>
  <si>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</si>
  <si>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</si>
  <si>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</si>
  <si>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</si>
  <si>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</si>
  <si>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</si>
  <si>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</si>
  <si>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</si>
  <si>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</si>
  <si>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</si>
  <si>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</si>
  <si>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</si>
  <si>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</si>
  <si>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</si>
  <si>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</si>
  <si>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</si>
  <si>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</si>
  <si>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</si>
  <si>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</si>
  <si>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</si>
  <si>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</si>
  <si>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</si>
  <si>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</si>
  <si>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</si>
  <si>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</si>
  <si>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</si>
  <si>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</si>
  <si>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</si>
  <si>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</si>
  <si>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</si>
  <si>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</si>
  <si>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</si>
  <si>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</si>
  <si>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</si>
  <si>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</si>
  <si>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H9</t>
  </si>
  <si>
    <t>Holden Acadia</t>
  </si>
  <si>
    <t>Holden Captiva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</si>
  <si>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</si>
  <si>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</si>
  <si>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</si>
  <si>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</si>
  <si>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</si>
  <si>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</si>
  <si>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</si>
  <si>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</si>
  <si>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</si>
  <si>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</si>
  <si>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</si>
  <si>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</si>
  <si>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</si>
  <si>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</si>
  <si>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</si>
  <si>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</si>
  <si>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</si>
  <si>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</si>
  <si>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</si>
  <si>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</si>
  <si>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</si>
  <si>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</si>
  <si>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</si>
  <si>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</si>
  <si>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</si>
  <si>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</si>
  <si>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</si>
  <si>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</si>
  <si>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</si>
  <si>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</si>
  <si>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</si>
  <si>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</si>
  <si>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</si>
  <si>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</si>
  <si>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</si>
  <si>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</si>
  <si>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</si>
  <si>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</si>
  <si>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</si>
  <si>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</si>
  <si>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</si>
  <si>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</si>
  <si>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</si>
  <si>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</si>
  <si>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</si>
  <si>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</si>
  <si>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</si>
  <si>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</si>
  <si>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</si>
  <si>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</si>
  <si>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</si>
  <si>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</si>
  <si>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</si>
  <si>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</si>
  <si>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Iveco Daily Minibus &lt; 20 Seats</t>
  </si>
  <si>
    <t>Mercedes-Benz Sprinter Bus</t>
  </si>
  <si>
    <t>Renault Master Bus</t>
  </si>
  <si>
    <t>Toyota Hiace Bus</t>
  </si>
  <si>
    <t>Toyota Coaster</t>
  </si>
  <si>
    <t>Citroen Berlingo</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</si>
  <si>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</si>
  <si>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</si>
  <si>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</si>
  <si>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</si>
  <si>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</si>
  <si>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</si>
  <si>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</si>
  <si>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</si>
  <si>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</si>
  <si>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</si>
  <si>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</si>
  <si>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</si>
  <si>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</si>
  <si>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</si>
  <si>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</si>
  <si>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</si>
  <si>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</si>
  <si>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</si>
  <si>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</si>
  <si>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</si>
  <si>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</si>
  <si>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</si>
  <si>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</si>
  <si>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</si>
  <si>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Chevrolet Silverado</t>
  </si>
  <si>
    <t>Ford Ranger 4X4</t>
  </si>
  <si>
    <t>Great Wall GWM Ute</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</si>
  <si>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</si>
  <si>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</si>
  <si>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</si>
  <si>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</si>
  <si>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</si>
  <si>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</si>
  <si>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</si>
  <si>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</si>
  <si>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</si>
  <si>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</si>
  <si>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</si>
  <si>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</si>
  <si>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</si>
  <si>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</si>
  <si>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</si>
  <si>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</si>
  <si>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</si>
  <si>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</si>
  <si>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</si>
  <si>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</si>
  <si>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</si>
  <si>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</si>
  <si>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</si>
  <si>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</si>
  <si>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</si>
  <si>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</si>
  <si>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</si>
  <si>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</si>
  <si>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</si>
  <si>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Renault Master</t>
  </si>
  <si>
    <t>Volkswagen Crafter</t>
  </si>
  <si>
    <t>Fuso Fighter (MD)</t>
  </si>
  <si>
    <t>Hino (MD)</t>
  </si>
  <si>
    <t>Isuzu N-Series (MD)</t>
  </si>
  <si>
    <t>Iveco (MD)</t>
  </si>
  <si>
    <t>MAN (MD)</t>
  </si>
  <si>
    <t>Mercedes (MD)</t>
  </si>
  <si>
    <t>Scania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</si>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</sst>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1528</v>
      </c>
      <c r="D15" s="110">
        <v>1125</v>
      </c>
      <c r="E15" s="109">
        <v>19693</v>
      </c>
      <c r="F15" s="110">
        <v>16061</v>
      </c>
      <c r="G15" s="111"/>
      <c r="H15" s="109">
        <f t="shared" ref="H15:H22" si="0">C15-D15</f>
        <v>403</v>
      </c>
      <c r="I15" s="110">
        <f t="shared" ref="I15:I22" si="1">E15-F15</f>
        <v>3632</v>
      </c>
      <c r="J15" s="112">
        <f t="shared" ref="J15:J22" si="2">IF(D15=0, "-", IF(H15/D15&lt;10, H15/D15, "&gt;999%"))</f>
        <v>0.35822222222222222</v>
      </c>
      <c r="K15" s="113">
        <f t="shared" ref="K15:K22" si="3">IF(F15=0, "-", IF(I15/F15&lt;10, I15/F15, "&gt;999%"))</f>
        <v>0.22613784944897578</v>
      </c>
      <c r="L15" s="99"/>
    </row>
    <row r="16" spans="1:12" ht="15" x14ac:dyDescent="0.2">
      <c r="A16" s="99"/>
      <c r="B16" s="108" t="s">
        <v>102</v>
      </c>
      <c r="C16" s="109">
        <v>29335</v>
      </c>
      <c r="D16" s="110">
        <v>26863</v>
      </c>
      <c r="E16" s="109">
        <v>302117</v>
      </c>
      <c r="F16" s="110">
        <v>339818</v>
      </c>
      <c r="G16" s="111"/>
      <c r="H16" s="109">
        <f t="shared" si="0"/>
        <v>2472</v>
      </c>
      <c r="I16" s="110">
        <f t="shared" si="1"/>
        <v>-37701</v>
      </c>
      <c r="J16" s="112">
        <f t="shared" si="2"/>
        <v>9.2022484458176679E-2</v>
      </c>
      <c r="K16" s="113">
        <f t="shared" si="3"/>
        <v>-0.11094468215338799</v>
      </c>
      <c r="L16" s="99"/>
    </row>
    <row r="17" spans="1:12" ht="15" x14ac:dyDescent="0.2">
      <c r="A17" s="99"/>
      <c r="B17" s="108" t="s">
        <v>103</v>
      </c>
      <c r="C17" s="109">
        <v>796</v>
      </c>
      <c r="D17" s="110">
        <v>577</v>
      </c>
      <c r="E17" s="109">
        <v>7731</v>
      </c>
      <c r="F17" s="110">
        <v>8609</v>
      </c>
      <c r="G17" s="111"/>
      <c r="H17" s="109">
        <f t="shared" si="0"/>
        <v>219</v>
      </c>
      <c r="I17" s="110">
        <f t="shared" si="1"/>
        <v>-878</v>
      </c>
      <c r="J17" s="112">
        <f t="shared" si="2"/>
        <v>0.37954939341421146</v>
      </c>
      <c r="K17" s="113">
        <f t="shared" si="3"/>
        <v>-0.10198629341386921</v>
      </c>
      <c r="L17" s="99"/>
    </row>
    <row r="18" spans="1:12" ht="15" x14ac:dyDescent="0.2">
      <c r="A18" s="99"/>
      <c r="B18" s="108" t="s">
        <v>104</v>
      </c>
      <c r="C18" s="109">
        <v>20342</v>
      </c>
      <c r="D18" s="110">
        <v>17066</v>
      </c>
      <c r="E18" s="109">
        <v>195769</v>
      </c>
      <c r="F18" s="110">
        <v>214788</v>
      </c>
      <c r="G18" s="111"/>
      <c r="H18" s="109">
        <f t="shared" si="0"/>
        <v>3276</v>
      </c>
      <c r="I18" s="110">
        <f t="shared" si="1"/>
        <v>-19019</v>
      </c>
      <c r="J18" s="112">
        <f t="shared" si="2"/>
        <v>0.19196062346185397</v>
      </c>
      <c r="K18" s="113">
        <f t="shared" si="3"/>
        <v>-8.8547777343240777E-2</v>
      </c>
      <c r="L18" s="99"/>
    </row>
    <row r="19" spans="1:12" ht="15" x14ac:dyDescent="0.2">
      <c r="A19" s="99"/>
      <c r="B19" s="108" t="s">
        <v>105</v>
      </c>
      <c r="C19" s="109">
        <v>6204</v>
      </c>
      <c r="D19" s="110">
        <v>5317</v>
      </c>
      <c r="E19" s="109">
        <v>60084</v>
      </c>
      <c r="F19" s="110">
        <v>67212</v>
      </c>
      <c r="G19" s="111"/>
      <c r="H19" s="109">
        <f t="shared" si="0"/>
        <v>887</v>
      </c>
      <c r="I19" s="110">
        <f t="shared" si="1"/>
        <v>-7128</v>
      </c>
      <c r="J19" s="112">
        <f t="shared" si="2"/>
        <v>0.16682339665224752</v>
      </c>
      <c r="K19" s="113">
        <f t="shared" si="3"/>
        <v>-0.10605249062667381</v>
      </c>
      <c r="L19" s="99"/>
    </row>
    <row r="20" spans="1:12" ht="15" x14ac:dyDescent="0.2">
      <c r="A20" s="99"/>
      <c r="B20" s="108" t="s">
        <v>106</v>
      </c>
      <c r="C20" s="109">
        <v>1979</v>
      </c>
      <c r="D20" s="110">
        <v>1839</v>
      </c>
      <c r="E20" s="109">
        <v>15673</v>
      </c>
      <c r="F20" s="110">
        <v>20096</v>
      </c>
      <c r="G20" s="111"/>
      <c r="H20" s="109">
        <f t="shared" si="0"/>
        <v>140</v>
      </c>
      <c r="I20" s="110">
        <f t="shared" si="1"/>
        <v>-4423</v>
      </c>
      <c r="J20" s="112">
        <f t="shared" si="2"/>
        <v>7.6128330614464376E-2</v>
      </c>
      <c r="K20" s="113">
        <f t="shared" si="3"/>
        <v>-0.22009355095541402</v>
      </c>
      <c r="L20" s="99"/>
    </row>
    <row r="21" spans="1:12" ht="15" x14ac:dyDescent="0.2">
      <c r="A21" s="99"/>
      <c r="B21" s="108" t="s">
        <v>107</v>
      </c>
      <c r="C21" s="109">
        <v>26370</v>
      </c>
      <c r="D21" s="110">
        <v>24255</v>
      </c>
      <c r="E21" s="109">
        <v>226467</v>
      </c>
      <c r="F21" s="110">
        <v>304382</v>
      </c>
      <c r="G21" s="111"/>
      <c r="H21" s="109">
        <f t="shared" si="0"/>
        <v>2115</v>
      </c>
      <c r="I21" s="110">
        <f t="shared" si="1"/>
        <v>-77915</v>
      </c>
      <c r="J21" s="112">
        <f t="shared" si="2"/>
        <v>8.7198515769944335E-2</v>
      </c>
      <c r="K21" s="113">
        <f t="shared" si="3"/>
        <v>-0.25597768593412223</v>
      </c>
      <c r="L21" s="99"/>
    </row>
    <row r="22" spans="1:12" ht="15" x14ac:dyDescent="0.2">
      <c r="A22" s="99"/>
      <c r="B22" s="108" t="s">
        <v>108</v>
      </c>
      <c r="C22" s="109">
        <v>9098</v>
      </c>
      <c r="D22" s="110">
        <v>7197</v>
      </c>
      <c r="E22" s="109">
        <v>89434</v>
      </c>
      <c r="F22" s="110">
        <v>91901</v>
      </c>
      <c r="G22" s="111"/>
      <c r="H22" s="109">
        <f t="shared" si="0"/>
        <v>1901</v>
      </c>
      <c r="I22" s="110">
        <f t="shared" si="1"/>
        <v>-2467</v>
      </c>
      <c r="J22" s="112">
        <f t="shared" si="2"/>
        <v>0.26413783520911494</v>
      </c>
      <c r="K22" s="113">
        <f t="shared" si="3"/>
        <v>-2.6844103981458308E-2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95652</v>
      </c>
      <c r="D24" s="121">
        <f>SUM(D15:D23)</f>
        <v>84239</v>
      </c>
      <c r="E24" s="120">
        <f>SUM(E15:E23)</f>
        <v>916968</v>
      </c>
      <c r="F24" s="121">
        <f>SUM(F15:F23)</f>
        <v>1062867</v>
      </c>
      <c r="G24" s="122"/>
      <c r="H24" s="120">
        <f>SUM(H15:H23)</f>
        <v>11413</v>
      </c>
      <c r="I24" s="121">
        <f>SUM(I15:I23)</f>
        <v>-145899</v>
      </c>
      <c r="J24" s="123">
        <f>IF(D24=0, 0, H24/D24)</f>
        <v>0.13548356461971295</v>
      </c>
      <c r="K24" s="124">
        <f>IF(F24=0, 0, I24/F24)</f>
        <v>-0.13726929145415184</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109</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4"/>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358</v>
      </c>
      <c r="B7" s="65">
        <v>0</v>
      </c>
      <c r="C7" s="34">
        <f>IF(B22=0, "-", B7/B22)</f>
        <v>0</v>
      </c>
      <c r="D7" s="65">
        <v>1</v>
      </c>
      <c r="E7" s="9">
        <f>IF(D22=0, "-", D7/D22)</f>
        <v>5.8479532163742687E-3</v>
      </c>
      <c r="F7" s="81">
        <v>1</v>
      </c>
      <c r="G7" s="34">
        <f>IF(F22=0, "-", F7/F22)</f>
        <v>3.8270187523918868E-4</v>
      </c>
      <c r="H7" s="65">
        <v>1</v>
      </c>
      <c r="I7" s="9">
        <f>IF(H22=0, "-", H7/H22)</f>
        <v>5.0150451354062187E-4</v>
      </c>
      <c r="J7" s="8">
        <f t="shared" ref="J7:J20" si="0">IF(D7=0, "-", IF((B7-D7)/D7&lt;10, (B7-D7)/D7, "&gt;999%"))</f>
        <v>-1</v>
      </c>
      <c r="K7" s="9">
        <f t="shared" ref="K7:K20" si="1">IF(H7=0, "-", IF((F7-H7)/H7&lt;10, (F7-H7)/H7, "&gt;999%"))</f>
        <v>0</v>
      </c>
    </row>
    <row r="8" spans="1:11" x14ac:dyDescent="0.2">
      <c r="A8" s="7" t="s">
        <v>359</v>
      </c>
      <c r="B8" s="65">
        <v>0</v>
      </c>
      <c r="C8" s="34">
        <f>IF(B22=0, "-", B8/B22)</f>
        <v>0</v>
      </c>
      <c r="D8" s="65">
        <v>0</v>
      </c>
      <c r="E8" s="9">
        <f>IF(D22=0, "-", D8/D22)</f>
        <v>0</v>
      </c>
      <c r="F8" s="81">
        <v>0</v>
      </c>
      <c r="G8" s="34">
        <f>IF(F22=0, "-", F8/F22)</f>
        <v>0</v>
      </c>
      <c r="H8" s="65">
        <v>1</v>
      </c>
      <c r="I8" s="9">
        <f>IF(H22=0, "-", H8/H22)</f>
        <v>5.0150451354062187E-4</v>
      </c>
      <c r="J8" s="8" t="str">
        <f t="shared" si="0"/>
        <v>-</v>
      </c>
      <c r="K8" s="9">
        <f t="shared" si="1"/>
        <v>-1</v>
      </c>
    </row>
    <row r="9" spans="1:11" x14ac:dyDescent="0.2">
      <c r="A9" s="7" t="s">
        <v>360</v>
      </c>
      <c r="B9" s="65">
        <v>1</v>
      </c>
      <c r="C9" s="34">
        <f>IF(B22=0, "-", B9/B22)</f>
        <v>3.8461538461538464E-3</v>
      </c>
      <c r="D9" s="65">
        <v>5</v>
      </c>
      <c r="E9" s="9">
        <f>IF(D22=0, "-", D9/D22)</f>
        <v>2.9239766081871343E-2</v>
      </c>
      <c r="F9" s="81">
        <v>6</v>
      </c>
      <c r="G9" s="34">
        <f>IF(F22=0, "-", F9/F22)</f>
        <v>2.2962112514351321E-3</v>
      </c>
      <c r="H9" s="65">
        <v>56</v>
      </c>
      <c r="I9" s="9">
        <f>IF(H22=0, "-", H9/H22)</f>
        <v>2.8084252758274825E-2</v>
      </c>
      <c r="J9" s="8">
        <f t="shared" si="0"/>
        <v>-0.8</v>
      </c>
      <c r="K9" s="9">
        <f t="shared" si="1"/>
        <v>-0.8928571428571429</v>
      </c>
    </row>
    <row r="10" spans="1:11" x14ac:dyDescent="0.2">
      <c r="A10" s="7" t="s">
        <v>361</v>
      </c>
      <c r="B10" s="65">
        <v>17</v>
      </c>
      <c r="C10" s="34">
        <f>IF(B22=0, "-", B10/B22)</f>
        <v>6.5384615384615388E-2</v>
      </c>
      <c r="D10" s="65">
        <v>0</v>
      </c>
      <c r="E10" s="9">
        <f>IF(D22=0, "-", D10/D22)</f>
        <v>0</v>
      </c>
      <c r="F10" s="81">
        <v>65</v>
      </c>
      <c r="G10" s="34">
        <f>IF(F22=0, "-", F10/F22)</f>
        <v>2.4875621890547265E-2</v>
      </c>
      <c r="H10" s="65">
        <v>0</v>
      </c>
      <c r="I10" s="9">
        <f>IF(H22=0, "-", H10/H22)</f>
        <v>0</v>
      </c>
      <c r="J10" s="8" t="str">
        <f t="shared" si="0"/>
        <v>-</v>
      </c>
      <c r="K10" s="9" t="str">
        <f t="shared" si="1"/>
        <v>-</v>
      </c>
    </row>
    <row r="11" spans="1:11" x14ac:dyDescent="0.2">
      <c r="A11" s="7" t="s">
        <v>362</v>
      </c>
      <c r="B11" s="65">
        <v>0</v>
      </c>
      <c r="C11" s="34">
        <f>IF(B22=0, "-", B11/B22)</f>
        <v>0</v>
      </c>
      <c r="D11" s="65">
        <v>17</v>
      </c>
      <c r="E11" s="9">
        <f>IF(D22=0, "-", D11/D22)</f>
        <v>9.9415204678362568E-2</v>
      </c>
      <c r="F11" s="81">
        <v>211</v>
      </c>
      <c r="G11" s="34">
        <f>IF(F22=0, "-", F11/F22)</f>
        <v>8.0750095675468814E-2</v>
      </c>
      <c r="H11" s="65">
        <v>268</v>
      </c>
      <c r="I11" s="9">
        <f>IF(H22=0, "-", H11/H22)</f>
        <v>0.13440320962888666</v>
      </c>
      <c r="J11" s="8">
        <f t="shared" si="0"/>
        <v>-1</v>
      </c>
      <c r="K11" s="9">
        <f t="shared" si="1"/>
        <v>-0.21268656716417911</v>
      </c>
    </row>
    <row r="12" spans="1:11" x14ac:dyDescent="0.2">
      <c r="A12" s="7" t="s">
        <v>363</v>
      </c>
      <c r="B12" s="65">
        <v>20</v>
      </c>
      <c r="C12" s="34">
        <f>IF(B22=0, "-", B12/B22)</f>
        <v>7.6923076923076927E-2</v>
      </c>
      <c r="D12" s="65">
        <v>30</v>
      </c>
      <c r="E12" s="9">
        <f>IF(D22=0, "-", D12/D22)</f>
        <v>0.17543859649122806</v>
      </c>
      <c r="F12" s="81">
        <v>396</v>
      </c>
      <c r="G12" s="34">
        <f>IF(F22=0, "-", F12/F22)</f>
        <v>0.15154994259471871</v>
      </c>
      <c r="H12" s="65">
        <v>113</v>
      </c>
      <c r="I12" s="9">
        <f>IF(H22=0, "-", H12/H22)</f>
        <v>5.667001003009027E-2</v>
      </c>
      <c r="J12" s="8">
        <f t="shared" si="0"/>
        <v>-0.33333333333333331</v>
      </c>
      <c r="K12" s="9">
        <f t="shared" si="1"/>
        <v>2.5044247787610621</v>
      </c>
    </row>
    <row r="13" spans="1:11" x14ac:dyDescent="0.2">
      <c r="A13" s="7" t="s">
        <v>364</v>
      </c>
      <c r="B13" s="65">
        <v>90</v>
      </c>
      <c r="C13" s="34">
        <f>IF(B22=0, "-", B13/B22)</f>
        <v>0.34615384615384615</v>
      </c>
      <c r="D13" s="65">
        <v>96</v>
      </c>
      <c r="E13" s="9">
        <f>IF(D22=0, "-", D13/D22)</f>
        <v>0.56140350877192979</v>
      </c>
      <c r="F13" s="81">
        <v>1117</v>
      </c>
      <c r="G13" s="34">
        <f>IF(F22=0, "-", F13/F22)</f>
        <v>0.42747799464217373</v>
      </c>
      <c r="H13" s="65">
        <v>1186</v>
      </c>
      <c r="I13" s="9">
        <f>IF(H22=0, "-", H13/H22)</f>
        <v>0.59478435305917754</v>
      </c>
      <c r="J13" s="8">
        <f t="shared" si="0"/>
        <v>-6.25E-2</v>
      </c>
      <c r="K13" s="9">
        <f t="shared" si="1"/>
        <v>-5.81787521079258E-2</v>
      </c>
    </row>
    <row r="14" spans="1:11" x14ac:dyDescent="0.2">
      <c r="A14" s="7" t="s">
        <v>365</v>
      </c>
      <c r="B14" s="65">
        <v>10</v>
      </c>
      <c r="C14" s="34">
        <f>IF(B22=0, "-", B14/B22)</f>
        <v>3.8461538461538464E-2</v>
      </c>
      <c r="D14" s="65">
        <v>0</v>
      </c>
      <c r="E14" s="9">
        <f>IF(D22=0, "-", D14/D22)</f>
        <v>0</v>
      </c>
      <c r="F14" s="81">
        <v>93</v>
      </c>
      <c r="G14" s="34">
        <f>IF(F22=0, "-", F14/F22)</f>
        <v>3.5591274397244549E-2</v>
      </c>
      <c r="H14" s="65">
        <v>27</v>
      </c>
      <c r="I14" s="9">
        <f>IF(H22=0, "-", H14/H22)</f>
        <v>1.354062186559679E-2</v>
      </c>
      <c r="J14" s="8" t="str">
        <f t="shared" si="0"/>
        <v>-</v>
      </c>
      <c r="K14" s="9">
        <f t="shared" si="1"/>
        <v>2.4444444444444446</v>
      </c>
    </row>
    <row r="15" spans="1:11" x14ac:dyDescent="0.2">
      <c r="A15" s="7" t="s">
        <v>366</v>
      </c>
      <c r="B15" s="65">
        <v>0</v>
      </c>
      <c r="C15" s="34">
        <f>IF(B22=0, "-", B15/B22)</f>
        <v>0</v>
      </c>
      <c r="D15" s="65">
        <v>3</v>
      </c>
      <c r="E15" s="9">
        <f>IF(D22=0, "-", D15/D22)</f>
        <v>1.7543859649122806E-2</v>
      </c>
      <c r="F15" s="81">
        <v>6</v>
      </c>
      <c r="G15" s="34">
        <f>IF(F22=0, "-", F15/F22)</f>
        <v>2.2962112514351321E-3</v>
      </c>
      <c r="H15" s="65">
        <v>25</v>
      </c>
      <c r="I15" s="9">
        <f>IF(H22=0, "-", H15/H22)</f>
        <v>1.2537612838515547E-2</v>
      </c>
      <c r="J15" s="8">
        <f t="shared" si="0"/>
        <v>-1</v>
      </c>
      <c r="K15" s="9">
        <f t="shared" si="1"/>
        <v>-0.76</v>
      </c>
    </row>
    <row r="16" spans="1:11" x14ac:dyDescent="0.2">
      <c r="A16" s="7" t="s">
        <v>367</v>
      </c>
      <c r="B16" s="65">
        <v>0</v>
      </c>
      <c r="C16" s="34">
        <f>IF(B22=0, "-", B16/B22)</f>
        <v>0</v>
      </c>
      <c r="D16" s="65">
        <v>6</v>
      </c>
      <c r="E16" s="9">
        <f>IF(D22=0, "-", D16/D22)</f>
        <v>3.5087719298245612E-2</v>
      </c>
      <c r="F16" s="81">
        <v>4</v>
      </c>
      <c r="G16" s="34">
        <f>IF(F22=0, "-", F16/F22)</f>
        <v>1.5308075009567547E-3</v>
      </c>
      <c r="H16" s="65">
        <v>26</v>
      </c>
      <c r="I16" s="9">
        <f>IF(H22=0, "-", H16/H22)</f>
        <v>1.3039117352056168E-2</v>
      </c>
      <c r="J16" s="8">
        <f t="shared" si="0"/>
        <v>-1</v>
      </c>
      <c r="K16" s="9">
        <f t="shared" si="1"/>
        <v>-0.84615384615384615</v>
      </c>
    </row>
    <row r="17" spans="1:11" x14ac:dyDescent="0.2">
      <c r="A17" s="7" t="s">
        <v>368</v>
      </c>
      <c r="B17" s="65">
        <v>16</v>
      </c>
      <c r="C17" s="34">
        <f>IF(B22=0, "-", B17/B22)</f>
        <v>6.1538461538461542E-2</v>
      </c>
      <c r="D17" s="65">
        <v>4</v>
      </c>
      <c r="E17" s="9">
        <f>IF(D22=0, "-", D17/D22)</f>
        <v>2.3391812865497075E-2</v>
      </c>
      <c r="F17" s="81">
        <v>61</v>
      </c>
      <c r="G17" s="34">
        <f>IF(F22=0, "-", F17/F22)</f>
        <v>2.3344814389590508E-2</v>
      </c>
      <c r="H17" s="65">
        <v>116</v>
      </c>
      <c r="I17" s="9">
        <f>IF(H22=0, "-", H17/H22)</f>
        <v>5.8174523570712136E-2</v>
      </c>
      <c r="J17" s="8">
        <f t="shared" si="0"/>
        <v>3</v>
      </c>
      <c r="K17" s="9">
        <f t="shared" si="1"/>
        <v>-0.47413793103448276</v>
      </c>
    </row>
    <row r="18" spans="1:11" x14ac:dyDescent="0.2">
      <c r="A18" s="7" t="s">
        <v>369</v>
      </c>
      <c r="B18" s="65">
        <v>26</v>
      </c>
      <c r="C18" s="34">
        <f>IF(B22=0, "-", B18/B22)</f>
        <v>0.1</v>
      </c>
      <c r="D18" s="65">
        <v>9</v>
      </c>
      <c r="E18" s="9">
        <f>IF(D22=0, "-", D18/D22)</f>
        <v>5.2631578947368418E-2</v>
      </c>
      <c r="F18" s="81">
        <v>284</v>
      </c>
      <c r="G18" s="34">
        <f>IF(F22=0, "-", F18/F22)</f>
        <v>0.10868733256792958</v>
      </c>
      <c r="H18" s="65">
        <v>175</v>
      </c>
      <c r="I18" s="9">
        <f>IF(H22=0, "-", H18/H22)</f>
        <v>8.7763289869608824E-2</v>
      </c>
      <c r="J18" s="8">
        <f t="shared" si="0"/>
        <v>1.8888888888888888</v>
      </c>
      <c r="K18" s="9">
        <f t="shared" si="1"/>
        <v>0.62285714285714289</v>
      </c>
    </row>
    <row r="19" spans="1:11" x14ac:dyDescent="0.2">
      <c r="A19" s="7" t="s">
        <v>370</v>
      </c>
      <c r="B19" s="65">
        <v>47</v>
      </c>
      <c r="C19" s="34">
        <f>IF(B22=0, "-", B19/B22)</f>
        <v>0.18076923076923077</v>
      </c>
      <c r="D19" s="65">
        <v>0</v>
      </c>
      <c r="E19" s="9">
        <f>IF(D22=0, "-", D19/D22)</f>
        <v>0</v>
      </c>
      <c r="F19" s="81">
        <v>143</v>
      </c>
      <c r="G19" s="34">
        <f>IF(F22=0, "-", F19/F22)</f>
        <v>5.4726368159203981E-2</v>
      </c>
      <c r="H19" s="65">
        <v>0</v>
      </c>
      <c r="I19" s="9">
        <f>IF(H22=0, "-", H19/H22)</f>
        <v>0</v>
      </c>
      <c r="J19" s="8" t="str">
        <f t="shared" si="0"/>
        <v>-</v>
      </c>
      <c r="K19" s="9" t="str">
        <f t="shared" si="1"/>
        <v>-</v>
      </c>
    </row>
    <row r="20" spans="1:11" x14ac:dyDescent="0.2">
      <c r="A20" s="7" t="s">
        <v>371</v>
      </c>
      <c r="B20" s="65">
        <v>33</v>
      </c>
      <c r="C20" s="34">
        <f>IF(B22=0, "-", B20/B22)</f>
        <v>0.12692307692307692</v>
      </c>
      <c r="D20" s="65">
        <v>0</v>
      </c>
      <c r="E20" s="9">
        <f>IF(D22=0, "-", D20/D22)</f>
        <v>0</v>
      </c>
      <c r="F20" s="81">
        <v>226</v>
      </c>
      <c r="G20" s="34">
        <f>IF(F22=0, "-", F20/F22)</f>
        <v>8.6490623804056643E-2</v>
      </c>
      <c r="H20" s="65">
        <v>0</v>
      </c>
      <c r="I20" s="9">
        <f>IF(H22=0, "-", H20/H22)</f>
        <v>0</v>
      </c>
      <c r="J20" s="8" t="str">
        <f t="shared" si="0"/>
        <v>-</v>
      </c>
      <c r="K20" s="9" t="str">
        <f t="shared" si="1"/>
        <v>-</v>
      </c>
    </row>
    <row r="21" spans="1:11" x14ac:dyDescent="0.2">
      <c r="A21" s="2"/>
      <c r="B21" s="68"/>
      <c r="C21" s="33"/>
      <c r="D21" s="68"/>
      <c r="E21" s="6"/>
      <c r="F21" s="82"/>
      <c r="G21" s="33"/>
      <c r="H21" s="68"/>
      <c r="I21" s="6"/>
      <c r="J21" s="5"/>
      <c r="K21" s="6"/>
    </row>
    <row r="22" spans="1:11" s="43" customFormat="1" x14ac:dyDescent="0.2">
      <c r="A22" s="162" t="s">
        <v>626</v>
      </c>
      <c r="B22" s="71">
        <f>SUM(B7:B21)</f>
        <v>260</v>
      </c>
      <c r="C22" s="40">
        <f>B22/9098</f>
        <v>2.857770938667839E-2</v>
      </c>
      <c r="D22" s="71">
        <f>SUM(D7:D21)</f>
        <v>171</v>
      </c>
      <c r="E22" s="41">
        <f>D22/7197</f>
        <v>2.3759899958315966E-2</v>
      </c>
      <c r="F22" s="77">
        <f>SUM(F7:F21)</f>
        <v>2613</v>
      </c>
      <c r="G22" s="42">
        <f>F22/89434</f>
        <v>2.9217076279714649E-2</v>
      </c>
      <c r="H22" s="71">
        <f>SUM(H7:H21)</f>
        <v>1994</v>
      </c>
      <c r="I22" s="41">
        <f>H22/91901</f>
        <v>2.1697261183229781E-2</v>
      </c>
      <c r="J22" s="37">
        <f>IF(D22=0, "-", IF((B22-D22)/D22&lt;10, (B22-D22)/D22, "&gt;999%"))</f>
        <v>0.52046783625730997</v>
      </c>
      <c r="K22" s="38">
        <f>IF(H22=0, "-", IF((F22-H22)/H22&lt;10, (F22-H22)/H22, "&gt;999%"))</f>
        <v>0.31043129388164492</v>
      </c>
    </row>
    <row r="23" spans="1:11" x14ac:dyDescent="0.2">
      <c r="B23" s="83"/>
      <c r="D23" s="83"/>
      <c r="F23" s="83"/>
      <c r="H23" s="83"/>
    </row>
    <row r="24" spans="1:11" s="43" customFormat="1" x14ac:dyDescent="0.2">
      <c r="A24" s="162" t="s">
        <v>626</v>
      </c>
      <c r="B24" s="71">
        <v>260</v>
      </c>
      <c r="C24" s="40">
        <f>B24/9098</f>
        <v>2.857770938667839E-2</v>
      </c>
      <c r="D24" s="71">
        <v>171</v>
      </c>
      <c r="E24" s="41">
        <f>D24/7197</f>
        <v>2.3759899958315966E-2</v>
      </c>
      <c r="F24" s="77">
        <v>2613</v>
      </c>
      <c r="G24" s="42">
        <f>F24/89434</f>
        <v>2.9217076279714649E-2</v>
      </c>
      <c r="H24" s="71">
        <v>1994</v>
      </c>
      <c r="I24" s="41">
        <f>H24/91901</f>
        <v>2.1697261183229781E-2</v>
      </c>
      <c r="J24" s="37">
        <f>IF(D24=0, "-", IF((B24-D24)/D24&lt;10, (B24-D24)/D24, "&gt;999%"))</f>
        <v>0.52046783625730997</v>
      </c>
      <c r="K24" s="38">
        <f>IF(H24=0, "-", IF((F24-H24)/H24&lt;10, (F24-H24)/H24, "&gt;999%"))</f>
        <v>0.31043129388164492</v>
      </c>
    </row>
    <row r="25" spans="1:11" x14ac:dyDescent="0.2">
      <c r="B25" s="83"/>
      <c r="D25" s="83"/>
      <c r="F25" s="83"/>
      <c r="H25" s="83"/>
    </row>
    <row r="26" spans="1:11" ht="15.75" x14ac:dyDescent="0.25">
      <c r="A26" s="164" t="s">
        <v>122</v>
      </c>
      <c r="B26" s="196" t="s">
        <v>1</v>
      </c>
      <c r="C26" s="200"/>
      <c r="D26" s="200"/>
      <c r="E26" s="197"/>
      <c r="F26" s="196" t="s">
        <v>14</v>
      </c>
      <c r="G26" s="200"/>
      <c r="H26" s="200"/>
      <c r="I26" s="197"/>
      <c r="J26" s="196" t="s">
        <v>15</v>
      </c>
      <c r="K26" s="197"/>
    </row>
    <row r="27" spans="1:11" x14ac:dyDescent="0.2">
      <c r="A27" s="22"/>
      <c r="B27" s="196">
        <f>VALUE(RIGHT($B$2, 4))</f>
        <v>2020</v>
      </c>
      <c r="C27" s="197"/>
      <c r="D27" s="196">
        <f>B27-1</f>
        <v>2019</v>
      </c>
      <c r="E27" s="204"/>
      <c r="F27" s="196">
        <f>B27</f>
        <v>2020</v>
      </c>
      <c r="G27" s="204"/>
      <c r="H27" s="196">
        <f>D27</f>
        <v>2019</v>
      </c>
      <c r="I27" s="204"/>
      <c r="J27" s="140" t="s">
        <v>4</v>
      </c>
      <c r="K27" s="141" t="s">
        <v>2</v>
      </c>
    </row>
    <row r="28" spans="1:11" x14ac:dyDescent="0.2">
      <c r="A28" s="163" t="s">
        <v>152</v>
      </c>
      <c r="B28" s="61" t="s">
        <v>12</v>
      </c>
      <c r="C28" s="62" t="s">
        <v>13</v>
      </c>
      <c r="D28" s="61" t="s">
        <v>12</v>
      </c>
      <c r="E28" s="63" t="s">
        <v>13</v>
      </c>
      <c r="F28" s="62" t="s">
        <v>12</v>
      </c>
      <c r="G28" s="62" t="s">
        <v>13</v>
      </c>
      <c r="H28" s="61" t="s">
        <v>12</v>
      </c>
      <c r="I28" s="63" t="s">
        <v>13</v>
      </c>
      <c r="J28" s="61"/>
      <c r="K28" s="63"/>
    </row>
    <row r="29" spans="1:11" x14ac:dyDescent="0.2">
      <c r="A29" s="7" t="s">
        <v>372</v>
      </c>
      <c r="B29" s="65">
        <v>0</v>
      </c>
      <c r="C29" s="34">
        <f>IF(B51=0, "-", B29/B51)</f>
        <v>0</v>
      </c>
      <c r="D29" s="65">
        <v>0</v>
      </c>
      <c r="E29" s="9">
        <f>IF(D51=0, "-", D29/D51)</f>
        <v>0</v>
      </c>
      <c r="F29" s="81">
        <v>8</v>
      </c>
      <c r="G29" s="34">
        <f>IF(F51=0, "-", F29/F51)</f>
        <v>8.3533465594653859E-4</v>
      </c>
      <c r="H29" s="65">
        <v>10</v>
      </c>
      <c r="I29" s="9">
        <f>IF(H51=0, "-", H29/H51)</f>
        <v>1.1595547309833025E-3</v>
      </c>
      <c r="J29" s="8" t="str">
        <f t="shared" ref="J29:J49" si="2">IF(D29=0, "-", IF((B29-D29)/D29&lt;10, (B29-D29)/D29, "&gt;999%"))</f>
        <v>-</v>
      </c>
      <c r="K29" s="9">
        <f t="shared" ref="K29:K49" si="3">IF(H29=0, "-", IF((F29-H29)/H29&lt;10, (F29-H29)/H29, "&gt;999%"))</f>
        <v>-0.2</v>
      </c>
    </row>
    <row r="30" spans="1:11" x14ac:dyDescent="0.2">
      <c r="A30" s="7" t="s">
        <v>373</v>
      </c>
      <c r="B30" s="65">
        <v>13</v>
      </c>
      <c r="C30" s="34">
        <f>IF(B51=0, "-", B30/B51)</f>
        <v>1.2195121951219513E-2</v>
      </c>
      <c r="D30" s="65">
        <v>0</v>
      </c>
      <c r="E30" s="9">
        <f>IF(D51=0, "-", D30/D51)</f>
        <v>0</v>
      </c>
      <c r="F30" s="81">
        <v>123</v>
      </c>
      <c r="G30" s="34">
        <f>IF(F51=0, "-", F30/F51)</f>
        <v>1.2843270335178032E-2</v>
      </c>
      <c r="H30" s="65">
        <v>27</v>
      </c>
      <c r="I30" s="9">
        <f>IF(H51=0, "-", H30/H51)</f>
        <v>3.1307977736549164E-3</v>
      </c>
      <c r="J30" s="8" t="str">
        <f t="shared" si="2"/>
        <v>-</v>
      </c>
      <c r="K30" s="9">
        <f t="shared" si="3"/>
        <v>3.5555555555555554</v>
      </c>
    </row>
    <row r="31" spans="1:11" x14ac:dyDescent="0.2">
      <c r="A31" s="7" t="s">
        <v>374</v>
      </c>
      <c r="B31" s="65">
        <v>63</v>
      </c>
      <c r="C31" s="34">
        <f>IF(B51=0, "-", B31/B51)</f>
        <v>5.9099437148217637E-2</v>
      </c>
      <c r="D31" s="65">
        <v>62</v>
      </c>
      <c r="E31" s="9">
        <f>IF(D51=0, "-", D31/D51)</f>
        <v>7.8680203045685279E-2</v>
      </c>
      <c r="F31" s="81">
        <v>706</v>
      </c>
      <c r="G31" s="34">
        <f>IF(F51=0, "-", F31/F51)</f>
        <v>7.3718283387282035E-2</v>
      </c>
      <c r="H31" s="65">
        <v>833</v>
      </c>
      <c r="I31" s="9">
        <f>IF(H51=0, "-", H31/H51)</f>
        <v>9.6590909090909088E-2</v>
      </c>
      <c r="J31" s="8">
        <f t="shared" si="2"/>
        <v>1.6129032258064516E-2</v>
      </c>
      <c r="K31" s="9">
        <f t="shared" si="3"/>
        <v>-0.15246098439375749</v>
      </c>
    </row>
    <row r="32" spans="1:11" x14ac:dyDescent="0.2">
      <c r="A32" s="7" t="s">
        <v>375</v>
      </c>
      <c r="B32" s="65">
        <v>125</v>
      </c>
      <c r="C32" s="34">
        <f>IF(B51=0, "-", B32/B51)</f>
        <v>0.11726078799249531</v>
      </c>
      <c r="D32" s="65">
        <v>121</v>
      </c>
      <c r="E32" s="9">
        <f>IF(D51=0, "-", D32/D51)</f>
        <v>0.15355329949238578</v>
      </c>
      <c r="F32" s="81">
        <v>1267</v>
      </c>
      <c r="G32" s="34">
        <f>IF(F51=0, "-", F32/F51)</f>
        <v>0.13229612613553304</v>
      </c>
      <c r="H32" s="65">
        <v>1416</v>
      </c>
      <c r="I32" s="9">
        <f>IF(H51=0, "-", H32/H51)</f>
        <v>0.16419294990723562</v>
      </c>
      <c r="J32" s="8">
        <f t="shared" si="2"/>
        <v>3.3057851239669422E-2</v>
      </c>
      <c r="K32" s="9">
        <f t="shared" si="3"/>
        <v>-0.10522598870056497</v>
      </c>
    </row>
    <row r="33" spans="1:11" x14ac:dyDescent="0.2">
      <c r="A33" s="7" t="s">
        <v>376</v>
      </c>
      <c r="B33" s="65">
        <v>11</v>
      </c>
      <c r="C33" s="34">
        <f>IF(B51=0, "-", B33/B51)</f>
        <v>1.0318949343339587E-2</v>
      </c>
      <c r="D33" s="65">
        <v>0</v>
      </c>
      <c r="E33" s="9">
        <f>IF(D51=0, "-", D33/D51)</f>
        <v>0</v>
      </c>
      <c r="F33" s="81">
        <v>53</v>
      </c>
      <c r="G33" s="34">
        <f>IF(F51=0, "-", F33/F51)</f>
        <v>5.5340920956458185E-3</v>
      </c>
      <c r="H33" s="65">
        <v>53</v>
      </c>
      <c r="I33" s="9">
        <f>IF(H51=0, "-", H33/H51)</f>
        <v>6.1456400742115024E-3</v>
      </c>
      <c r="J33" s="8" t="str">
        <f t="shared" si="2"/>
        <v>-</v>
      </c>
      <c r="K33" s="9">
        <f t="shared" si="3"/>
        <v>0</v>
      </c>
    </row>
    <row r="34" spans="1:11" x14ac:dyDescent="0.2">
      <c r="A34" s="7" t="s">
        <v>377</v>
      </c>
      <c r="B34" s="65">
        <v>0</v>
      </c>
      <c r="C34" s="34">
        <f>IF(B51=0, "-", B34/B51)</f>
        <v>0</v>
      </c>
      <c r="D34" s="65">
        <v>0</v>
      </c>
      <c r="E34" s="9">
        <f>IF(D51=0, "-", D34/D51)</f>
        <v>0</v>
      </c>
      <c r="F34" s="81">
        <v>0</v>
      </c>
      <c r="G34" s="34">
        <f>IF(F51=0, "-", F34/F51)</f>
        <v>0</v>
      </c>
      <c r="H34" s="65">
        <v>7</v>
      </c>
      <c r="I34" s="9">
        <f>IF(H51=0, "-", H34/H51)</f>
        <v>8.1168831168831174E-4</v>
      </c>
      <c r="J34" s="8" t="str">
        <f t="shared" si="2"/>
        <v>-</v>
      </c>
      <c r="K34" s="9">
        <f t="shared" si="3"/>
        <v>-1</v>
      </c>
    </row>
    <row r="35" spans="1:11" x14ac:dyDescent="0.2">
      <c r="A35" s="7" t="s">
        <v>378</v>
      </c>
      <c r="B35" s="65">
        <v>74</v>
      </c>
      <c r="C35" s="34">
        <f>IF(B51=0, "-", B35/B51)</f>
        <v>6.9418386491557224E-2</v>
      </c>
      <c r="D35" s="65">
        <v>85</v>
      </c>
      <c r="E35" s="9">
        <f>IF(D51=0, "-", D35/D51)</f>
        <v>0.10786802030456853</v>
      </c>
      <c r="F35" s="81">
        <v>819</v>
      </c>
      <c r="G35" s="34">
        <f>IF(F51=0, "-", F35/F51)</f>
        <v>8.5517385402526888E-2</v>
      </c>
      <c r="H35" s="65">
        <v>157</v>
      </c>
      <c r="I35" s="9">
        <f>IF(H51=0, "-", H35/H51)</f>
        <v>1.8205009276437849E-2</v>
      </c>
      <c r="J35" s="8">
        <f t="shared" si="2"/>
        <v>-0.12941176470588237</v>
      </c>
      <c r="K35" s="9">
        <f t="shared" si="3"/>
        <v>4.2165605095541405</v>
      </c>
    </row>
    <row r="36" spans="1:11" x14ac:dyDescent="0.2">
      <c r="A36" s="7" t="s">
        <v>379</v>
      </c>
      <c r="B36" s="65">
        <v>85</v>
      </c>
      <c r="C36" s="34">
        <f>IF(B51=0, "-", B36/B51)</f>
        <v>7.9737335834896811E-2</v>
      </c>
      <c r="D36" s="65">
        <v>0</v>
      </c>
      <c r="E36" s="9">
        <f>IF(D51=0, "-", D36/D51)</f>
        <v>0</v>
      </c>
      <c r="F36" s="81">
        <v>815</v>
      </c>
      <c r="G36" s="34">
        <f>IF(F51=0, "-", F36/F51)</f>
        <v>8.5099718074553618E-2</v>
      </c>
      <c r="H36" s="65">
        <v>0</v>
      </c>
      <c r="I36" s="9">
        <f>IF(H51=0, "-", H36/H51)</f>
        <v>0</v>
      </c>
      <c r="J36" s="8" t="str">
        <f t="shared" si="2"/>
        <v>-</v>
      </c>
      <c r="K36" s="9" t="str">
        <f t="shared" si="3"/>
        <v>-</v>
      </c>
    </row>
    <row r="37" spans="1:11" x14ac:dyDescent="0.2">
      <c r="A37" s="7" t="s">
        <v>380</v>
      </c>
      <c r="B37" s="65">
        <v>40</v>
      </c>
      <c r="C37" s="34">
        <f>IF(B51=0, "-", B37/B51)</f>
        <v>3.7523452157598502E-2</v>
      </c>
      <c r="D37" s="65">
        <v>20</v>
      </c>
      <c r="E37" s="9">
        <f>IF(D51=0, "-", D37/D51)</f>
        <v>2.5380710659898477E-2</v>
      </c>
      <c r="F37" s="81">
        <v>305</v>
      </c>
      <c r="G37" s="34">
        <f>IF(F51=0, "-", F37/F51)</f>
        <v>3.1847133757961783E-2</v>
      </c>
      <c r="H37" s="65">
        <v>182</v>
      </c>
      <c r="I37" s="9">
        <f>IF(H51=0, "-", H37/H51)</f>
        <v>2.1103896103896104E-2</v>
      </c>
      <c r="J37" s="8">
        <f t="shared" si="2"/>
        <v>1</v>
      </c>
      <c r="K37" s="9">
        <f t="shared" si="3"/>
        <v>0.67582417582417587</v>
      </c>
    </row>
    <row r="38" spans="1:11" x14ac:dyDescent="0.2">
      <c r="A38" s="7" t="s">
        <v>381</v>
      </c>
      <c r="B38" s="65">
        <v>253</v>
      </c>
      <c r="C38" s="34">
        <f>IF(B51=0, "-", B38/B51)</f>
        <v>0.23733583489681051</v>
      </c>
      <c r="D38" s="65">
        <v>209</v>
      </c>
      <c r="E38" s="9">
        <f>IF(D51=0, "-", D38/D51)</f>
        <v>0.26522842639593908</v>
      </c>
      <c r="F38" s="81">
        <v>1847</v>
      </c>
      <c r="G38" s="34">
        <f>IF(F51=0, "-", F38/F51)</f>
        <v>0.1928578886916571</v>
      </c>
      <c r="H38" s="65">
        <v>2167</v>
      </c>
      <c r="I38" s="9">
        <f>IF(H51=0, "-", H38/H51)</f>
        <v>0.25127551020408162</v>
      </c>
      <c r="J38" s="8">
        <f t="shared" si="2"/>
        <v>0.21052631578947367</v>
      </c>
      <c r="K38" s="9">
        <f t="shared" si="3"/>
        <v>-0.14766958929395477</v>
      </c>
    </row>
    <row r="39" spans="1:11" x14ac:dyDescent="0.2">
      <c r="A39" s="7" t="s">
        <v>382</v>
      </c>
      <c r="B39" s="65">
        <v>70</v>
      </c>
      <c r="C39" s="34">
        <f>IF(B51=0, "-", B39/B51)</f>
        <v>6.5666041275797379E-2</v>
      </c>
      <c r="D39" s="65">
        <v>24</v>
      </c>
      <c r="E39" s="9">
        <f>IF(D51=0, "-", D39/D51)</f>
        <v>3.0456852791878174E-2</v>
      </c>
      <c r="F39" s="81">
        <v>454</v>
      </c>
      <c r="G39" s="34">
        <f>IF(F51=0, "-", F39/F51)</f>
        <v>4.7405241724966067E-2</v>
      </c>
      <c r="H39" s="65">
        <v>575</v>
      </c>
      <c r="I39" s="9">
        <f>IF(H51=0, "-", H39/H51)</f>
        <v>6.6674397031539892E-2</v>
      </c>
      <c r="J39" s="8">
        <f t="shared" si="2"/>
        <v>1.9166666666666667</v>
      </c>
      <c r="K39" s="9">
        <f t="shared" si="3"/>
        <v>-0.21043478260869566</v>
      </c>
    </row>
    <row r="40" spans="1:11" x14ac:dyDescent="0.2">
      <c r="A40" s="7" t="s">
        <v>383</v>
      </c>
      <c r="B40" s="65">
        <v>77</v>
      </c>
      <c r="C40" s="34">
        <f>IF(B51=0, "-", B40/B51)</f>
        <v>7.2232645403377108E-2</v>
      </c>
      <c r="D40" s="65">
        <v>65</v>
      </c>
      <c r="E40" s="9">
        <f>IF(D51=0, "-", D40/D51)</f>
        <v>8.2487309644670048E-2</v>
      </c>
      <c r="F40" s="81">
        <v>754</v>
      </c>
      <c r="G40" s="34">
        <f>IF(F51=0, "-", F40/F51)</f>
        <v>7.8730291322961263E-2</v>
      </c>
      <c r="H40" s="65">
        <v>841</v>
      </c>
      <c r="I40" s="9">
        <f>IF(H51=0, "-", H40/H51)</f>
        <v>9.7518552875695733E-2</v>
      </c>
      <c r="J40" s="8">
        <f t="shared" si="2"/>
        <v>0.18461538461538463</v>
      </c>
      <c r="K40" s="9">
        <f t="shared" si="3"/>
        <v>-0.10344827586206896</v>
      </c>
    </row>
    <row r="41" spans="1:11" x14ac:dyDescent="0.2">
      <c r="A41" s="7" t="s">
        <v>384</v>
      </c>
      <c r="B41" s="65">
        <v>0</v>
      </c>
      <c r="C41" s="34">
        <f>IF(B51=0, "-", B41/B51)</f>
        <v>0</v>
      </c>
      <c r="D41" s="65">
        <v>0</v>
      </c>
      <c r="E41" s="9">
        <f>IF(D51=0, "-", D41/D51)</f>
        <v>0</v>
      </c>
      <c r="F41" s="81">
        <v>0</v>
      </c>
      <c r="G41" s="34">
        <f>IF(F51=0, "-", F41/F51)</f>
        <v>0</v>
      </c>
      <c r="H41" s="65">
        <v>5</v>
      </c>
      <c r="I41" s="9">
        <f>IF(H51=0, "-", H41/H51)</f>
        <v>5.7977736549165123E-4</v>
      </c>
      <c r="J41" s="8" t="str">
        <f t="shared" si="2"/>
        <v>-</v>
      </c>
      <c r="K41" s="9">
        <f t="shared" si="3"/>
        <v>-1</v>
      </c>
    </row>
    <row r="42" spans="1:11" x14ac:dyDescent="0.2">
      <c r="A42" s="7" t="s">
        <v>385</v>
      </c>
      <c r="B42" s="65">
        <v>0</v>
      </c>
      <c r="C42" s="34">
        <f>IF(B51=0, "-", B42/B51)</f>
        <v>0</v>
      </c>
      <c r="D42" s="65">
        <v>1</v>
      </c>
      <c r="E42" s="9">
        <f>IF(D51=0, "-", D42/D51)</f>
        <v>1.2690355329949238E-3</v>
      </c>
      <c r="F42" s="81">
        <v>51</v>
      </c>
      <c r="G42" s="34">
        <f>IF(F51=0, "-", F42/F51)</f>
        <v>5.3252584316591835E-3</v>
      </c>
      <c r="H42" s="65">
        <v>9</v>
      </c>
      <c r="I42" s="9">
        <f>IF(H51=0, "-", H42/H51)</f>
        <v>1.0435992578849721E-3</v>
      </c>
      <c r="J42" s="8">
        <f t="shared" si="2"/>
        <v>-1</v>
      </c>
      <c r="K42" s="9">
        <f t="shared" si="3"/>
        <v>4.666666666666667</v>
      </c>
    </row>
    <row r="43" spans="1:11" x14ac:dyDescent="0.2">
      <c r="A43" s="7" t="s">
        <v>386</v>
      </c>
      <c r="B43" s="65">
        <v>9</v>
      </c>
      <c r="C43" s="34">
        <f>IF(B51=0, "-", B43/B51)</f>
        <v>8.4427767354596627E-3</v>
      </c>
      <c r="D43" s="65">
        <v>0</v>
      </c>
      <c r="E43" s="9">
        <f>IF(D51=0, "-", D43/D51)</f>
        <v>0</v>
      </c>
      <c r="F43" s="81">
        <v>25</v>
      </c>
      <c r="G43" s="34">
        <f>IF(F51=0, "-", F43/F51)</f>
        <v>2.610420799832933E-3</v>
      </c>
      <c r="H43" s="65">
        <v>0</v>
      </c>
      <c r="I43" s="9">
        <f>IF(H51=0, "-", H43/H51)</f>
        <v>0</v>
      </c>
      <c r="J43" s="8" t="str">
        <f t="shared" si="2"/>
        <v>-</v>
      </c>
      <c r="K43" s="9" t="str">
        <f t="shared" si="3"/>
        <v>-</v>
      </c>
    </row>
    <row r="44" spans="1:11" x14ac:dyDescent="0.2">
      <c r="A44" s="7" t="s">
        <v>387</v>
      </c>
      <c r="B44" s="65">
        <v>0</v>
      </c>
      <c r="C44" s="34">
        <f>IF(B51=0, "-", B44/B51)</f>
        <v>0</v>
      </c>
      <c r="D44" s="65">
        <v>1</v>
      </c>
      <c r="E44" s="9">
        <f>IF(D51=0, "-", D44/D51)</f>
        <v>1.2690355329949238E-3</v>
      </c>
      <c r="F44" s="81">
        <v>1</v>
      </c>
      <c r="G44" s="34">
        <f>IF(F51=0, "-", F44/F51)</f>
        <v>1.0441683199331732E-4</v>
      </c>
      <c r="H44" s="65">
        <v>9</v>
      </c>
      <c r="I44" s="9">
        <f>IF(H51=0, "-", H44/H51)</f>
        <v>1.0435992578849721E-3</v>
      </c>
      <c r="J44" s="8">
        <f t="shared" si="2"/>
        <v>-1</v>
      </c>
      <c r="K44" s="9">
        <f t="shared" si="3"/>
        <v>-0.88888888888888884</v>
      </c>
    </row>
    <row r="45" spans="1:11" x14ac:dyDescent="0.2">
      <c r="A45" s="7" t="s">
        <v>388</v>
      </c>
      <c r="B45" s="65">
        <v>83</v>
      </c>
      <c r="C45" s="34">
        <f>IF(B51=0, "-", B45/B51)</f>
        <v>7.7861163227016889E-2</v>
      </c>
      <c r="D45" s="65">
        <v>51</v>
      </c>
      <c r="E45" s="9">
        <f>IF(D51=0, "-", D45/D51)</f>
        <v>6.4720812182741116E-2</v>
      </c>
      <c r="F45" s="81">
        <v>684</v>
      </c>
      <c r="G45" s="34">
        <f>IF(F51=0, "-", F45/F51)</f>
        <v>7.142111308342905E-2</v>
      </c>
      <c r="H45" s="65">
        <v>834</v>
      </c>
      <c r="I45" s="9">
        <f>IF(H51=0, "-", H45/H51)</f>
        <v>9.6706864564007428E-2</v>
      </c>
      <c r="J45" s="8">
        <f t="shared" si="2"/>
        <v>0.62745098039215685</v>
      </c>
      <c r="K45" s="9">
        <f t="shared" si="3"/>
        <v>-0.17985611510791366</v>
      </c>
    </row>
    <row r="46" spans="1:11" x14ac:dyDescent="0.2">
      <c r="A46" s="7" t="s">
        <v>389</v>
      </c>
      <c r="B46" s="65">
        <v>13</v>
      </c>
      <c r="C46" s="34">
        <f>IF(B51=0, "-", B46/B51)</f>
        <v>1.2195121951219513E-2</v>
      </c>
      <c r="D46" s="65">
        <v>3</v>
      </c>
      <c r="E46" s="9">
        <f>IF(D51=0, "-", D46/D51)</f>
        <v>3.8071065989847717E-3</v>
      </c>
      <c r="F46" s="81">
        <v>83</v>
      </c>
      <c r="G46" s="34">
        <f>IF(F51=0, "-", F46/F51)</f>
        <v>8.6665970554453374E-3</v>
      </c>
      <c r="H46" s="65">
        <v>64</v>
      </c>
      <c r="I46" s="9">
        <f>IF(H51=0, "-", H46/H51)</f>
        <v>7.4211502782931356E-3</v>
      </c>
      <c r="J46" s="8">
        <f t="shared" si="2"/>
        <v>3.3333333333333335</v>
      </c>
      <c r="K46" s="9">
        <f t="shared" si="3"/>
        <v>0.296875</v>
      </c>
    </row>
    <row r="47" spans="1:11" x14ac:dyDescent="0.2">
      <c r="A47" s="7" t="s">
        <v>390</v>
      </c>
      <c r="B47" s="65">
        <v>48</v>
      </c>
      <c r="C47" s="34">
        <f>IF(B51=0, "-", B47/B51)</f>
        <v>4.5028142589118199E-2</v>
      </c>
      <c r="D47" s="65">
        <v>92</v>
      </c>
      <c r="E47" s="9">
        <f>IF(D51=0, "-", D47/D51)</f>
        <v>0.116751269035533</v>
      </c>
      <c r="F47" s="81">
        <v>793</v>
      </c>
      <c r="G47" s="34">
        <f>IF(F51=0, "-", F47/F51)</f>
        <v>8.2802547770700632E-2</v>
      </c>
      <c r="H47" s="65">
        <v>837</v>
      </c>
      <c r="I47" s="9">
        <f>IF(H51=0, "-", H47/H51)</f>
        <v>9.7054730983302417E-2</v>
      </c>
      <c r="J47" s="8">
        <f t="shared" si="2"/>
        <v>-0.47826086956521741</v>
      </c>
      <c r="K47" s="9">
        <f t="shared" si="3"/>
        <v>-5.2568697729988054E-2</v>
      </c>
    </row>
    <row r="48" spans="1:11" x14ac:dyDescent="0.2">
      <c r="A48" s="7" t="s">
        <v>391</v>
      </c>
      <c r="B48" s="65">
        <v>75</v>
      </c>
      <c r="C48" s="34">
        <f>IF(B51=0, "-", B48/B51)</f>
        <v>7.0356472795497185E-2</v>
      </c>
      <c r="D48" s="65">
        <v>54</v>
      </c>
      <c r="E48" s="9">
        <f>IF(D51=0, "-", D48/D51)</f>
        <v>6.8527918781725886E-2</v>
      </c>
      <c r="F48" s="81">
        <v>674</v>
      </c>
      <c r="G48" s="34">
        <f>IF(F51=0, "-", F48/F51)</f>
        <v>7.0376944763495874E-2</v>
      </c>
      <c r="H48" s="65">
        <v>598</v>
      </c>
      <c r="I48" s="9">
        <f>IF(H51=0, "-", H48/H51)</f>
        <v>6.9341372912801486E-2</v>
      </c>
      <c r="J48" s="8">
        <f t="shared" si="2"/>
        <v>0.3888888888888889</v>
      </c>
      <c r="K48" s="9">
        <f t="shared" si="3"/>
        <v>0.12709030100334448</v>
      </c>
    </row>
    <row r="49" spans="1:11" x14ac:dyDescent="0.2">
      <c r="A49" s="7" t="s">
        <v>392</v>
      </c>
      <c r="B49" s="65">
        <v>27</v>
      </c>
      <c r="C49" s="34">
        <f>IF(B51=0, "-", B49/B51)</f>
        <v>2.5328330206378986E-2</v>
      </c>
      <c r="D49" s="65">
        <v>0</v>
      </c>
      <c r="E49" s="9">
        <f>IF(D51=0, "-", D49/D51)</f>
        <v>0</v>
      </c>
      <c r="F49" s="81">
        <v>115</v>
      </c>
      <c r="G49" s="34">
        <f>IF(F51=0, "-", F49/F51)</f>
        <v>1.2007935679231491E-2</v>
      </c>
      <c r="H49" s="65">
        <v>0</v>
      </c>
      <c r="I49" s="9">
        <f>IF(H51=0, "-", H49/H51)</f>
        <v>0</v>
      </c>
      <c r="J49" s="8" t="str">
        <f t="shared" si="2"/>
        <v>-</v>
      </c>
      <c r="K49" s="9" t="str">
        <f t="shared" si="3"/>
        <v>-</v>
      </c>
    </row>
    <row r="50" spans="1:11" x14ac:dyDescent="0.2">
      <c r="A50" s="2"/>
      <c r="B50" s="68"/>
      <c r="C50" s="33"/>
      <c r="D50" s="68"/>
      <c r="E50" s="6"/>
      <c r="F50" s="82"/>
      <c r="G50" s="33"/>
      <c r="H50" s="68"/>
      <c r="I50" s="6"/>
      <c r="J50" s="5"/>
      <c r="K50" s="6"/>
    </row>
    <row r="51" spans="1:11" s="43" customFormat="1" x14ac:dyDescent="0.2">
      <c r="A51" s="162" t="s">
        <v>625</v>
      </c>
      <c r="B51" s="71">
        <f>SUM(B29:B50)</f>
        <v>1066</v>
      </c>
      <c r="C51" s="40">
        <f>B51/9098</f>
        <v>0.11716860848538141</v>
      </c>
      <c r="D51" s="71">
        <f>SUM(D29:D50)</f>
        <v>788</v>
      </c>
      <c r="E51" s="41">
        <f>D51/7197</f>
        <v>0.10949006530498819</v>
      </c>
      <c r="F51" s="77">
        <f>SUM(F29:F50)</f>
        <v>9577</v>
      </c>
      <c r="G51" s="42">
        <f>F51/89434</f>
        <v>0.10708455397276204</v>
      </c>
      <c r="H51" s="71">
        <f>SUM(H29:H50)</f>
        <v>8624</v>
      </c>
      <c r="I51" s="41">
        <f>H51/91901</f>
        <v>9.3840110553748052E-2</v>
      </c>
      <c r="J51" s="37">
        <f>IF(D51=0, "-", IF((B51-D51)/D51&lt;10, (B51-D51)/D51, "&gt;999%"))</f>
        <v>0.35279187817258884</v>
      </c>
      <c r="K51" s="38">
        <f>IF(H51=0, "-", IF((F51-H51)/H51&lt;10, (F51-H51)/H51, "&gt;999%"))</f>
        <v>0.11050556586270872</v>
      </c>
    </row>
    <row r="52" spans="1:11" x14ac:dyDescent="0.2">
      <c r="B52" s="83"/>
      <c r="D52" s="83"/>
      <c r="F52" s="83"/>
      <c r="H52" s="83"/>
    </row>
    <row r="53" spans="1:11" x14ac:dyDescent="0.2">
      <c r="A53" s="163" t="s">
        <v>153</v>
      </c>
      <c r="B53" s="61" t="s">
        <v>12</v>
      </c>
      <c r="C53" s="62" t="s">
        <v>13</v>
      </c>
      <c r="D53" s="61" t="s">
        <v>12</v>
      </c>
      <c r="E53" s="63" t="s">
        <v>13</v>
      </c>
      <c r="F53" s="62" t="s">
        <v>12</v>
      </c>
      <c r="G53" s="62" t="s">
        <v>13</v>
      </c>
      <c r="H53" s="61" t="s">
        <v>12</v>
      </c>
      <c r="I53" s="63" t="s">
        <v>13</v>
      </c>
      <c r="J53" s="61"/>
      <c r="K53" s="63"/>
    </row>
    <row r="54" spans="1:11" x14ac:dyDescent="0.2">
      <c r="A54" s="7" t="s">
        <v>393</v>
      </c>
      <c r="B54" s="65">
        <v>21</v>
      </c>
      <c r="C54" s="34">
        <f>IF(B65=0, "-", B54/B65)</f>
        <v>0.12280701754385964</v>
      </c>
      <c r="D54" s="65">
        <v>12</v>
      </c>
      <c r="E54" s="9">
        <f>IF(D65=0, "-", D54/D65)</f>
        <v>0.11009174311926606</v>
      </c>
      <c r="F54" s="81">
        <v>117</v>
      </c>
      <c r="G54" s="34">
        <f>IF(F65=0, "-", F54/F65)</f>
        <v>9.6138044371405093E-2</v>
      </c>
      <c r="H54" s="65">
        <v>105</v>
      </c>
      <c r="I54" s="9">
        <f>IF(H65=0, "-", H54/H65)</f>
        <v>0.10880829015544041</v>
      </c>
      <c r="J54" s="8">
        <f t="shared" ref="J54:J63" si="4">IF(D54=0, "-", IF((B54-D54)/D54&lt;10, (B54-D54)/D54, "&gt;999%"))</f>
        <v>0.75</v>
      </c>
      <c r="K54" s="9">
        <f t="shared" ref="K54:K63" si="5">IF(H54=0, "-", IF((F54-H54)/H54&lt;10, (F54-H54)/H54, "&gt;999%"))</f>
        <v>0.11428571428571428</v>
      </c>
    </row>
    <row r="55" spans="1:11" x14ac:dyDescent="0.2">
      <c r="A55" s="7" t="s">
        <v>394</v>
      </c>
      <c r="B55" s="65">
        <v>54</v>
      </c>
      <c r="C55" s="34">
        <f>IF(B65=0, "-", B55/B65)</f>
        <v>0.31578947368421051</v>
      </c>
      <c r="D55" s="65">
        <v>21</v>
      </c>
      <c r="E55" s="9">
        <f>IF(D65=0, "-", D55/D65)</f>
        <v>0.19266055045871561</v>
      </c>
      <c r="F55" s="81">
        <v>308</v>
      </c>
      <c r="G55" s="34">
        <f>IF(F65=0, "-", F55/F65)</f>
        <v>0.25308134757600659</v>
      </c>
      <c r="H55" s="65">
        <v>56</v>
      </c>
      <c r="I55" s="9">
        <f>IF(H65=0, "-", H55/H65)</f>
        <v>5.8031088082901555E-2</v>
      </c>
      <c r="J55" s="8">
        <f t="shared" si="4"/>
        <v>1.5714285714285714</v>
      </c>
      <c r="K55" s="9">
        <f t="shared" si="5"/>
        <v>4.5</v>
      </c>
    </row>
    <row r="56" spans="1:11" x14ac:dyDescent="0.2">
      <c r="A56" s="7" t="s">
        <v>395</v>
      </c>
      <c r="B56" s="65">
        <v>15</v>
      </c>
      <c r="C56" s="34">
        <f>IF(B65=0, "-", B56/B65)</f>
        <v>8.771929824561403E-2</v>
      </c>
      <c r="D56" s="65">
        <v>14</v>
      </c>
      <c r="E56" s="9">
        <f>IF(D65=0, "-", D56/D65)</f>
        <v>0.12844036697247707</v>
      </c>
      <c r="F56" s="81">
        <v>142</v>
      </c>
      <c r="G56" s="34">
        <f>IF(F65=0, "-", F56/F65)</f>
        <v>0.11668036154478226</v>
      </c>
      <c r="H56" s="65">
        <v>156</v>
      </c>
      <c r="I56" s="9">
        <f>IF(H65=0, "-", H56/H65)</f>
        <v>0.16165803108808291</v>
      </c>
      <c r="J56" s="8">
        <f t="shared" si="4"/>
        <v>7.1428571428571425E-2</v>
      </c>
      <c r="K56" s="9">
        <f t="shared" si="5"/>
        <v>-8.9743589743589744E-2</v>
      </c>
    </row>
    <row r="57" spans="1:11" x14ac:dyDescent="0.2">
      <c r="A57" s="7" t="s">
        <v>396</v>
      </c>
      <c r="B57" s="65">
        <v>7</v>
      </c>
      <c r="C57" s="34">
        <f>IF(B65=0, "-", B57/B65)</f>
        <v>4.0935672514619881E-2</v>
      </c>
      <c r="D57" s="65">
        <v>9</v>
      </c>
      <c r="E57" s="9">
        <f>IF(D65=0, "-", D57/D65)</f>
        <v>8.2568807339449546E-2</v>
      </c>
      <c r="F57" s="81">
        <v>64</v>
      </c>
      <c r="G57" s="34">
        <f>IF(F65=0, "-", F57/F65)</f>
        <v>5.2588331963845519E-2</v>
      </c>
      <c r="H57" s="65">
        <v>99</v>
      </c>
      <c r="I57" s="9">
        <f>IF(H65=0, "-", H57/H65)</f>
        <v>0.10259067357512953</v>
      </c>
      <c r="J57" s="8">
        <f t="shared" si="4"/>
        <v>-0.22222222222222221</v>
      </c>
      <c r="K57" s="9">
        <f t="shared" si="5"/>
        <v>-0.35353535353535354</v>
      </c>
    </row>
    <row r="58" spans="1:11" x14ac:dyDescent="0.2">
      <c r="A58" s="7" t="s">
        <v>397</v>
      </c>
      <c r="B58" s="65">
        <v>0</v>
      </c>
      <c r="C58" s="34">
        <f>IF(B65=0, "-", B58/B65)</f>
        <v>0</v>
      </c>
      <c r="D58" s="65">
        <v>0</v>
      </c>
      <c r="E58" s="9">
        <f>IF(D65=0, "-", D58/D65)</f>
        <v>0</v>
      </c>
      <c r="F58" s="81">
        <v>6</v>
      </c>
      <c r="G58" s="34">
        <f>IF(F65=0, "-", F58/F65)</f>
        <v>4.9301561216105174E-3</v>
      </c>
      <c r="H58" s="65">
        <v>4</v>
      </c>
      <c r="I58" s="9">
        <f>IF(H65=0, "-", H58/H65)</f>
        <v>4.1450777202072537E-3</v>
      </c>
      <c r="J58" s="8" t="str">
        <f t="shared" si="4"/>
        <v>-</v>
      </c>
      <c r="K58" s="9">
        <f t="shared" si="5"/>
        <v>0.5</v>
      </c>
    </row>
    <row r="59" spans="1:11" x14ac:dyDescent="0.2">
      <c r="A59" s="7" t="s">
        <v>398</v>
      </c>
      <c r="B59" s="65">
        <v>1</v>
      </c>
      <c r="C59" s="34">
        <f>IF(B65=0, "-", B59/B65)</f>
        <v>5.8479532163742687E-3</v>
      </c>
      <c r="D59" s="65">
        <v>9</v>
      </c>
      <c r="E59" s="9">
        <f>IF(D65=0, "-", D59/D65)</f>
        <v>8.2568807339449546E-2</v>
      </c>
      <c r="F59" s="81">
        <v>63</v>
      </c>
      <c r="G59" s="34">
        <f>IF(F65=0, "-", F59/F65)</f>
        <v>5.1766639276910435E-2</v>
      </c>
      <c r="H59" s="65">
        <v>73</v>
      </c>
      <c r="I59" s="9">
        <f>IF(H65=0, "-", H59/H65)</f>
        <v>7.5647668393782383E-2</v>
      </c>
      <c r="J59" s="8">
        <f t="shared" si="4"/>
        <v>-0.88888888888888884</v>
      </c>
      <c r="K59" s="9">
        <f t="shared" si="5"/>
        <v>-0.13698630136986301</v>
      </c>
    </row>
    <row r="60" spans="1:11" x14ac:dyDescent="0.2">
      <c r="A60" s="7" t="s">
        <v>399</v>
      </c>
      <c r="B60" s="65">
        <v>16</v>
      </c>
      <c r="C60" s="34">
        <f>IF(B65=0, "-", B60/B65)</f>
        <v>9.3567251461988299E-2</v>
      </c>
      <c r="D60" s="65">
        <v>13</v>
      </c>
      <c r="E60" s="9">
        <f>IF(D65=0, "-", D60/D65)</f>
        <v>0.11926605504587157</v>
      </c>
      <c r="F60" s="81">
        <v>94</v>
      </c>
      <c r="G60" s="34">
        <f>IF(F65=0, "-", F60/F65)</f>
        <v>7.7239112571898111E-2</v>
      </c>
      <c r="H60" s="65">
        <v>115</v>
      </c>
      <c r="I60" s="9">
        <f>IF(H65=0, "-", H60/H65)</f>
        <v>0.11917098445595854</v>
      </c>
      <c r="J60" s="8">
        <f t="shared" si="4"/>
        <v>0.23076923076923078</v>
      </c>
      <c r="K60" s="9">
        <f t="shared" si="5"/>
        <v>-0.18260869565217391</v>
      </c>
    </row>
    <row r="61" spans="1:11" x14ac:dyDescent="0.2">
      <c r="A61" s="7" t="s">
        <v>400</v>
      </c>
      <c r="B61" s="65">
        <v>27</v>
      </c>
      <c r="C61" s="34">
        <f>IF(B65=0, "-", B61/B65)</f>
        <v>0.15789473684210525</v>
      </c>
      <c r="D61" s="65">
        <v>14</v>
      </c>
      <c r="E61" s="9">
        <f>IF(D65=0, "-", D61/D65)</f>
        <v>0.12844036697247707</v>
      </c>
      <c r="F61" s="81">
        <v>175</v>
      </c>
      <c r="G61" s="34">
        <f>IF(F65=0, "-", F61/F65)</f>
        <v>0.14379622021364011</v>
      </c>
      <c r="H61" s="65">
        <v>115</v>
      </c>
      <c r="I61" s="9">
        <f>IF(H65=0, "-", H61/H65)</f>
        <v>0.11917098445595854</v>
      </c>
      <c r="J61" s="8">
        <f t="shared" si="4"/>
        <v>0.9285714285714286</v>
      </c>
      <c r="K61" s="9">
        <f t="shared" si="5"/>
        <v>0.52173913043478259</v>
      </c>
    </row>
    <row r="62" spans="1:11" x14ac:dyDescent="0.2">
      <c r="A62" s="7" t="s">
        <v>401</v>
      </c>
      <c r="B62" s="65">
        <v>5</v>
      </c>
      <c r="C62" s="34">
        <f>IF(B65=0, "-", B62/B65)</f>
        <v>2.9239766081871343E-2</v>
      </c>
      <c r="D62" s="65">
        <v>5</v>
      </c>
      <c r="E62" s="9">
        <f>IF(D65=0, "-", D62/D65)</f>
        <v>4.5871559633027525E-2</v>
      </c>
      <c r="F62" s="81">
        <v>51</v>
      </c>
      <c r="G62" s="34">
        <f>IF(F65=0, "-", F62/F65)</f>
        <v>4.1906327033689399E-2</v>
      </c>
      <c r="H62" s="65">
        <v>50</v>
      </c>
      <c r="I62" s="9">
        <f>IF(H65=0, "-", H62/H65)</f>
        <v>5.181347150259067E-2</v>
      </c>
      <c r="J62" s="8">
        <f t="shared" si="4"/>
        <v>0</v>
      </c>
      <c r="K62" s="9">
        <f t="shared" si="5"/>
        <v>0.02</v>
      </c>
    </row>
    <row r="63" spans="1:11" x14ac:dyDescent="0.2">
      <c r="A63" s="7" t="s">
        <v>402</v>
      </c>
      <c r="B63" s="65">
        <v>25</v>
      </c>
      <c r="C63" s="34">
        <f>IF(B65=0, "-", B63/B65)</f>
        <v>0.14619883040935672</v>
      </c>
      <c r="D63" s="65">
        <v>12</v>
      </c>
      <c r="E63" s="9">
        <f>IF(D65=0, "-", D63/D65)</f>
        <v>0.11009174311926606</v>
      </c>
      <c r="F63" s="81">
        <v>197</v>
      </c>
      <c r="G63" s="34">
        <f>IF(F65=0, "-", F63/F65)</f>
        <v>0.161873459326212</v>
      </c>
      <c r="H63" s="65">
        <v>192</v>
      </c>
      <c r="I63" s="9">
        <f>IF(H65=0, "-", H63/H65)</f>
        <v>0.19896373056994818</v>
      </c>
      <c r="J63" s="8">
        <f t="shared" si="4"/>
        <v>1.0833333333333333</v>
      </c>
      <c r="K63" s="9">
        <f t="shared" si="5"/>
        <v>2.6041666666666668E-2</v>
      </c>
    </row>
    <row r="64" spans="1:11" x14ac:dyDescent="0.2">
      <c r="A64" s="2"/>
      <c r="B64" s="68"/>
      <c r="C64" s="33"/>
      <c r="D64" s="68"/>
      <c r="E64" s="6"/>
      <c r="F64" s="82"/>
      <c r="G64" s="33"/>
      <c r="H64" s="68"/>
      <c r="I64" s="6"/>
      <c r="J64" s="5"/>
      <c r="K64" s="6"/>
    </row>
    <row r="65" spans="1:11" s="43" customFormat="1" x14ac:dyDescent="0.2">
      <c r="A65" s="162" t="s">
        <v>624</v>
      </c>
      <c r="B65" s="71">
        <f>SUM(B54:B64)</f>
        <v>171</v>
      </c>
      <c r="C65" s="40">
        <f>B65/9098</f>
        <v>1.8795339635084635E-2</v>
      </c>
      <c r="D65" s="71">
        <f>SUM(D54:D64)</f>
        <v>109</v>
      </c>
      <c r="E65" s="41">
        <f>D65/7197</f>
        <v>1.5145199388634152E-2</v>
      </c>
      <c r="F65" s="77">
        <f>SUM(F54:F64)</f>
        <v>1217</v>
      </c>
      <c r="G65" s="42">
        <f>F65/89434</f>
        <v>1.3607800165485162E-2</v>
      </c>
      <c r="H65" s="71">
        <f>SUM(H54:H64)</f>
        <v>965</v>
      </c>
      <c r="I65" s="41">
        <f>H65/91901</f>
        <v>1.0500429810339386E-2</v>
      </c>
      <c r="J65" s="37">
        <f>IF(D65=0, "-", IF((B65-D65)/D65&lt;10, (B65-D65)/D65, "&gt;999%"))</f>
        <v>0.56880733944954132</v>
      </c>
      <c r="K65" s="38">
        <f>IF(H65=0, "-", IF((F65-H65)/H65&lt;10, (F65-H65)/H65, "&gt;999%"))</f>
        <v>0.26113989637305701</v>
      </c>
    </row>
    <row r="66" spans="1:11" x14ac:dyDescent="0.2">
      <c r="B66" s="83"/>
      <c r="D66" s="83"/>
      <c r="F66" s="83"/>
      <c r="H66" s="83"/>
    </row>
    <row r="67" spans="1:11" s="43" customFormat="1" x14ac:dyDescent="0.2">
      <c r="A67" s="162" t="s">
        <v>623</v>
      </c>
      <c r="B67" s="71">
        <v>1237</v>
      </c>
      <c r="C67" s="40">
        <f>B67/9098</f>
        <v>0.13596394812046603</v>
      </c>
      <c r="D67" s="71">
        <v>897</v>
      </c>
      <c r="E67" s="41">
        <f>D67/7197</f>
        <v>0.12463526469362234</v>
      </c>
      <c r="F67" s="77">
        <v>10794</v>
      </c>
      <c r="G67" s="42">
        <f>F67/89434</f>
        <v>0.12069235413824719</v>
      </c>
      <c r="H67" s="71">
        <v>9589</v>
      </c>
      <c r="I67" s="41">
        <f>H67/91901</f>
        <v>0.10434054036408744</v>
      </c>
      <c r="J67" s="37">
        <f>IF(D67=0, "-", IF((B67-D67)/D67&lt;10, (B67-D67)/D67, "&gt;999%"))</f>
        <v>0.37904124860646599</v>
      </c>
      <c r="K67" s="38">
        <f>IF(H67=0, "-", IF((F67-H67)/H67&lt;10, (F67-H67)/H67, "&gt;999%"))</f>
        <v>0.12566482427781833</v>
      </c>
    </row>
    <row r="68" spans="1:11" x14ac:dyDescent="0.2">
      <c r="B68" s="83"/>
      <c r="D68" s="83"/>
      <c r="F68" s="83"/>
      <c r="H68" s="83"/>
    </row>
    <row r="69" spans="1:11" ht="15.75" x14ac:dyDescent="0.25">
      <c r="A69" s="164" t="s">
        <v>123</v>
      </c>
      <c r="B69" s="196" t="s">
        <v>1</v>
      </c>
      <c r="C69" s="200"/>
      <c r="D69" s="200"/>
      <c r="E69" s="197"/>
      <c r="F69" s="196" t="s">
        <v>14</v>
      </c>
      <c r="G69" s="200"/>
      <c r="H69" s="200"/>
      <c r="I69" s="197"/>
      <c r="J69" s="196" t="s">
        <v>15</v>
      </c>
      <c r="K69" s="197"/>
    </row>
    <row r="70" spans="1:11" x14ac:dyDescent="0.2">
      <c r="A70" s="22"/>
      <c r="B70" s="196">
        <f>VALUE(RIGHT($B$2, 4))</f>
        <v>2020</v>
      </c>
      <c r="C70" s="197"/>
      <c r="D70" s="196">
        <f>B70-1</f>
        <v>2019</v>
      </c>
      <c r="E70" s="204"/>
      <c r="F70" s="196">
        <f>B70</f>
        <v>2020</v>
      </c>
      <c r="G70" s="204"/>
      <c r="H70" s="196">
        <f>D70</f>
        <v>2019</v>
      </c>
      <c r="I70" s="204"/>
      <c r="J70" s="140" t="s">
        <v>4</v>
      </c>
      <c r="K70" s="141" t="s">
        <v>2</v>
      </c>
    </row>
    <row r="71" spans="1:11" x14ac:dyDescent="0.2">
      <c r="A71" s="163" t="s">
        <v>154</v>
      </c>
      <c r="B71" s="61" t="s">
        <v>12</v>
      </c>
      <c r="C71" s="62" t="s">
        <v>13</v>
      </c>
      <c r="D71" s="61" t="s">
        <v>12</v>
      </c>
      <c r="E71" s="63" t="s">
        <v>13</v>
      </c>
      <c r="F71" s="62" t="s">
        <v>12</v>
      </c>
      <c r="G71" s="62" t="s">
        <v>13</v>
      </c>
      <c r="H71" s="61" t="s">
        <v>12</v>
      </c>
      <c r="I71" s="63" t="s">
        <v>13</v>
      </c>
      <c r="J71" s="61"/>
      <c r="K71" s="63"/>
    </row>
    <row r="72" spans="1:11" x14ac:dyDescent="0.2">
      <c r="A72" s="7" t="s">
        <v>403</v>
      </c>
      <c r="B72" s="65">
        <v>0</v>
      </c>
      <c r="C72" s="34">
        <f>IF(B96=0, "-", B72/B96)</f>
        <v>0</v>
      </c>
      <c r="D72" s="65">
        <v>0</v>
      </c>
      <c r="E72" s="9">
        <f>IF(D96=0, "-", D72/D96)</f>
        <v>0</v>
      </c>
      <c r="F72" s="81">
        <v>5</v>
      </c>
      <c r="G72" s="34">
        <f>IF(F96=0, "-", F72/F96)</f>
        <v>3.3022917905026086E-4</v>
      </c>
      <c r="H72" s="65">
        <v>2</v>
      </c>
      <c r="I72" s="9">
        <f>IF(H96=0, "-", H72/H96)</f>
        <v>1.352356481168436E-4</v>
      </c>
      <c r="J72" s="8" t="str">
        <f t="shared" ref="J72:J94" si="6">IF(D72=0, "-", IF((B72-D72)/D72&lt;10, (B72-D72)/D72, "&gt;999%"))</f>
        <v>-</v>
      </c>
      <c r="K72" s="9">
        <f t="shared" ref="K72:K94" si="7">IF(H72=0, "-", IF((F72-H72)/H72&lt;10, (F72-H72)/H72, "&gt;999%"))</f>
        <v>1.5</v>
      </c>
    </row>
    <row r="73" spans="1:11" x14ac:dyDescent="0.2">
      <c r="A73" s="7" t="s">
        <v>404</v>
      </c>
      <c r="B73" s="65">
        <v>38</v>
      </c>
      <c r="C73" s="34">
        <f>IF(B96=0, "-", B73/B96)</f>
        <v>2.7027027027027029E-2</v>
      </c>
      <c r="D73" s="65">
        <v>25</v>
      </c>
      <c r="E73" s="9">
        <f>IF(D96=0, "-", D73/D96)</f>
        <v>2.0096463022508039E-2</v>
      </c>
      <c r="F73" s="81">
        <v>176</v>
      </c>
      <c r="G73" s="34">
        <f>IF(F96=0, "-", F73/F96)</f>
        <v>1.1624067102569182E-2</v>
      </c>
      <c r="H73" s="65">
        <v>322</v>
      </c>
      <c r="I73" s="9">
        <f>IF(H96=0, "-", H73/H96)</f>
        <v>2.177293934681182E-2</v>
      </c>
      <c r="J73" s="8">
        <f t="shared" si="6"/>
        <v>0.52</v>
      </c>
      <c r="K73" s="9">
        <f t="shared" si="7"/>
        <v>-0.453416149068323</v>
      </c>
    </row>
    <row r="74" spans="1:11" x14ac:dyDescent="0.2">
      <c r="A74" s="7" t="s">
        <v>405</v>
      </c>
      <c r="B74" s="65">
        <v>9</v>
      </c>
      <c r="C74" s="34">
        <f>IF(B96=0, "-", B74/B96)</f>
        <v>6.4011379800853483E-3</v>
      </c>
      <c r="D74" s="65">
        <v>4</v>
      </c>
      <c r="E74" s="9">
        <f>IF(D96=0, "-", D74/D96)</f>
        <v>3.2154340836012861E-3</v>
      </c>
      <c r="F74" s="81">
        <v>63</v>
      </c>
      <c r="G74" s="34">
        <f>IF(F96=0, "-", F74/F96)</f>
        <v>4.160887656033287E-3</v>
      </c>
      <c r="H74" s="65">
        <v>14</v>
      </c>
      <c r="I74" s="9">
        <f>IF(H96=0, "-", H74/H96)</f>
        <v>9.4664953681790516E-4</v>
      </c>
      <c r="J74" s="8">
        <f t="shared" si="6"/>
        <v>1.25</v>
      </c>
      <c r="K74" s="9">
        <f t="shared" si="7"/>
        <v>3.5</v>
      </c>
    </row>
    <row r="75" spans="1:11" x14ac:dyDescent="0.2">
      <c r="A75" s="7" t="s">
        <v>406</v>
      </c>
      <c r="B75" s="65">
        <v>0</v>
      </c>
      <c r="C75" s="34">
        <f>IF(B96=0, "-", B75/B96)</f>
        <v>0</v>
      </c>
      <c r="D75" s="65">
        <v>11</v>
      </c>
      <c r="E75" s="9">
        <f>IF(D96=0, "-", D75/D96)</f>
        <v>8.8424437299035371E-3</v>
      </c>
      <c r="F75" s="81">
        <v>127</v>
      </c>
      <c r="G75" s="34">
        <f>IF(F96=0, "-", F75/F96)</f>
        <v>8.387821147876626E-3</v>
      </c>
      <c r="H75" s="65">
        <v>216</v>
      </c>
      <c r="I75" s="9">
        <f>IF(H96=0, "-", H75/H96)</f>
        <v>1.4605449996619108E-2</v>
      </c>
      <c r="J75" s="8">
        <f t="shared" si="6"/>
        <v>-1</v>
      </c>
      <c r="K75" s="9">
        <f t="shared" si="7"/>
        <v>-0.41203703703703703</v>
      </c>
    </row>
    <row r="76" spans="1:11" x14ac:dyDescent="0.2">
      <c r="A76" s="7" t="s">
        <v>407</v>
      </c>
      <c r="B76" s="65">
        <v>63</v>
      </c>
      <c r="C76" s="34">
        <f>IF(B96=0, "-", B76/B96)</f>
        <v>4.4807965860597439E-2</v>
      </c>
      <c r="D76" s="65">
        <v>108</v>
      </c>
      <c r="E76" s="9">
        <f>IF(D96=0, "-", D76/D96)</f>
        <v>8.6816720257234734E-2</v>
      </c>
      <c r="F76" s="81">
        <v>875</v>
      </c>
      <c r="G76" s="34">
        <f>IF(F96=0, "-", F76/F96)</f>
        <v>5.7790106333795652E-2</v>
      </c>
      <c r="H76" s="65">
        <v>1040</v>
      </c>
      <c r="I76" s="9">
        <f>IF(H96=0, "-", H76/H96)</f>
        <v>7.0322537020758677E-2</v>
      </c>
      <c r="J76" s="8">
        <f t="shared" si="6"/>
        <v>-0.41666666666666669</v>
      </c>
      <c r="K76" s="9">
        <f t="shared" si="7"/>
        <v>-0.15865384615384615</v>
      </c>
    </row>
    <row r="77" spans="1:11" x14ac:dyDescent="0.2">
      <c r="A77" s="7" t="s">
        <v>408</v>
      </c>
      <c r="B77" s="65">
        <v>213</v>
      </c>
      <c r="C77" s="34">
        <f>IF(B96=0, "-", B77/B96)</f>
        <v>0.15149359886201991</v>
      </c>
      <c r="D77" s="65">
        <v>113</v>
      </c>
      <c r="E77" s="9">
        <f>IF(D96=0, "-", D77/D96)</f>
        <v>9.0836012861736329E-2</v>
      </c>
      <c r="F77" s="81">
        <v>1770</v>
      </c>
      <c r="G77" s="34">
        <f>IF(F96=0, "-", F77/F96)</f>
        <v>0.11690112938379235</v>
      </c>
      <c r="H77" s="65">
        <v>1702</v>
      </c>
      <c r="I77" s="9">
        <f>IF(H96=0, "-", H77/H96)</f>
        <v>0.11508553654743391</v>
      </c>
      <c r="J77" s="8">
        <f t="shared" si="6"/>
        <v>0.88495575221238942</v>
      </c>
      <c r="K77" s="9">
        <f t="shared" si="7"/>
        <v>3.9952996474735603E-2</v>
      </c>
    </row>
    <row r="78" spans="1:11" x14ac:dyDescent="0.2">
      <c r="A78" s="7" t="s">
        <v>409</v>
      </c>
      <c r="B78" s="65">
        <v>1</v>
      </c>
      <c r="C78" s="34">
        <f>IF(B96=0, "-", B78/B96)</f>
        <v>7.1123755334281653E-4</v>
      </c>
      <c r="D78" s="65">
        <v>1</v>
      </c>
      <c r="E78" s="9">
        <f>IF(D96=0, "-", D78/D96)</f>
        <v>8.0385852090032153E-4</v>
      </c>
      <c r="F78" s="81">
        <v>17</v>
      </c>
      <c r="G78" s="34">
        <f>IF(F96=0, "-", F78/F96)</f>
        <v>1.122779208770887E-3</v>
      </c>
      <c r="H78" s="65">
        <v>34</v>
      </c>
      <c r="I78" s="9">
        <f>IF(H96=0, "-", H78/H96)</f>
        <v>2.2990060179863413E-3</v>
      </c>
      <c r="J78" s="8">
        <f t="shared" si="6"/>
        <v>0</v>
      </c>
      <c r="K78" s="9">
        <f t="shared" si="7"/>
        <v>-0.5</v>
      </c>
    </row>
    <row r="79" spans="1:11" x14ac:dyDescent="0.2">
      <c r="A79" s="7" t="s">
        <v>410</v>
      </c>
      <c r="B79" s="65">
        <v>56</v>
      </c>
      <c r="C79" s="34">
        <f>IF(B96=0, "-", B79/B96)</f>
        <v>3.9829302987197723E-2</v>
      </c>
      <c r="D79" s="65">
        <v>79</v>
      </c>
      <c r="E79" s="9">
        <f>IF(D96=0, "-", D79/D96)</f>
        <v>6.3504823151125406E-2</v>
      </c>
      <c r="F79" s="81">
        <v>841</v>
      </c>
      <c r="G79" s="34">
        <f>IF(F96=0, "-", F79/F96)</f>
        <v>5.5544547916253878E-2</v>
      </c>
      <c r="H79" s="65">
        <v>1123</v>
      </c>
      <c r="I79" s="9">
        <f>IF(H96=0, "-", H79/H96)</f>
        <v>7.5934816417607687E-2</v>
      </c>
      <c r="J79" s="8">
        <f t="shared" si="6"/>
        <v>-0.29113924050632911</v>
      </c>
      <c r="K79" s="9">
        <f t="shared" si="7"/>
        <v>-0.25111308993766696</v>
      </c>
    </row>
    <row r="80" spans="1:11" x14ac:dyDescent="0.2">
      <c r="A80" s="7" t="s">
        <v>411</v>
      </c>
      <c r="B80" s="65">
        <v>171</v>
      </c>
      <c r="C80" s="34">
        <f>IF(B96=0, "-", B80/B96)</f>
        <v>0.12162162162162163</v>
      </c>
      <c r="D80" s="65">
        <v>129</v>
      </c>
      <c r="E80" s="9">
        <f>IF(D96=0, "-", D80/D96)</f>
        <v>0.10369774919614148</v>
      </c>
      <c r="F80" s="81">
        <v>1914</v>
      </c>
      <c r="G80" s="34">
        <f>IF(F96=0, "-", F80/F96)</f>
        <v>0.12641172974043988</v>
      </c>
      <c r="H80" s="65">
        <v>2008</v>
      </c>
      <c r="I80" s="9">
        <f>IF(H96=0, "-", H80/H96)</f>
        <v>0.13577659070931097</v>
      </c>
      <c r="J80" s="8">
        <f t="shared" si="6"/>
        <v>0.32558139534883723</v>
      </c>
      <c r="K80" s="9">
        <f t="shared" si="7"/>
        <v>-4.6812749003984064E-2</v>
      </c>
    </row>
    <row r="81" spans="1:11" x14ac:dyDescent="0.2">
      <c r="A81" s="7" t="s">
        <v>412</v>
      </c>
      <c r="B81" s="65">
        <v>0</v>
      </c>
      <c r="C81" s="34">
        <f>IF(B96=0, "-", B81/B96)</f>
        <v>0</v>
      </c>
      <c r="D81" s="65">
        <v>0</v>
      </c>
      <c r="E81" s="9">
        <f>IF(D96=0, "-", D81/D96)</f>
        <v>0</v>
      </c>
      <c r="F81" s="81">
        <v>0</v>
      </c>
      <c r="G81" s="34">
        <f>IF(F96=0, "-", F81/F96)</f>
        <v>0</v>
      </c>
      <c r="H81" s="65">
        <v>23</v>
      </c>
      <c r="I81" s="9">
        <f>IF(H96=0, "-", H81/H96)</f>
        <v>1.5552099533437014E-3</v>
      </c>
      <c r="J81" s="8" t="str">
        <f t="shared" si="6"/>
        <v>-</v>
      </c>
      <c r="K81" s="9">
        <f t="shared" si="7"/>
        <v>-1</v>
      </c>
    </row>
    <row r="82" spans="1:11" x14ac:dyDescent="0.2">
      <c r="A82" s="7" t="s">
        <v>413</v>
      </c>
      <c r="B82" s="65">
        <v>16</v>
      </c>
      <c r="C82" s="34">
        <f>IF(B96=0, "-", B82/B96)</f>
        <v>1.1379800853485065E-2</v>
      </c>
      <c r="D82" s="65">
        <v>3</v>
      </c>
      <c r="E82" s="9">
        <f>IF(D96=0, "-", D82/D96)</f>
        <v>2.4115755627009648E-3</v>
      </c>
      <c r="F82" s="81">
        <v>115</v>
      </c>
      <c r="G82" s="34">
        <f>IF(F96=0, "-", F82/F96)</f>
        <v>7.5952711181560004E-3</v>
      </c>
      <c r="H82" s="65">
        <v>3</v>
      </c>
      <c r="I82" s="9">
        <f>IF(H96=0, "-", H82/H96)</f>
        <v>2.028534721752654E-4</v>
      </c>
      <c r="J82" s="8">
        <f t="shared" si="6"/>
        <v>4.333333333333333</v>
      </c>
      <c r="K82" s="9" t="str">
        <f t="shared" si="7"/>
        <v>&gt;999%</v>
      </c>
    </row>
    <row r="83" spans="1:11" x14ac:dyDescent="0.2">
      <c r="A83" s="7" t="s">
        <v>414</v>
      </c>
      <c r="B83" s="65">
        <v>157</v>
      </c>
      <c r="C83" s="34">
        <f>IF(B96=0, "-", B83/B96)</f>
        <v>0.1116642958748222</v>
      </c>
      <c r="D83" s="65">
        <v>207</v>
      </c>
      <c r="E83" s="9">
        <f>IF(D96=0, "-", D83/D96)</f>
        <v>0.16639871382636656</v>
      </c>
      <c r="F83" s="81">
        <v>1816</v>
      </c>
      <c r="G83" s="34">
        <f>IF(F96=0, "-", F83/F96)</f>
        <v>0.11993923783105476</v>
      </c>
      <c r="H83" s="65">
        <v>2124</v>
      </c>
      <c r="I83" s="9">
        <f>IF(H96=0, "-", H83/H96)</f>
        <v>0.1436202583000879</v>
      </c>
      <c r="J83" s="8">
        <f t="shared" si="6"/>
        <v>-0.24154589371980675</v>
      </c>
      <c r="K83" s="9">
        <f t="shared" si="7"/>
        <v>-0.14500941619585686</v>
      </c>
    </row>
    <row r="84" spans="1:11" x14ac:dyDescent="0.2">
      <c r="A84" s="7" t="s">
        <v>415</v>
      </c>
      <c r="B84" s="65">
        <v>166</v>
      </c>
      <c r="C84" s="34">
        <f>IF(B96=0, "-", B84/B96)</f>
        <v>0.11806543385490754</v>
      </c>
      <c r="D84" s="65">
        <v>163</v>
      </c>
      <c r="E84" s="9">
        <f>IF(D96=0, "-", D84/D96)</f>
        <v>0.13102893890675241</v>
      </c>
      <c r="F84" s="81">
        <v>1688</v>
      </c>
      <c r="G84" s="34">
        <f>IF(F96=0, "-", F84/F96)</f>
        <v>0.11148537084736808</v>
      </c>
      <c r="H84" s="65">
        <v>1734</v>
      </c>
      <c r="I84" s="9">
        <f>IF(H96=0, "-", H84/H96)</f>
        <v>0.1172493069173034</v>
      </c>
      <c r="J84" s="8">
        <f t="shared" si="6"/>
        <v>1.8404907975460124E-2</v>
      </c>
      <c r="K84" s="9">
        <f t="shared" si="7"/>
        <v>-2.6528258362168398E-2</v>
      </c>
    </row>
    <row r="85" spans="1:11" x14ac:dyDescent="0.2">
      <c r="A85" s="7" t="s">
        <v>416</v>
      </c>
      <c r="B85" s="65">
        <v>3</v>
      </c>
      <c r="C85" s="34">
        <f>IF(B96=0, "-", B85/B96)</f>
        <v>2.1337126600284497E-3</v>
      </c>
      <c r="D85" s="65">
        <v>2</v>
      </c>
      <c r="E85" s="9">
        <f>IF(D96=0, "-", D85/D96)</f>
        <v>1.6077170418006431E-3</v>
      </c>
      <c r="F85" s="81">
        <v>53</v>
      </c>
      <c r="G85" s="34">
        <f>IF(F96=0, "-", F85/F96)</f>
        <v>3.5004292979327655E-3</v>
      </c>
      <c r="H85" s="65">
        <v>35</v>
      </c>
      <c r="I85" s="9">
        <f>IF(H96=0, "-", H85/H96)</f>
        <v>2.3666238420447629E-3</v>
      </c>
      <c r="J85" s="8">
        <f t="shared" si="6"/>
        <v>0.5</v>
      </c>
      <c r="K85" s="9">
        <f t="shared" si="7"/>
        <v>0.51428571428571423</v>
      </c>
    </row>
    <row r="86" spans="1:11" x14ac:dyDescent="0.2">
      <c r="A86" s="7" t="s">
        <v>417</v>
      </c>
      <c r="B86" s="65">
        <v>3</v>
      </c>
      <c r="C86" s="34">
        <f>IF(B96=0, "-", B86/B96)</f>
        <v>2.1337126600284497E-3</v>
      </c>
      <c r="D86" s="65">
        <v>1</v>
      </c>
      <c r="E86" s="9">
        <f>IF(D96=0, "-", D86/D96)</f>
        <v>8.0385852090032153E-4</v>
      </c>
      <c r="F86" s="81">
        <v>11</v>
      </c>
      <c r="G86" s="34">
        <f>IF(F96=0, "-", F86/F96)</f>
        <v>7.265041939105739E-4</v>
      </c>
      <c r="H86" s="65">
        <v>25</v>
      </c>
      <c r="I86" s="9">
        <f>IF(H96=0, "-", H86/H96)</f>
        <v>1.6904456014605451E-3</v>
      </c>
      <c r="J86" s="8">
        <f t="shared" si="6"/>
        <v>2</v>
      </c>
      <c r="K86" s="9">
        <f t="shared" si="7"/>
        <v>-0.56000000000000005</v>
      </c>
    </row>
    <row r="87" spans="1:11" x14ac:dyDescent="0.2">
      <c r="A87" s="7" t="s">
        <v>418</v>
      </c>
      <c r="B87" s="65">
        <v>11</v>
      </c>
      <c r="C87" s="34">
        <f>IF(B96=0, "-", B87/B96)</f>
        <v>7.8236130867709811E-3</v>
      </c>
      <c r="D87" s="65">
        <v>17</v>
      </c>
      <c r="E87" s="9">
        <f>IF(D96=0, "-", D87/D96)</f>
        <v>1.3665594855305467E-2</v>
      </c>
      <c r="F87" s="81">
        <v>155</v>
      </c>
      <c r="G87" s="34">
        <f>IF(F96=0, "-", F87/F96)</f>
        <v>1.0237104550558087E-2</v>
      </c>
      <c r="H87" s="65">
        <v>153</v>
      </c>
      <c r="I87" s="9">
        <f>IF(H96=0, "-", H87/H96)</f>
        <v>1.0345527080938536E-2</v>
      </c>
      <c r="J87" s="8">
        <f t="shared" si="6"/>
        <v>-0.35294117647058826</v>
      </c>
      <c r="K87" s="9">
        <f t="shared" si="7"/>
        <v>1.3071895424836602E-2</v>
      </c>
    </row>
    <row r="88" spans="1:11" x14ac:dyDescent="0.2">
      <c r="A88" s="7" t="s">
        <v>419</v>
      </c>
      <c r="B88" s="65">
        <v>5</v>
      </c>
      <c r="C88" s="34">
        <f>IF(B96=0, "-", B88/B96)</f>
        <v>3.5561877667140826E-3</v>
      </c>
      <c r="D88" s="65">
        <v>4</v>
      </c>
      <c r="E88" s="9">
        <f>IF(D96=0, "-", D88/D96)</f>
        <v>3.2154340836012861E-3</v>
      </c>
      <c r="F88" s="81">
        <v>61</v>
      </c>
      <c r="G88" s="34">
        <f>IF(F96=0, "-", F88/F96)</f>
        <v>4.0287959844131829E-3</v>
      </c>
      <c r="H88" s="65">
        <v>44</v>
      </c>
      <c r="I88" s="9">
        <f>IF(H96=0, "-", H88/H96)</f>
        <v>2.9751842585705591E-3</v>
      </c>
      <c r="J88" s="8">
        <f t="shared" si="6"/>
        <v>0.25</v>
      </c>
      <c r="K88" s="9">
        <f t="shared" si="7"/>
        <v>0.38636363636363635</v>
      </c>
    </row>
    <row r="89" spans="1:11" x14ac:dyDescent="0.2">
      <c r="A89" s="7" t="s">
        <v>420</v>
      </c>
      <c r="B89" s="65">
        <v>3</v>
      </c>
      <c r="C89" s="34">
        <f>IF(B96=0, "-", B89/B96)</f>
        <v>2.1337126600284497E-3</v>
      </c>
      <c r="D89" s="65">
        <v>2</v>
      </c>
      <c r="E89" s="9">
        <f>IF(D96=0, "-", D89/D96)</f>
        <v>1.6077170418006431E-3</v>
      </c>
      <c r="F89" s="81">
        <v>32</v>
      </c>
      <c r="G89" s="34">
        <f>IF(F96=0, "-", F89/F96)</f>
        <v>2.1134667459216695E-3</v>
      </c>
      <c r="H89" s="65">
        <v>3</v>
      </c>
      <c r="I89" s="9">
        <f>IF(H96=0, "-", H89/H96)</f>
        <v>2.028534721752654E-4</v>
      </c>
      <c r="J89" s="8">
        <f t="shared" si="6"/>
        <v>0.5</v>
      </c>
      <c r="K89" s="9">
        <f t="shared" si="7"/>
        <v>9.6666666666666661</v>
      </c>
    </row>
    <row r="90" spans="1:11" x14ac:dyDescent="0.2">
      <c r="A90" s="7" t="s">
        <v>421</v>
      </c>
      <c r="B90" s="65">
        <v>93</v>
      </c>
      <c r="C90" s="34">
        <f>IF(B96=0, "-", B90/B96)</f>
        <v>6.6145092460881932E-2</v>
      </c>
      <c r="D90" s="65">
        <v>112</v>
      </c>
      <c r="E90" s="9">
        <f>IF(D96=0, "-", D90/D96)</f>
        <v>9.0032154340836015E-2</v>
      </c>
      <c r="F90" s="81">
        <v>1081</v>
      </c>
      <c r="G90" s="34">
        <f>IF(F96=0, "-", F90/F96)</f>
        <v>7.1395548510666401E-2</v>
      </c>
      <c r="H90" s="65">
        <v>1386</v>
      </c>
      <c r="I90" s="9">
        <f>IF(H96=0, "-", H90/H96)</f>
        <v>9.371830414497262E-2</v>
      </c>
      <c r="J90" s="8">
        <f t="shared" si="6"/>
        <v>-0.16964285714285715</v>
      </c>
      <c r="K90" s="9">
        <f t="shared" si="7"/>
        <v>-0.22005772005772006</v>
      </c>
    </row>
    <row r="91" spans="1:11" x14ac:dyDescent="0.2">
      <c r="A91" s="7" t="s">
        <v>422</v>
      </c>
      <c r="B91" s="65">
        <v>0</v>
      </c>
      <c r="C91" s="34">
        <f>IF(B96=0, "-", B91/B96)</f>
        <v>0</v>
      </c>
      <c r="D91" s="65">
        <v>0</v>
      </c>
      <c r="E91" s="9">
        <f>IF(D96=0, "-", D91/D96)</f>
        <v>0</v>
      </c>
      <c r="F91" s="81">
        <v>0</v>
      </c>
      <c r="G91" s="34">
        <f>IF(F96=0, "-", F91/F96)</f>
        <v>0</v>
      </c>
      <c r="H91" s="65">
        <v>43</v>
      </c>
      <c r="I91" s="9">
        <f>IF(H96=0, "-", H91/H96)</f>
        <v>2.9075664345121375E-3</v>
      </c>
      <c r="J91" s="8" t="str">
        <f t="shared" si="6"/>
        <v>-</v>
      </c>
      <c r="K91" s="9">
        <f t="shared" si="7"/>
        <v>-1</v>
      </c>
    </row>
    <row r="92" spans="1:11" x14ac:dyDescent="0.2">
      <c r="A92" s="7" t="s">
        <v>423</v>
      </c>
      <c r="B92" s="65">
        <v>387</v>
      </c>
      <c r="C92" s="34">
        <f>IF(B96=0, "-", B92/B96)</f>
        <v>0.27524893314366999</v>
      </c>
      <c r="D92" s="65">
        <v>218</v>
      </c>
      <c r="E92" s="9">
        <f>IF(D96=0, "-", D92/D96)</f>
        <v>0.17524115755627009</v>
      </c>
      <c r="F92" s="81">
        <v>3953</v>
      </c>
      <c r="G92" s="34">
        <f>IF(F96=0, "-", F92/F96)</f>
        <v>0.26107918895713628</v>
      </c>
      <c r="H92" s="65">
        <v>2205</v>
      </c>
      <c r="I92" s="9">
        <f>IF(H96=0, "-", H92/H96)</f>
        <v>0.14909730204882007</v>
      </c>
      <c r="J92" s="8">
        <f t="shared" si="6"/>
        <v>0.77522935779816515</v>
      </c>
      <c r="K92" s="9">
        <f t="shared" si="7"/>
        <v>0.79274376417233561</v>
      </c>
    </row>
    <row r="93" spans="1:11" x14ac:dyDescent="0.2">
      <c r="A93" s="7" t="s">
        <v>424</v>
      </c>
      <c r="B93" s="65">
        <v>0</v>
      </c>
      <c r="C93" s="34">
        <f>IF(B96=0, "-", B93/B96)</f>
        <v>0</v>
      </c>
      <c r="D93" s="65">
        <v>1</v>
      </c>
      <c r="E93" s="9">
        <f>IF(D96=0, "-", D93/D96)</f>
        <v>8.0385852090032153E-4</v>
      </c>
      <c r="F93" s="81">
        <v>15</v>
      </c>
      <c r="G93" s="34">
        <f>IF(F96=0, "-", F93/F96)</f>
        <v>9.906875371507827E-4</v>
      </c>
      <c r="H93" s="65">
        <v>37</v>
      </c>
      <c r="I93" s="9">
        <f>IF(H96=0, "-", H93/H96)</f>
        <v>2.5018594901616066E-3</v>
      </c>
      <c r="J93" s="8">
        <f t="shared" si="6"/>
        <v>-1</v>
      </c>
      <c r="K93" s="9">
        <f t="shared" si="7"/>
        <v>-0.59459459459459463</v>
      </c>
    </row>
    <row r="94" spans="1:11" x14ac:dyDescent="0.2">
      <c r="A94" s="7" t="s">
        <v>425</v>
      </c>
      <c r="B94" s="65">
        <v>11</v>
      </c>
      <c r="C94" s="34">
        <f>IF(B96=0, "-", B94/B96)</f>
        <v>7.8236130867709811E-3</v>
      </c>
      <c r="D94" s="65">
        <v>44</v>
      </c>
      <c r="E94" s="9">
        <f>IF(D96=0, "-", D94/D96)</f>
        <v>3.5369774919614148E-2</v>
      </c>
      <c r="F94" s="81">
        <v>373</v>
      </c>
      <c r="G94" s="34">
        <f>IF(F96=0, "-", F94/F96)</f>
        <v>2.4635096757149463E-2</v>
      </c>
      <c r="H94" s="65">
        <v>513</v>
      </c>
      <c r="I94" s="9">
        <f>IF(H96=0, "-", H94/H96)</f>
        <v>3.4687943741970387E-2</v>
      </c>
      <c r="J94" s="8">
        <f t="shared" si="6"/>
        <v>-0.75</v>
      </c>
      <c r="K94" s="9">
        <f t="shared" si="7"/>
        <v>-0.27290448343079921</v>
      </c>
    </row>
    <row r="95" spans="1:11" x14ac:dyDescent="0.2">
      <c r="A95" s="2"/>
      <c r="B95" s="68"/>
      <c r="C95" s="33"/>
      <c r="D95" s="68"/>
      <c r="E95" s="6"/>
      <c r="F95" s="82"/>
      <c r="G95" s="33"/>
      <c r="H95" s="68"/>
      <c r="I95" s="6"/>
      <c r="J95" s="5"/>
      <c r="K95" s="6"/>
    </row>
    <row r="96" spans="1:11" s="43" customFormat="1" x14ac:dyDescent="0.2">
      <c r="A96" s="162" t="s">
        <v>622</v>
      </c>
      <c r="B96" s="71">
        <f>SUM(B72:B95)</f>
        <v>1406</v>
      </c>
      <c r="C96" s="40">
        <f>B96/9098</f>
        <v>0.15453945922180698</v>
      </c>
      <c r="D96" s="71">
        <f>SUM(D72:D95)</f>
        <v>1244</v>
      </c>
      <c r="E96" s="41">
        <f>D96/7197</f>
        <v>0.17284979852716409</v>
      </c>
      <c r="F96" s="77">
        <f>SUM(F72:F95)</f>
        <v>15141</v>
      </c>
      <c r="G96" s="42">
        <f>F96/89434</f>
        <v>0.16929802983205491</v>
      </c>
      <c r="H96" s="71">
        <f>SUM(H72:H95)</f>
        <v>14789</v>
      </c>
      <c r="I96" s="41">
        <f>H96/91901</f>
        <v>0.16092316732135667</v>
      </c>
      <c r="J96" s="37">
        <f>IF(D96=0, "-", IF((B96-D96)/D96&lt;10, (B96-D96)/D96, "&gt;999%"))</f>
        <v>0.13022508038585209</v>
      </c>
      <c r="K96" s="38">
        <f>IF(H96=0, "-", IF((F96-H96)/H96&lt;10, (F96-H96)/H96, "&gt;999%"))</f>
        <v>2.3801474068564473E-2</v>
      </c>
    </row>
    <row r="97" spans="1:11" x14ac:dyDescent="0.2">
      <c r="B97" s="83"/>
      <c r="D97" s="83"/>
      <c r="F97" s="83"/>
      <c r="H97" s="83"/>
    </row>
    <row r="98" spans="1:11" x14ac:dyDescent="0.2">
      <c r="A98" s="163" t="s">
        <v>155</v>
      </c>
      <c r="B98" s="61" t="s">
        <v>12</v>
      </c>
      <c r="C98" s="62" t="s">
        <v>13</v>
      </c>
      <c r="D98" s="61" t="s">
        <v>12</v>
      </c>
      <c r="E98" s="63" t="s">
        <v>13</v>
      </c>
      <c r="F98" s="62" t="s">
        <v>12</v>
      </c>
      <c r="G98" s="62" t="s">
        <v>13</v>
      </c>
      <c r="H98" s="61" t="s">
        <v>12</v>
      </c>
      <c r="I98" s="63" t="s">
        <v>13</v>
      </c>
      <c r="J98" s="61"/>
      <c r="K98" s="63"/>
    </row>
    <row r="99" spans="1:11" x14ac:dyDescent="0.2">
      <c r="A99" s="7" t="s">
        <v>426</v>
      </c>
      <c r="B99" s="65">
        <v>1</v>
      </c>
      <c r="C99" s="34">
        <f>IF(B113=0, "-", B99/B113)</f>
        <v>7.462686567164179E-3</v>
      </c>
      <c r="D99" s="65">
        <v>1</v>
      </c>
      <c r="E99" s="9">
        <f>IF(D113=0, "-", D99/D113)</f>
        <v>9.1743119266055051E-3</v>
      </c>
      <c r="F99" s="81">
        <v>44</v>
      </c>
      <c r="G99" s="34">
        <f>IF(F113=0, "-", F99/F113)</f>
        <v>2.6650514839491216E-2</v>
      </c>
      <c r="H99" s="65">
        <v>19</v>
      </c>
      <c r="I99" s="9">
        <f>IF(H113=0, "-", H99/H113)</f>
        <v>1.1411411411411412E-2</v>
      </c>
      <c r="J99" s="8">
        <f t="shared" ref="J99:J111" si="8">IF(D99=0, "-", IF((B99-D99)/D99&lt;10, (B99-D99)/D99, "&gt;999%"))</f>
        <v>0</v>
      </c>
      <c r="K99" s="9">
        <f t="shared" ref="K99:K111" si="9">IF(H99=0, "-", IF((F99-H99)/H99&lt;10, (F99-H99)/H99, "&gt;999%"))</f>
        <v>1.3157894736842106</v>
      </c>
    </row>
    <row r="100" spans="1:11" x14ac:dyDescent="0.2">
      <c r="A100" s="7" t="s">
        <v>427</v>
      </c>
      <c r="B100" s="65">
        <v>26</v>
      </c>
      <c r="C100" s="34">
        <f>IF(B113=0, "-", B100/B113)</f>
        <v>0.19402985074626866</v>
      </c>
      <c r="D100" s="65">
        <v>10</v>
      </c>
      <c r="E100" s="9">
        <f>IF(D113=0, "-", D100/D113)</f>
        <v>9.1743119266055051E-2</v>
      </c>
      <c r="F100" s="81">
        <v>223</v>
      </c>
      <c r="G100" s="34">
        <f>IF(F113=0, "-", F100/F113)</f>
        <v>0.13506965475469412</v>
      </c>
      <c r="H100" s="65">
        <v>200</v>
      </c>
      <c r="I100" s="9">
        <f>IF(H113=0, "-", H100/H113)</f>
        <v>0.12012012012012012</v>
      </c>
      <c r="J100" s="8">
        <f t="shared" si="8"/>
        <v>1.6</v>
      </c>
      <c r="K100" s="9">
        <f t="shared" si="9"/>
        <v>0.115</v>
      </c>
    </row>
    <row r="101" spans="1:11" x14ac:dyDescent="0.2">
      <c r="A101" s="7" t="s">
        <v>428</v>
      </c>
      <c r="B101" s="65">
        <v>6</v>
      </c>
      <c r="C101" s="34">
        <f>IF(B113=0, "-", B101/B113)</f>
        <v>4.4776119402985072E-2</v>
      </c>
      <c r="D101" s="65">
        <v>11</v>
      </c>
      <c r="E101" s="9">
        <f>IF(D113=0, "-", D101/D113)</f>
        <v>0.10091743119266056</v>
      </c>
      <c r="F101" s="81">
        <v>248</v>
      </c>
      <c r="G101" s="34">
        <f>IF(F113=0, "-", F101/F113)</f>
        <v>0.15021199273167776</v>
      </c>
      <c r="H101" s="65">
        <v>228</v>
      </c>
      <c r="I101" s="9">
        <f>IF(H113=0, "-", H101/H113)</f>
        <v>0.13693693693693693</v>
      </c>
      <c r="J101" s="8">
        <f t="shared" si="8"/>
        <v>-0.45454545454545453</v>
      </c>
      <c r="K101" s="9">
        <f t="shared" si="9"/>
        <v>8.771929824561403E-2</v>
      </c>
    </row>
    <row r="102" spans="1:11" x14ac:dyDescent="0.2">
      <c r="A102" s="7" t="s">
        <v>429</v>
      </c>
      <c r="B102" s="65">
        <v>3</v>
      </c>
      <c r="C102" s="34">
        <f>IF(B113=0, "-", B102/B113)</f>
        <v>2.2388059701492536E-2</v>
      </c>
      <c r="D102" s="65">
        <v>11</v>
      </c>
      <c r="E102" s="9">
        <f>IF(D113=0, "-", D102/D113)</f>
        <v>0.10091743119266056</v>
      </c>
      <c r="F102" s="81">
        <v>62</v>
      </c>
      <c r="G102" s="34">
        <f>IF(F113=0, "-", F102/F113)</f>
        <v>3.7552998182919441E-2</v>
      </c>
      <c r="H102" s="65">
        <v>78</v>
      </c>
      <c r="I102" s="9">
        <f>IF(H113=0, "-", H102/H113)</f>
        <v>4.6846846846846847E-2</v>
      </c>
      <c r="J102" s="8">
        <f t="shared" si="8"/>
        <v>-0.72727272727272729</v>
      </c>
      <c r="K102" s="9">
        <f t="shared" si="9"/>
        <v>-0.20512820512820512</v>
      </c>
    </row>
    <row r="103" spans="1:11" x14ac:dyDescent="0.2">
      <c r="A103" s="7" t="s">
        <v>430</v>
      </c>
      <c r="B103" s="65">
        <v>6</v>
      </c>
      <c r="C103" s="34">
        <f>IF(B113=0, "-", B103/B113)</f>
        <v>4.4776119402985072E-2</v>
      </c>
      <c r="D103" s="65">
        <v>8</v>
      </c>
      <c r="E103" s="9">
        <f>IF(D113=0, "-", D103/D113)</f>
        <v>7.3394495412844041E-2</v>
      </c>
      <c r="F103" s="81">
        <v>108</v>
      </c>
      <c r="G103" s="34">
        <f>IF(F113=0, "-", F103/F113)</f>
        <v>6.5414900060569353E-2</v>
      </c>
      <c r="H103" s="65">
        <v>150</v>
      </c>
      <c r="I103" s="9">
        <f>IF(H113=0, "-", H103/H113)</f>
        <v>9.0090090090090086E-2</v>
      </c>
      <c r="J103" s="8">
        <f t="shared" si="8"/>
        <v>-0.25</v>
      </c>
      <c r="K103" s="9">
        <f t="shared" si="9"/>
        <v>-0.28000000000000003</v>
      </c>
    </row>
    <row r="104" spans="1:11" x14ac:dyDescent="0.2">
      <c r="A104" s="7" t="s">
        <v>431</v>
      </c>
      <c r="B104" s="65">
        <v>4</v>
      </c>
      <c r="C104" s="34">
        <f>IF(B113=0, "-", B104/B113)</f>
        <v>2.9850746268656716E-2</v>
      </c>
      <c r="D104" s="65">
        <v>11</v>
      </c>
      <c r="E104" s="9">
        <f>IF(D113=0, "-", D104/D113)</f>
        <v>0.10091743119266056</v>
      </c>
      <c r="F104" s="81">
        <v>101</v>
      </c>
      <c r="G104" s="34">
        <f>IF(F113=0, "-", F104/F113)</f>
        <v>6.1175045427013929E-2</v>
      </c>
      <c r="H104" s="65">
        <v>114</v>
      </c>
      <c r="I104" s="9">
        <f>IF(H113=0, "-", H104/H113)</f>
        <v>6.8468468468468463E-2</v>
      </c>
      <c r="J104" s="8">
        <f t="shared" si="8"/>
        <v>-0.63636363636363635</v>
      </c>
      <c r="K104" s="9">
        <f t="shared" si="9"/>
        <v>-0.11403508771929824</v>
      </c>
    </row>
    <row r="105" spans="1:11" x14ac:dyDescent="0.2">
      <c r="A105" s="7" t="s">
        <v>432</v>
      </c>
      <c r="B105" s="65">
        <v>35</v>
      </c>
      <c r="C105" s="34">
        <f>IF(B113=0, "-", B105/B113)</f>
        <v>0.26119402985074625</v>
      </c>
      <c r="D105" s="65">
        <v>13</v>
      </c>
      <c r="E105" s="9">
        <f>IF(D113=0, "-", D105/D113)</f>
        <v>0.11926605504587157</v>
      </c>
      <c r="F105" s="81">
        <v>237</v>
      </c>
      <c r="G105" s="34">
        <f>IF(F113=0, "-", F105/F113)</f>
        <v>0.14354936402180496</v>
      </c>
      <c r="H105" s="65">
        <v>216</v>
      </c>
      <c r="I105" s="9">
        <f>IF(H113=0, "-", H105/H113)</f>
        <v>0.12972972972972974</v>
      </c>
      <c r="J105" s="8">
        <f t="shared" si="8"/>
        <v>1.6923076923076923</v>
      </c>
      <c r="K105" s="9">
        <f t="shared" si="9"/>
        <v>9.7222222222222224E-2</v>
      </c>
    </row>
    <row r="106" spans="1:11" x14ac:dyDescent="0.2">
      <c r="A106" s="7" t="s">
        <v>433</v>
      </c>
      <c r="B106" s="65">
        <v>4</v>
      </c>
      <c r="C106" s="34">
        <f>IF(B113=0, "-", B106/B113)</f>
        <v>2.9850746268656716E-2</v>
      </c>
      <c r="D106" s="65">
        <v>0</v>
      </c>
      <c r="E106" s="9">
        <f>IF(D113=0, "-", D106/D113)</f>
        <v>0</v>
      </c>
      <c r="F106" s="81">
        <v>11</v>
      </c>
      <c r="G106" s="34">
        <f>IF(F113=0, "-", F106/F113)</f>
        <v>6.6626287098728041E-3</v>
      </c>
      <c r="H106" s="65">
        <v>0</v>
      </c>
      <c r="I106" s="9">
        <f>IF(H113=0, "-", H106/H113)</f>
        <v>0</v>
      </c>
      <c r="J106" s="8" t="str">
        <f t="shared" si="8"/>
        <v>-</v>
      </c>
      <c r="K106" s="9" t="str">
        <f t="shared" si="9"/>
        <v>-</v>
      </c>
    </row>
    <row r="107" spans="1:11" x14ac:dyDescent="0.2">
      <c r="A107" s="7" t="s">
        <v>434</v>
      </c>
      <c r="B107" s="65">
        <v>17</v>
      </c>
      <c r="C107" s="34">
        <f>IF(B113=0, "-", B107/B113)</f>
        <v>0.12686567164179105</v>
      </c>
      <c r="D107" s="65">
        <v>0</v>
      </c>
      <c r="E107" s="9">
        <f>IF(D113=0, "-", D107/D113)</f>
        <v>0</v>
      </c>
      <c r="F107" s="81">
        <v>50</v>
      </c>
      <c r="G107" s="34">
        <f>IF(F113=0, "-", F107/F113)</f>
        <v>3.0284675953967291E-2</v>
      </c>
      <c r="H107" s="65">
        <v>0</v>
      </c>
      <c r="I107" s="9">
        <f>IF(H113=0, "-", H107/H113)</f>
        <v>0</v>
      </c>
      <c r="J107" s="8" t="str">
        <f t="shared" si="8"/>
        <v>-</v>
      </c>
      <c r="K107" s="9" t="str">
        <f t="shared" si="9"/>
        <v>-</v>
      </c>
    </row>
    <row r="108" spans="1:11" x14ac:dyDescent="0.2">
      <c r="A108" s="7" t="s">
        <v>435</v>
      </c>
      <c r="B108" s="65">
        <v>1</v>
      </c>
      <c r="C108" s="34">
        <f>IF(B113=0, "-", B108/B113)</f>
        <v>7.462686567164179E-3</v>
      </c>
      <c r="D108" s="65">
        <v>8</v>
      </c>
      <c r="E108" s="9">
        <f>IF(D113=0, "-", D108/D113)</f>
        <v>7.3394495412844041E-2</v>
      </c>
      <c r="F108" s="81">
        <v>57</v>
      </c>
      <c r="G108" s="34">
        <f>IF(F113=0, "-", F108/F113)</f>
        <v>3.4524530587522716E-2</v>
      </c>
      <c r="H108" s="65">
        <v>51</v>
      </c>
      <c r="I108" s="9">
        <f>IF(H113=0, "-", H108/H113)</f>
        <v>3.063063063063063E-2</v>
      </c>
      <c r="J108" s="8">
        <f t="shared" si="8"/>
        <v>-0.875</v>
      </c>
      <c r="K108" s="9">
        <f t="shared" si="9"/>
        <v>0.11764705882352941</v>
      </c>
    </row>
    <row r="109" spans="1:11" x14ac:dyDescent="0.2">
      <c r="A109" s="7" t="s">
        <v>436</v>
      </c>
      <c r="B109" s="65">
        <v>10</v>
      </c>
      <c r="C109" s="34">
        <f>IF(B113=0, "-", B109/B113)</f>
        <v>7.4626865671641784E-2</v>
      </c>
      <c r="D109" s="65">
        <v>14</v>
      </c>
      <c r="E109" s="9">
        <f>IF(D113=0, "-", D109/D113)</f>
        <v>0.12844036697247707</v>
      </c>
      <c r="F109" s="81">
        <v>191</v>
      </c>
      <c r="G109" s="34">
        <f>IF(F113=0, "-", F109/F113)</f>
        <v>0.11568746214415505</v>
      </c>
      <c r="H109" s="65">
        <v>273</v>
      </c>
      <c r="I109" s="9">
        <f>IF(H113=0, "-", H109/H113)</f>
        <v>0.16396396396396395</v>
      </c>
      <c r="J109" s="8">
        <f t="shared" si="8"/>
        <v>-0.2857142857142857</v>
      </c>
      <c r="K109" s="9">
        <f t="shared" si="9"/>
        <v>-0.30036630036630035</v>
      </c>
    </row>
    <row r="110" spans="1:11" x14ac:dyDescent="0.2">
      <c r="A110" s="7" t="s">
        <v>437</v>
      </c>
      <c r="B110" s="65">
        <v>7</v>
      </c>
      <c r="C110" s="34">
        <f>IF(B113=0, "-", B110/B113)</f>
        <v>5.2238805970149252E-2</v>
      </c>
      <c r="D110" s="65">
        <v>8</v>
      </c>
      <c r="E110" s="9">
        <f>IF(D113=0, "-", D110/D113)</f>
        <v>7.3394495412844041E-2</v>
      </c>
      <c r="F110" s="81">
        <v>149</v>
      </c>
      <c r="G110" s="34">
        <f>IF(F113=0, "-", F110/F113)</f>
        <v>9.0248334342822534E-2</v>
      </c>
      <c r="H110" s="65">
        <v>123</v>
      </c>
      <c r="I110" s="9">
        <f>IF(H113=0, "-", H110/H113)</f>
        <v>7.3873873873873869E-2</v>
      </c>
      <c r="J110" s="8">
        <f t="shared" si="8"/>
        <v>-0.125</v>
      </c>
      <c r="K110" s="9">
        <f t="shared" si="9"/>
        <v>0.21138211382113822</v>
      </c>
    </row>
    <row r="111" spans="1:11" x14ac:dyDescent="0.2">
      <c r="A111" s="7" t="s">
        <v>438</v>
      </c>
      <c r="B111" s="65">
        <v>14</v>
      </c>
      <c r="C111" s="34">
        <f>IF(B113=0, "-", B111/B113)</f>
        <v>0.1044776119402985</v>
      </c>
      <c r="D111" s="65">
        <v>14</v>
      </c>
      <c r="E111" s="9">
        <f>IF(D113=0, "-", D111/D113)</f>
        <v>0.12844036697247707</v>
      </c>
      <c r="F111" s="81">
        <v>170</v>
      </c>
      <c r="G111" s="34">
        <f>IF(F113=0, "-", F111/F113)</f>
        <v>0.1029678982434888</v>
      </c>
      <c r="H111" s="65">
        <v>213</v>
      </c>
      <c r="I111" s="9">
        <f>IF(H113=0, "-", H111/H113)</f>
        <v>0.12792792792792793</v>
      </c>
      <c r="J111" s="8">
        <f t="shared" si="8"/>
        <v>0</v>
      </c>
      <c r="K111" s="9">
        <f t="shared" si="9"/>
        <v>-0.20187793427230047</v>
      </c>
    </row>
    <row r="112" spans="1:11" x14ac:dyDescent="0.2">
      <c r="A112" s="2"/>
      <c r="B112" s="68"/>
      <c r="C112" s="33"/>
      <c r="D112" s="68"/>
      <c r="E112" s="6"/>
      <c r="F112" s="82"/>
      <c r="G112" s="33"/>
      <c r="H112" s="68"/>
      <c r="I112" s="6"/>
      <c r="J112" s="5"/>
      <c r="K112" s="6"/>
    </row>
    <row r="113" spans="1:11" s="43" customFormat="1" x14ac:dyDescent="0.2">
      <c r="A113" s="162" t="s">
        <v>621</v>
      </c>
      <c r="B113" s="71">
        <f>SUM(B99:B112)</f>
        <v>134</v>
      </c>
      <c r="C113" s="40">
        <f>B113/9098</f>
        <v>1.4728511760826556E-2</v>
      </c>
      <c r="D113" s="71">
        <f>SUM(D99:D112)</f>
        <v>109</v>
      </c>
      <c r="E113" s="41">
        <f>D113/7197</f>
        <v>1.5145199388634152E-2</v>
      </c>
      <c r="F113" s="77">
        <f>SUM(F99:F112)</f>
        <v>1651</v>
      </c>
      <c r="G113" s="42">
        <f>F113/89434</f>
        <v>1.8460540733949059E-2</v>
      </c>
      <c r="H113" s="71">
        <f>SUM(H99:H112)</f>
        <v>1665</v>
      </c>
      <c r="I113" s="41">
        <f>H113/91901</f>
        <v>1.8117321900741015E-2</v>
      </c>
      <c r="J113" s="37">
        <f>IF(D113=0, "-", IF((B113-D113)/D113&lt;10, (B113-D113)/D113, "&gt;999%"))</f>
        <v>0.22935779816513763</v>
      </c>
      <c r="K113" s="38">
        <f>IF(H113=0, "-", IF((F113-H113)/H113&lt;10, (F113-H113)/H113, "&gt;999%"))</f>
        <v>-8.4084084084084087E-3</v>
      </c>
    </row>
    <row r="114" spans="1:11" x14ac:dyDescent="0.2">
      <c r="B114" s="83"/>
      <c r="D114" s="83"/>
      <c r="F114" s="83"/>
      <c r="H114" s="83"/>
    </row>
    <row r="115" spans="1:11" s="43" customFormat="1" x14ac:dyDescent="0.2">
      <c r="A115" s="162" t="s">
        <v>620</v>
      </c>
      <c r="B115" s="71">
        <v>1540</v>
      </c>
      <c r="C115" s="40">
        <f>B115/9098</f>
        <v>0.16926797098263355</v>
      </c>
      <c r="D115" s="71">
        <v>1353</v>
      </c>
      <c r="E115" s="41">
        <f>D115/7197</f>
        <v>0.18799499791579824</v>
      </c>
      <c r="F115" s="77">
        <v>16792</v>
      </c>
      <c r="G115" s="42">
        <f>F115/89434</f>
        <v>0.18775857056600398</v>
      </c>
      <c r="H115" s="71">
        <v>16454</v>
      </c>
      <c r="I115" s="41">
        <f>H115/91901</f>
        <v>0.1790404892220977</v>
      </c>
      <c r="J115" s="37">
        <f>IF(D115=0, "-", IF((B115-D115)/D115&lt;10, (B115-D115)/D115, "&gt;999%"))</f>
        <v>0.13821138211382114</v>
      </c>
      <c r="K115" s="38">
        <f>IF(H115=0, "-", IF((F115-H115)/H115&lt;10, (F115-H115)/H115, "&gt;999%"))</f>
        <v>2.0542117418256959E-2</v>
      </c>
    </row>
    <row r="116" spans="1:11" x14ac:dyDescent="0.2">
      <c r="B116" s="83"/>
      <c r="D116" s="83"/>
      <c r="F116" s="83"/>
      <c r="H116" s="83"/>
    </row>
    <row r="117" spans="1:11" ht="15.75" x14ac:dyDescent="0.25">
      <c r="A117" s="164" t="s">
        <v>124</v>
      </c>
      <c r="B117" s="196" t="s">
        <v>1</v>
      </c>
      <c r="C117" s="200"/>
      <c r="D117" s="200"/>
      <c r="E117" s="197"/>
      <c r="F117" s="196" t="s">
        <v>14</v>
      </c>
      <c r="G117" s="200"/>
      <c r="H117" s="200"/>
      <c r="I117" s="197"/>
      <c r="J117" s="196" t="s">
        <v>15</v>
      </c>
      <c r="K117" s="197"/>
    </row>
    <row r="118" spans="1:11" x14ac:dyDescent="0.2">
      <c r="A118" s="22"/>
      <c r="B118" s="196">
        <f>VALUE(RIGHT($B$2, 4))</f>
        <v>2020</v>
      </c>
      <c r="C118" s="197"/>
      <c r="D118" s="196">
        <f>B118-1</f>
        <v>2019</v>
      </c>
      <c r="E118" s="204"/>
      <c r="F118" s="196">
        <f>B118</f>
        <v>2020</v>
      </c>
      <c r="G118" s="204"/>
      <c r="H118" s="196">
        <f>D118</f>
        <v>2019</v>
      </c>
      <c r="I118" s="204"/>
      <c r="J118" s="140" t="s">
        <v>4</v>
      </c>
      <c r="K118" s="141" t="s">
        <v>2</v>
      </c>
    </row>
    <row r="119" spans="1:11" x14ac:dyDescent="0.2">
      <c r="A119" s="163" t="s">
        <v>156</v>
      </c>
      <c r="B119" s="61" t="s">
        <v>12</v>
      </c>
      <c r="C119" s="62" t="s">
        <v>13</v>
      </c>
      <c r="D119" s="61" t="s">
        <v>12</v>
      </c>
      <c r="E119" s="63" t="s">
        <v>13</v>
      </c>
      <c r="F119" s="62" t="s">
        <v>12</v>
      </c>
      <c r="G119" s="62" t="s">
        <v>13</v>
      </c>
      <c r="H119" s="61" t="s">
        <v>12</v>
      </c>
      <c r="I119" s="63" t="s">
        <v>13</v>
      </c>
      <c r="J119" s="61"/>
      <c r="K119" s="63"/>
    </row>
    <row r="120" spans="1:11" x14ac:dyDescent="0.2">
      <c r="A120" s="7" t="s">
        <v>439</v>
      </c>
      <c r="B120" s="65">
        <v>5</v>
      </c>
      <c r="C120" s="34">
        <f>IF(B147=0, "-", B120/B147)</f>
        <v>4.6554934823091251E-3</v>
      </c>
      <c r="D120" s="65">
        <v>11</v>
      </c>
      <c r="E120" s="9">
        <f>IF(D147=0, "-", D120/D147)</f>
        <v>1.3613861386138614E-2</v>
      </c>
      <c r="F120" s="81">
        <v>98</v>
      </c>
      <c r="G120" s="34">
        <f>IF(F147=0, "-", F120/F147)</f>
        <v>9.6134981361585253E-3</v>
      </c>
      <c r="H120" s="65">
        <v>183</v>
      </c>
      <c r="I120" s="9">
        <f>IF(H147=0, "-", H120/H147)</f>
        <v>1.7510286097024208E-2</v>
      </c>
      <c r="J120" s="8">
        <f t="shared" ref="J120:J145" si="10">IF(D120=0, "-", IF((B120-D120)/D120&lt;10, (B120-D120)/D120, "&gt;999%"))</f>
        <v>-0.54545454545454541</v>
      </c>
      <c r="K120" s="9">
        <f t="shared" ref="K120:K145" si="11">IF(H120=0, "-", IF((F120-H120)/H120&lt;10, (F120-H120)/H120, "&gt;999%"))</f>
        <v>-0.46448087431693991</v>
      </c>
    </row>
    <row r="121" spans="1:11" x14ac:dyDescent="0.2">
      <c r="A121" s="7" t="s">
        <v>440</v>
      </c>
      <c r="B121" s="65">
        <v>91</v>
      </c>
      <c r="C121" s="34">
        <f>IF(B147=0, "-", B121/B147)</f>
        <v>8.4729981378026065E-2</v>
      </c>
      <c r="D121" s="65">
        <v>56</v>
      </c>
      <c r="E121" s="9">
        <f>IF(D147=0, "-", D121/D147)</f>
        <v>6.9306930693069313E-2</v>
      </c>
      <c r="F121" s="81">
        <v>707</v>
      </c>
      <c r="G121" s="34">
        <f>IF(F147=0, "-", F121/F147)</f>
        <v>6.935452226800079E-2</v>
      </c>
      <c r="H121" s="65">
        <v>557</v>
      </c>
      <c r="I121" s="9">
        <f>IF(H147=0, "-", H121/H147)</f>
        <v>5.3296335278920678E-2</v>
      </c>
      <c r="J121" s="8">
        <f t="shared" si="10"/>
        <v>0.625</v>
      </c>
      <c r="K121" s="9">
        <f t="shared" si="11"/>
        <v>0.26929982046678635</v>
      </c>
    </row>
    <row r="122" spans="1:11" x14ac:dyDescent="0.2">
      <c r="A122" s="7" t="s">
        <v>441</v>
      </c>
      <c r="B122" s="65">
        <v>4</v>
      </c>
      <c r="C122" s="34">
        <f>IF(B147=0, "-", B122/B147)</f>
        <v>3.7243947858472998E-3</v>
      </c>
      <c r="D122" s="65">
        <v>2</v>
      </c>
      <c r="E122" s="9">
        <f>IF(D147=0, "-", D122/D147)</f>
        <v>2.4752475247524753E-3</v>
      </c>
      <c r="F122" s="81">
        <v>45</v>
      </c>
      <c r="G122" s="34">
        <f>IF(F147=0, "-", F122/F147)</f>
        <v>4.4143613890523835E-3</v>
      </c>
      <c r="H122" s="65">
        <v>20</v>
      </c>
      <c r="I122" s="9">
        <f>IF(H147=0, "-", H122/H147)</f>
        <v>1.9136924696201321E-3</v>
      </c>
      <c r="J122" s="8">
        <f t="shared" si="10"/>
        <v>1</v>
      </c>
      <c r="K122" s="9">
        <f t="shared" si="11"/>
        <v>1.25</v>
      </c>
    </row>
    <row r="123" spans="1:11" x14ac:dyDescent="0.2">
      <c r="A123" s="7" t="s">
        <v>442</v>
      </c>
      <c r="B123" s="65">
        <v>0</v>
      </c>
      <c r="C123" s="34">
        <f>IF(B147=0, "-", B123/B147)</f>
        <v>0</v>
      </c>
      <c r="D123" s="65">
        <v>16</v>
      </c>
      <c r="E123" s="9">
        <f>IF(D147=0, "-", D123/D147)</f>
        <v>1.9801980198019802E-2</v>
      </c>
      <c r="F123" s="81">
        <v>101</v>
      </c>
      <c r="G123" s="34">
        <f>IF(F147=0, "-", F123/F147)</f>
        <v>9.9077888954286833E-3</v>
      </c>
      <c r="H123" s="65">
        <v>221</v>
      </c>
      <c r="I123" s="9">
        <f>IF(H147=0, "-", H123/H147)</f>
        <v>2.1146301789302459E-2</v>
      </c>
      <c r="J123" s="8">
        <f t="shared" si="10"/>
        <v>-1</v>
      </c>
      <c r="K123" s="9">
        <f t="shared" si="11"/>
        <v>-0.54298642533936647</v>
      </c>
    </row>
    <row r="124" spans="1:11" x14ac:dyDescent="0.2">
      <c r="A124" s="7" t="s">
        <v>443</v>
      </c>
      <c r="B124" s="65">
        <v>0</v>
      </c>
      <c r="C124" s="34">
        <f>IF(B147=0, "-", B124/B147)</f>
        <v>0</v>
      </c>
      <c r="D124" s="65">
        <v>0</v>
      </c>
      <c r="E124" s="9">
        <f>IF(D147=0, "-", D124/D147)</f>
        <v>0</v>
      </c>
      <c r="F124" s="81">
        <v>0</v>
      </c>
      <c r="G124" s="34">
        <f>IF(F147=0, "-", F124/F147)</f>
        <v>0</v>
      </c>
      <c r="H124" s="65">
        <v>15</v>
      </c>
      <c r="I124" s="9">
        <f>IF(H147=0, "-", H124/H147)</f>
        <v>1.435269352215099E-3</v>
      </c>
      <c r="J124" s="8" t="str">
        <f t="shared" si="10"/>
        <v>-</v>
      </c>
      <c r="K124" s="9">
        <f t="shared" si="11"/>
        <v>-1</v>
      </c>
    </row>
    <row r="125" spans="1:11" x14ac:dyDescent="0.2">
      <c r="A125" s="7" t="s">
        <v>444</v>
      </c>
      <c r="B125" s="65">
        <v>0</v>
      </c>
      <c r="C125" s="34">
        <f>IF(B147=0, "-", B125/B147)</f>
        <v>0</v>
      </c>
      <c r="D125" s="65">
        <v>17</v>
      </c>
      <c r="E125" s="9">
        <f>IF(D147=0, "-", D125/D147)</f>
        <v>2.1039603960396041E-2</v>
      </c>
      <c r="F125" s="81">
        <v>121</v>
      </c>
      <c r="G125" s="34">
        <f>IF(F147=0, "-", F125/F147)</f>
        <v>1.1869727290563077E-2</v>
      </c>
      <c r="H125" s="65">
        <v>250</v>
      </c>
      <c r="I125" s="9">
        <f>IF(H147=0, "-", H125/H147)</f>
        <v>2.3921155870251651E-2</v>
      </c>
      <c r="J125" s="8">
        <f t="shared" si="10"/>
        <v>-1</v>
      </c>
      <c r="K125" s="9">
        <f t="shared" si="11"/>
        <v>-0.51600000000000001</v>
      </c>
    </row>
    <row r="126" spans="1:11" x14ac:dyDescent="0.2">
      <c r="A126" s="7" t="s">
        <v>445</v>
      </c>
      <c r="B126" s="65">
        <v>16</v>
      </c>
      <c r="C126" s="34">
        <f>IF(B147=0, "-", B126/B147)</f>
        <v>1.4897579143389199E-2</v>
      </c>
      <c r="D126" s="65">
        <v>0</v>
      </c>
      <c r="E126" s="9">
        <f>IF(D147=0, "-", D126/D147)</f>
        <v>0</v>
      </c>
      <c r="F126" s="81">
        <v>16</v>
      </c>
      <c r="G126" s="34">
        <f>IF(F147=0, "-", F126/F147)</f>
        <v>1.5695507161075143E-3</v>
      </c>
      <c r="H126" s="65">
        <v>0</v>
      </c>
      <c r="I126" s="9">
        <f>IF(H147=0, "-", H126/H147)</f>
        <v>0</v>
      </c>
      <c r="J126" s="8" t="str">
        <f t="shared" si="10"/>
        <v>-</v>
      </c>
      <c r="K126" s="9" t="str">
        <f t="shared" si="11"/>
        <v>-</v>
      </c>
    </row>
    <row r="127" spans="1:11" x14ac:dyDescent="0.2">
      <c r="A127" s="7" t="s">
        <v>446</v>
      </c>
      <c r="B127" s="65">
        <v>16</v>
      </c>
      <c r="C127" s="34">
        <f>IF(B147=0, "-", B127/B147)</f>
        <v>1.4897579143389199E-2</v>
      </c>
      <c r="D127" s="65">
        <v>28</v>
      </c>
      <c r="E127" s="9">
        <f>IF(D147=0, "-", D127/D147)</f>
        <v>3.4653465346534656E-2</v>
      </c>
      <c r="F127" s="81">
        <v>415</v>
      </c>
      <c r="G127" s="34">
        <f>IF(F147=0, "-", F127/F147)</f>
        <v>4.0710221699038651E-2</v>
      </c>
      <c r="H127" s="65">
        <v>462</v>
      </c>
      <c r="I127" s="9">
        <f>IF(H147=0, "-", H127/H147)</f>
        <v>4.4206296048225048E-2</v>
      </c>
      <c r="J127" s="8">
        <f t="shared" si="10"/>
        <v>-0.42857142857142855</v>
      </c>
      <c r="K127" s="9">
        <f t="shared" si="11"/>
        <v>-0.10173160173160173</v>
      </c>
    </row>
    <row r="128" spans="1:11" x14ac:dyDescent="0.2">
      <c r="A128" s="7" t="s">
        <v>447</v>
      </c>
      <c r="B128" s="65">
        <v>87</v>
      </c>
      <c r="C128" s="34">
        <f>IF(B147=0, "-", B128/B147)</f>
        <v>8.1005586592178769E-2</v>
      </c>
      <c r="D128" s="65">
        <v>91</v>
      </c>
      <c r="E128" s="9">
        <f>IF(D147=0, "-", D128/D147)</f>
        <v>0.11262376237623763</v>
      </c>
      <c r="F128" s="81">
        <v>816</v>
      </c>
      <c r="G128" s="34">
        <f>IF(F147=0, "-", F128/F147)</f>
        <v>8.0047086521483221E-2</v>
      </c>
      <c r="H128" s="65">
        <v>796</v>
      </c>
      <c r="I128" s="9">
        <f>IF(H147=0, "-", H128/H147)</f>
        <v>7.6164960290881253E-2</v>
      </c>
      <c r="J128" s="8">
        <f t="shared" si="10"/>
        <v>-4.3956043956043959E-2</v>
      </c>
      <c r="K128" s="9">
        <f t="shared" si="11"/>
        <v>2.5125628140703519E-2</v>
      </c>
    </row>
    <row r="129" spans="1:11" x14ac:dyDescent="0.2">
      <c r="A129" s="7" t="s">
        <v>448</v>
      </c>
      <c r="B129" s="65">
        <v>17</v>
      </c>
      <c r="C129" s="34">
        <f>IF(B147=0, "-", B129/B147)</f>
        <v>1.5828677839851025E-2</v>
      </c>
      <c r="D129" s="65">
        <v>15</v>
      </c>
      <c r="E129" s="9">
        <f>IF(D147=0, "-", D129/D147)</f>
        <v>1.8564356435643563E-2</v>
      </c>
      <c r="F129" s="81">
        <v>210</v>
      </c>
      <c r="G129" s="34">
        <f>IF(F147=0, "-", F129/F147)</f>
        <v>2.0600353148911125E-2</v>
      </c>
      <c r="H129" s="65">
        <v>227</v>
      </c>
      <c r="I129" s="9">
        <f>IF(H147=0, "-", H129/H147)</f>
        <v>2.17204095301885E-2</v>
      </c>
      <c r="J129" s="8">
        <f t="shared" si="10"/>
        <v>0.13333333333333333</v>
      </c>
      <c r="K129" s="9">
        <f t="shared" si="11"/>
        <v>-7.4889867841409691E-2</v>
      </c>
    </row>
    <row r="130" spans="1:11" x14ac:dyDescent="0.2">
      <c r="A130" s="7" t="s">
        <v>449</v>
      </c>
      <c r="B130" s="65">
        <v>9</v>
      </c>
      <c r="C130" s="34">
        <f>IF(B147=0, "-", B130/B147)</f>
        <v>8.3798882681564244E-3</v>
      </c>
      <c r="D130" s="65">
        <v>4</v>
      </c>
      <c r="E130" s="9">
        <f>IF(D147=0, "-", D130/D147)</f>
        <v>4.9504950495049506E-3</v>
      </c>
      <c r="F130" s="81">
        <v>86</v>
      </c>
      <c r="G130" s="34">
        <f>IF(F147=0, "-", F130/F147)</f>
        <v>8.4363350990778897E-3</v>
      </c>
      <c r="H130" s="65">
        <v>85</v>
      </c>
      <c r="I130" s="9">
        <f>IF(H147=0, "-", H130/H147)</f>
        <v>8.1331929958855607E-3</v>
      </c>
      <c r="J130" s="8">
        <f t="shared" si="10"/>
        <v>1.25</v>
      </c>
      <c r="K130" s="9">
        <f t="shared" si="11"/>
        <v>1.1764705882352941E-2</v>
      </c>
    </row>
    <row r="131" spans="1:11" x14ac:dyDescent="0.2">
      <c r="A131" s="7" t="s">
        <v>450</v>
      </c>
      <c r="B131" s="65">
        <v>55</v>
      </c>
      <c r="C131" s="34">
        <f>IF(B147=0, "-", B131/B147)</f>
        <v>5.1210428305400374E-2</v>
      </c>
      <c r="D131" s="65">
        <v>13</v>
      </c>
      <c r="E131" s="9">
        <f>IF(D147=0, "-", D131/D147)</f>
        <v>1.608910891089109E-2</v>
      </c>
      <c r="F131" s="81">
        <v>308</v>
      </c>
      <c r="G131" s="34">
        <f>IF(F147=0, "-", F131/F147)</f>
        <v>3.0213851285069648E-2</v>
      </c>
      <c r="H131" s="65">
        <v>228</v>
      </c>
      <c r="I131" s="9">
        <f>IF(H147=0, "-", H131/H147)</f>
        <v>2.1816094153669505E-2</v>
      </c>
      <c r="J131" s="8">
        <f t="shared" si="10"/>
        <v>3.2307692307692308</v>
      </c>
      <c r="K131" s="9">
        <f t="shared" si="11"/>
        <v>0.35087719298245612</v>
      </c>
    </row>
    <row r="132" spans="1:11" x14ac:dyDescent="0.2">
      <c r="A132" s="7" t="s">
        <v>451</v>
      </c>
      <c r="B132" s="65">
        <v>7</v>
      </c>
      <c r="C132" s="34">
        <f>IF(B147=0, "-", B132/B147)</f>
        <v>6.5176908752327747E-3</v>
      </c>
      <c r="D132" s="65">
        <v>1</v>
      </c>
      <c r="E132" s="9">
        <f>IF(D147=0, "-", D132/D147)</f>
        <v>1.2376237623762376E-3</v>
      </c>
      <c r="F132" s="81">
        <v>65</v>
      </c>
      <c r="G132" s="34">
        <f>IF(F147=0, "-", F132/F147)</f>
        <v>6.3762997841867765E-3</v>
      </c>
      <c r="H132" s="65">
        <v>17</v>
      </c>
      <c r="I132" s="9">
        <f>IF(H147=0, "-", H132/H147)</f>
        <v>1.6266385991771121E-3</v>
      </c>
      <c r="J132" s="8">
        <f t="shared" si="10"/>
        <v>6</v>
      </c>
      <c r="K132" s="9">
        <f t="shared" si="11"/>
        <v>2.8235294117647061</v>
      </c>
    </row>
    <row r="133" spans="1:11" x14ac:dyDescent="0.2">
      <c r="A133" s="7" t="s">
        <v>452</v>
      </c>
      <c r="B133" s="65">
        <v>46</v>
      </c>
      <c r="C133" s="34">
        <f>IF(B147=0, "-", B133/B147)</f>
        <v>4.2830540037243951E-2</v>
      </c>
      <c r="D133" s="65">
        <v>18</v>
      </c>
      <c r="E133" s="9">
        <f>IF(D147=0, "-", D133/D147)</f>
        <v>2.2277227722772276E-2</v>
      </c>
      <c r="F133" s="81">
        <v>332</v>
      </c>
      <c r="G133" s="34">
        <f>IF(F147=0, "-", F133/F147)</f>
        <v>3.256817735923092E-2</v>
      </c>
      <c r="H133" s="65">
        <v>190</v>
      </c>
      <c r="I133" s="9">
        <f>IF(H147=0, "-", H133/H147)</f>
        <v>1.8180078461391254E-2</v>
      </c>
      <c r="J133" s="8">
        <f t="shared" si="10"/>
        <v>1.5555555555555556</v>
      </c>
      <c r="K133" s="9">
        <f t="shared" si="11"/>
        <v>0.74736842105263157</v>
      </c>
    </row>
    <row r="134" spans="1:11" x14ac:dyDescent="0.2">
      <c r="A134" s="7" t="s">
        <v>453</v>
      </c>
      <c r="B134" s="65">
        <v>49</v>
      </c>
      <c r="C134" s="34">
        <f>IF(B147=0, "-", B134/B147)</f>
        <v>4.5623836126629423E-2</v>
      </c>
      <c r="D134" s="65">
        <v>35</v>
      </c>
      <c r="E134" s="9">
        <f>IF(D147=0, "-", D134/D147)</f>
        <v>4.3316831683168314E-2</v>
      </c>
      <c r="F134" s="81">
        <v>607</v>
      </c>
      <c r="G134" s="34">
        <f>IF(F147=0, "-", F134/F147)</f>
        <v>5.9544830292328821E-2</v>
      </c>
      <c r="H134" s="65">
        <v>563</v>
      </c>
      <c r="I134" s="9">
        <f>IF(H147=0, "-", H134/H147)</f>
        <v>5.3870443019806716E-2</v>
      </c>
      <c r="J134" s="8">
        <f t="shared" si="10"/>
        <v>0.4</v>
      </c>
      <c r="K134" s="9">
        <f t="shared" si="11"/>
        <v>7.8152753108348141E-2</v>
      </c>
    </row>
    <row r="135" spans="1:11" x14ac:dyDescent="0.2">
      <c r="A135" s="7" t="s">
        <v>454</v>
      </c>
      <c r="B135" s="65">
        <v>72</v>
      </c>
      <c r="C135" s="34">
        <f>IF(B147=0, "-", B135/B147)</f>
        <v>6.7039106145251395E-2</v>
      </c>
      <c r="D135" s="65">
        <v>46</v>
      </c>
      <c r="E135" s="9">
        <f>IF(D147=0, "-", D135/D147)</f>
        <v>5.6930693069306933E-2</v>
      </c>
      <c r="F135" s="81">
        <v>527</v>
      </c>
      <c r="G135" s="34">
        <f>IF(F147=0, "-", F135/F147)</f>
        <v>5.1697076711791252E-2</v>
      </c>
      <c r="H135" s="65">
        <v>578</v>
      </c>
      <c r="I135" s="9">
        <f>IF(H147=0, "-", H135/H147)</f>
        <v>5.5305712372021816E-2</v>
      </c>
      <c r="J135" s="8">
        <f t="shared" si="10"/>
        <v>0.56521739130434778</v>
      </c>
      <c r="K135" s="9">
        <f t="shared" si="11"/>
        <v>-8.8235294117647065E-2</v>
      </c>
    </row>
    <row r="136" spans="1:11" x14ac:dyDescent="0.2">
      <c r="A136" s="7" t="s">
        <v>455</v>
      </c>
      <c r="B136" s="65">
        <v>92</v>
      </c>
      <c r="C136" s="34">
        <f>IF(B147=0, "-", B136/B147)</f>
        <v>8.5661080074487903E-2</v>
      </c>
      <c r="D136" s="65">
        <v>41</v>
      </c>
      <c r="E136" s="9">
        <f>IF(D147=0, "-", D136/D147)</f>
        <v>5.0742574257425746E-2</v>
      </c>
      <c r="F136" s="81">
        <v>897</v>
      </c>
      <c r="G136" s="34">
        <f>IF(F147=0, "-", F136/F147)</f>
        <v>8.7992937021777518E-2</v>
      </c>
      <c r="H136" s="65">
        <v>651</v>
      </c>
      <c r="I136" s="9">
        <f>IF(H147=0, "-", H136/H147)</f>
        <v>6.22906898861353E-2</v>
      </c>
      <c r="J136" s="8">
        <f t="shared" si="10"/>
        <v>1.2439024390243902</v>
      </c>
      <c r="K136" s="9">
        <f t="shared" si="11"/>
        <v>0.37788018433179721</v>
      </c>
    </row>
    <row r="137" spans="1:11" x14ac:dyDescent="0.2">
      <c r="A137" s="7" t="s">
        <v>456</v>
      </c>
      <c r="B137" s="65">
        <v>6</v>
      </c>
      <c r="C137" s="34">
        <f>IF(B147=0, "-", B137/B147)</f>
        <v>5.5865921787709499E-3</v>
      </c>
      <c r="D137" s="65">
        <v>10</v>
      </c>
      <c r="E137" s="9">
        <f>IF(D147=0, "-", D137/D147)</f>
        <v>1.2376237623762377E-2</v>
      </c>
      <c r="F137" s="81">
        <v>65</v>
      </c>
      <c r="G137" s="34">
        <f>IF(F147=0, "-", F137/F147)</f>
        <v>6.3762997841867765E-3</v>
      </c>
      <c r="H137" s="65">
        <v>130</v>
      </c>
      <c r="I137" s="9">
        <f>IF(H147=0, "-", H137/H147)</f>
        <v>1.2439001052530858E-2</v>
      </c>
      <c r="J137" s="8">
        <f t="shared" si="10"/>
        <v>-0.4</v>
      </c>
      <c r="K137" s="9">
        <f t="shared" si="11"/>
        <v>-0.5</v>
      </c>
    </row>
    <row r="138" spans="1:11" x14ac:dyDescent="0.2">
      <c r="A138" s="7" t="s">
        <v>457</v>
      </c>
      <c r="B138" s="65">
        <v>7</v>
      </c>
      <c r="C138" s="34">
        <f>IF(B147=0, "-", B138/B147)</f>
        <v>6.5176908752327747E-3</v>
      </c>
      <c r="D138" s="65">
        <v>7</v>
      </c>
      <c r="E138" s="9">
        <f>IF(D147=0, "-", D138/D147)</f>
        <v>8.6633663366336641E-3</v>
      </c>
      <c r="F138" s="81">
        <v>87</v>
      </c>
      <c r="G138" s="34">
        <f>IF(F147=0, "-", F138/F147)</f>
        <v>8.534432018834609E-3</v>
      </c>
      <c r="H138" s="65">
        <v>88</v>
      </c>
      <c r="I138" s="9">
        <f>IF(H147=0, "-", H138/H147)</f>
        <v>8.4202468663285811E-3</v>
      </c>
      <c r="J138" s="8">
        <f t="shared" si="10"/>
        <v>0</v>
      </c>
      <c r="K138" s="9">
        <f t="shared" si="11"/>
        <v>-1.1363636363636364E-2</v>
      </c>
    </row>
    <row r="139" spans="1:11" x14ac:dyDescent="0.2">
      <c r="A139" s="7" t="s">
        <v>458</v>
      </c>
      <c r="B139" s="65">
        <v>4</v>
      </c>
      <c r="C139" s="34">
        <f>IF(B147=0, "-", B139/B147)</f>
        <v>3.7243947858472998E-3</v>
      </c>
      <c r="D139" s="65">
        <v>6</v>
      </c>
      <c r="E139" s="9">
        <f>IF(D147=0, "-", D139/D147)</f>
        <v>7.4257425742574254E-3</v>
      </c>
      <c r="F139" s="81">
        <v>42</v>
      </c>
      <c r="G139" s="34">
        <f>IF(F147=0, "-", F139/F147)</f>
        <v>4.1200706297822246E-3</v>
      </c>
      <c r="H139" s="65">
        <v>36</v>
      </c>
      <c r="I139" s="9">
        <f>IF(H147=0, "-", H139/H147)</f>
        <v>3.4446464453162379E-3</v>
      </c>
      <c r="J139" s="8">
        <f t="shared" si="10"/>
        <v>-0.33333333333333331</v>
      </c>
      <c r="K139" s="9">
        <f t="shared" si="11"/>
        <v>0.16666666666666666</v>
      </c>
    </row>
    <row r="140" spans="1:11" x14ac:dyDescent="0.2">
      <c r="A140" s="7" t="s">
        <v>459</v>
      </c>
      <c r="B140" s="65">
        <v>25</v>
      </c>
      <c r="C140" s="34">
        <f>IF(B147=0, "-", B140/B147)</f>
        <v>2.3277467411545624E-2</v>
      </c>
      <c r="D140" s="65">
        <v>45</v>
      </c>
      <c r="E140" s="9">
        <f>IF(D147=0, "-", D140/D147)</f>
        <v>5.5693069306930694E-2</v>
      </c>
      <c r="F140" s="81">
        <v>464</v>
      </c>
      <c r="G140" s="34">
        <f>IF(F147=0, "-", F140/F147)</f>
        <v>4.5516970767117915E-2</v>
      </c>
      <c r="H140" s="65">
        <v>594</v>
      </c>
      <c r="I140" s="9">
        <f>IF(H147=0, "-", H140/H147)</f>
        <v>5.6836666347717925E-2</v>
      </c>
      <c r="J140" s="8">
        <f t="shared" si="10"/>
        <v>-0.44444444444444442</v>
      </c>
      <c r="K140" s="9">
        <f t="shared" si="11"/>
        <v>-0.21885521885521886</v>
      </c>
    </row>
    <row r="141" spans="1:11" x14ac:dyDescent="0.2">
      <c r="A141" s="7" t="s">
        <v>460</v>
      </c>
      <c r="B141" s="65">
        <v>63</v>
      </c>
      <c r="C141" s="34">
        <f>IF(B147=0, "-", B141/B147)</f>
        <v>5.8659217877094973E-2</v>
      </c>
      <c r="D141" s="65">
        <v>32</v>
      </c>
      <c r="E141" s="9">
        <f>IF(D147=0, "-", D141/D147)</f>
        <v>3.9603960396039604E-2</v>
      </c>
      <c r="F141" s="81">
        <v>459</v>
      </c>
      <c r="G141" s="34">
        <f>IF(F147=0, "-", F141/F147)</f>
        <v>4.5026486168334316E-2</v>
      </c>
      <c r="H141" s="65">
        <v>468</v>
      </c>
      <c r="I141" s="9">
        <f>IF(H147=0, "-", H141/H147)</f>
        <v>4.4780403789111092E-2</v>
      </c>
      <c r="J141" s="8">
        <f t="shared" si="10"/>
        <v>0.96875</v>
      </c>
      <c r="K141" s="9">
        <f t="shared" si="11"/>
        <v>-1.9230769230769232E-2</v>
      </c>
    </row>
    <row r="142" spans="1:11" x14ac:dyDescent="0.2">
      <c r="A142" s="7" t="s">
        <v>461</v>
      </c>
      <c r="B142" s="65">
        <v>9</v>
      </c>
      <c r="C142" s="34">
        <f>IF(B147=0, "-", B142/B147)</f>
        <v>8.3798882681564244E-3</v>
      </c>
      <c r="D142" s="65">
        <v>104</v>
      </c>
      <c r="E142" s="9">
        <f>IF(D147=0, "-", D142/D147)</f>
        <v>0.12871287128712872</v>
      </c>
      <c r="F142" s="81">
        <v>803</v>
      </c>
      <c r="G142" s="34">
        <f>IF(F147=0, "-", F142/F147)</f>
        <v>7.8771826564645875E-2</v>
      </c>
      <c r="H142" s="65">
        <v>1075</v>
      </c>
      <c r="I142" s="9">
        <f>IF(H147=0, "-", H142/H147)</f>
        <v>0.1028609702420821</v>
      </c>
      <c r="J142" s="8">
        <f t="shared" si="10"/>
        <v>-0.91346153846153844</v>
      </c>
      <c r="K142" s="9">
        <f t="shared" si="11"/>
        <v>-0.25302325581395346</v>
      </c>
    </row>
    <row r="143" spans="1:11" x14ac:dyDescent="0.2">
      <c r="A143" s="7" t="s">
        <v>462</v>
      </c>
      <c r="B143" s="65">
        <v>377</v>
      </c>
      <c r="C143" s="34">
        <f>IF(B147=0, "-", B143/B147)</f>
        <v>0.351024208566108</v>
      </c>
      <c r="D143" s="65">
        <v>175</v>
      </c>
      <c r="E143" s="9">
        <f>IF(D147=0, "-", D143/D147)</f>
        <v>0.21658415841584158</v>
      </c>
      <c r="F143" s="81">
        <v>2698</v>
      </c>
      <c r="G143" s="34">
        <f>IF(F147=0, "-", F143/F147)</f>
        <v>0.26466548950362956</v>
      </c>
      <c r="H143" s="65">
        <v>2690</v>
      </c>
      <c r="I143" s="9">
        <f>IF(H147=0, "-", H143/H147)</f>
        <v>0.25739163716390778</v>
      </c>
      <c r="J143" s="8">
        <f t="shared" si="10"/>
        <v>1.1542857142857144</v>
      </c>
      <c r="K143" s="9">
        <f t="shared" si="11"/>
        <v>2.9739776951672862E-3</v>
      </c>
    </row>
    <row r="144" spans="1:11" x14ac:dyDescent="0.2">
      <c r="A144" s="7" t="s">
        <v>463</v>
      </c>
      <c r="B144" s="65">
        <v>0</v>
      </c>
      <c r="C144" s="34">
        <f>IF(B147=0, "-", B144/B147)</f>
        <v>0</v>
      </c>
      <c r="D144" s="65">
        <v>1</v>
      </c>
      <c r="E144" s="9">
        <f>IF(D147=0, "-", D144/D147)</f>
        <v>1.2376237623762376E-3</v>
      </c>
      <c r="F144" s="81">
        <v>0</v>
      </c>
      <c r="G144" s="34">
        <f>IF(F147=0, "-", F144/F147)</f>
        <v>0</v>
      </c>
      <c r="H144" s="65">
        <v>9</v>
      </c>
      <c r="I144" s="9">
        <f>IF(H147=0, "-", H144/H147)</f>
        <v>8.6116161132905947E-4</v>
      </c>
      <c r="J144" s="8">
        <f t="shared" si="10"/>
        <v>-1</v>
      </c>
      <c r="K144" s="9">
        <f t="shared" si="11"/>
        <v>-1</v>
      </c>
    </row>
    <row r="145" spans="1:11" x14ac:dyDescent="0.2">
      <c r="A145" s="7" t="s">
        <v>464</v>
      </c>
      <c r="B145" s="65">
        <v>17</v>
      </c>
      <c r="C145" s="34">
        <f>IF(B147=0, "-", B145/B147)</f>
        <v>1.5828677839851025E-2</v>
      </c>
      <c r="D145" s="65">
        <v>34</v>
      </c>
      <c r="E145" s="9">
        <f>IF(D147=0, "-", D145/D147)</f>
        <v>4.2079207920792082E-2</v>
      </c>
      <c r="F145" s="81">
        <v>225</v>
      </c>
      <c r="G145" s="34">
        <f>IF(F147=0, "-", F145/F147)</f>
        <v>2.207180694526192E-2</v>
      </c>
      <c r="H145" s="65">
        <v>318</v>
      </c>
      <c r="I145" s="9">
        <f>IF(H147=0, "-", H145/H147)</f>
        <v>3.04277102669601E-2</v>
      </c>
      <c r="J145" s="8">
        <f t="shared" si="10"/>
        <v>-0.5</v>
      </c>
      <c r="K145" s="9">
        <f t="shared" si="11"/>
        <v>-0.29245283018867924</v>
      </c>
    </row>
    <row r="146" spans="1:11" x14ac:dyDescent="0.2">
      <c r="A146" s="2"/>
      <c r="B146" s="68"/>
      <c r="C146" s="33"/>
      <c r="D146" s="68"/>
      <c r="E146" s="6"/>
      <c r="F146" s="82"/>
      <c r="G146" s="33"/>
      <c r="H146" s="68"/>
      <c r="I146" s="6"/>
      <c r="J146" s="5"/>
      <c r="K146" s="6"/>
    </row>
    <row r="147" spans="1:11" s="43" customFormat="1" x14ac:dyDescent="0.2">
      <c r="A147" s="162" t="s">
        <v>619</v>
      </c>
      <c r="B147" s="71">
        <f>SUM(B120:B146)</f>
        <v>1074</v>
      </c>
      <c r="C147" s="40">
        <f>B147/9098</f>
        <v>0.11804792262035613</v>
      </c>
      <c r="D147" s="71">
        <f>SUM(D120:D146)</f>
        <v>808</v>
      </c>
      <c r="E147" s="41">
        <f>D147/7197</f>
        <v>0.11226900097262749</v>
      </c>
      <c r="F147" s="77">
        <f>SUM(F120:F146)</f>
        <v>10194</v>
      </c>
      <c r="G147" s="42">
        <f>F147/89434</f>
        <v>0.11398349620949527</v>
      </c>
      <c r="H147" s="71">
        <f>SUM(H120:H146)</f>
        <v>10451</v>
      </c>
      <c r="I147" s="41">
        <f>H147/91901</f>
        <v>0.1137201989096963</v>
      </c>
      <c r="J147" s="37">
        <f>IF(D147=0, "-", IF((B147-D147)/D147&lt;10, (B147-D147)/D147, "&gt;999%"))</f>
        <v>0.32920792079207922</v>
      </c>
      <c r="K147" s="38">
        <f>IF(H147=0, "-", IF((F147-H147)/H147&lt;10, (F147-H147)/H147, "&gt;999%"))</f>
        <v>-2.4590948234618697E-2</v>
      </c>
    </row>
    <row r="148" spans="1:11" x14ac:dyDescent="0.2">
      <c r="B148" s="83"/>
      <c r="D148" s="83"/>
      <c r="F148" s="83"/>
      <c r="H148" s="83"/>
    </row>
    <row r="149" spans="1:11" x14ac:dyDescent="0.2">
      <c r="A149" s="163" t="s">
        <v>157</v>
      </c>
      <c r="B149" s="61" t="s">
        <v>12</v>
      </c>
      <c r="C149" s="62" t="s">
        <v>13</v>
      </c>
      <c r="D149" s="61" t="s">
        <v>12</v>
      </c>
      <c r="E149" s="63" t="s">
        <v>13</v>
      </c>
      <c r="F149" s="62" t="s">
        <v>12</v>
      </c>
      <c r="G149" s="62" t="s">
        <v>13</v>
      </c>
      <c r="H149" s="61" t="s">
        <v>12</v>
      </c>
      <c r="I149" s="63" t="s">
        <v>13</v>
      </c>
      <c r="J149" s="61"/>
      <c r="K149" s="63"/>
    </row>
    <row r="150" spans="1:11" x14ac:dyDescent="0.2">
      <c r="A150" s="7" t="s">
        <v>465</v>
      </c>
      <c r="B150" s="65">
        <v>2</v>
      </c>
      <c r="C150" s="34">
        <f>IF(B169=0, "-", B150/B169)</f>
        <v>1.5503875968992248E-2</v>
      </c>
      <c r="D150" s="65">
        <v>0</v>
      </c>
      <c r="E150" s="9">
        <f>IF(D169=0, "-", D150/D169)</f>
        <v>0</v>
      </c>
      <c r="F150" s="81">
        <v>5</v>
      </c>
      <c r="G150" s="34">
        <f>IF(F169=0, "-", F150/F169)</f>
        <v>4.6554934823091251E-3</v>
      </c>
      <c r="H150" s="65">
        <v>0</v>
      </c>
      <c r="I150" s="9">
        <f>IF(H169=0, "-", H150/H169)</f>
        <v>0</v>
      </c>
      <c r="J150" s="8" t="str">
        <f t="shared" ref="J150:J167" si="12">IF(D150=0, "-", IF((B150-D150)/D150&lt;10, (B150-D150)/D150, "&gt;999%"))</f>
        <v>-</v>
      </c>
      <c r="K150" s="9" t="str">
        <f t="shared" ref="K150:K167" si="13">IF(H150=0, "-", IF((F150-H150)/H150&lt;10, (F150-H150)/H150, "&gt;999%"))</f>
        <v>-</v>
      </c>
    </row>
    <row r="151" spans="1:11" x14ac:dyDescent="0.2">
      <c r="A151" s="7" t="s">
        <v>466</v>
      </c>
      <c r="B151" s="65">
        <v>12</v>
      </c>
      <c r="C151" s="34">
        <f>IF(B169=0, "-", B151/B169)</f>
        <v>9.3023255813953487E-2</v>
      </c>
      <c r="D151" s="65">
        <v>10</v>
      </c>
      <c r="E151" s="9">
        <f>IF(D169=0, "-", D151/D169)</f>
        <v>0.14285714285714285</v>
      </c>
      <c r="F151" s="81">
        <v>85</v>
      </c>
      <c r="G151" s="34">
        <f>IF(F169=0, "-", F151/F169)</f>
        <v>7.9143389199255121E-2</v>
      </c>
      <c r="H151" s="65">
        <v>56</v>
      </c>
      <c r="I151" s="9">
        <f>IF(H169=0, "-", H151/H169)</f>
        <v>6.0409924487594392E-2</v>
      </c>
      <c r="J151" s="8">
        <f t="shared" si="12"/>
        <v>0.2</v>
      </c>
      <c r="K151" s="9">
        <f t="shared" si="13"/>
        <v>0.5178571428571429</v>
      </c>
    </row>
    <row r="152" spans="1:11" x14ac:dyDescent="0.2">
      <c r="A152" s="7" t="s">
        <v>467</v>
      </c>
      <c r="B152" s="65">
        <v>23</v>
      </c>
      <c r="C152" s="34">
        <f>IF(B169=0, "-", B152/B169)</f>
        <v>0.17829457364341086</v>
      </c>
      <c r="D152" s="65">
        <v>9</v>
      </c>
      <c r="E152" s="9">
        <f>IF(D169=0, "-", D152/D169)</f>
        <v>0.12857142857142856</v>
      </c>
      <c r="F152" s="81">
        <v>148</v>
      </c>
      <c r="G152" s="34">
        <f>IF(F169=0, "-", F152/F169)</f>
        <v>0.13780260707635009</v>
      </c>
      <c r="H152" s="65">
        <v>159</v>
      </c>
      <c r="I152" s="9">
        <f>IF(H169=0, "-", H152/H169)</f>
        <v>0.17152103559870549</v>
      </c>
      <c r="J152" s="8">
        <f t="shared" si="12"/>
        <v>1.5555555555555556</v>
      </c>
      <c r="K152" s="9">
        <f t="shared" si="13"/>
        <v>-6.9182389937106917E-2</v>
      </c>
    </row>
    <row r="153" spans="1:11" x14ac:dyDescent="0.2">
      <c r="A153" s="7" t="s">
        <v>468</v>
      </c>
      <c r="B153" s="65">
        <v>3</v>
      </c>
      <c r="C153" s="34">
        <f>IF(B169=0, "-", B153/B169)</f>
        <v>2.3255813953488372E-2</v>
      </c>
      <c r="D153" s="65">
        <v>1</v>
      </c>
      <c r="E153" s="9">
        <f>IF(D169=0, "-", D153/D169)</f>
        <v>1.4285714285714285E-2</v>
      </c>
      <c r="F153" s="81">
        <v>43</v>
      </c>
      <c r="G153" s="34">
        <f>IF(F169=0, "-", F153/F169)</f>
        <v>4.0037243947858472E-2</v>
      </c>
      <c r="H153" s="65">
        <v>3</v>
      </c>
      <c r="I153" s="9">
        <f>IF(H169=0, "-", H153/H169)</f>
        <v>3.2362459546925568E-3</v>
      </c>
      <c r="J153" s="8">
        <f t="shared" si="12"/>
        <v>2</v>
      </c>
      <c r="K153" s="9" t="str">
        <f t="shared" si="13"/>
        <v>&gt;999%</v>
      </c>
    </row>
    <row r="154" spans="1:11" x14ac:dyDescent="0.2">
      <c r="A154" s="7" t="s">
        <v>469</v>
      </c>
      <c r="B154" s="65">
        <v>0</v>
      </c>
      <c r="C154" s="34">
        <f>IF(B169=0, "-", B154/B169)</f>
        <v>0</v>
      </c>
      <c r="D154" s="65">
        <v>0</v>
      </c>
      <c r="E154" s="9">
        <f>IF(D169=0, "-", D154/D169)</f>
        <v>0</v>
      </c>
      <c r="F154" s="81">
        <v>0</v>
      </c>
      <c r="G154" s="34">
        <f>IF(F169=0, "-", F154/F169)</f>
        <v>0</v>
      </c>
      <c r="H154" s="65">
        <v>2</v>
      </c>
      <c r="I154" s="9">
        <f>IF(H169=0, "-", H154/H169)</f>
        <v>2.1574973031283709E-3</v>
      </c>
      <c r="J154" s="8" t="str">
        <f t="shared" si="12"/>
        <v>-</v>
      </c>
      <c r="K154" s="9">
        <f t="shared" si="13"/>
        <v>-1</v>
      </c>
    </row>
    <row r="155" spans="1:11" x14ac:dyDescent="0.2">
      <c r="A155" s="7" t="s">
        <v>470</v>
      </c>
      <c r="B155" s="65">
        <v>1</v>
      </c>
      <c r="C155" s="34">
        <f>IF(B169=0, "-", B155/B169)</f>
        <v>7.7519379844961239E-3</v>
      </c>
      <c r="D155" s="65">
        <v>0</v>
      </c>
      <c r="E155" s="9">
        <f>IF(D169=0, "-", D155/D169)</f>
        <v>0</v>
      </c>
      <c r="F155" s="81">
        <v>21</v>
      </c>
      <c r="G155" s="34">
        <f>IF(F169=0, "-", F155/F169)</f>
        <v>1.9553072625698324E-2</v>
      </c>
      <c r="H155" s="65">
        <v>30</v>
      </c>
      <c r="I155" s="9">
        <f>IF(H169=0, "-", H155/H169)</f>
        <v>3.2362459546925564E-2</v>
      </c>
      <c r="J155" s="8" t="str">
        <f t="shared" si="12"/>
        <v>-</v>
      </c>
      <c r="K155" s="9">
        <f t="shared" si="13"/>
        <v>-0.3</v>
      </c>
    </row>
    <row r="156" spans="1:11" x14ac:dyDescent="0.2">
      <c r="A156" s="7" t="s">
        <v>471</v>
      </c>
      <c r="B156" s="65">
        <v>0</v>
      </c>
      <c r="C156" s="34">
        <f>IF(B169=0, "-", B156/B169)</f>
        <v>0</v>
      </c>
      <c r="D156" s="65">
        <v>1</v>
      </c>
      <c r="E156" s="9">
        <f>IF(D169=0, "-", D156/D169)</f>
        <v>1.4285714285714285E-2</v>
      </c>
      <c r="F156" s="81">
        <v>6</v>
      </c>
      <c r="G156" s="34">
        <f>IF(F169=0, "-", F156/F169)</f>
        <v>5.5865921787709499E-3</v>
      </c>
      <c r="H156" s="65">
        <v>10</v>
      </c>
      <c r="I156" s="9">
        <f>IF(H169=0, "-", H156/H169)</f>
        <v>1.0787486515641856E-2</v>
      </c>
      <c r="J156" s="8">
        <f t="shared" si="12"/>
        <v>-1</v>
      </c>
      <c r="K156" s="9">
        <f t="shared" si="13"/>
        <v>-0.4</v>
      </c>
    </row>
    <row r="157" spans="1:11" x14ac:dyDescent="0.2">
      <c r="A157" s="7" t="s">
        <v>472</v>
      </c>
      <c r="B157" s="65">
        <v>13</v>
      </c>
      <c r="C157" s="34">
        <f>IF(B169=0, "-", B157/B169)</f>
        <v>0.10077519379844961</v>
      </c>
      <c r="D157" s="65">
        <v>0</v>
      </c>
      <c r="E157" s="9">
        <f>IF(D169=0, "-", D157/D169)</f>
        <v>0</v>
      </c>
      <c r="F157" s="81">
        <v>40</v>
      </c>
      <c r="G157" s="34">
        <f>IF(F169=0, "-", F157/F169)</f>
        <v>3.7243947858473E-2</v>
      </c>
      <c r="H157" s="65">
        <v>0</v>
      </c>
      <c r="I157" s="9">
        <f>IF(H169=0, "-", H157/H169)</f>
        <v>0</v>
      </c>
      <c r="J157" s="8" t="str">
        <f t="shared" si="12"/>
        <v>-</v>
      </c>
      <c r="K157" s="9" t="str">
        <f t="shared" si="13"/>
        <v>-</v>
      </c>
    </row>
    <row r="158" spans="1:11" x14ac:dyDescent="0.2">
      <c r="A158" s="7" t="s">
        <v>473</v>
      </c>
      <c r="B158" s="65">
        <v>5</v>
      </c>
      <c r="C158" s="34">
        <f>IF(B169=0, "-", B158/B169)</f>
        <v>3.875968992248062E-2</v>
      </c>
      <c r="D158" s="65">
        <v>5</v>
      </c>
      <c r="E158" s="9">
        <f>IF(D169=0, "-", D158/D169)</f>
        <v>7.1428571428571425E-2</v>
      </c>
      <c r="F158" s="81">
        <v>120</v>
      </c>
      <c r="G158" s="34">
        <f>IF(F169=0, "-", F158/F169)</f>
        <v>0.11173184357541899</v>
      </c>
      <c r="H158" s="65">
        <v>129</v>
      </c>
      <c r="I158" s="9">
        <f>IF(H169=0, "-", H158/H169)</f>
        <v>0.13915857605177995</v>
      </c>
      <c r="J158" s="8">
        <f t="shared" si="12"/>
        <v>0</v>
      </c>
      <c r="K158" s="9">
        <f t="shared" si="13"/>
        <v>-6.9767441860465115E-2</v>
      </c>
    </row>
    <row r="159" spans="1:11" x14ac:dyDescent="0.2">
      <c r="A159" s="7" t="s">
        <v>474</v>
      </c>
      <c r="B159" s="65">
        <v>4</v>
      </c>
      <c r="C159" s="34">
        <f>IF(B169=0, "-", B159/B169)</f>
        <v>3.1007751937984496E-2</v>
      </c>
      <c r="D159" s="65">
        <v>7</v>
      </c>
      <c r="E159" s="9">
        <f>IF(D169=0, "-", D159/D169)</f>
        <v>0.1</v>
      </c>
      <c r="F159" s="81">
        <v>30</v>
      </c>
      <c r="G159" s="34">
        <f>IF(F169=0, "-", F159/F169)</f>
        <v>2.7932960893854747E-2</v>
      </c>
      <c r="H159" s="65">
        <v>66</v>
      </c>
      <c r="I159" s="9">
        <f>IF(H169=0, "-", H159/H169)</f>
        <v>7.1197411003236247E-2</v>
      </c>
      <c r="J159" s="8">
        <f t="shared" si="12"/>
        <v>-0.42857142857142855</v>
      </c>
      <c r="K159" s="9">
        <f t="shared" si="13"/>
        <v>-0.54545454545454541</v>
      </c>
    </row>
    <row r="160" spans="1:11" x14ac:dyDescent="0.2">
      <c r="A160" s="7" t="s">
        <v>475</v>
      </c>
      <c r="B160" s="65">
        <v>18</v>
      </c>
      <c r="C160" s="34">
        <f>IF(B169=0, "-", B160/B169)</f>
        <v>0.13953488372093023</v>
      </c>
      <c r="D160" s="65">
        <v>5</v>
      </c>
      <c r="E160" s="9">
        <f>IF(D169=0, "-", D160/D169)</f>
        <v>7.1428571428571425E-2</v>
      </c>
      <c r="F160" s="81">
        <v>119</v>
      </c>
      <c r="G160" s="34">
        <f>IF(F169=0, "-", F160/F169)</f>
        <v>0.11080074487895716</v>
      </c>
      <c r="H160" s="65">
        <v>113</v>
      </c>
      <c r="I160" s="9">
        <f>IF(H169=0, "-", H160/H169)</f>
        <v>0.12189859762675297</v>
      </c>
      <c r="J160" s="8">
        <f t="shared" si="12"/>
        <v>2.6</v>
      </c>
      <c r="K160" s="9">
        <f t="shared" si="13"/>
        <v>5.3097345132743362E-2</v>
      </c>
    </row>
    <row r="161" spans="1:11" x14ac:dyDescent="0.2">
      <c r="A161" s="7" t="s">
        <v>476</v>
      </c>
      <c r="B161" s="65">
        <v>2</v>
      </c>
      <c r="C161" s="34">
        <f>IF(B169=0, "-", B161/B169)</f>
        <v>1.5503875968992248E-2</v>
      </c>
      <c r="D161" s="65">
        <v>0</v>
      </c>
      <c r="E161" s="9">
        <f>IF(D169=0, "-", D161/D169)</f>
        <v>0</v>
      </c>
      <c r="F161" s="81">
        <v>17</v>
      </c>
      <c r="G161" s="34">
        <f>IF(F169=0, "-", F161/F169)</f>
        <v>1.5828677839851025E-2</v>
      </c>
      <c r="H161" s="65">
        <v>20</v>
      </c>
      <c r="I161" s="9">
        <f>IF(H169=0, "-", H161/H169)</f>
        <v>2.1574973031283712E-2</v>
      </c>
      <c r="J161" s="8" t="str">
        <f t="shared" si="12"/>
        <v>-</v>
      </c>
      <c r="K161" s="9">
        <f t="shared" si="13"/>
        <v>-0.15</v>
      </c>
    </row>
    <row r="162" spans="1:11" x14ac:dyDescent="0.2">
      <c r="A162" s="7" t="s">
        <v>477</v>
      </c>
      <c r="B162" s="65">
        <v>4</v>
      </c>
      <c r="C162" s="34">
        <f>IF(B169=0, "-", B162/B169)</f>
        <v>3.1007751937984496E-2</v>
      </c>
      <c r="D162" s="65">
        <v>0</v>
      </c>
      <c r="E162" s="9">
        <f>IF(D169=0, "-", D162/D169)</f>
        <v>0</v>
      </c>
      <c r="F162" s="81">
        <v>22</v>
      </c>
      <c r="G162" s="34">
        <f>IF(F169=0, "-", F162/F169)</f>
        <v>2.0484171322160148E-2</v>
      </c>
      <c r="H162" s="65">
        <v>18</v>
      </c>
      <c r="I162" s="9">
        <f>IF(H169=0, "-", H162/H169)</f>
        <v>1.9417475728155338E-2</v>
      </c>
      <c r="J162" s="8" t="str">
        <f t="shared" si="12"/>
        <v>-</v>
      </c>
      <c r="K162" s="9">
        <f t="shared" si="13"/>
        <v>0.22222222222222221</v>
      </c>
    </row>
    <row r="163" spans="1:11" x14ac:dyDescent="0.2">
      <c r="A163" s="7" t="s">
        <v>478</v>
      </c>
      <c r="B163" s="65">
        <v>13</v>
      </c>
      <c r="C163" s="34">
        <f>IF(B169=0, "-", B163/B169)</f>
        <v>0.10077519379844961</v>
      </c>
      <c r="D163" s="65">
        <v>18</v>
      </c>
      <c r="E163" s="9">
        <f>IF(D169=0, "-", D163/D169)</f>
        <v>0.25714285714285712</v>
      </c>
      <c r="F163" s="81">
        <v>165</v>
      </c>
      <c r="G163" s="34">
        <f>IF(F169=0, "-", F163/F169)</f>
        <v>0.15363128491620112</v>
      </c>
      <c r="H163" s="65">
        <v>94</v>
      </c>
      <c r="I163" s="9">
        <f>IF(H169=0, "-", H163/H169)</f>
        <v>0.10140237324703344</v>
      </c>
      <c r="J163" s="8">
        <f t="shared" si="12"/>
        <v>-0.27777777777777779</v>
      </c>
      <c r="K163" s="9">
        <f t="shared" si="13"/>
        <v>0.75531914893617025</v>
      </c>
    </row>
    <row r="164" spans="1:11" x14ac:dyDescent="0.2">
      <c r="A164" s="7" t="s">
        <v>479</v>
      </c>
      <c r="B164" s="65">
        <v>8</v>
      </c>
      <c r="C164" s="34">
        <f>IF(B169=0, "-", B164/B169)</f>
        <v>6.2015503875968991E-2</v>
      </c>
      <c r="D164" s="65">
        <v>5</v>
      </c>
      <c r="E164" s="9">
        <f>IF(D169=0, "-", D164/D169)</f>
        <v>7.1428571428571425E-2</v>
      </c>
      <c r="F164" s="81">
        <v>46</v>
      </c>
      <c r="G164" s="34">
        <f>IF(F169=0, "-", F164/F169)</f>
        <v>4.2830540037243951E-2</v>
      </c>
      <c r="H164" s="65">
        <v>9</v>
      </c>
      <c r="I164" s="9">
        <f>IF(H169=0, "-", H164/H169)</f>
        <v>9.7087378640776691E-3</v>
      </c>
      <c r="J164" s="8">
        <f t="shared" si="12"/>
        <v>0.6</v>
      </c>
      <c r="K164" s="9">
        <f t="shared" si="13"/>
        <v>4.1111111111111107</v>
      </c>
    </row>
    <row r="165" spans="1:11" x14ac:dyDescent="0.2">
      <c r="A165" s="7" t="s">
        <v>480</v>
      </c>
      <c r="B165" s="65">
        <v>3</v>
      </c>
      <c r="C165" s="34">
        <f>IF(B169=0, "-", B165/B169)</f>
        <v>2.3255813953488372E-2</v>
      </c>
      <c r="D165" s="65">
        <v>2</v>
      </c>
      <c r="E165" s="9">
        <f>IF(D169=0, "-", D165/D169)</f>
        <v>2.8571428571428571E-2</v>
      </c>
      <c r="F165" s="81">
        <v>56</v>
      </c>
      <c r="G165" s="34">
        <f>IF(F169=0, "-", F165/F169)</f>
        <v>5.2141527001862198E-2</v>
      </c>
      <c r="H165" s="65">
        <v>88</v>
      </c>
      <c r="I165" s="9">
        <f>IF(H169=0, "-", H165/H169)</f>
        <v>9.4929881337648334E-2</v>
      </c>
      <c r="J165" s="8">
        <f t="shared" si="12"/>
        <v>0.5</v>
      </c>
      <c r="K165" s="9">
        <f t="shared" si="13"/>
        <v>-0.36363636363636365</v>
      </c>
    </row>
    <row r="166" spans="1:11" x14ac:dyDescent="0.2">
      <c r="A166" s="7" t="s">
        <v>481</v>
      </c>
      <c r="B166" s="65">
        <v>9</v>
      </c>
      <c r="C166" s="34">
        <f>IF(B169=0, "-", B166/B169)</f>
        <v>6.9767441860465115E-2</v>
      </c>
      <c r="D166" s="65">
        <v>4</v>
      </c>
      <c r="E166" s="9">
        <f>IF(D169=0, "-", D166/D169)</f>
        <v>5.7142857142857141E-2</v>
      </c>
      <c r="F166" s="81">
        <v>96</v>
      </c>
      <c r="G166" s="34">
        <f>IF(F169=0, "-", F166/F169)</f>
        <v>8.9385474860335198E-2</v>
      </c>
      <c r="H166" s="65">
        <v>77</v>
      </c>
      <c r="I166" s="9">
        <f>IF(H169=0, "-", H166/H169)</f>
        <v>8.306364617044229E-2</v>
      </c>
      <c r="J166" s="8">
        <f t="shared" si="12"/>
        <v>1.25</v>
      </c>
      <c r="K166" s="9">
        <f t="shared" si="13"/>
        <v>0.24675324675324675</v>
      </c>
    </row>
    <row r="167" spans="1:11" x14ac:dyDescent="0.2">
      <c r="A167" s="7" t="s">
        <v>482</v>
      </c>
      <c r="B167" s="65">
        <v>9</v>
      </c>
      <c r="C167" s="34">
        <f>IF(B169=0, "-", B167/B169)</f>
        <v>6.9767441860465115E-2</v>
      </c>
      <c r="D167" s="65">
        <v>3</v>
      </c>
      <c r="E167" s="9">
        <f>IF(D169=0, "-", D167/D169)</f>
        <v>4.2857142857142858E-2</v>
      </c>
      <c r="F167" s="81">
        <v>55</v>
      </c>
      <c r="G167" s="34">
        <f>IF(F169=0, "-", F167/F169)</f>
        <v>5.1210428305400374E-2</v>
      </c>
      <c r="H167" s="65">
        <v>53</v>
      </c>
      <c r="I167" s="9">
        <f>IF(H169=0, "-", H167/H169)</f>
        <v>5.7173678532901832E-2</v>
      </c>
      <c r="J167" s="8">
        <f t="shared" si="12"/>
        <v>2</v>
      </c>
      <c r="K167" s="9">
        <f t="shared" si="13"/>
        <v>3.7735849056603772E-2</v>
      </c>
    </row>
    <row r="168" spans="1:11" x14ac:dyDescent="0.2">
      <c r="A168" s="2"/>
      <c r="B168" s="68"/>
      <c r="C168" s="33"/>
      <c r="D168" s="68"/>
      <c r="E168" s="6"/>
      <c r="F168" s="82"/>
      <c r="G168" s="33"/>
      <c r="H168" s="68"/>
      <c r="I168" s="6"/>
      <c r="J168" s="5"/>
      <c r="K168" s="6"/>
    </row>
    <row r="169" spans="1:11" s="43" customFormat="1" x14ac:dyDescent="0.2">
      <c r="A169" s="162" t="s">
        <v>618</v>
      </c>
      <c r="B169" s="71">
        <f>SUM(B150:B168)</f>
        <v>129</v>
      </c>
      <c r="C169" s="40">
        <f>B169/9098</f>
        <v>1.4178940426467355E-2</v>
      </c>
      <c r="D169" s="71">
        <f>SUM(D150:D168)</f>
        <v>70</v>
      </c>
      <c r="E169" s="41">
        <f>D169/7197</f>
        <v>9.72627483673753E-3</v>
      </c>
      <c r="F169" s="77">
        <f>SUM(F150:F168)</f>
        <v>1074</v>
      </c>
      <c r="G169" s="42">
        <f>F169/89434</f>
        <v>1.2008855692465953E-2</v>
      </c>
      <c r="H169" s="71">
        <f>SUM(H150:H168)</f>
        <v>927</v>
      </c>
      <c r="I169" s="41">
        <f>H169/91901</f>
        <v>1.0086941382574727E-2</v>
      </c>
      <c r="J169" s="37">
        <f>IF(D169=0, "-", IF((B169-D169)/D169&lt;10, (B169-D169)/D169, "&gt;999%"))</f>
        <v>0.84285714285714286</v>
      </c>
      <c r="K169" s="38">
        <f>IF(H169=0, "-", IF((F169-H169)/H169&lt;10, (F169-H169)/H169, "&gt;999%"))</f>
        <v>0.15857605177993528</v>
      </c>
    </row>
    <row r="170" spans="1:11" x14ac:dyDescent="0.2">
      <c r="B170" s="83"/>
      <c r="D170" s="83"/>
      <c r="F170" s="83"/>
      <c r="H170" s="83"/>
    </row>
    <row r="171" spans="1:11" s="43" customFormat="1" x14ac:dyDescent="0.2">
      <c r="A171" s="162" t="s">
        <v>617</v>
      </c>
      <c r="B171" s="71">
        <v>1203</v>
      </c>
      <c r="C171" s="40">
        <f>B171/9098</f>
        <v>0.13222686304682349</v>
      </c>
      <c r="D171" s="71">
        <v>878</v>
      </c>
      <c r="E171" s="41">
        <f>D171/7197</f>
        <v>0.12199527580936502</v>
      </c>
      <c r="F171" s="77">
        <v>11268</v>
      </c>
      <c r="G171" s="42">
        <f>F171/89434</f>
        <v>0.12599235190196123</v>
      </c>
      <c r="H171" s="71">
        <v>11378</v>
      </c>
      <c r="I171" s="41">
        <f>H171/91901</f>
        <v>0.12380714029227104</v>
      </c>
      <c r="J171" s="37">
        <f>IF(D171=0, "-", IF((B171-D171)/D171&lt;10, (B171-D171)/D171, "&gt;999%"))</f>
        <v>0.37015945330296129</v>
      </c>
      <c r="K171" s="38">
        <f>IF(H171=0, "-", IF((F171-H171)/H171&lt;10, (F171-H171)/H171, "&gt;999%"))</f>
        <v>-9.6677799261733165E-3</v>
      </c>
    </row>
    <row r="172" spans="1:11" x14ac:dyDescent="0.2">
      <c r="B172" s="83"/>
      <c r="D172" s="83"/>
      <c r="F172" s="83"/>
      <c r="H172" s="83"/>
    </row>
    <row r="173" spans="1:11" ht="15.75" x14ac:dyDescent="0.25">
      <c r="A173" s="164" t="s">
        <v>125</v>
      </c>
      <c r="B173" s="196" t="s">
        <v>1</v>
      </c>
      <c r="C173" s="200"/>
      <c r="D173" s="200"/>
      <c r="E173" s="197"/>
      <c r="F173" s="196" t="s">
        <v>14</v>
      </c>
      <c r="G173" s="200"/>
      <c r="H173" s="200"/>
      <c r="I173" s="197"/>
      <c r="J173" s="196" t="s">
        <v>15</v>
      </c>
      <c r="K173" s="197"/>
    </row>
    <row r="174" spans="1:11" x14ac:dyDescent="0.2">
      <c r="A174" s="22"/>
      <c r="B174" s="196">
        <f>VALUE(RIGHT($B$2, 4))</f>
        <v>2020</v>
      </c>
      <c r="C174" s="197"/>
      <c r="D174" s="196">
        <f>B174-1</f>
        <v>2019</v>
      </c>
      <c r="E174" s="204"/>
      <c r="F174" s="196">
        <f>B174</f>
        <v>2020</v>
      </c>
      <c r="G174" s="204"/>
      <c r="H174" s="196">
        <f>D174</f>
        <v>2019</v>
      </c>
      <c r="I174" s="204"/>
      <c r="J174" s="140" t="s">
        <v>4</v>
      </c>
      <c r="K174" s="141" t="s">
        <v>2</v>
      </c>
    </row>
    <row r="175" spans="1:11" x14ac:dyDescent="0.2">
      <c r="A175" s="163" t="s">
        <v>158</v>
      </c>
      <c r="B175" s="61" t="s">
        <v>12</v>
      </c>
      <c r="C175" s="62" t="s">
        <v>13</v>
      </c>
      <c r="D175" s="61" t="s">
        <v>12</v>
      </c>
      <c r="E175" s="63" t="s">
        <v>13</v>
      </c>
      <c r="F175" s="62" t="s">
        <v>12</v>
      </c>
      <c r="G175" s="62" t="s">
        <v>13</v>
      </c>
      <c r="H175" s="61" t="s">
        <v>12</v>
      </c>
      <c r="I175" s="63" t="s">
        <v>13</v>
      </c>
      <c r="J175" s="61"/>
      <c r="K175" s="63"/>
    </row>
    <row r="176" spans="1:11" x14ac:dyDescent="0.2">
      <c r="A176" s="7" t="s">
        <v>483</v>
      </c>
      <c r="B176" s="65">
        <v>41</v>
      </c>
      <c r="C176" s="34">
        <f>IF(B179=0, "-", B176/B179)</f>
        <v>0.10224438902743142</v>
      </c>
      <c r="D176" s="65">
        <v>19</v>
      </c>
      <c r="E176" s="9">
        <f>IF(D179=0, "-", D176/D179)</f>
        <v>0.12418300653594772</v>
      </c>
      <c r="F176" s="81">
        <v>415</v>
      </c>
      <c r="G176" s="34">
        <f>IF(F179=0, "-", F176/F179)</f>
        <v>0.1451048951048951</v>
      </c>
      <c r="H176" s="65">
        <v>260</v>
      </c>
      <c r="I176" s="9">
        <f>IF(H179=0, "-", H176/H179)</f>
        <v>0.10892333472978634</v>
      </c>
      <c r="J176" s="8">
        <f>IF(D176=0, "-", IF((B176-D176)/D176&lt;10, (B176-D176)/D176, "&gt;999%"))</f>
        <v>1.1578947368421053</v>
      </c>
      <c r="K176" s="9">
        <f>IF(H176=0, "-", IF((F176-H176)/H176&lt;10, (F176-H176)/H176, "&gt;999%"))</f>
        <v>0.59615384615384615</v>
      </c>
    </row>
    <row r="177" spans="1:11" x14ac:dyDescent="0.2">
      <c r="A177" s="7" t="s">
        <v>484</v>
      </c>
      <c r="B177" s="65">
        <v>360</v>
      </c>
      <c r="C177" s="34">
        <f>IF(B179=0, "-", B177/B179)</f>
        <v>0.89775561097256862</v>
      </c>
      <c r="D177" s="65">
        <v>134</v>
      </c>
      <c r="E177" s="9">
        <f>IF(D179=0, "-", D177/D179)</f>
        <v>0.87581699346405228</v>
      </c>
      <c r="F177" s="81">
        <v>2445</v>
      </c>
      <c r="G177" s="34">
        <f>IF(F179=0, "-", F177/F179)</f>
        <v>0.8548951048951049</v>
      </c>
      <c r="H177" s="65">
        <v>2127</v>
      </c>
      <c r="I177" s="9">
        <f>IF(H179=0, "-", H177/H179)</f>
        <v>0.89107666527021367</v>
      </c>
      <c r="J177" s="8">
        <f>IF(D177=0, "-", IF((B177-D177)/D177&lt;10, (B177-D177)/D177, "&gt;999%"))</f>
        <v>1.6865671641791045</v>
      </c>
      <c r="K177" s="9">
        <f>IF(H177=0, "-", IF((F177-H177)/H177&lt;10, (F177-H177)/H177, "&gt;999%"))</f>
        <v>0.14950634696755993</v>
      </c>
    </row>
    <row r="178" spans="1:11" x14ac:dyDescent="0.2">
      <c r="A178" s="2"/>
      <c r="B178" s="68"/>
      <c r="C178" s="33"/>
      <c r="D178" s="68"/>
      <c r="E178" s="6"/>
      <c r="F178" s="82"/>
      <c r="G178" s="33"/>
      <c r="H178" s="68"/>
      <c r="I178" s="6"/>
      <c r="J178" s="5"/>
      <c r="K178" s="6"/>
    </row>
    <row r="179" spans="1:11" s="43" customFormat="1" x14ac:dyDescent="0.2">
      <c r="A179" s="162" t="s">
        <v>616</v>
      </c>
      <c r="B179" s="71">
        <f>SUM(B176:B178)</f>
        <v>401</v>
      </c>
      <c r="C179" s="40">
        <f>B179/9098</f>
        <v>4.4075621015607823E-2</v>
      </c>
      <c r="D179" s="71">
        <f>SUM(D176:D178)</f>
        <v>153</v>
      </c>
      <c r="E179" s="41">
        <f>D179/7197</f>
        <v>2.12588578574406E-2</v>
      </c>
      <c r="F179" s="77">
        <f>SUM(F176:F178)</f>
        <v>2860</v>
      </c>
      <c r="G179" s="42">
        <f>F179/89434</f>
        <v>3.1978889460384193E-2</v>
      </c>
      <c r="H179" s="71">
        <f>SUM(H176:H178)</f>
        <v>2387</v>
      </c>
      <c r="I179" s="41">
        <f>H179/91901</f>
        <v>2.5973602028269552E-2</v>
      </c>
      <c r="J179" s="37">
        <f>IF(D179=0, "-", IF((B179-D179)/D179&lt;10, (B179-D179)/D179, "&gt;999%"))</f>
        <v>1.6209150326797386</v>
      </c>
      <c r="K179" s="38">
        <f>IF(H179=0, "-", IF((F179-H179)/H179&lt;10, (F179-H179)/H179, "&gt;999%"))</f>
        <v>0.19815668202764977</v>
      </c>
    </row>
    <row r="180" spans="1:11" x14ac:dyDescent="0.2">
      <c r="B180" s="83"/>
      <c r="D180" s="83"/>
      <c r="F180" s="83"/>
      <c r="H180" s="83"/>
    </row>
    <row r="181" spans="1:11" x14ac:dyDescent="0.2">
      <c r="A181" s="163" t="s">
        <v>159</v>
      </c>
      <c r="B181" s="61" t="s">
        <v>12</v>
      </c>
      <c r="C181" s="62" t="s">
        <v>13</v>
      </c>
      <c r="D181" s="61" t="s">
        <v>12</v>
      </c>
      <c r="E181" s="63" t="s">
        <v>13</v>
      </c>
      <c r="F181" s="62" t="s">
        <v>12</v>
      </c>
      <c r="G181" s="62" t="s">
        <v>13</v>
      </c>
      <c r="H181" s="61" t="s">
        <v>12</v>
      </c>
      <c r="I181" s="63" t="s">
        <v>13</v>
      </c>
      <c r="J181" s="61"/>
      <c r="K181" s="63"/>
    </row>
    <row r="182" spans="1:11" x14ac:dyDescent="0.2">
      <c r="A182" s="7" t="s">
        <v>485</v>
      </c>
      <c r="B182" s="65">
        <v>0</v>
      </c>
      <c r="C182" s="34">
        <f>IF(B196=0, "-", B182/B196)</f>
        <v>0</v>
      </c>
      <c r="D182" s="65">
        <v>0</v>
      </c>
      <c r="E182" s="9">
        <f>IF(D196=0, "-", D182/D196)</f>
        <v>0</v>
      </c>
      <c r="F182" s="81">
        <v>1</v>
      </c>
      <c r="G182" s="34">
        <f>IF(F196=0, "-", F182/F196)</f>
        <v>4.4052863436123352E-3</v>
      </c>
      <c r="H182" s="65">
        <v>0</v>
      </c>
      <c r="I182" s="9">
        <f>IF(H196=0, "-", H182/H196)</f>
        <v>0</v>
      </c>
      <c r="J182" s="8" t="str">
        <f t="shared" ref="J182:J194" si="14">IF(D182=0, "-", IF((B182-D182)/D182&lt;10, (B182-D182)/D182, "&gt;999%"))</f>
        <v>-</v>
      </c>
      <c r="K182" s="9" t="str">
        <f t="shared" ref="K182:K194" si="15">IF(H182=0, "-", IF((F182-H182)/H182&lt;10, (F182-H182)/H182, "&gt;999%"))</f>
        <v>-</v>
      </c>
    </row>
    <row r="183" spans="1:11" x14ac:dyDescent="0.2">
      <c r="A183" s="7" t="s">
        <v>486</v>
      </c>
      <c r="B183" s="65">
        <v>9</v>
      </c>
      <c r="C183" s="34">
        <f>IF(B196=0, "-", B183/B196)</f>
        <v>0.5</v>
      </c>
      <c r="D183" s="65">
        <v>7</v>
      </c>
      <c r="E183" s="9">
        <f>IF(D196=0, "-", D183/D196)</f>
        <v>0.26923076923076922</v>
      </c>
      <c r="F183" s="81">
        <v>27</v>
      </c>
      <c r="G183" s="34">
        <f>IF(F196=0, "-", F183/F196)</f>
        <v>0.11894273127753303</v>
      </c>
      <c r="H183" s="65">
        <v>35</v>
      </c>
      <c r="I183" s="9">
        <f>IF(H196=0, "-", H183/H196)</f>
        <v>0.1388888888888889</v>
      </c>
      <c r="J183" s="8">
        <f t="shared" si="14"/>
        <v>0.2857142857142857</v>
      </c>
      <c r="K183" s="9">
        <f t="shared" si="15"/>
        <v>-0.22857142857142856</v>
      </c>
    </row>
    <row r="184" spans="1:11" x14ac:dyDescent="0.2">
      <c r="A184" s="7" t="s">
        <v>487</v>
      </c>
      <c r="B184" s="65">
        <v>1</v>
      </c>
      <c r="C184" s="34">
        <f>IF(B196=0, "-", B184/B196)</f>
        <v>5.5555555555555552E-2</v>
      </c>
      <c r="D184" s="65">
        <v>0</v>
      </c>
      <c r="E184" s="9">
        <f>IF(D196=0, "-", D184/D196)</f>
        <v>0</v>
      </c>
      <c r="F184" s="81">
        <v>7</v>
      </c>
      <c r="G184" s="34">
        <f>IF(F196=0, "-", F184/F196)</f>
        <v>3.0837004405286344E-2</v>
      </c>
      <c r="H184" s="65">
        <v>7</v>
      </c>
      <c r="I184" s="9">
        <f>IF(H196=0, "-", H184/H196)</f>
        <v>2.7777777777777776E-2</v>
      </c>
      <c r="J184" s="8" t="str">
        <f t="shared" si="14"/>
        <v>-</v>
      </c>
      <c r="K184" s="9">
        <f t="shared" si="15"/>
        <v>0</v>
      </c>
    </row>
    <row r="185" spans="1:11" x14ac:dyDescent="0.2">
      <c r="A185" s="7" t="s">
        <v>488</v>
      </c>
      <c r="B185" s="65">
        <v>3</v>
      </c>
      <c r="C185" s="34">
        <f>IF(B196=0, "-", B185/B196)</f>
        <v>0.16666666666666666</v>
      </c>
      <c r="D185" s="65">
        <v>2</v>
      </c>
      <c r="E185" s="9">
        <f>IF(D196=0, "-", D185/D196)</f>
        <v>7.6923076923076927E-2</v>
      </c>
      <c r="F185" s="81">
        <v>47</v>
      </c>
      <c r="G185" s="34">
        <f>IF(F196=0, "-", F185/F196)</f>
        <v>0.20704845814977973</v>
      </c>
      <c r="H185" s="65">
        <v>30</v>
      </c>
      <c r="I185" s="9">
        <f>IF(H196=0, "-", H185/H196)</f>
        <v>0.11904761904761904</v>
      </c>
      <c r="J185" s="8">
        <f t="shared" si="14"/>
        <v>0.5</v>
      </c>
      <c r="K185" s="9">
        <f t="shared" si="15"/>
        <v>0.56666666666666665</v>
      </c>
    </row>
    <row r="186" spans="1:11" x14ac:dyDescent="0.2">
      <c r="A186" s="7" t="s">
        <v>489</v>
      </c>
      <c r="B186" s="65">
        <v>0</v>
      </c>
      <c r="C186" s="34">
        <f>IF(B196=0, "-", B186/B196)</f>
        <v>0</v>
      </c>
      <c r="D186" s="65">
        <v>0</v>
      </c>
      <c r="E186" s="9">
        <f>IF(D196=0, "-", D186/D196)</f>
        <v>0</v>
      </c>
      <c r="F186" s="81">
        <v>0</v>
      </c>
      <c r="G186" s="34">
        <f>IF(F196=0, "-", F186/F196)</f>
        <v>0</v>
      </c>
      <c r="H186" s="65">
        <v>4</v>
      </c>
      <c r="I186" s="9">
        <f>IF(H196=0, "-", H186/H196)</f>
        <v>1.5873015873015872E-2</v>
      </c>
      <c r="J186" s="8" t="str">
        <f t="shared" si="14"/>
        <v>-</v>
      </c>
      <c r="K186" s="9">
        <f t="shared" si="15"/>
        <v>-1</v>
      </c>
    </row>
    <row r="187" spans="1:11" x14ac:dyDescent="0.2">
      <c r="A187" s="7" t="s">
        <v>490</v>
      </c>
      <c r="B187" s="65">
        <v>0</v>
      </c>
      <c r="C187" s="34">
        <f>IF(B196=0, "-", B187/B196)</f>
        <v>0</v>
      </c>
      <c r="D187" s="65">
        <v>0</v>
      </c>
      <c r="E187" s="9">
        <f>IF(D196=0, "-", D187/D196)</f>
        <v>0</v>
      </c>
      <c r="F187" s="81">
        <v>3</v>
      </c>
      <c r="G187" s="34">
        <f>IF(F196=0, "-", F187/F196)</f>
        <v>1.3215859030837005E-2</v>
      </c>
      <c r="H187" s="65">
        <v>12</v>
      </c>
      <c r="I187" s="9">
        <f>IF(H196=0, "-", H187/H196)</f>
        <v>4.7619047619047616E-2</v>
      </c>
      <c r="J187" s="8" t="str">
        <f t="shared" si="14"/>
        <v>-</v>
      </c>
      <c r="K187" s="9">
        <f t="shared" si="15"/>
        <v>-0.75</v>
      </c>
    </row>
    <row r="188" spans="1:11" x14ac:dyDescent="0.2">
      <c r="A188" s="7" t="s">
        <v>491</v>
      </c>
      <c r="B188" s="65">
        <v>2</v>
      </c>
      <c r="C188" s="34">
        <f>IF(B196=0, "-", B188/B196)</f>
        <v>0.1111111111111111</v>
      </c>
      <c r="D188" s="65">
        <v>10</v>
      </c>
      <c r="E188" s="9">
        <f>IF(D196=0, "-", D188/D196)</f>
        <v>0.38461538461538464</v>
      </c>
      <c r="F188" s="81">
        <v>63</v>
      </c>
      <c r="G188" s="34">
        <f>IF(F196=0, "-", F188/F196)</f>
        <v>0.27753303964757708</v>
      </c>
      <c r="H188" s="65">
        <v>84</v>
      </c>
      <c r="I188" s="9">
        <f>IF(H196=0, "-", H188/H196)</f>
        <v>0.33333333333333331</v>
      </c>
      <c r="J188" s="8">
        <f t="shared" si="14"/>
        <v>-0.8</v>
      </c>
      <c r="K188" s="9">
        <f t="shared" si="15"/>
        <v>-0.25</v>
      </c>
    </row>
    <row r="189" spans="1:11" x14ac:dyDescent="0.2">
      <c r="A189" s="7" t="s">
        <v>492</v>
      </c>
      <c r="B189" s="65">
        <v>0</v>
      </c>
      <c r="C189" s="34">
        <f>IF(B196=0, "-", B189/B196)</f>
        <v>0</v>
      </c>
      <c r="D189" s="65">
        <v>0</v>
      </c>
      <c r="E189" s="9">
        <f>IF(D196=0, "-", D189/D196)</f>
        <v>0</v>
      </c>
      <c r="F189" s="81">
        <v>11</v>
      </c>
      <c r="G189" s="34">
        <f>IF(F196=0, "-", F189/F196)</f>
        <v>4.8458149779735685E-2</v>
      </c>
      <c r="H189" s="65">
        <v>23</v>
      </c>
      <c r="I189" s="9">
        <f>IF(H196=0, "-", H189/H196)</f>
        <v>9.1269841269841265E-2</v>
      </c>
      <c r="J189" s="8" t="str">
        <f t="shared" si="14"/>
        <v>-</v>
      </c>
      <c r="K189" s="9">
        <f t="shared" si="15"/>
        <v>-0.52173913043478259</v>
      </c>
    </row>
    <row r="190" spans="1:11" x14ac:dyDescent="0.2">
      <c r="A190" s="7" t="s">
        <v>493</v>
      </c>
      <c r="B190" s="65">
        <v>0</v>
      </c>
      <c r="C190" s="34">
        <f>IF(B196=0, "-", B190/B196)</f>
        <v>0</v>
      </c>
      <c r="D190" s="65">
        <v>3</v>
      </c>
      <c r="E190" s="9">
        <f>IF(D196=0, "-", D190/D196)</f>
        <v>0.11538461538461539</v>
      </c>
      <c r="F190" s="81">
        <v>22</v>
      </c>
      <c r="G190" s="34">
        <f>IF(F196=0, "-", F190/F196)</f>
        <v>9.6916299559471369E-2</v>
      </c>
      <c r="H190" s="65">
        <v>21</v>
      </c>
      <c r="I190" s="9">
        <f>IF(H196=0, "-", H190/H196)</f>
        <v>8.3333333333333329E-2</v>
      </c>
      <c r="J190" s="8">
        <f t="shared" si="14"/>
        <v>-1</v>
      </c>
      <c r="K190" s="9">
        <f t="shared" si="15"/>
        <v>4.7619047619047616E-2</v>
      </c>
    </row>
    <row r="191" spans="1:11" x14ac:dyDescent="0.2">
      <c r="A191" s="7" t="s">
        <v>494</v>
      </c>
      <c r="B191" s="65">
        <v>1</v>
      </c>
      <c r="C191" s="34">
        <f>IF(B196=0, "-", B191/B196)</f>
        <v>5.5555555555555552E-2</v>
      </c>
      <c r="D191" s="65">
        <v>0</v>
      </c>
      <c r="E191" s="9">
        <f>IF(D196=0, "-", D191/D196)</f>
        <v>0</v>
      </c>
      <c r="F191" s="81">
        <v>13</v>
      </c>
      <c r="G191" s="34">
        <f>IF(F196=0, "-", F191/F196)</f>
        <v>5.7268722466960353E-2</v>
      </c>
      <c r="H191" s="65">
        <v>12</v>
      </c>
      <c r="I191" s="9">
        <f>IF(H196=0, "-", H191/H196)</f>
        <v>4.7619047619047616E-2</v>
      </c>
      <c r="J191" s="8" t="str">
        <f t="shared" si="14"/>
        <v>-</v>
      </c>
      <c r="K191" s="9">
        <f t="shared" si="15"/>
        <v>8.3333333333333329E-2</v>
      </c>
    </row>
    <row r="192" spans="1:11" x14ac:dyDescent="0.2">
      <c r="A192" s="7" t="s">
        <v>495</v>
      </c>
      <c r="B192" s="65">
        <v>2</v>
      </c>
      <c r="C192" s="34">
        <f>IF(B196=0, "-", B192/B196)</f>
        <v>0.1111111111111111</v>
      </c>
      <c r="D192" s="65">
        <v>3</v>
      </c>
      <c r="E192" s="9">
        <f>IF(D196=0, "-", D192/D196)</f>
        <v>0.11538461538461539</v>
      </c>
      <c r="F192" s="81">
        <v>31</v>
      </c>
      <c r="G192" s="34">
        <f>IF(F196=0, "-", F192/F196)</f>
        <v>0.13656387665198239</v>
      </c>
      <c r="H192" s="65">
        <v>19</v>
      </c>
      <c r="I192" s="9">
        <f>IF(H196=0, "-", H192/H196)</f>
        <v>7.5396825396825393E-2</v>
      </c>
      <c r="J192" s="8">
        <f t="shared" si="14"/>
        <v>-0.33333333333333331</v>
      </c>
      <c r="K192" s="9">
        <f t="shared" si="15"/>
        <v>0.63157894736842102</v>
      </c>
    </row>
    <row r="193" spans="1:11" x14ac:dyDescent="0.2">
      <c r="A193" s="7" t="s">
        <v>496</v>
      </c>
      <c r="B193" s="65">
        <v>0</v>
      </c>
      <c r="C193" s="34">
        <f>IF(B196=0, "-", B193/B196)</f>
        <v>0</v>
      </c>
      <c r="D193" s="65">
        <v>1</v>
      </c>
      <c r="E193" s="9">
        <f>IF(D196=0, "-", D193/D196)</f>
        <v>3.8461538461538464E-2</v>
      </c>
      <c r="F193" s="81">
        <v>0</v>
      </c>
      <c r="G193" s="34">
        <f>IF(F196=0, "-", F193/F196)</f>
        <v>0</v>
      </c>
      <c r="H193" s="65">
        <v>4</v>
      </c>
      <c r="I193" s="9">
        <f>IF(H196=0, "-", H193/H196)</f>
        <v>1.5873015873015872E-2</v>
      </c>
      <c r="J193" s="8">
        <f t="shared" si="14"/>
        <v>-1</v>
      </c>
      <c r="K193" s="9">
        <f t="shared" si="15"/>
        <v>-1</v>
      </c>
    </row>
    <row r="194" spans="1:11" x14ac:dyDescent="0.2">
      <c r="A194" s="7" t="s">
        <v>497</v>
      </c>
      <c r="B194" s="65">
        <v>0</v>
      </c>
      <c r="C194" s="34">
        <f>IF(B196=0, "-", B194/B196)</f>
        <v>0</v>
      </c>
      <c r="D194" s="65">
        <v>0</v>
      </c>
      <c r="E194" s="9">
        <f>IF(D196=0, "-", D194/D196)</f>
        <v>0</v>
      </c>
      <c r="F194" s="81">
        <v>2</v>
      </c>
      <c r="G194" s="34">
        <f>IF(F196=0, "-", F194/F196)</f>
        <v>8.8105726872246704E-3</v>
      </c>
      <c r="H194" s="65">
        <v>1</v>
      </c>
      <c r="I194" s="9">
        <f>IF(H196=0, "-", H194/H196)</f>
        <v>3.968253968253968E-3</v>
      </c>
      <c r="J194" s="8" t="str">
        <f t="shared" si="14"/>
        <v>-</v>
      </c>
      <c r="K194" s="9">
        <f t="shared" si="15"/>
        <v>1</v>
      </c>
    </row>
    <row r="195" spans="1:11" x14ac:dyDescent="0.2">
      <c r="A195" s="2"/>
      <c r="B195" s="68"/>
      <c r="C195" s="33"/>
      <c r="D195" s="68"/>
      <c r="E195" s="6"/>
      <c r="F195" s="82"/>
      <c r="G195" s="33"/>
      <c r="H195" s="68"/>
      <c r="I195" s="6"/>
      <c r="J195" s="5"/>
      <c r="K195" s="6"/>
    </row>
    <row r="196" spans="1:11" s="43" customFormat="1" x14ac:dyDescent="0.2">
      <c r="A196" s="162" t="s">
        <v>615</v>
      </c>
      <c r="B196" s="71">
        <f>SUM(B182:B195)</f>
        <v>18</v>
      </c>
      <c r="C196" s="40">
        <f>B196/9098</f>
        <v>1.9784568036931194E-3</v>
      </c>
      <c r="D196" s="71">
        <f>SUM(D182:D195)</f>
        <v>26</v>
      </c>
      <c r="E196" s="41">
        <f>D196/7197</f>
        <v>3.6126163679310822E-3</v>
      </c>
      <c r="F196" s="77">
        <f>SUM(F182:F195)</f>
        <v>227</v>
      </c>
      <c r="G196" s="42">
        <f>F196/89434</f>
        <v>2.5381845830444796E-3</v>
      </c>
      <c r="H196" s="71">
        <f>SUM(H182:H195)</f>
        <v>252</v>
      </c>
      <c r="I196" s="41">
        <f>H196/91901</f>
        <v>2.7420811525445858E-3</v>
      </c>
      <c r="J196" s="37">
        <f>IF(D196=0, "-", IF((B196-D196)/D196&lt;10, (B196-D196)/D196, "&gt;999%"))</f>
        <v>-0.30769230769230771</v>
      </c>
      <c r="K196" s="38">
        <f>IF(H196=0, "-", IF((F196-H196)/H196&lt;10, (F196-H196)/H196, "&gt;999%"))</f>
        <v>-9.9206349206349201E-2</v>
      </c>
    </row>
    <row r="197" spans="1:11" x14ac:dyDescent="0.2">
      <c r="B197" s="83"/>
      <c r="D197" s="83"/>
      <c r="F197" s="83"/>
      <c r="H197" s="83"/>
    </row>
    <row r="198" spans="1:11" s="43" customFormat="1" x14ac:dyDescent="0.2">
      <c r="A198" s="162" t="s">
        <v>614</v>
      </c>
      <c r="B198" s="71">
        <v>419</v>
      </c>
      <c r="C198" s="40">
        <f>B198/9098</f>
        <v>4.6054077819300945E-2</v>
      </c>
      <c r="D198" s="71">
        <v>179</v>
      </c>
      <c r="E198" s="41">
        <f>D198/7197</f>
        <v>2.4871474225371684E-2</v>
      </c>
      <c r="F198" s="77">
        <v>3087</v>
      </c>
      <c r="G198" s="42">
        <f>F198/89434</f>
        <v>3.4517074043428672E-2</v>
      </c>
      <c r="H198" s="71">
        <v>2639</v>
      </c>
      <c r="I198" s="41">
        <f>H198/91901</f>
        <v>2.8715683180814137E-2</v>
      </c>
      <c r="J198" s="37">
        <f>IF(D198=0, "-", IF((B198-D198)/D198&lt;10, (B198-D198)/D198, "&gt;999%"))</f>
        <v>1.3407821229050279</v>
      </c>
      <c r="K198" s="38">
        <f>IF(H198=0, "-", IF((F198-H198)/H198&lt;10, (F198-H198)/H198, "&gt;999%"))</f>
        <v>0.16976127320954906</v>
      </c>
    </row>
    <row r="199" spans="1:11" x14ac:dyDescent="0.2">
      <c r="B199" s="83"/>
      <c r="D199" s="83"/>
      <c r="F199" s="83"/>
      <c r="H199" s="83"/>
    </row>
    <row r="200" spans="1:11" x14ac:dyDescent="0.2">
      <c r="A200" s="27" t="s">
        <v>612</v>
      </c>
      <c r="B200" s="71">
        <f>B204-B202</f>
        <v>4207</v>
      </c>
      <c r="C200" s="40">
        <f>B200/9098</f>
        <v>0.46240932072983071</v>
      </c>
      <c r="D200" s="71">
        <f>D204-D202</f>
        <v>3164</v>
      </c>
      <c r="E200" s="41">
        <f>D200/7197</f>
        <v>0.43962762262053634</v>
      </c>
      <c r="F200" s="77">
        <f>F204-F202</f>
        <v>40385</v>
      </c>
      <c r="G200" s="42">
        <f>F200/89434</f>
        <v>0.45156204575441106</v>
      </c>
      <c r="H200" s="71">
        <f>H204-H202</f>
        <v>38245</v>
      </c>
      <c r="I200" s="41">
        <f>H200/91901</f>
        <v>0.41615433999630036</v>
      </c>
      <c r="J200" s="37">
        <f>IF(D200=0, "-", IF((B200-D200)/D200&lt;10, (B200-D200)/D200, "&gt;999%"))</f>
        <v>0.32964601769911506</v>
      </c>
      <c r="K200" s="38">
        <f>IF(H200=0, "-", IF((F200-H200)/H200&lt;10, (F200-H200)/H200, "&gt;999%"))</f>
        <v>5.5955026800889006E-2</v>
      </c>
    </row>
    <row r="201" spans="1:11" x14ac:dyDescent="0.2">
      <c r="A201" s="27"/>
      <c r="B201" s="71"/>
      <c r="C201" s="40"/>
      <c r="D201" s="71"/>
      <c r="E201" s="41"/>
      <c r="F201" s="77"/>
      <c r="G201" s="42"/>
      <c r="H201" s="71"/>
      <c r="I201" s="41"/>
      <c r="J201" s="37"/>
      <c r="K201" s="38"/>
    </row>
    <row r="202" spans="1:11" x14ac:dyDescent="0.2">
      <c r="A202" s="27" t="s">
        <v>613</v>
      </c>
      <c r="B202" s="71">
        <v>452</v>
      </c>
      <c r="C202" s="40">
        <f>B202/9098</f>
        <v>4.9681248626071664E-2</v>
      </c>
      <c r="D202" s="71">
        <v>314</v>
      </c>
      <c r="E202" s="41">
        <f>D202/7197</f>
        <v>4.3629289981936915E-2</v>
      </c>
      <c r="F202" s="77">
        <v>4169</v>
      </c>
      <c r="G202" s="42">
        <f>F202/89434</f>
        <v>4.6615381174944653E-2</v>
      </c>
      <c r="H202" s="71">
        <v>3809</v>
      </c>
      <c r="I202" s="41">
        <f>H202/91901</f>
        <v>4.1446774246199712E-2</v>
      </c>
      <c r="J202" s="37">
        <f>IF(D202=0, "-", IF((B202-D202)/D202&lt;10, (B202-D202)/D202, "&gt;999%"))</f>
        <v>0.43949044585987262</v>
      </c>
      <c r="K202" s="38">
        <f>IF(H202=0, "-", IF((F202-H202)/H202&lt;10, (F202-H202)/H202, "&gt;999%"))</f>
        <v>9.4512995536886316E-2</v>
      </c>
    </row>
    <row r="203" spans="1:11" x14ac:dyDescent="0.2">
      <c r="A203" s="27"/>
      <c r="B203" s="71"/>
      <c r="C203" s="40"/>
      <c r="D203" s="71"/>
      <c r="E203" s="41"/>
      <c r="F203" s="77"/>
      <c r="G203" s="42"/>
      <c r="H203" s="71"/>
      <c r="I203" s="41"/>
      <c r="J203" s="37"/>
      <c r="K203" s="38"/>
    </row>
    <row r="204" spans="1:11" x14ac:dyDescent="0.2">
      <c r="A204" s="27" t="s">
        <v>611</v>
      </c>
      <c r="B204" s="71">
        <v>4659</v>
      </c>
      <c r="C204" s="40">
        <f>B204/9098</f>
        <v>0.51209056935590236</v>
      </c>
      <c r="D204" s="71">
        <v>3478</v>
      </c>
      <c r="E204" s="41">
        <f>D204/7197</f>
        <v>0.48325691260247328</v>
      </c>
      <c r="F204" s="77">
        <v>44554</v>
      </c>
      <c r="G204" s="42">
        <f>F204/89434</f>
        <v>0.49817742692935574</v>
      </c>
      <c r="H204" s="71">
        <v>42054</v>
      </c>
      <c r="I204" s="41">
        <f>H204/91901</f>
        <v>0.45760111424250011</v>
      </c>
      <c r="J204" s="37">
        <f>IF(D204=0, "-", IF((B204-D204)/D204&lt;10, (B204-D204)/D204, "&gt;999%"))</f>
        <v>0.3395629672225417</v>
      </c>
      <c r="K204" s="38">
        <f>IF(H204=0, "-", IF((F204-H204)/H204&lt;10, (F204-H204)/H204, "&gt;999%"))</f>
        <v>5.944737718171874E-2</v>
      </c>
    </row>
  </sheetData>
  <mergeCells count="37">
    <mergeCell ref="B1:K1"/>
    <mergeCell ref="B2:K2"/>
    <mergeCell ref="B173:E173"/>
    <mergeCell ref="F173:I173"/>
    <mergeCell ref="J173:K173"/>
    <mergeCell ref="B174:C174"/>
    <mergeCell ref="D174:E174"/>
    <mergeCell ref="F174:G174"/>
    <mergeCell ref="H174:I174"/>
    <mergeCell ref="B117:E117"/>
    <mergeCell ref="F117:I117"/>
    <mergeCell ref="J117:K117"/>
    <mergeCell ref="B118:C118"/>
    <mergeCell ref="D118:E118"/>
    <mergeCell ref="F118:G118"/>
    <mergeCell ref="H118:I118"/>
    <mergeCell ref="B69:E69"/>
    <mergeCell ref="F69:I69"/>
    <mergeCell ref="J69:K69"/>
    <mergeCell ref="B70:C70"/>
    <mergeCell ref="D70:E70"/>
    <mergeCell ref="F70:G70"/>
    <mergeCell ref="H70:I70"/>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16" max="16383" man="1"/>
    <brk id="17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639</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IF(B47=0, "-", B7/B47)</f>
        <v>2.14638334406525E-4</v>
      </c>
      <c r="D7" s="65">
        <v>1</v>
      </c>
      <c r="E7" s="21">
        <f>IF(D47=0, "-", D7/D47)</f>
        <v>2.875215641173088E-4</v>
      </c>
      <c r="F7" s="81">
        <v>44</v>
      </c>
      <c r="G7" s="39">
        <f>IF(F47=0, "-", F7/F47)</f>
        <v>9.8756565067109571E-4</v>
      </c>
      <c r="H7" s="65">
        <v>19</v>
      </c>
      <c r="I7" s="21">
        <f>IF(H47=0, "-", H7/H47)</f>
        <v>4.5180006658106242E-4</v>
      </c>
      <c r="J7" s="20">
        <f t="shared" ref="J7:J45" si="0">IF(D7=0, "-", IF((B7-D7)/D7&lt;10, (B7-D7)/D7, "&gt;999%"))</f>
        <v>0</v>
      </c>
      <c r="K7" s="21">
        <f t="shared" ref="K7:K45" si="1">IF(H7=0, "-", IF((F7-H7)/H7&lt;10, (F7-H7)/H7, "&gt;999%"))</f>
        <v>1.3157894736842106</v>
      </c>
    </row>
    <row r="8" spans="1:11" x14ac:dyDescent="0.2">
      <c r="A8" s="7" t="s">
        <v>33</v>
      </c>
      <c r="B8" s="65">
        <v>0</v>
      </c>
      <c r="C8" s="39">
        <f>IF(B47=0, "-", B8/B47)</f>
        <v>0</v>
      </c>
      <c r="D8" s="65">
        <v>0</v>
      </c>
      <c r="E8" s="21">
        <f>IF(D47=0, "-", D8/D47)</f>
        <v>0</v>
      </c>
      <c r="F8" s="81">
        <v>1</v>
      </c>
      <c r="G8" s="39">
        <f>IF(F47=0, "-", F8/F47)</f>
        <v>2.244467387888854E-5</v>
      </c>
      <c r="H8" s="65">
        <v>0</v>
      </c>
      <c r="I8" s="21">
        <f>IF(H47=0, "-", H8/H47)</f>
        <v>0</v>
      </c>
      <c r="J8" s="20" t="str">
        <f t="shared" si="0"/>
        <v>-</v>
      </c>
      <c r="K8" s="21" t="str">
        <f t="shared" si="1"/>
        <v>-</v>
      </c>
    </row>
    <row r="9" spans="1:11" x14ac:dyDescent="0.2">
      <c r="A9" s="7" t="s">
        <v>34</v>
      </c>
      <c r="B9" s="65">
        <v>124</v>
      </c>
      <c r="C9" s="39">
        <f>IF(B47=0, "-", B9/B47)</f>
        <v>2.6615153466409101E-2</v>
      </c>
      <c r="D9" s="65">
        <v>60</v>
      </c>
      <c r="E9" s="21">
        <f>IF(D47=0, "-", D9/D47)</f>
        <v>1.7251293847038527E-2</v>
      </c>
      <c r="F9" s="81">
        <v>765</v>
      </c>
      <c r="G9" s="39">
        <f>IF(F47=0, "-", F9/F47)</f>
        <v>1.7170175517349732E-2</v>
      </c>
      <c r="H9" s="65">
        <v>452</v>
      </c>
      <c r="I9" s="21">
        <f>IF(H47=0, "-", H9/H47)</f>
        <v>1.0748085794454749E-2</v>
      </c>
      <c r="J9" s="20">
        <f t="shared" si="0"/>
        <v>1.0666666666666667</v>
      </c>
      <c r="K9" s="21">
        <f t="shared" si="1"/>
        <v>0.69247787610619471</v>
      </c>
    </row>
    <row r="10" spans="1:11" x14ac:dyDescent="0.2">
      <c r="A10" s="7" t="s">
        <v>35</v>
      </c>
      <c r="B10" s="65">
        <v>1</v>
      </c>
      <c r="C10" s="39">
        <f>IF(B47=0, "-", B10/B47)</f>
        <v>2.14638334406525E-4</v>
      </c>
      <c r="D10" s="65">
        <v>0</v>
      </c>
      <c r="E10" s="21">
        <f>IF(D47=0, "-", D10/D47)</f>
        <v>0</v>
      </c>
      <c r="F10" s="81">
        <v>7</v>
      </c>
      <c r="G10" s="39">
        <f>IF(F47=0, "-", F10/F47)</f>
        <v>1.5711271715221977E-4</v>
      </c>
      <c r="H10" s="65">
        <v>7</v>
      </c>
      <c r="I10" s="21">
        <f>IF(H47=0, "-", H10/H47)</f>
        <v>1.6645265610881247E-4</v>
      </c>
      <c r="J10" s="20" t="str">
        <f t="shared" si="0"/>
        <v>-</v>
      </c>
      <c r="K10" s="21">
        <f t="shared" si="1"/>
        <v>0</v>
      </c>
    </row>
    <row r="11" spans="1:11" x14ac:dyDescent="0.2">
      <c r="A11" s="7" t="s">
        <v>36</v>
      </c>
      <c r="B11" s="65">
        <v>60</v>
      </c>
      <c r="C11" s="39">
        <f>IF(B47=0, "-", B11/B47)</f>
        <v>1.28783000643915E-2</v>
      </c>
      <c r="D11" s="65">
        <v>57</v>
      </c>
      <c r="E11" s="21">
        <f>IF(D47=0, "-", D11/D47)</f>
        <v>1.6388729154686602E-2</v>
      </c>
      <c r="F11" s="81">
        <v>754</v>
      </c>
      <c r="G11" s="39">
        <f>IF(F47=0, "-", F11/F47)</f>
        <v>1.6923284104681958E-2</v>
      </c>
      <c r="H11" s="65">
        <v>753</v>
      </c>
      <c r="I11" s="21">
        <f>IF(H47=0, "-", H11/H47)</f>
        <v>1.7905550007133685E-2</v>
      </c>
      <c r="J11" s="20">
        <f t="shared" si="0"/>
        <v>5.2631578947368418E-2</v>
      </c>
      <c r="K11" s="21">
        <f t="shared" si="1"/>
        <v>1.3280212483399733E-3</v>
      </c>
    </row>
    <row r="12" spans="1:11" x14ac:dyDescent="0.2">
      <c r="A12" s="7" t="s">
        <v>39</v>
      </c>
      <c r="B12" s="65">
        <v>0</v>
      </c>
      <c r="C12" s="39">
        <f>IF(B47=0, "-", B12/B47)</f>
        <v>0</v>
      </c>
      <c r="D12" s="65">
        <v>1</v>
      </c>
      <c r="E12" s="21">
        <f>IF(D47=0, "-", D12/D47)</f>
        <v>2.875215641173088E-4</v>
      </c>
      <c r="F12" s="81">
        <v>6</v>
      </c>
      <c r="G12" s="39">
        <f>IF(F47=0, "-", F12/F47)</f>
        <v>1.3466804327333124E-4</v>
      </c>
      <c r="H12" s="65">
        <v>4</v>
      </c>
      <c r="I12" s="21">
        <f>IF(H47=0, "-", H12/H47)</f>
        <v>9.5115803490749995E-5</v>
      </c>
      <c r="J12" s="20">
        <f t="shared" si="0"/>
        <v>-1</v>
      </c>
      <c r="K12" s="21">
        <f t="shared" si="1"/>
        <v>0.5</v>
      </c>
    </row>
    <row r="13" spans="1:11" x14ac:dyDescent="0.2">
      <c r="A13" s="7" t="s">
        <v>43</v>
      </c>
      <c r="B13" s="65">
        <v>0</v>
      </c>
      <c r="C13" s="39">
        <f>IF(B47=0, "-", B13/B47)</f>
        <v>0</v>
      </c>
      <c r="D13" s="65">
        <v>0</v>
      </c>
      <c r="E13" s="21">
        <f>IF(D47=0, "-", D13/D47)</f>
        <v>0</v>
      </c>
      <c r="F13" s="81">
        <v>8</v>
      </c>
      <c r="G13" s="39">
        <f>IF(F47=0, "-", F13/F47)</f>
        <v>1.7955739103110832E-4</v>
      </c>
      <c r="H13" s="65">
        <v>10</v>
      </c>
      <c r="I13" s="21">
        <f>IF(H47=0, "-", H13/H47)</f>
        <v>2.3778950872687497E-4</v>
      </c>
      <c r="J13" s="20" t="str">
        <f t="shared" si="0"/>
        <v>-</v>
      </c>
      <c r="K13" s="21">
        <f t="shared" si="1"/>
        <v>-0.2</v>
      </c>
    </row>
    <row r="14" spans="1:11" x14ac:dyDescent="0.2">
      <c r="A14" s="7" t="s">
        <v>45</v>
      </c>
      <c r="B14" s="65">
        <v>152</v>
      </c>
      <c r="C14" s="39">
        <f>IF(B47=0, "-", B14/B47)</f>
        <v>3.2625026829791799E-2</v>
      </c>
      <c r="D14" s="65">
        <v>97</v>
      </c>
      <c r="E14" s="21">
        <f>IF(D47=0, "-", D14/D47)</f>
        <v>2.7889591719378954E-2</v>
      </c>
      <c r="F14" s="81">
        <v>1052</v>
      </c>
      <c r="G14" s="39">
        <f>IF(F47=0, "-", F14/F47)</f>
        <v>2.3611796920590743E-2</v>
      </c>
      <c r="H14" s="65">
        <v>1118</v>
      </c>
      <c r="I14" s="21">
        <f>IF(H47=0, "-", H14/H47)</f>
        <v>2.6584867075664622E-2</v>
      </c>
      <c r="J14" s="20">
        <f t="shared" si="0"/>
        <v>0.5670103092783505</v>
      </c>
      <c r="K14" s="21">
        <f t="shared" si="1"/>
        <v>-5.9033989266547404E-2</v>
      </c>
    </row>
    <row r="15" spans="1:11" x14ac:dyDescent="0.2">
      <c r="A15" s="7" t="s">
        <v>50</v>
      </c>
      <c r="B15" s="65">
        <v>26</v>
      </c>
      <c r="C15" s="39">
        <f>IF(B47=0, "-", B15/B47)</f>
        <v>5.5805966945696502E-3</v>
      </c>
      <c r="D15" s="65">
        <v>6</v>
      </c>
      <c r="E15" s="21">
        <f>IF(D47=0, "-", D15/D47)</f>
        <v>1.7251293847038527E-3</v>
      </c>
      <c r="F15" s="81">
        <v>231</v>
      </c>
      <c r="G15" s="39">
        <f>IF(F47=0, "-", F15/F47)</f>
        <v>5.184719666023253E-3</v>
      </c>
      <c r="H15" s="65">
        <v>61</v>
      </c>
      <c r="I15" s="21">
        <f>IF(H47=0, "-", H15/H47)</f>
        <v>1.4505160032339374E-3</v>
      </c>
      <c r="J15" s="20">
        <f t="shared" si="0"/>
        <v>3.3333333333333335</v>
      </c>
      <c r="K15" s="21">
        <f t="shared" si="1"/>
        <v>2.7868852459016393</v>
      </c>
    </row>
    <row r="16" spans="1:11" x14ac:dyDescent="0.2">
      <c r="A16" s="7" t="s">
        <v>52</v>
      </c>
      <c r="B16" s="65">
        <v>0</v>
      </c>
      <c r="C16" s="39">
        <f>IF(B47=0, "-", B16/B47)</f>
        <v>0</v>
      </c>
      <c r="D16" s="65">
        <v>61</v>
      </c>
      <c r="E16" s="21">
        <f>IF(D47=0, "-", D16/D47)</f>
        <v>1.7538815411155838E-2</v>
      </c>
      <c r="F16" s="81">
        <v>560</v>
      </c>
      <c r="G16" s="39">
        <f>IF(F47=0, "-", F16/F47)</f>
        <v>1.2569017372177582E-2</v>
      </c>
      <c r="H16" s="65">
        <v>970</v>
      </c>
      <c r="I16" s="21">
        <f>IF(H47=0, "-", H16/H47)</f>
        <v>2.3065582346506873E-2</v>
      </c>
      <c r="J16" s="20">
        <f t="shared" si="0"/>
        <v>-1</v>
      </c>
      <c r="K16" s="21">
        <f t="shared" si="1"/>
        <v>-0.42268041237113402</v>
      </c>
    </row>
    <row r="17" spans="1:11" x14ac:dyDescent="0.2">
      <c r="A17" s="7" t="s">
        <v>53</v>
      </c>
      <c r="B17" s="65">
        <v>126</v>
      </c>
      <c r="C17" s="39">
        <f>IF(B47=0, "-", B17/B47)</f>
        <v>2.7044430135222151E-2</v>
      </c>
      <c r="D17" s="65">
        <v>170</v>
      </c>
      <c r="E17" s="21">
        <f>IF(D47=0, "-", D17/D47)</f>
        <v>4.8878665899942497E-2</v>
      </c>
      <c r="F17" s="81">
        <v>1581</v>
      </c>
      <c r="G17" s="39">
        <f>IF(F47=0, "-", F17/F47)</f>
        <v>3.548502940252278E-2</v>
      </c>
      <c r="H17" s="65">
        <v>1873</v>
      </c>
      <c r="I17" s="21">
        <f>IF(H47=0, "-", H17/H47)</f>
        <v>4.4537974984543684E-2</v>
      </c>
      <c r="J17" s="20">
        <f t="shared" si="0"/>
        <v>-0.25882352941176473</v>
      </c>
      <c r="K17" s="21">
        <f t="shared" si="1"/>
        <v>-0.15589962626801923</v>
      </c>
    </row>
    <row r="18" spans="1:11" x14ac:dyDescent="0.2">
      <c r="A18" s="7" t="s">
        <v>54</v>
      </c>
      <c r="B18" s="65">
        <v>390</v>
      </c>
      <c r="C18" s="39">
        <f>IF(B47=0, "-", B18/B47)</f>
        <v>8.3708950418544759E-2</v>
      </c>
      <c r="D18" s="65">
        <v>292</v>
      </c>
      <c r="E18" s="21">
        <f>IF(D47=0, "-", D18/D47)</f>
        <v>8.3956296722254173E-2</v>
      </c>
      <c r="F18" s="81">
        <v>3864</v>
      </c>
      <c r="G18" s="39">
        <f>IF(F47=0, "-", F18/F47)</f>
        <v>8.6726219868025312E-2</v>
      </c>
      <c r="H18" s="65">
        <v>3693</v>
      </c>
      <c r="I18" s="21">
        <f>IF(H47=0, "-", H18/H47)</f>
        <v>8.7815665572834933E-2</v>
      </c>
      <c r="J18" s="20">
        <f t="shared" si="0"/>
        <v>0.33561643835616439</v>
      </c>
      <c r="K18" s="21">
        <f t="shared" si="1"/>
        <v>4.63038180341186E-2</v>
      </c>
    </row>
    <row r="19" spans="1:11" x14ac:dyDescent="0.2">
      <c r="A19" s="7" t="s">
        <v>56</v>
      </c>
      <c r="B19" s="65">
        <v>0</v>
      </c>
      <c r="C19" s="39">
        <f>IF(B47=0, "-", B19/B47)</f>
        <v>0</v>
      </c>
      <c r="D19" s="65">
        <v>0</v>
      </c>
      <c r="E19" s="21">
        <f>IF(D47=0, "-", D19/D47)</f>
        <v>0</v>
      </c>
      <c r="F19" s="81">
        <v>6</v>
      </c>
      <c r="G19" s="39">
        <f>IF(F47=0, "-", F19/F47)</f>
        <v>1.3466804327333124E-4</v>
      </c>
      <c r="H19" s="65">
        <v>10</v>
      </c>
      <c r="I19" s="21">
        <f>IF(H47=0, "-", H19/H47)</f>
        <v>2.3778950872687497E-4</v>
      </c>
      <c r="J19" s="20" t="str">
        <f t="shared" si="0"/>
        <v>-</v>
      </c>
      <c r="K19" s="21">
        <f t="shared" si="1"/>
        <v>-0.4</v>
      </c>
    </row>
    <row r="20" spans="1:11" x14ac:dyDescent="0.2">
      <c r="A20" s="7" t="s">
        <v>59</v>
      </c>
      <c r="B20" s="65">
        <v>87</v>
      </c>
      <c r="C20" s="39">
        <f>IF(B47=0, "-", B20/B47)</f>
        <v>1.8673535093367676E-2</v>
      </c>
      <c r="D20" s="65">
        <v>91</v>
      </c>
      <c r="E20" s="21">
        <f>IF(D47=0, "-", D20/D47)</f>
        <v>2.61644623346751E-2</v>
      </c>
      <c r="F20" s="81">
        <v>816</v>
      </c>
      <c r="G20" s="39">
        <f>IF(F47=0, "-", F20/F47)</f>
        <v>1.8314853885173048E-2</v>
      </c>
      <c r="H20" s="65">
        <v>796</v>
      </c>
      <c r="I20" s="21">
        <f>IF(H47=0, "-", H20/H47)</f>
        <v>1.8928044894659247E-2</v>
      </c>
      <c r="J20" s="20">
        <f t="shared" si="0"/>
        <v>-4.3956043956043959E-2</v>
      </c>
      <c r="K20" s="21">
        <f t="shared" si="1"/>
        <v>2.5125628140703519E-2</v>
      </c>
    </row>
    <row r="21" spans="1:11" x14ac:dyDescent="0.2">
      <c r="A21" s="7" t="s">
        <v>62</v>
      </c>
      <c r="B21" s="65">
        <v>2</v>
      </c>
      <c r="C21" s="39">
        <f>IF(B47=0, "-", B21/B47)</f>
        <v>4.2927666881305E-4</v>
      </c>
      <c r="D21" s="65">
        <v>10</v>
      </c>
      <c r="E21" s="21">
        <f>IF(D47=0, "-", D21/D47)</f>
        <v>2.8752156411730881E-3</v>
      </c>
      <c r="F21" s="81">
        <v>90</v>
      </c>
      <c r="G21" s="39">
        <f>IF(F47=0, "-", F21/F47)</f>
        <v>2.0200206490999686E-3</v>
      </c>
      <c r="H21" s="65">
        <v>113</v>
      </c>
      <c r="I21" s="21">
        <f>IF(H47=0, "-", H21/H47)</f>
        <v>2.6870214486136874E-3</v>
      </c>
      <c r="J21" s="20">
        <f t="shared" si="0"/>
        <v>-0.8</v>
      </c>
      <c r="K21" s="21">
        <f t="shared" si="1"/>
        <v>-0.20353982300884957</v>
      </c>
    </row>
    <row r="22" spans="1:11" x14ac:dyDescent="0.2">
      <c r="A22" s="7" t="s">
        <v>63</v>
      </c>
      <c r="B22" s="65">
        <v>38</v>
      </c>
      <c r="C22" s="39">
        <f>IF(B47=0, "-", B22/B47)</f>
        <v>8.1562567074479498E-3</v>
      </c>
      <c r="D22" s="65">
        <v>20</v>
      </c>
      <c r="E22" s="21">
        <f>IF(D47=0, "-", D22/D47)</f>
        <v>5.7504312823461762E-3</v>
      </c>
      <c r="F22" s="81">
        <v>366</v>
      </c>
      <c r="G22" s="39">
        <f>IF(F47=0, "-", F22/F47)</f>
        <v>8.2147506396732049E-3</v>
      </c>
      <c r="H22" s="65">
        <v>406</v>
      </c>
      <c r="I22" s="21">
        <f>IF(H47=0, "-", H22/H47)</f>
        <v>9.6542540543111243E-3</v>
      </c>
      <c r="J22" s="20">
        <f t="shared" si="0"/>
        <v>0.9</v>
      </c>
      <c r="K22" s="21">
        <f t="shared" si="1"/>
        <v>-9.8522167487684734E-2</v>
      </c>
    </row>
    <row r="23" spans="1:11" x14ac:dyDescent="0.2">
      <c r="A23" s="7" t="s">
        <v>65</v>
      </c>
      <c r="B23" s="65">
        <v>185</v>
      </c>
      <c r="C23" s="39">
        <f>IF(B47=0, "-", B23/B47)</f>
        <v>3.9708091865207129E-2</v>
      </c>
      <c r="D23" s="65">
        <v>177</v>
      </c>
      <c r="E23" s="21">
        <f>IF(D47=0, "-", D23/D47)</f>
        <v>5.0891316848763656E-2</v>
      </c>
      <c r="F23" s="81">
        <v>1968</v>
      </c>
      <c r="G23" s="39">
        <f>IF(F47=0, "-", F23/F47)</f>
        <v>4.4171118193652645E-2</v>
      </c>
      <c r="H23" s="65">
        <v>1508</v>
      </c>
      <c r="I23" s="21">
        <f>IF(H47=0, "-", H23/H47)</f>
        <v>3.5858657916012747E-2</v>
      </c>
      <c r="J23" s="20">
        <f t="shared" si="0"/>
        <v>4.519774011299435E-2</v>
      </c>
      <c r="K23" s="21">
        <f t="shared" si="1"/>
        <v>0.30503978779840851</v>
      </c>
    </row>
    <row r="24" spans="1:11" x14ac:dyDescent="0.2">
      <c r="A24" s="7" t="s">
        <v>66</v>
      </c>
      <c r="B24" s="65">
        <v>0</v>
      </c>
      <c r="C24" s="39">
        <f>IF(B47=0, "-", B24/B47)</f>
        <v>0</v>
      </c>
      <c r="D24" s="65">
        <v>0</v>
      </c>
      <c r="E24" s="21">
        <f>IF(D47=0, "-", D24/D47)</f>
        <v>0</v>
      </c>
      <c r="F24" s="81">
        <v>3</v>
      </c>
      <c r="G24" s="39">
        <f>IF(F47=0, "-", F24/F47)</f>
        <v>6.733402163666562E-5</v>
      </c>
      <c r="H24" s="65">
        <v>12</v>
      </c>
      <c r="I24" s="21">
        <f>IF(H47=0, "-", H24/H47)</f>
        <v>2.8534741047224997E-4</v>
      </c>
      <c r="J24" s="20" t="str">
        <f t="shared" si="0"/>
        <v>-</v>
      </c>
      <c r="K24" s="21">
        <f t="shared" si="1"/>
        <v>-0.75</v>
      </c>
    </row>
    <row r="25" spans="1:11" x14ac:dyDescent="0.2">
      <c r="A25" s="7" t="s">
        <v>67</v>
      </c>
      <c r="B25" s="65">
        <v>34</v>
      </c>
      <c r="C25" s="39">
        <f>IF(B47=0, "-", B25/B47)</f>
        <v>7.2977033698218502E-3</v>
      </c>
      <c r="D25" s="65">
        <v>41</v>
      </c>
      <c r="E25" s="21">
        <f>IF(D47=0, "-", D25/D47)</f>
        <v>1.1788384128809662E-2</v>
      </c>
      <c r="F25" s="81">
        <v>473</v>
      </c>
      <c r="G25" s="39">
        <f>IF(F47=0, "-", F25/F47)</f>
        <v>1.061633074471428E-2</v>
      </c>
      <c r="H25" s="65">
        <v>566</v>
      </c>
      <c r="I25" s="21">
        <f>IF(H47=0, "-", H25/H47)</f>
        <v>1.3458886193941123E-2</v>
      </c>
      <c r="J25" s="20">
        <f t="shared" si="0"/>
        <v>-0.17073170731707318</v>
      </c>
      <c r="K25" s="21">
        <f t="shared" si="1"/>
        <v>-0.16431095406360424</v>
      </c>
    </row>
    <row r="26" spans="1:11" x14ac:dyDescent="0.2">
      <c r="A26" s="7" t="s">
        <v>68</v>
      </c>
      <c r="B26" s="65">
        <v>7</v>
      </c>
      <c r="C26" s="39">
        <f>IF(B47=0, "-", B26/B47)</f>
        <v>1.5024683408456751E-3</v>
      </c>
      <c r="D26" s="65">
        <v>1</v>
      </c>
      <c r="E26" s="21">
        <f>IF(D47=0, "-", D26/D47)</f>
        <v>2.875215641173088E-4</v>
      </c>
      <c r="F26" s="81">
        <v>65</v>
      </c>
      <c r="G26" s="39">
        <f>IF(F47=0, "-", F26/F47)</f>
        <v>1.4589038021277552E-3</v>
      </c>
      <c r="H26" s="65">
        <v>17</v>
      </c>
      <c r="I26" s="21">
        <f>IF(H47=0, "-", H26/H47)</f>
        <v>4.0424216483568744E-4</v>
      </c>
      <c r="J26" s="20">
        <f t="shared" si="0"/>
        <v>6</v>
      </c>
      <c r="K26" s="21">
        <f t="shared" si="1"/>
        <v>2.8235294117647061</v>
      </c>
    </row>
    <row r="27" spans="1:11" x14ac:dyDescent="0.2">
      <c r="A27" s="7" t="s">
        <v>69</v>
      </c>
      <c r="B27" s="65">
        <v>69</v>
      </c>
      <c r="C27" s="39">
        <f>IF(B47=0, "-", B27/B47)</f>
        <v>1.4810045074050225E-2</v>
      </c>
      <c r="D27" s="65">
        <v>34</v>
      </c>
      <c r="E27" s="21">
        <f>IF(D47=0, "-", D27/D47)</f>
        <v>9.7757331799884998E-3</v>
      </c>
      <c r="F27" s="81">
        <v>472</v>
      </c>
      <c r="G27" s="39">
        <f>IF(F47=0, "-", F27/F47)</f>
        <v>1.059388607083539E-2</v>
      </c>
      <c r="H27" s="65">
        <v>465</v>
      </c>
      <c r="I27" s="21">
        <f>IF(H47=0, "-", H27/H47)</f>
        <v>1.1057212155799686E-2</v>
      </c>
      <c r="J27" s="20">
        <f t="shared" si="0"/>
        <v>1.0294117647058822</v>
      </c>
      <c r="K27" s="21">
        <f t="shared" si="1"/>
        <v>1.5053763440860216E-2</v>
      </c>
    </row>
    <row r="28" spans="1:11" x14ac:dyDescent="0.2">
      <c r="A28" s="7" t="s">
        <v>73</v>
      </c>
      <c r="B28" s="65">
        <v>2</v>
      </c>
      <c r="C28" s="39">
        <f>IF(B47=0, "-", B28/B47)</f>
        <v>4.2927666881305E-4</v>
      </c>
      <c r="D28" s="65">
        <v>0</v>
      </c>
      <c r="E28" s="21">
        <f>IF(D47=0, "-", D28/D47)</f>
        <v>0</v>
      </c>
      <c r="F28" s="81">
        <v>17</v>
      </c>
      <c r="G28" s="39">
        <f>IF(F47=0, "-", F28/F47)</f>
        <v>3.8155945594110519E-4</v>
      </c>
      <c r="H28" s="65">
        <v>20</v>
      </c>
      <c r="I28" s="21">
        <f>IF(H47=0, "-", H28/H47)</f>
        <v>4.7557901745374993E-4</v>
      </c>
      <c r="J28" s="20" t="str">
        <f t="shared" si="0"/>
        <v>-</v>
      </c>
      <c r="K28" s="21">
        <f t="shared" si="1"/>
        <v>-0.15</v>
      </c>
    </row>
    <row r="29" spans="1:11" x14ac:dyDescent="0.2">
      <c r="A29" s="7" t="s">
        <v>74</v>
      </c>
      <c r="B29" s="65">
        <v>441</v>
      </c>
      <c r="C29" s="39">
        <f>IF(B47=0, "-", B29/B47)</f>
        <v>9.4655505473277529E-2</v>
      </c>
      <c r="D29" s="65">
        <v>278</v>
      </c>
      <c r="E29" s="21">
        <f>IF(D47=0, "-", D29/D47)</f>
        <v>7.9930994824611842E-2</v>
      </c>
      <c r="F29" s="81">
        <v>4785</v>
      </c>
      <c r="G29" s="39">
        <f>IF(F47=0, "-", F29/F47)</f>
        <v>0.10739776451048166</v>
      </c>
      <c r="H29" s="65">
        <v>3947</v>
      </c>
      <c r="I29" s="21">
        <f>IF(H47=0, "-", H29/H47)</f>
        <v>9.3855519094497547E-2</v>
      </c>
      <c r="J29" s="20">
        <f t="shared" si="0"/>
        <v>0.58633093525179858</v>
      </c>
      <c r="K29" s="21">
        <f t="shared" si="1"/>
        <v>0.21231314922726122</v>
      </c>
    </row>
    <row r="30" spans="1:11" x14ac:dyDescent="0.2">
      <c r="A30" s="7" t="s">
        <v>76</v>
      </c>
      <c r="B30" s="65">
        <v>79</v>
      </c>
      <c r="C30" s="39">
        <f>IF(B47=0, "-", B30/B47)</f>
        <v>1.6956428418115475E-2</v>
      </c>
      <c r="D30" s="65">
        <v>58</v>
      </c>
      <c r="E30" s="21">
        <f>IF(D47=0, "-", D30/D47)</f>
        <v>1.6676250718803909E-2</v>
      </c>
      <c r="F30" s="81">
        <v>715</v>
      </c>
      <c r="G30" s="39">
        <f>IF(F47=0, "-", F30/F47)</f>
        <v>1.6047941823405305E-2</v>
      </c>
      <c r="H30" s="65">
        <v>586</v>
      </c>
      <c r="I30" s="21">
        <f>IF(H47=0, "-", H30/H47)</f>
        <v>1.3934465211394874E-2</v>
      </c>
      <c r="J30" s="20">
        <f t="shared" si="0"/>
        <v>0.36206896551724138</v>
      </c>
      <c r="K30" s="21">
        <f t="shared" si="1"/>
        <v>0.22013651877133106</v>
      </c>
    </row>
    <row r="31" spans="1:11" x14ac:dyDescent="0.2">
      <c r="A31" s="7" t="s">
        <v>79</v>
      </c>
      <c r="B31" s="65">
        <v>56</v>
      </c>
      <c r="C31" s="39">
        <f>IF(B47=0, "-", B31/B47)</f>
        <v>1.2019746726765401E-2</v>
      </c>
      <c r="D31" s="65">
        <v>23</v>
      </c>
      <c r="E31" s="21">
        <f>IF(D47=0, "-", D31/D47)</f>
        <v>6.6129959746981026E-3</v>
      </c>
      <c r="F31" s="81">
        <v>420</v>
      </c>
      <c r="G31" s="39">
        <f>IF(F47=0, "-", F31/F47)</f>
        <v>9.4267630291331866E-3</v>
      </c>
      <c r="H31" s="65">
        <v>208</v>
      </c>
      <c r="I31" s="21">
        <f>IF(H47=0, "-", H31/H47)</f>
        <v>4.9460217815189998E-3</v>
      </c>
      <c r="J31" s="20">
        <f t="shared" si="0"/>
        <v>1.4347826086956521</v>
      </c>
      <c r="K31" s="21">
        <f t="shared" si="1"/>
        <v>1.0192307692307692</v>
      </c>
    </row>
    <row r="32" spans="1:11" x14ac:dyDescent="0.2">
      <c r="A32" s="7" t="s">
        <v>80</v>
      </c>
      <c r="B32" s="65">
        <v>5</v>
      </c>
      <c r="C32" s="39">
        <f>IF(B47=0, "-", B32/B47)</f>
        <v>1.0731916720326251E-3</v>
      </c>
      <c r="D32" s="65">
        <v>5</v>
      </c>
      <c r="E32" s="21">
        <f>IF(D47=0, "-", D32/D47)</f>
        <v>1.4376078205865441E-3</v>
      </c>
      <c r="F32" s="81">
        <v>51</v>
      </c>
      <c r="G32" s="39">
        <f>IF(F47=0, "-", F32/F47)</f>
        <v>1.1446783678233155E-3</v>
      </c>
      <c r="H32" s="65">
        <v>50</v>
      </c>
      <c r="I32" s="21">
        <f>IF(H47=0, "-", H32/H47)</f>
        <v>1.1889475436343748E-3</v>
      </c>
      <c r="J32" s="20">
        <f t="shared" si="0"/>
        <v>0</v>
      </c>
      <c r="K32" s="21">
        <f t="shared" si="1"/>
        <v>0.02</v>
      </c>
    </row>
    <row r="33" spans="1:11" x14ac:dyDescent="0.2">
      <c r="A33" s="7" t="s">
        <v>81</v>
      </c>
      <c r="B33" s="65">
        <v>644</v>
      </c>
      <c r="C33" s="39">
        <f>IF(B47=0, "-", B33/B47)</f>
        <v>0.13822708735780209</v>
      </c>
      <c r="D33" s="65">
        <v>527</v>
      </c>
      <c r="E33" s="21">
        <f>IF(D47=0, "-", D33/D47)</f>
        <v>0.15152386428982173</v>
      </c>
      <c r="F33" s="81">
        <v>5541</v>
      </c>
      <c r="G33" s="39">
        <f>IF(F47=0, "-", F33/F47)</f>
        <v>0.12436593796292141</v>
      </c>
      <c r="H33" s="65">
        <v>6095</v>
      </c>
      <c r="I33" s="21">
        <f>IF(H47=0, "-", H33/H47)</f>
        <v>0.14493270556903029</v>
      </c>
      <c r="J33" s="20">
        <f t="shared" si="0"/>
        <v>0.22201138519924099</v>
      </c>
      <c r="K33" s="21">
        <f t="shared" si="1"/>
        <v>-9.0894175553732567E-2</v>
      </c>
    </row>
    <row r="34" spans="1:11" x14ac:dyDescent="0.2">
      <c r="A34" s="7" t="s">
        <v>82</v>
      </c>
      <c r="B34" s="65">
        <v>300</v>
      </c>
      <c r="C34" s="39">
        <f>IF(B47=0, "-", B34/B47)</f>
        <v>6.4391500321957507E-2</v>
      </c>
      <c r="D34" s="65">
        <v>257</v>
      </c>
      <c r="E34" s="21">
        <f>IF(D47=0, "-", D34/D47)</f>
        <v>7.3893041978148361E-2</v>
      </c>
      <c r="F34" s="81">
        <v>3015</v>
      </c>
      <c r="G34" s="39">
        <f>IF(F47=0, "-", F34/F47)</f>
        <v>6.7670691744848951E-2</v>
      </c>
      <c r="H34" s="65">
        <v>2992</v>
      </c>
      <c r="I34" s="21">
        <f>IF(H47=0, "-", H34/H47)</f>
        <v>7.114662101108099E-2</v>
      </c>
      <c r="J34" s="20">
        <f t="shared" si="0"/>
        <v>0.16731517509727625</v>
      </c>
      <c r="K34" s="21">
        <f t="shared" si="1"/>
        <v>7.6871657754010699E-3</v>
      </c>
    </row>
    <row r="35" spans="1:11" x14ac:dyDescent="0.2">
      <c r="A35" s="7" t="s">
        <v>83</v>
      </c>
      <c r="B35" s="65">
        <v>6</v>
      </c>
      <c r="C35" s="39">
        <f>IF(B47=0, "-", B35/B47)</f>
        <v>1.28783000643915E-3</v>
      </c>
      <c r="D35" s="65">
        <v>3</v>
      </c>
      <c r="E35" s="21">
        <f>IF(D47=0, "-", D35/D47)</f>
        <v>8.6256469235192635E-4</v>
      </c>
      <c r="F35" s="81">
        <v>64</v>
      </c>
      <c r="G35" s="39">
        <f>IF(F47=0, "-", F35/F47)</f>
        <v>1.4364591282488666E-3</v>
      </c>
      <c r="H35" s="65">
        <v>65</v>
      </c>
      <c r="I35" s="21">
        <f>IF(H47=0, "-", H35/H47)</f>
        <v>1.5456318067246873E-3</v>
      </c>
      <c r="J35" s="20">
        <f t="shared" si="0"/>
        <v>1</v>
      </c>
      <c r="K35" s="21">
        <f t="shared" si="1"/>
        <v>-1.5384615384615385E-2</v>
      </c>
    </row>
    <row r="36" spans="1:11" x14ac:dyDescent="0.2">
      <c r="A36" s="7" t="s">
        <v>84</v>
      </c>
      <c r="B36" s="65">
        <v>18</v>
      </c>
      <c r="C36" s="39">
        <f>IF(B47=0, "-", B36/B47)</f>
        <v>3.8634900193174502E-3</v>
      </c>
      <c r="D36" s="65">
        <v>15</v>
      </c>
      <c r="E36" s="21">
        <f>IF(D47=0, "-", D36/D47)</f>
        <v>4.3128234617596318E-3</v>
      </c>
      <c r="F36" s="81">
        <v>251</v>
      </c>
      <c r="G36" s="39">
        <f>IF(F47=0, "-", F36/F47)</f>
        <v>5.6336131436010234E-3</v>
      </c>
      <c r="H36" s="65">
        <v>220</v>
      </c>
      <c r="I36" s="21">
        <f>IF(H47=0, "-", H36/H47)</f>
        <v>5.2313691919912498E-3</v>
      </c>
      <c r="J36" s="20">
        <f t="shared" si="0"/>
        <v>0.2</v>
      </c>
      <c r="K36" s="21">
        <f t="shared" si="1"/>
        <v>0.1409090909090909</v>
      </c>
    </row>
    <row r="37" spans="1:11" x14ac:dyDescent="0.2">
      <c r="A37" s="7" t="s">
        <v>86</v>
      </c>
      <c r="B37" s="65">
        <v>11</v>
      </c>
      <c r="C37" s="39">
        <f>IF(B47=0, "-", B37/B47)</f>
        <v>2.3610216784717749E-3</v>
      </c>
      <c r="D37" s="65">
        <v>21</v>
      </c>
      <c r="E37" s="21">
        <f>IF(D47=0, "-", D37/D47)</f>
        <v>6.0379528464634845E-3</v>
      </c>
      <c r="F37" s="81">
        <v>212</v>
      </c>
      <c r="G37" s="39">
        <f>IF(F47=0, "-", F37/F47)</f>
        <v>4.7582708623243701E-3</v>
      </c>
      <c r="H37" s="65">
        <v>187</v>
      </c>
      <c r="I37" s="21">
        <f>IF(H47=0, "-", H37/H47)</f>
        <v>4.4466638131925619E-3</v>
      </c>
      <c r="J37" s="20">
        <f t="shared" si="0"/>
        <v>-0.47619047619047616</v>
      </c>
      <c r="K37" s="21">
        <f t="shared" si="1"/>
        <v>0.13368983957219252</v>
      </c>
    </row>
    <row r="38" spans="1:11" x14ac:dyDescent="0.2">
      <c r="A38" s="7" t="s">
        <v>87</v>
      </c>
      <c r="B38" s="65">
        <v>0</v>
      </c>
      <c r="C38" s="39">
        <f>IF(B47=0, "-", B38/B47)</f>
        <v>0</v>
      </c>
      <c r="D38" s="65">
        <v>0</v>
      </c>
      <c r="E38" s="21">
        <f>IF(D47=0, "-", D38/D47)</f>
        <v>0</v>
      </c>
      <c r="F38" s="81">
        <v>2</v>
      </c>
      <c r="G38" s="39">
        <f>IF(F47=0, "-", F38/F47)</f>
        <v>4.488934775777708E-5</v>
      </c>
      <c r="H38" s="65">
        <v>1</v>
      </c>
      <c r="I38" s="21">
        <f>IF(H47=0, "-", H38/H47)</f>
        <v>2.3778950872687499E-5</v>
      </c>
      <c r="J38" s="20" t="str">
        <f t="shared" si="0"/>
        <v>-</v>
      </c>
      <c r="K38" s="21">
        <f t="shared" si="1"/>
        <v>1</v>
      </c>
    </row>
    <row r="39" spans="1:11" x14ac:dyDescent="0.2">
      <c r="A39" s="7" t="s">
        <v>89</v>
      </c>
      <c r="B39" s="65">
        <v>21</v>
      </c>
      <c r="C39" s="39">
        <f>IF(B47=0, "-", B39/B47)</f>
        <v>4.5074050225370251E-3</v>
      </c>
      <c r="D39" s="65">
        <v>11</v>
      </c>
      <c r="E39" s="21">
        <f>IF(D47=0, "-", D39/D47)</f>
        <v>3.1627372052903968E-3</v>
      </c>
      <c r="F39" s="81">
        <v>173</v>
      </c>
      <c r="G39" s="39">
        <f>IF(F47=0, "-", F39/F47)</f>
        <v>3.8829285810477172E-3</v>
      </c>
      <c r="H39" s="65">
        <v>132</v>
      </c>
      <c r="I39" s="21">
        <f>IF(H47=0, "-", H39/H47)</f>
        <v>3.1388215151947497E-3</v>
      </c>
      <c r="J39" s="20">
        <f t="shared" si="0"/>
        <v>0.90909090909090906</v>
      </c>
      <c r="K39" s="21">
        <f t="shared" si="1"/>
        <v>0.31060606060606061</v>
      </c>
    </row>
    <row r="40" spans="1:11" x14ac:dyDescent="0.2">
      <c r="A40" s="7" t="s">
        <v>90</v>
      </c>
      <c r="B40" s="65">
        <v>7</v>
      </c>
      <c r="C40" s="39">
        <f>IF(B47=0, "-", B40/B47)</f>
        <v>1.5024683408456751E-3</v>
      </c>
      <c r="D40" s="65">
        <v>15</v>
      </c>
      <c r="E40" s="21">
        <f>IF(D47=0, "-", D40/D47)</f>
        <v>4.3128234617596318E-3</v>
      </c>
      <c r="F40" s="81">
        <v>79</v>
      </c>
      <c r="G40" s="39">
        <f>IF(F47=0, "-", F40/F47)</f>
        <v>1.7731292364321946E-3</v>
      </c>
      <c r="H40" s="65">
        <v>74</v>
      </c>
      <c r="I40" s="21">
        <f>IF(H47=0, "-", H40/H47)</f>
        <v>1.7596423645788747E-3</v>
      </c>
      <c r="J40" s="20">
        <f t="shared" si="0"/>
        <v>-0.53333333333333333</v>
      </c>
      <c r="K40" s="21">
        <f t="shared" si="1"/>
        <v>6.7567567567567571E-2</v>
      </c>
    </row>
    <row r="41" spans="1:11" x14ac:dyDescent="0.2">
      <c r="A41" s="7" t="s">
        <v>91</v>
      </c>
      <c r="B41" s="65">
        <v>201</v>
      </c>
      <c r="C41" s="39">
        <f>IF(B47=0, "-", B41/B47)</f>
        <v>4.3142305215711524E-2</v>
      </c>
      <c r="D41" s="65">
        <v>208</v>
      </c>
      <c r="E41" s="21">
        <f>IF(D47=0, "-", D41/D47)</f>
        <v>5.9804485336400232E-2</v>
      </c>
      <c r="F41" s="81">
        <v>2229</v>
      </c>
      <c r="G41" s="39">
        <f>IF(F47=0, "-", F41/F47)</f>
        <v>5.0029178076042555E-2</v>
      </c>
      <c r="H41" s="65">
        <v>2814</v>
      </c>
      <c r="I41" s="21">
        <f>IF(H47=0, "-", H41/H47)</f>
        <v>6.6913967755742612E-2</v>
      </c>
      <c r="J41" s="20">
        <f t="shared" si="0"/>
        <v>-3.3653846153846152E-2</v>
      </c>
      <c r="K41" s="21">
        <f t="shared" si="1"/>
        <v>-0.20788912579957355</v>
      </c>
    </row>
    <row r="42" spans="1:11" x14ac:dyDescent="0.2">
      <c r="A42" s="7" t="s">
        <v>92</v>
      </c>
      <c r="B42" s="65">
        <v>103</v>
      </c>
      <c r="C42" s="39">
        <f>IF(B47=0, "-", B42/B47)</f>
        <v>2.2107748443872074E-2</v>
      </c>
      <c r="D42" s="65">
        <v>108</v>
      </c>
      <c r="E42" s="21">
        <f>IF(D47=0, "-", D42/D47)</f>
        <v>3.1052328924669349E-2</v>
      </c>
      <c r="F42" s="81">
        <v>1221</v>
      </c>
      <c r="G42" s="39">
        <f>IF(F47=0, "-", F42/F47)</f>
        <v>2.7404946806122907E-2</v>
      </c>
      <c r="H42" s="65">
        <v>1235</v>
      </c>
      <c r="I42" s="21">
        <f>IF(H47=0, "-", H42/H47)</f>
        <v>2.9367004327769061E-2</v>
      </c>
      <c r="J42" s="20">
        <f t="shared" si="0"/>
        <v>-4.6296296296296294E-2</v>
      </c>
      <c r="K42" s="21">
        <f t="shared" si="1"/>
        <v>-1.1336032388663968E-2</v>
      </c>
    </row>
    <row r="43" spans="1:11" x14ac:dyDescent="0.2">
      <c r="A43" s="7" t="s">
        <v>93</v>
      </c>
      <c r="B43" s="65">
        <v>1318</v>
      </c>
      <c r="C43" s="39">
        <f>IF(B47=0, "-", B43/B47)</f>
        <v>0.28289332474779993</v>
      </c>
      <c r="D43" s="65">
        <v>717</v>
      </c>
      <c r="E43" s="21">
        <f>IF(D47=0, "-", D43/D47)</f>
        <v>0.2061529614721104</v>
      </c>
      <c r="F43" s="81">
        <v>11175</v>
      </c>
      <c r="G43" s="39">
        <f>IF(F47=0, "-", F43/F47)</f>
        <v>0.25081923059657946</v>
      </c>
      <c r="H43" s="65">
        <v>9163</v>
      </c>
      <c r="I43" s="21">
        <f>IF(H47=0, "-", H43/H47)</f>
        <v>0.21788652684643553</v>
      </c>
      <c r="J43" s="20">
        <f t="shared" si="0"/>
        <v>0.8382147838214784</v>
      </c>
      <c r="K43" s="21">
        <f t="shared" si="1"/>
        <v>0.21957874058714394</v>
      </c>
    </row>
    <row r="44" spans="1:11" x14ac:dyDescent="0.2">
      <c r="A44" s="7" t="s">
        <v>95</v>
      </c>
      <c r="B44" s="65">
        <v>97</v>
      </c>
      <c r="C44" s="39">
        <f>IF(B47=0, "-", B44/B47)</f>
        <v>2.0819918437432926E-2</v>
      </c>
      <c r="D44" s="65">
        <v>84</v>
      </c>
      <c r="E44" s="21">
        <f>IF(D47=0, "-", D44/D47)</f>
        <v>2.4151811385853938E-2</v>
      </c>
      <c r="F44" s="81">
        <v>1050</v>
      </c>
      <c r="G44" s="39">
        <f>IF(F47=0, "-", F44/F47)</f>
        <v>2.3566907572832967E-2</v>
      </c>
      <c r="H44" s="65">
        <v>954</v>
      </c>
      <c r="I44" s="21">
        <f>IF(H47=0, "-", H44/H47)</f>
        <v>2.2685119132543872E-2</v>
      </c>
      <c r="J44" s="20">
        <f t="shared" si="0"/>
        <v>0.15476190476190477</v>
      </c>
      <c r="K44" s="21">
        <f t="shared" si="1"/>
        <v>0.10062893081761007</v>
      </c>
    </row>
    <row r="45" spans="1:11" x14ac:dyDescent="0.2">
      <c r="A45" s="7" t="s">
        <v>96</v>
      </c>
      <c r="B45" s="65">
        <v>48</v>
      </c>
      <c r="C45" s="39">
        <f>IF(B47=0, "-", B45/B47)</f>
        <v>1.03026400515132E-2</v>
      </c>
      <c r="D45" s="65">
        <v>29</v>
      </c>
      <c r="E45" s="21">
        <f>IF(D47=0, "-", D45/D47)</f>
        <v>8.3381253594019544E-3</v>
      </c>
      <c r="F45" s="81">
        <v>422</v>
      </c>
      <c r="G45" s="39">
        <f>IF(F47=0, "-", F45/F47)</f>
        <v>9.4716523768909634E-3</v>
      </c>
      <c r="H45" s="65">
        <v>458</v>
      </c>
      <c r="I45" s="21">
        <f>IF(H47=0, "-", H45/H47)</f>
        <v>1.0890759499690874E-2</v>
      </c>
      <c r="J45" s="20">
        <f t="shared" si="0"/>
        <v>0.65517241379310343</v>
      </c>
      <c r="K45" s="21">
        <f t="shared" si="1"/>
        <v>-7.8602620087336247E-2</v>
      </c>
    </row>
    <row r="46" spans="1:11" x14ac:dyDescent="0.2">
      <c r="A46" s="2"/>
      <c r="B46" s="68"/>
      <c r="C46" s="33"/>
      <c r="D46" s="68"/>
      <c r="E46" s="6"/>
      <c r="F46" s="82"/>
      <c r="G46" s="33"/>
      <c r="H46" s="68"/>
      <c r="I46" s="6"/>
      <c r="J46" s="5"/>
      <c r="K46" s="6"/>
    </row>
    <row r="47" spans="1:11" s="43" customFormat="1" x14ac:dyDescent="0.2">
      <c r="A47" s="162" t="s">
        <v>611</v>
      </c>
      <c r="B47" s="71">
        <f>SUM(B7:B46)</f>
        <v>4659</v>
      </c>
      <c r="C47" s="40">
        <v>1</v>
      </c>
      <c r="D47" s="71">
        <f>SUM(D7:D46)</f>
        <v>3478</v>
      </c>
      <c r="E47" s="41">
        <v>1</v>
      </c>
      <c r="F47" s="77">
        <f>SUM(F7:F46)</f>
        <v>44554</v>
      </c>
      <c r="G47" s="42">
        <v>1</v>
      </c>
      <c r="H47" s="71">
        <f>SUM(H7:H46)</f>
        <v>42054</v>
      </c>
      <c r="I47" s="41">
        <v>1</v>
      </c>
      <c r="J47" s="37">
        <f>IF(D47=0, "-", (B47-D47)/D47)</f>
        <v>0.3395629672225417</v>
      </c>
      <c r="K47" s="38">
        <f>IF(H47=0, "-", (F47-H47)/H47)</f>
        <v>5.944737718171874E-2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128</v>
      </c>
      <c r="B6" s="61" t="s">
        <v>12</v>
      </c>
      <c r="C6" s="62" t="s">
        <v>13</v>
      </c>
      <c r="D6" s="61" t="s">
        <v>12</v>
      </c>
      <c r="E6" s="63" t="s">
        <v>13</v>
      </c>
      <c r="F6" s="62" t="s">
        <v>12</v>
      </c>
      <c r="G6" s="62" t="s">
        <v>13</v>
      </c>
      <c r="H6" s="61" t="s">
        <v>12</v>
      </c>
      <c r="I6" s="63" t="s">
        <v>13</v>
      </c>
      <c r="J6" s="61"/>
      <c r="K6" s="63"/>
    </row>
    <row r="7" spans="1:11" x14ac:dyDescent="0.2">
      <c r="A7" s="7" t="s">
        <v>498</v>
      </c>
      <c r="B7" s="65">
        <v>0</v>
      </c>
      <c r="C7" s="34">
        <f>IF(B12=0, "-", B7/B12)</f>
        <v>0</v>
      </c>
      <c r="D7" s="65">
        <v>0</v>
      </c>
      <c r="E7" s="9">
        <f>IF(D12=0, "-", D7/D12)</f>
        <v>0</v>
      </c>
      <c r="F7" s="81">
        <v>1</v>
      </c>
      <c r="G7" s="34">
        <f>IF(F12=0, "-", F7/F12)</f>
        <v>1.953125E-3</v>
      </c>
      <c r="H7" s="65">
        <v>0</v>
      </c>
      <c r="I7" s="9">
        <f>IF(H12=0, "-", H7/H12)</f>
        <v>0</v>
      </c>
      <c r="J7" s="8" t="str">
        <f>IF(D7=0, "-", IF((B7-D7)/D7&lt;10, (B7-D7)/D7, "&gt;999%"))</f>
        <v>-</v>
      </c>
      <c r="K7" s="9" t="str">
        <f>IF(H7=0, "-", IF((F7-H7)/H7&lt;10, (F7-H7)/H7, "&gt;999%"))</f>
        <v>-</v>
      </c>
    </row>
    <row r="8" spans="1:11" x14ac:dyDescent="0.2">
      <c r="A8" s="7" t="s">
        <v>499</v>
      </c>
      <c r="B8" s="65">
        <v>0</v>
      </c>
      <c r="C8" s="34">
        <f>IF(B12=0, "-", B8/B12)</f>
        <v>0</v>
      </c>
      <c r="D8" s="65">
        <v>0</v>
      </c>
      <c r="E8" s="9">
        <f>IF(D12=0, "-", D8/D12)</f>
        <v>0</v>
      </c>
      <c r="F8" s="81">
        <v>6</v>
      </c>
      <c r="G8" s="34">
        <f>IF(F12=0, "-", F8/F12)</f>
        <v>1.171875E-2</v>
      </c>
      <c r="H8" s="65">
        <v>3</v>
      </c>
      <c r="I8" s="9">
        <f>IF(H12=0, "-", H8/H12)</f>
        <v>6.0975609756097563E-3</v>
      </c>
      <c r="J8" s="8" t="str">
        <f>IF(D8=0, "-", IF((B8-D8)/D8&lt;10, (B8-D8)/D8, "&gt;999%"))</f>
        <v>-</v>
      </c>
      <c r="K8" s="9">
        <f>IF(H8=0, "-", IF((F8-H8)/H8&lt;10, (F8-H8)/H8, "&gt;999%"))</f>
        <v>1</v>
      </c>
    </row>
    <row r="9" spans="1:11" x14ac:dyDescent="0.2">
      <c r="A9" s="7" t="s">
        <v>500</v>
      </c>
      <c r="B9" s="65">
        <v>0</v>
      </c>
      <c r="C9" s="34">
        <f>IF(B12=0, "-", B9/B12)</f>
        <v>0</v>
      </c>
      <c r="D9" s="65">
        <v>0</v>
      </c>
      <c r="E9" s="9">
        <f>IF(D12=0, "-", D9/D12)</f>
        <v>0</v>
      </c>
      <c r="F9" s="81">
        <v>0</v>
      </c>
      <c r="G9" s="34">
        <f>IF(F12=0, "-", F9/F12)</f>
        <v>0</v>
      </c>
      <c r="H9" s="65">
        <v>8</v>
      </c>
      <c r="I9" s="9">
        <f>IF(H12=0, "-", H9/H12)</f>
        <v>1.6260162601626018E-2</v>
      </c>
      <c r="J9" s="8" t="str">
        <f>IF(D9=0, "-", IF((B9-D9)/D9&lt;10, (B9-D9)/D9, "&gt;999%"))</f>
        <v>-</v>
      </c>
      <c r="K9" s="9">
        <f>IF(H9=0, "-", IF((F9-H9)/H9&lt;10, (F9-H9)/H9, "&gt;999%"))</f>
        <v>-1</v>
      </c>
    </row>
    <row r="10" spans="1:11" x14ac:dyDescent="0.2">
      <c r="A10" s="7" t="s">
        <v>501</v>
      </c>
      <c r="B10" s="65">
        <v>44</v>
      </c>
      <c r="C10" s="34">
        <f>IF(B12=0, "-", B10/B12)</f>
        <v>1</v>
      </c>
      <c r="D10" s="65">
        <v>23</v>
      </c>
      <c r="E10" s="9">
        <f>IF(D12=0, "-", D10/D12)</f>
        <v>1</v>
      </c>
      <c r="F10" s="81">
        <v>505</v>
      </c>
      <c r="G10" s="34">
        <f>IF(F12=0, "-", F10/F12)</f>
        <v>0.986328125</v>
      </c>
      <c r="H10" s="65">
        <v>481</v>
      </c>
      <c r="I10" s="9">
        <f>IF(H12=0, "-", H10/H12)</f>
        <v>0.97764227642276424</v>
      </c>
      <c r="J10" s="8">
        <f>IF(D10=0, "-", IF((B10-D10)/D10&lt;10, (B10-D10)/D10, "&gt;999%"))</f>
        <v>0.91304347826086951</v>
      </c>
      <c r="K10" s="9">
        <f>IF(H10=0, "-", IF((F10-H10)/H10&lt;10, (F10-H10)/H10, "&gt;999%"))</f>
        <v>4.9896049896049899E-2</v>
      </c>
    </row>
    <row r="11" spans="1:11" x14ac:dyDescent="0.2">
      <c r="A11" s="2"/>
      <c r="B11" s="68"/>
      <c r="C11" s="33"/>
      <c r="D11" s="68"/>
      <c r="E11" s="6"/>
      <c r="F11" s="82"/>
      <c r="G11" s="33"/>
      <c r="H11" s="68"/>
      <c r="I11" s="6"/>
      <c r="J11" s="5"/>
      <c r="K11" s="6"/>
    </row>
    <row r="12" spans="1:11" s="43" customFormat="1" x14ac:dyDescent="0.2">
      <c r="A12" s="162" t="s">
        <v>633</v>
      </c>
      <c r="B12" s="71">
        <f>SUM(B7:B11)</f>
        <v>44</v>
      </c>
      <c r="C12" s="40">
        <f>B12/9098</f>
        <v>4.8362277423609585E-3</v>
      </c>
      <c r="D12" s="71">
        <f>SUM(D7:D11)</f>
        <v>23</v>
      </c>
      <c r="E12" s="41">
        <f>D12/7197</f>
        <v>3.1957760177851883E-3</v>
      </c>
      <c r="F12" s="77">
        <f>SUM(F7:F11)</f>
        <v>512</v>
      </c>
      <c r="G12" s="42">
        <f>F12/89434</f>
        <v>5.7248920992016457E-3</v>
      </c>
      <c r="H12" s="71">
        <f>SUM(H7:H11)</f>
        <v>492</v>
      </c>
      <c r="I12" s="41">
        <f>H12/91901</f>
        <v>5.3535870121108583E-3</v>
      </c>
      <c r="J12" s="37">
        <f>IF(D12=0, "-", IF((B12-D12)/D12&lt;10, (B12-D12)/D12, "&gt;999%"))</f>
        <v>0.91304347826086951</v>
      </c>
      <c r="K12" s="38">
        <f>IF(H12=0, "-", IF((F12-H12)/H12&lt;10, (F12-H12)/H12, "&gt;999%"))</f>
        <v>4.065040650406504E-2</v>
      </c>
    </row>
    <row r="13" spans="1:11" x14ac:dyDescent="0.2">
      <c r="B13" s="83"/>
      <c r="D13" s="83"/>
      <c r="F13" s="83"/>
      <c r="H13" s="83"/>
    </row>
    <row r="14" spans="1:11" x14ac:dyDescent="0.2">
      <c r="A14" s="163" t="s">
        <v>129</v>
      </c>
      <c r="B14" s="61" t="s">
        <v>12</v>
      </c>
      <c r="C14" s="62" t="s">
        <v>13</v>
      </c>
      <c r="D14" s="61" t="s">
        <v>12</v>
      </c>
      <c r="E14" s="63" t="s">
        <v>13</v>
      </c>
      <c r="F14" s="62" t="s">
        <v>12</v>
      </c>
      <c r="G14" s="62" t="s">
        <v>13</v>
      </c>
      <c r="H14" s="61" t="s">
        <v>12</v>
      </c>
      <c r="I14" s="63" t="s">
        <v>13</v>
      </c>
      <c r="J14" s="61"/>
      <c r="K14" s="63"/>
    </row>
    <row r="15" spans="1:11" x14ac:dyDescent="0.2">
      <c r="A15" s="7" t="s">
        <v>502</v>
      </c>
      <c r="B15" s="65">
        <v>11</v>
      </c>
      <c r="C15" s="34">
        <f>IF(B17=0, "-", B15/B17)</f>
        <v>1</v>
      </c>
      <c r="D15" s="65">
        <v>3</v>
      </c>
      <c r="E15" s="9">
        <f>IF(D17=0, "-", D15/D17)</f>
        <v>1</v>
      </c>
      <c r="F15" s="81">
        <v>95</v>
      </c>
      <c r="G15" s="34">
        <f>IF(F17=0, "-", F15/F17)</f>
        <v>1</v>
      </c>
      <c r="H15" s="65">
        <v>66</v>
      </c>
      <c r="I15" s="9">
        <f>IF(H17=0, "-", H15/H17)</f>
        <v>1</v>
      </c>
      <c r="J15" s="8">
        <f>IF(D15=0, "-", IF((B15-D15)/D15&lt;10, (B15-D15)/D15, "&gt;999%"))</f>
        <v>2.6666666666666665</v>
      </c>
      <c r="K15" s="9">
        <f>IF(H15=0, "-", IF((F15-H15)/H15&lt;10, (F15-H15)/H15, "&gt;999%"))</f>
        <v>0.43939393939393939</v>
      </c>
    </row>
    <row r="16" spans="1:11" x14ac:dyDescent="0.2">
      <c r="A16" s="2"/>
      <c r="B16" s="68"/>
      <c r="C16" s="33"/>
      <c r="D16" s="68"/>
      <c r="E16" s="6"/>
      <c r="F16" s="82"/>
      <c r="G16" s="33"/>
      <c r="H16" s="68"/>
      <c r="I16" s="6"/>
      <c r="J16" s="5"/>
      <c r="K16" s="6"/>
    </row>
    <row r="17" spans="1:11" s="43" customFormat="1" x14ac:dyDescent="0.2">
      <c r="A17" s="162" t="s">
        <v>632</v>
      </c>
      <c r="B17" s="71">
        <f>SUM(B15:B16)</f>
        <v>11</v>
      </c>
      <c r="C17" s="40">
        <f>B17/9098</f>
        <v>1.2090569355902396E-3</v>
      </c>
      <c r="D17" s="71">
        <f>SUM(D15:D16)</f>
        <v>3</v>
      </c>
      <c r="E17" s="41">
        <f>D17/7197</f>
        <v>4.1684035014589413E-4</v>
      </c>
      <c r="F17" s="77">
        <f>SUM(F15:F16)</f>
        <v>95</v>
      </c>
      <c r="G17" s="42">
        <f>F17/89434</f>
        <v>1.0622358387190555E-3</v>
      </c>
      <c r="H17" s="71">
        <f>SUM(H15:H16)</f>
        <v>66</v>
      </c>
      <c r="I17" s="41">
        <f>H17/91901</f>
        <v>7.1816411138072493E-4</v>
      </c>
      <c r="J17" s="37">
        <f>IF(D17=0, "-", IF((B17-D17)/D17&lt;10, (B17-D17)/D17, "&gt;999%"))</f>
        <v>2.6666666666666665</v>
      </c>
      <c r="K17" s="38">
        <f>IF(H17=0, "-", IF((F17-H17)/H17&lt;10, (F17-H17)/H17, "&gt;999%"))</f>
        <v>0.43939393939393939</v>
      </c>
    </row>
    <row r="18" spans="1:11" x14ac:dyDescent="0.2">
      <c r="B18" s="83"/>
      <c r="D18" s="83"/>
      <c r="F18" s="83"/>
      <c r="H18" s="83"/>
    </row>
    <row r="19" spans="1:11" x14ac:dyDescent="0.2">
      <c r="A19" s="163" t="s">
        <v>130</v>
      </c>
      <c r="B19" s="61" t="s">
        <v>12</v>
      </c>
      <c r="C19" s="62" t="s">
        <v>13</v>
      </c>
      <c r="D19" s="61" t="s">
        <v>12</v>
      </c>
      <c r="E19" s="63" t="s">
        <v>13</v>
      </c>
      <c r="F19" s="62" t="s">
        <v>12</v>
      </c>
      <c r="G19" s="62" t="s">
        <v>13</v>
      </c>
      <c r="H19" s="61" t="s">
        <v>12</v>
      </c>
      <c r="I19" s="63" t="s">
        <v>13</v>
      </c>
      <c r="J19" s="61"/>
      <c r="K19" s="63"/>
    </row>
    <row r="20" spans="1:11" x14ac:dyDescent="0.2">
      <c r="A20" s="7" t="s">
        <v>503</v>
      </c>
      <c r="B20" s="65">
        <v>0</v>
      </c>
      <c r="C20" s="34">
        <f>IF(B26=0, "-", B20/B26)</f>
        <v>0</v>
      </c>
      <c r="D20" s="65">
        <v>0</v>
      </c>
      <c r="E20" s="9">
        <f>IF(D26=0, "-", D20/D26)</f>
        <v>0</v>
      </c>
      <c r="F20" s="81">
        <v>0</v>
      </c>
      <c r="G20" s="34">
        <f>IF(F26=0, "-", F20/F26)</f>
        <v>0</v>
      </c>
      <c r="H20" s="65">
        <v>2</v>
      </c>
      <c r="I20" s="9">
        <f>IF(H26=0, "-", H20/H26)</f>
        <v>1.0362694300518135E-2</v>
      </c>
      <c r="J20" s="8" t="str">
        <f>IF(D20=0, "-", IF((B20-D20)/D20&lt;10, (B20-D20)/D20, "&gt;999%"))</f>
        <v>-</v>
      </c>
      <c r="K20" s="9">
        <f>IF(H20=0, "-", IF((F20-H20)/H20&lt;10, (F20-H20)/H20, "&gt;999%"))</f>
        <v>-1</v>
      </c>
    </row>
    <row r="21" spans="1:11" x14ac:dyDescent="0.2">
      <c r="A21" s="7" t="s">
        <v>504</v>
      </c>
      <c r="B21" s="65">
        <v>1</v>
      </c>
      <c r="C21" s="34">
        <f>IF(B26=0, "-", B21/B26)</f>
        <v>5.8823529411764705E-2</v>
      </c>
      <c r="D21" s="65">
        <v>2</v>
      </c>
      <c r="E21" s="9">
        <f>IF(D26=0, "-", D21/D26)</f>
        <v>0.18181818181818182</v>
      </c>
      <c r="F21" s="81">
        <v>10</v>
      </c>
      <c r="G21" s="34">
        <f>IF(F26=0, "-", F21/F26)</f>
        <v>4.975124378109453E-2</v>
      </c>
      <c r="H21" s="65">
        <v>16</v>
      </c>
      <c r="I21" s="9">
        <f>IF(H26=0, "-", H21/H26)</f>
        <v>8.2901554404145081E-2</v>
      </c>
      <c r="J21" s="8">
        <f>IF(D21=0, "-", IF((B21-D21)/D21&lt;10, (B21-D21)/D21, "&gt;999%"))</f>
        <v>-0.5</v>
      </c>
      <c r="K21" s="9">
        <f>IF(H21=0, "-", IF((F21-H21)/H21&lt;10, (F21-H21)/H21, "&gt;999%"))</f>
        <v>-0.375</v>
      </c>
    </row>
    <row r="22" spans="1:11" x14ac:dyDescent="0.2">
      <c r="A22" s="7" t="s">
        <v>505</v>
      </c>
      <c r="B22" s="65">
        <v>1</v>
      </c>
      <c r="C22" s="34">
        <f>IF(B26=0, "-", B22/B26)</f>
        <v>5.8823529411764705E-2</v>
      </c>
      <c r="D22" s="65">
        <v>0</v>
      </c>
      <c r="E22" s="9">
        <f>IF(D26=0, "-", D22/D26)</f>
        <v>0</v>
      </c>
      <c r="F22" s="81">
        <v>11</v>
      </c>
      <c r="G22" s="34">
        <f>IF(F26=0, "-", F22/F26)</f>
        <v>5.4726368159203981E-2</v>
      </c>
      <c r="H22" s="65">
        <v>2</v>
      </c>
      <c r="I22" s="9">
        <f>IF(H26=0, "-", H22/H26)</f>
        <v>1.0362694300518135E-2</v>
      </c>
      <c r="J22" s="8" t="str">
        <f>IF(D22=0, "-", IF((B22-D22)/D22&lt;10, (B22-D22)/D22, "&gt;999%"))</f>
        <v>-</v>
      </c>
      <c r="K22" s="9">
        <f>IF(H22=0, "-", IF((F22-H22)/H22&lt;10, (F22-H22)/H22, "&gt;999%"))</f>
        <v>4.5</v>
      </c>
    </row>
    <row r="23" spans="1:11" x14ac:dyDescent="0.2">
      <c r="A23" s="7" t="s">
        <v>506</v>
      </c>
      <c r="B23" s="65">
        <v>4</v>
      </c>
      <c r="C23" s="34">
        <f>IF(B26=0, "-", B23/B26)</f>
        <v>0.23529411764705882</v>
      </c>
      <c r="D23" s="65">
        <v>4</v>
      </c>
      <c r="E23" s="9">
        <f>IF(D26=0, "-", D23/D26)</f>
        <v>0.36363636363636365</v>
      </c>
      <c r="F23" s="81">
        <v>48</v>
      </c>
      <c r="G23" s="34">
        <f>IF(F26=0, "-", F23/F26)</f>
        <v>0.23880597014925373</v>
      </c>
      <c r="H23" s="65">
        <v>58</v>
      </c>
      <c r="I23" s="9">
        <f>IF(H26=0, "-", H23/H26)</f>
        <v>0.30051813471502592</v>
      </c>
      <c r="J23" s="8">
        <f>IF(D23=0, "-", IF((B23-D23)/D23&lt;10, (B23-D23)/D23, "&gt;999%"))</f>
        <v>0</v>
      </c>
      <c r="K23" s="9">
        <f>IF(H23=0, "-", IF((F23-H23)/H23&lt;10, (F23-H23)/H23, "&gt;999%"))</f>
        <v>-0.17241379310344829</v>
      </c>
    </row>
    <row r="24" spans="1:11" x14ac:dyDescent="0.2">
      <c r="A24" s="7" t="s">
        <v>507</v>
      </c>
      <c r="B24" s="65">
        <v>11</v>
      </c>
      <c r="C24" s="34">
        <f>IF(B26=0, "-", B24/B26)</f>
        <v>0.6470588235294118</v>
      </c>
      <c r="D24" s="65">
        <v>5</v>
      </c>
      <c r="E24" s="9">
        <f>IF(D26=0, "-", D24/D26)</f>
        <v>0.45454545454545453</v>
      </c>
      <c r="F24" s="81">
        <v>132</v>
      </c>
      <c r="G24" s="34">
        <f>IF(F26=0, "-", F24/F26)</f>
        <v>0.65671641791044777</v>
      </c>
      <c r="H24" s="65">
        <v>115</v>
      </c>
      <c r="I24" s="9">
        <f>IF(H26=0, "-", H24/H26)</f>
        <v>0.59585492227979275</v>
      </c>
      <c r="J24" s="8">
        <f>IF(D24=0, "-", IF((B24-D24)/D24&lt;10, (B24-D24)/D24, "&gt;999%"))</f>
        <v>1.2</v>
      </c>
      <c r="K24" s="9">
        <f>IF(H24=0, "-", IF((F24-H24)/H24&lt;10, (F24-H24)/H24, "&gt;999%"))</f>
        <v>0.14782608695652175</v>
      </c>
    </row>
    <row r="25" spans="1:11" x14ac:dyDescent="0.2">
      <c r="A25" s="2"/>
      <c r="B25" s="68"/>
      <c r="C25" s="33"/>
      <c r="D25" s="68"/>
      <c r="E25" s="6"/>
      <c r="F25" s="82"/>
      <c r="G25" s="33"/>
      <c r="H25" s="68"/>
      <c r="I25" s="6"/>
      <c r="J25" s="5"/>
      <c r="K25" s="6"/>
    </row>
    <row r="26" spans="1:11" s="43" customFormat="1" x14ac:dyDescent="0.2">
      <c r="A26" s="162" t="s">
        <v>631</v>
      </c>
      <c r="B26" s="71">
        <f>SUM(B20:B25)</f>
        <v>17</v>
      </c>
      <c r="C26" s="40">
        <f>B26/9098</f>
        <v>1.8685425368212794E-3</v>
      </c>
      <c r="D26" s="71">
        <f>SUM(D20:D25)</f>
        <v>11</v>
      </c>
      <c r="E26" s="41">
        <f>D26/7197</f>
        <v>1.5284146172016117E-3</v>
      </c>
      <c r="F26" s="77">
        <f>SUM(F20:F25)</f>
        <v>201</v>
      </c>
      <c r="G26" s="42">
        <f>F26/89434</f>
        <v>2.2474674061318963E-3</v>
      </c>
      <c r="H26" s="71">
        <f>SUM(H20:H25)</f>
        <v>193</v>
      </c>
      <c r="I26" s="41">
        <f>H26/91901</f>
        <v>2.1000859620678774E-3</v>
      </c>
      <c r="J26" s="37">
        <f>IF(D26=0, "-", IF((B26-D26)/D26&lt;10, (B26-D26)/D26, "&gt;999%"))</f>
        <v>0.54545454545454541</v>
      </c>
      <c r="K26" s="38">
        <f>IF(H26=0, "-", IF((F26-H26)/H26&lt;10, (F26-H26)/H26, "&gt;999%"))</f>
        <v>4.145077720207254E-2</v>
      </c>
    </row>
    <row r="27" spans="1:11" x14ac:dyDescent="0.2">
      <c r="B27" s="83"/>
      <c r="D27" s="83"/>
      <c r="F27" s="83"/>
      <c r="H27" s="83"/>
    </row>
    <row r="28" spans="1:11" x14ac:dyDescent="0.2">
      <c r="A28" s="163" t="s">
        <v>131</v>
      </c>
      <c r="B28" s="61" t="s">
        <v>12</v>
      </c>
      <c r="C28" s="62" t="s">
        <v>13</v>
      </c>
      <c r="D28" s="61" t="s">
        <v>12</v>
      </c>
      <c r="E28" s="63" t="s">
        <v>13</v>
      </c>
      <c r="F28" s="62" t="s">
        <v>12</v>
      </c>
      <c r="G28" s="62" t="s">
        <v>13</v>
      </c>
      <c r="H28" s="61" t="s">
        <v>12</v>
      </c>
      <c r="I28" s="63" t="s">
        <v>13</v>
      </c>
      <c r="J28" s="61"/>
      <c r="K28" s="63"/>
    </row>
    <row r="29" spans="1:11" x14ac:dyDescent="0.2">
      <c r="A29" s="7" t="s">
        <v>508</v>
      </c>
      <c r="B29" s="65">
        <v>18</v>
      </c>
      <c r="C29" s="34">
        <f>IF(B40=0, "-", B29/B40)</f>
        <v>0.12587412587412589</v>
      </c>
      <c r="D29" s="65">
        <v>10</v>
      </c>
      <c r="E29" s="9">
        <f>IF(D40=0, "-", D29/D40)</f>
        <v>0.1</v>
      </c>
      <c r="F29" s="81">
        <v>222</v>
      </c>
      <c r="G29" s="34">
        <f>IF(F40=0, "-", F29/F40)</f>
        <v>0.18718381112984822</v>
      </c>
      <c r="H29" s="65">
        <v>180</v>
      </c>
      <c r="I29" s="9">
        <f>IF(H40=0, "-", H29/H40)</f>
        <v>0.15424164524421594</v>
      </c>
      <c r="J29" s="8">
        <f t="shared" ref="J29:J38" si="0">IF(D29=0, "-", IF((B29-D29)/D29&lt;10, (B29-D29)/D29, "&gt;999%"))</f>
        <v>0.8</v>
      </c>
      <c r="K29" s="9">
        <f t="shared" ref="K29:K38" si="1">IF(H29=0, "-", IF((F29-H29)/H29&lt;10, (F29-H29)/H29, "&gt;999%"))</f>
        <v>0.23333333333333334</v>
      </c>
    </row>
    <row r="30" spans="1:11" x14ac:dyDescent="0.2">
      <c r="A30" s="7" t="s">
        <v>509</v>
      </c>
      <c r="B30" s="65">
        <v>35</v>
      </c>
      <c r="C30" s="34">
        <f>IF(B40=0, "-", B30/B40)</f>
        <v>0.24475524475524477</v>
      </c>
      <c r="D30" s="65">
        <v>15</v>
      </c>
      <c r="E30" s="9">
        <f>IF(D40=0, "-", D30/D40)</f>
        <v>0.15</v>
      </c>
      <c r="F30" s="81">
        <v>259</v>
      </c>
      <c r="G30" s="34">
        <f>IF(F40=0, "-", F30/F40)</f>
        <v>0.21838111298482293</v>
      </c>
      <c r="H30" s="65">
        <v>240</v>
      </c>
      <c r="I30" s="9">
        <f>IF(H40=0, "-", H30/H40)</f>
        <v>0.20565552699228792</v>
      </c>
      <c r="J30" s="8">
        <f t="shared" si="0"/>
        <v>1.3333333333333333</v>
      </c>
      <c r="K30" s="9">
        <f t="shared" si="1"/>
        <v>7.9166666666666663E-2</v>
      </c>
    </row>
    <row r="31" spans="1:11" x14ac:dyDescent="0.2">
      <c r="A31" s="7" t="s">
        <v>510</v>
      </c>
      <c r="B31" s="65">
        <v>18</v>
      </c>
      <c r="C31" s="34">
        <f>IF(B40=0, "-", B31/B40)</f>
        <v>0.12587412587412589</v>
      </c>
      <c r="D31" s="65">
        <v>3</v>
      </c>
      <c r="E31" s="9">
        <f>IF(D40=0, "-", D31/D40)</f>
        <v>0.03</v>
      </c>
      <c r="F31" s="81">
        <v>112</v>
      </c>
      <c r="G31" s="34">
        <f>IF(F40=0, "-", F31/F40)</f>
        <v>9.4435075885328831E-2</v>
      </c>
      <c r="H31" s="65">
        <v>68</v>
      </c>
      <c r="I31" s="9">
        <f>IF(H40=0, "-", H31/H40)</f>
        <v>5.8269065981148241E-2</v>
      </c>
      <c r="J31" s="8">
        <f t="shared" si="0"/>
        <v>5</v>
      </c>
      <c r="K31" s="9">
        <f t="shared" si="1"/>
        <v>0.6470588235294118</v>
      </c>
    </row>
    <row r="32" spans="1:11" x14ac:dyDescent="0.2">
      <c r="A32" s="7" t="s">
        <v>511</v>
      </c>
      <c r="B32" s="65">
        <v>3</v>
      </c>
      <c r="C32" s="34">
        <f>IF(B40=0, "-", B32/B40)</f>
        <v>2.097902097902098E-2</v>
      </c>
      <c r="D32" s="65">
        <v>1</v>
      </c>
      <c r="E32" s="9">
        <f>IF(D40=0, "-", D32/D40)</f>
        <v>0.01</v>
      </c>
      <c r="F32" s="81">
        <v>22</v>
      </c>
      <c r="G32" s="34">
        <f>IF(F40=0, "-", F32/F40)</f>
        <v>1.8549747048903879E-2</v>
      </c>
      <c r="H32" s="65">
        <v>23</v>
      </c>
      <c r="I32" s="9">
        <f>IF(H40=0, "-", H32/H40)</f>
        <v>1.970865467009426E-2</v>
      </c>
      <c r="J32" s="8">
        <f t="shared" si="0"/>
        <v>2</v>
      </c>
      <c r="K32" s="9">
        <f t="shared" si="1"/>
        <v>-4.3478260869565216E-2</v>
      </c>
    </row>
    <row r="33" spans="1:11" x14ac:dyDescent="0.2">
      <c r="A33" s="7" t="s">
        <v>512</v>
      </c>
      <c r="B33" s="65">
        <v>2</v>
      </c>
      <c r="C33" s="34">
        <f>IF(B40=0, "-", B33/B40)</f>
        <v>1.3986013986013986E-2</v>
      </c>
      <c r="D33" s="65">
        <v>1</v>
      </c>
      <c r="E33" s="9">
        <f>IF(D40=0, "-", D33/D40)</f>
        <v>0.01</v>
      </c>
      <c r="F33" s="81">
        <v>83</v>
      </c>
      <c r="G33" s="34">
        <f>IF(F40=0, "-", F33/F40)</f>
        <v>6.9983136593591899E-2</v>
      </c>
      <c r="H33" s="65">
        <v>44</v>
      </c>
      <c r="I33" s="9">
        <f>IF(H40=0, "-", H33/H40)</f>
        <v>3.7703513281919454E-2</v>
      </c>
      <c r="J33" s="8">
        <f t="shared" si="0"/>
        <v>1</v>
      </c>
      <c r="K33" s="9">
        <f t="shared" si="1"/>
        <v>0.88636363636363635</v>
      </c>
    </row>
    <row r="34" spans="1:11" x14ac:dyDescent="0.2">
      <c r="A34" s="7" t="s">
        <v>513</v>
      </c>
      <c r="B34" s="65">
        <v>7</v>
      </c>
      <c r="C34" s="34">
        <f>IF(B40=0, "-", B34/B40)</f>
        <v>4.8951048951048952E-2</v>
      </c>
      <c r="D34" s="65">
        <v>0</v>
      </c>
      <c r="E34" s="9">
        <f>IF(D40=0, "-", D34/D40)</f>
        <v>0</v>
      </c>
      <c r="F34" s="81">
        <v>37</v>
      </c>
      <c r="G34" s="34">
        <f>IF(F40=0, "-", F34/F40)</f>
        <v>3.1197301854974706E-2</v>
      </c>
      <c r="H34" s="65">
        <v>0</v>
      </c>
      <c r="I34" s="9">
        <f>IF(H40=0, "-", H34/H40)</f>
        <v>0</v>
      </c>
      <c r="J34" s="8" t="str">
        <f t="shared" si="0"/>
        <v>-</v>
      </c>
      <c r="K34" s="9" t="str">
        <f t="shared" si="1"/>
        <v>-</v>
      </c>
    </row>
    <row r="35" spans="1:11" x14ac:dyDescent="0.2">
      <c r="A35" s="7" t="s">
        <v>514</v>
      </c>
      <c r="B35" s="65">
        <v>0</v>
      </c>
      <c r="C35" s="34">
        <f>IF(B40=0, "-", B35/B40)</f>
        <v>0</v>
      </c>
      <c r="D35" s="65">
        <v>0</v>
      </c>
      <c r="E35" s="9">
        <f>IF(D40=0, "-", D35/D40)</f>
        <v>0</v>
      </c>
      <c r="F35" s="81">
        <v>5</v>
      </c>
      <c r="G35" s="34">
        <f>IF(F40=0, "-", F35/F40)</f>
        <v>4.2158516020236085E-3</v>
      </c>
      <c r="H35" s="65">
        <v>2</v>
      </c>
      <c r="I35" s="9">
        <f>IF(H40=0, "-", H35/H40)</f>
        <v>1.7137960582690661E-3</v>
      </c>
      <c r="J35" s="8" t="str">
        <f t="shared" si="0"/>
        <v>-</v>
      </c>
      <c r="K35" s="9">
        <f t="shared" si="1"/>
        <v>1.5</v>
      </c>
    </row>
    <row r="36" spans="1:11" x14ac:dyDescent="0.2">
      <c r="A36" s="7" t="s">
        <v>515</v>
      </c>
      <c r="B36" s="65">
        <v>13</v>
      </c>
      <c r="C36" s="34">
        <f>IF(B40=0, "-", B36/B40)</f>
        <v>9.0909090909090912E-2</v>
      </c>
      <c r="D36" s="65">
        <v>19</v>
      </c>
      <c r="E36" s="9">
        <f>IF(D40=0, "-", D36/D40)</f>
        <v>0.19</v>
      </c>
      <c r="F36" s="81">
        <v>101</v>
      </c>
      <c r="G36" s="34">
        <f>IF(F40=0, "-", F36/F40)</f>
        <v>8.5160202360876902E-2</v>
      </c>
      <c r="H36" s="65">
        <v>134</v>
      </c>
      <c r="I36" s="9">
        <f>IF(H40=0, "-", H36/H40)</f>
        <v>0.11482433590402742</v>
      </c>
      <c r="J36" s="8">
        <f t="shared" si="0"/>
        <v>-0.31578947368421051</v>
      </c>
      <c r="K36" s="9">
        <f t="shared" si="1"/>
        <v>-0.2462686567164179</v>
      </c>
    </row>
    <row r="37" spans="1:11" x14ac:dyDescent="0.2">
      <c r="A37" s="7" t="s">
        <v>516</v>
      </c>
      <c r="B37" s="65">
        <v>46</v>
      </c>
      <c r="C37" s="34">
        <f>IF(B40=0, "-", B37/B40)</f>
        <v>0.32167832167832167</v>
      </c>
      <c r="D37" s="65">
        <v>43</v>
      </c>
      <c r="E37" s="9">
        <f>IF(D40=0, "-", D37/D40)</f>
        <v>0.43</v>
      </c>
      <c r="F37" s="81">
        <v>334</v>
      </c>
      <c r="G37" s="34">
        <f>IF(F40=0, "-", F37/F40)</f>
        <v>0.28161888701517707</v>
      </c>
      <c r="H37" s="65">
        <v>397</v>
      </c>
      <c r="I37" s="9">
        <f>IF(H40=0, "-", H37/H40)</f>
        <v>0.34018851756640961</v>
      </c>
      <c r="J37" s="8">
        <f t="shared" si="0"/>
        <v>6.9767441860465115E-2</v>
      </c>
      <c r="K37" s="9">
        <f t="shared" si="1"/>
        <v>-0.15869017632241814</v>
      </c>
    </row>
    <row r="38" spans="1:11" x14ac:dyDescent="0.2">
      <c r="A38" s="7" t="s">
        <v>517</v>
      </c>
      <c r="B38" s="65">
        <v>1</v>
      </c>
      <c r="C38" s="34">
        <f>IF(B40=0, "-", B38/B40)</f>
        <v>6.993006993006993E-3</v>
      </c>
      <c r="D38" s="65">
        <v>8</v>
      </c>
      <c r="E38" s="9">
        <f>IF(D40=0, "-", D38/D40)</f>
        <v>0.08</v>
      </c>
      <c r="F38" s="81">
        <v>11</v>
      </c>
      <c r="G38" s="34">
        <f>IF(F40=0, "-", F38/F40)</f>
        <v>9.2748735244519397E-3</v>
      </c>
      <c r="H38" s="65">
        <v>79</v>
      </c>
      <c r="I38" s="9">
        <f>IF(H40=0, "-", H38/H40)</f>
        <v>6.7694944301628104E-2</v>
      </c>
      <c r="J38" s="8">
        <f t="shared" si="0"/>
        <v>-0.875</v>
      </c>
      <c r="K38" s="9">
        <f t="shared" si="1"/>
        <v>-0.86075949367088611</v>
      </c>
    </row>
    <row r="39" spans="1:11" x14ac:dyDescent="0.2">
      <c r="A39" s="2"/>
      <c r="B39" s="68"/>
      <c r="C39" s="33"/>
      <c r="D39" s="68"/>
      <c r="E39" s="6"/>
      <c r="F39" s="82"/>
      <c r="G39" s="33"/>
      <c r="H39" s="68"/>
      <c r="I39" s="6"/>
      <c r="J39" s="5"/>
      <c r="K39" s="6"/>
    </row>
    <row r="40" spans="1:11" s="43" customFormat="1" x14ac:dyDescent="0.2">
      <c r="A40" s="162" t="s">
        <v>630</v>
      </c>
      <c r="B40" s="71">
        <f>SUM(B29:B39)</f>
        <v>143</v>
      </c>
      <c r="C40" s="40">
        <f>B40/9098</f>
        <v>1.5717740162673115E-2</v>
      </c>
      <c r="D40" s="71">
        <f>SUM(D29:D39)</f>
        <v>100</v>
      </c>
      <c r="E40" s="41">
        <f>D40/7197</f>
        <v>1.3894678338196471E-2</v>
      </c>
      <c r="F40" s="77">
        <f>SUM(F29:F39)</f>
        <v>1186</v>
      </c>
      <c r="G40" s="42">
        <f>F40/89434</f>
        <v>1.3261175839166313E-2</v>
      </c>
      <c r="H40" s="71">
        <f>SUM(H29:H39)</f>
        <v>1167</v>
      </c>
      <c r="I40" s="41">
        <f>H40/91901</f>
        <v>1.2698447242141E-2</v>
      </c>
      <c r="J40" s="37">
        <f>IF(D40=0, "-", IF((B40-D40)/D40&lt;10, (B40-D40)/D40, "&gt;999%"))</f>
        <v>0.43</v>
      </c>
      <c r="K40" s="38">
        <f>IF(H40=0, "-", IF((F40-H40)/H40&lt;10, (F40-H40)/H40, "&gt;999%"))</f>
        <v>1.6281062553556127E-2</v>
      </c>
    </row>
    <row r="41" spans="1:11" x14ac:dyDescent="0.2">
      <c r="B41" s="83"/>
      <c r="D41" s="83"/>
      <c r="F41" s="83"/>
      <c r="H41" s="83"/>
    </row>
    <row r="42" spans="1:11" x14ac:dyDescent="0.2">
      <c r="A42" s="163" t="s">
        <v>132</v>
      </c>
      <c r="B42" s="61" t="s">
        <v>12</v>
      </c>
      <c r="C42" s="62" t="s">
        <v>13</v>
      </c>
      <c r="D42" s="61" t="s">
        <v>12</v>
      </c>
      <c r="E42" s="63" t="s">
        <v>13</v>
      </c>
      <c r="F42" s="62" t="s">
        <v>12</v>
      </c>
      <c r="G42" s="62" t="s">
        <v>13</v>
      </c>
      <c r="H42" s="61" t="s">
        <v>12</v>
      </c>
      <c r="I42" s="63" t="s">
        <v>13</v>
      </c>
      <c r="J42" s="61"/>
      <c r="K42" s="63"/>
    </row>
    <row r="43" spans="1:11" x14ac:dyDescent="0.2">
      <c r="A43" s="7" t="s">
        <v>518</v>
      </c>
      <c r="B43" s="65">
        <v>43</v>
      </c>
      <c r="C43" s="34">
        <f>IF(B54=0, "-", B43/B54)</f>
        <v>0.19026548672566371</v>
      </c>
      <c r="D43" s="65">
        <v>18</v>
      </c>
      <c r="E43" s="9">
        <f>IF(D54=0, "-", D43/D54)</f>
        <v>0.11392405063291139</v>
      </c>
      <c r="F43" s="81">
        <v>349</v>
      </c>
      <c r="G43" s="34">
        <f>IF(F54=0, "-", F43/F54)</f>
        <v>0.15749097472924187</v>
      </c>
      <c r="H43" s="65">
        <v>338</v>
      </c>
      <c r="I43" s="9">
        <f>IF(H54=0, "-", H43/H54)</f>
        <v>0.14896430145438519</v>
      </c>
      <c r="J43" s="8">
        <f t="shared" ref="J43:J52" si="2">IF(D43=0, "-", IF((B43-D43)/D43&lt;10, (B43-D43)/D43, "&gt;999%"))</f>
        <v>1.3888888888888888</v>
      </c>
      <c r="K43" s="9">
        <f t="shared" ref="K43:K52" si="3">IF(H43=0, "-", IF((F43-H43)/H43&lt;10, (F43-H43)/H43, "&gt;999%"))</f>
        <v>3.2544378698224852E-2</v>
      </c>
    </row>
    <row r="44" spans="1:11" x14ac:dyDescent="0.2">
      <c r="A44" s="7" t="s">
        <v>519</v>
      </c>
      <c r="B44" s="65">
        <v>17</v>
      </c>
      <c r="C44" s="34">
        <f>IF(B54=0, "-", B44/B54)</f>
        <v>7.5221238938053103E-2</v>
      </c>
      <c r="D44" s="65">
        <v>2</v>
      </c>
      <c r="E44" s="9">
        <f>IF(D54=0, "-", D44/D54)</f>
        <v>1.2658227848101266E-2</v>
      </c>
      <c r="F44" s="81">
        <v>85</v>
      </c>
      <c r="G44" s="34">
        <f>IF(F54=0, "-", F44/F54)</f>
        <v>3.8357400722021658E-2</v>
      </c>
      <c r="H44" s="65">
        <v>35</v>
      </c>
      <c r="I44" s="9">
        <f>IF(H54=0, "-", H44/H54)</f>
        <v>1.5425297487880123E-2</v>
      </c>
      <c r="J44" s="8">
        <f t="shared" si="2"/>
        <v>7.5</v>
      </c>
      <c r="K44" s="9">
        <f t="shared" si="3"/>
        <v>1.4285714285714286</v>
      </c>
    </row>
    <row r="45" spans="1:11" x14ac:dyDescent="0.2">
      <c r="A45" s="7" t="s">
        <v>520</v>
      </c>
      <c r="B45" s="65">
        <v>0</v>
      </c>
      <c r="C45" s="34">
        <f>IF(B54=0, "-", B45/B54)</f>
        <v>0</v>
      </c>
      <c r="D45" s="65">
        <v>5</v>
      </c>
      <c r="E45" s="9">
        <f>IF(D54=0, "-", D45/D54)</f>
        <v>3.1645569620253167E-2</v>
      </c>
      <c r="F45" s="81">
        <v>45</v>
      </c>
      <c r="G45" s="34">
        <f>IF(F54=0, "-", F45/F54)</f>
        <v>2.0306859205776174E-2</v>
      </c>
      <c r="H45" s="65">
        <v>105</v>
      </c>
      <c r="I45" s="9">
        <f>IF(H54=0, "-", H45/H54)</f>
        <v>4.6275892463640368E-2</v>
      </c>
      <c r="J45" s="8">
        <f t="shared" si="2"/>
        <v>-1</v>
      </c>
      <c r="K45" s="9">
        <f t="shared" si="3"/>
        <v>-0.5714285714285714</v>
      </c>
    </row>
    <row r="46" spans="1:11" x14ac:dyDescent="0.2">
      <c r="A46" s="7" t="s">
        <v>521</v>
      </c>
      <c r="B46" s="65">
        <v>51</v>
      </c>
      <c r="C46" s="34">
        <f>IF(B54=0, "-", B46/B54)</f>
        <v>0.22566371681415928</v>
      </c>
      <c r="D46" s="65">
        <v>38</v>
      </c>
      <c r="E46" s="9">
        <f>IF(D54=0, "-", D46/D54)</f>
        <v>0.24050632911392406</v>
      </c>
      <c r="F46" s="81">
        <v>354</v>
      </c>
      <c r="G46" s="34">
        <f>IF(F54=0, "-", F46/F54)</f>
        <v>0.15974729241877256</v>
      </c>
      <c r="H46" s="65">
        <v>343</v>
      </c>
      <c r="I46" s="9">
        <f>IF(H54=0, "-", H46/H54)</f>
        <v>0.1511679153812252</v>
      </c>
      <c r="J46" s="8">
        <f t="shared" si="2"/>
        <v>0.34210526315789475</v>
      </c>
      <c r="K46" s="9">
        <f t="shared" si="3"/>
        <v>3.2069970845481049E-2</v>
      </c>
    </row>
    <row r="47" spans="1:11" x14ac:dyDescent="0.2">
      <c r="A47" s="7" t="s">
        <v>522</v>
      </c>
      <c r="B47" s="65">
        <v>7</v>
      </c>
      <c r="C47" s="34">
        <f>IF(B54=0, "-", B47/B54)</f>
        <v>3.0973451327433628E-2</v>
      </c>
      <c r="D47" s="65">
        <v>10</v>
      </c>
      <c r="E47" s="9">
        <f>IF(D54=0, "-", D47/D54)</f>
        <v>6.3291139240506333E-2</v>
      </c>
      <c r="F47" s="81">
        <v>81</v>
      </c>
      <c r="G47" s="34">
        <f>IF(F54=0, "-", F47/F54)</f>
        <v>3.6552346570397111E-2</v>
      </c>
      <c r="H47" s="65">
        <v>105</v>
      </c>
      <c r="I47" s="9">
        <f>IF(H54=0, "-", H47/H54)</f>
        <v>4.6275892463640368E-2</v>
      </c>
      <c r="J47" s="8">
        <f t="shared" si="2"/>
        <v>-0.3</v>
      </c>
      <c r="K47" s="9">
        <f t="shared" si="3"/>
        <v>-0.22857142857142856</v>
      </c>
    </row>
    <row r="48" spans="1:11" x14ac:dyDescent="0.2">
      <c r="A48" s="7" t="s">
        <v>523</v>
      </c>
      <c r="B48" s="65">
        <v>0</v>
      </c>
      <c r="C48" s="34">
        <f>IF(B54=0, "-", B48/B54)</f>
        <v>0</v>
      </c>
      <c r="D48" s="65">
        <v>0</v>
      </c>
      <c r="E48" s="9">
        <f>IF(D54=0, "-", D48/D54)</f>
        <v>0</v>
      </c>
      <c r="F48" s="81">
        <v>1</v>
      </c>
      <c r="G48" s="34">
        <f>IF(F54=0, "-", F48/F54)</f>
        <v>4.512635379061372E-4</v>
      </c>
      <c r="H48" s="65">
        <v>3</v>
      </c>
      <c r="I48" s="9">
        <f>IF(H54=0, "-", H48/H54)</f>
        <v>1.3221683561040105E-3</v>
      </c>
      <c r="J48" s="8" t="str">
        <f t="shared" si="2"/>
        <v>-</v>
      </c>
      <c r="K48" s="9">
        <f t="shared" si="3"/>
        <v>-0.66666666666666663</v>
      </c>
    </row>
    <row r="49" spans="1:11" x14ac:dyDescent="0.2">
      <c r="A49" s="7" t="s">
        <v>524</v>
      </c>
      <c r="B49" s="65">
        <v>19</v>
      </c>
      <c r="C49" s="34">
        <f>IF(B54=0, "-", B49/B54)</f>
        <v>8.4070796460176997E-2</v>
      </c>
      <c r="D49" s="65">
        <v>32</v>
      </c>
      <c r="E49" s="9">
        <f>IF(D54=0, "-", D49/D54)</f>
        <v>0.20253164556962025</v>
      </c>
      <c r="F49" s="81">
        <v>278</v>
      </c>
      <c r="G49" s="34">
        <f>IF(F54=0, "-", F49/F54)</f>
        <v>0.12545126353790614</v>
      </c>
      <c r="H49" s="65">
        <v>355</v>
      </c>
      <c r="I49" s="9">
        <f>IF(H54=0, "-", H49/H54)</f>
        <v>0.15645658880564126</v>
      </c>
      <c r="J49" s="8">
        <f t="shared" si="2"/>
        <v>-0.40625</v>
      </c>
      <c r="K49" s="9">
        <f t="shared" si="3"/>
        <v>-0.21690140845070421</v>
      </c>
    </row>
    <row r="50" spans="1:11" x14ac:dyDescent="0.2">
      <c r="A50" s="7" t="s">
        <v>525</v>
      </c>
      <c r="B50" s="65">
        <v>7</v>
      </c>
      <c r="C50" s="34">
        <f>IF(B54=0, "-", B50/B54)</f>
        <v>3.0973451327433628E-2</v>
      </c>
      <c r="D50" s="65">
        <v>11</v>
      </c>
      <c r="E50" s="9">
        <f>IF(D54=0, "-", D50/D54)</f>
        <v>6.9620253164556958E-2</v>
      </c>
      <c r="F50" s="81">
        <v>108</v>
      </c>
      <c r="G50" s="34">
        <f>IF(F54=0, "-", F50/F54)</f>
        <v>4.8736462093862815E-2</v>
      </c>
      <c r="H50" s="65">
        <v>144</v>
      </c>
      <c r="I50" s="9">
        <f>IF(H54=0, "-", H50/H54)</f>
        <v>6.3464081092992508E-2</v>
      </c>
      <c r="J50" s="8">
        <f t="shared" si="2"/>
        <v>-0.36363636363636365</v>
      </c>
      <c r="K50" s="9">
        <f t="shared" si="3"/>
        <v>-0.25</v>
      </c>
    </row>
    <row r="51" spans="1:11" x14ac:dyDescent="0.2">
      <c r="A51" s="7" t="s">
        <v>526</v>
      </c>
      <c r="B51" s="65">
        <v>82</v>
      </c>
      <c r="C51" s="34">
        <f>IF(B54=0, "-", B51/B54)</f>
        <v>0.36283185840707965</v>
      </c>
      <c r="D51" s="65">
        <v>42</v>
      </c>
      <c r="E51" s="9">
        <f>IF(D54=0, "-", D51/D54)</f>
        <v>0.26582278481012656</v>
      </c>
      <c r="F51" s="81">
        <v>910</v>
      </c>
      <c r="G51" s="34">
        <f>IF(F54=0, "-", F51/F54)</f>
        <v>0.41064981949458484</v>
      </c>
      <c r="H51" s="65">
        <v>837</v>
      </c>
      <c r="I51" s="9">
        <f>IF(H54=0, "-", H51/H54)</f>
        <v>0.36888497135301895</v>
      </c>
      <c r="J51" s="8">
        <f t="shared" si="2"/>
        <v>0.95238095238095233</v>
      </c>
      <c r="K51" s="9">
        <f t="shared" si="3"/>
        <v>8.7216248506571087E-2</v>
      </c>
    </row>
    <row r="52" spans="1:11" x14ac:dyDescent="0.2">
      <c r="A52" s="7" t="s">
        <v>527</v>
      </c>
      <c r="B52" s="65">
        <v>0</v>
      </c>
      <c r="C52" s="34">
        <f>IF(B54=0, "-", B52/B54)</f>
        <v>0</v>
      </c>
      <c r="D52" s="65">
        <v>0</v>
      </c>
      <c r="E52" s="9">
        <f>IF(D54=0, "-", D52/D54)</f>
        <v>0</v>
      </c>
      <c r="F52" s="81">
        <v>5</v>
      </c>
      <c r="G52" s="34">
        <f>IF(F54=0, "-", F52/F54)</f>
        <v>2.2563176895306859E-3</v>
      </c>
      <c r="H52" s="65">
        <v>4</v>
      </c>
      <c r="I52" s="9">
        <f>IF(H54=0, "-", H52/H54)</f>
        <v>1.7628911414720142E-3</v>
      </c>
      <c r="J52" s="8" t="str">
        <f t="shared" si="2"/>
        <v>-</v>
      </c>
      <c r="K52" s="9">
        <f t="shared" si="3"/>
        <v>0.25</v>
      </c>
    </row>
    <row r="53" spans="1:11" x14ac:dyDescent="0.2">
      <c r="A53" s="2"/>
      <c r="B53" s="68"/>
      <c r="C53" s="33"/>
      <c r="D53" s="68"/>
      <c r="E53" s="6"/>
      <c r="F53" s="82"/>
      <c r="G53" s="33"/>
      <c r="H53" s="68"/>
      <c r="I53" s="6"/>
      <c r="J53" s="5"/>
      <c r="K53" s="6"/>
    </row>
    <row r="54" spans="1:11" s="43" customFormat="1" x14ac:dyDescent="0.2">
      <c r="A54" s="162" t="s">
        <v>629</v>
      </c>
      <c r="B54" s="71">
        <f>SUM(B43:B53)</f>
        <v>226</v>
      </c>
      <c r="C54" s="40">
        <f>B54/9098</f>
        <v>2.4840624313035832E-2</v>
      </c>
      <c r="D54" s="71">
        <f>SUM(D43:D53)</f>
        <v>158</v>
      </c>
      <c r="E54" s="41">
        <f>D54/7197</f>
        <v>2.1953591774350422E-2</v>
      </c>
      <c r="F54" s="77">
        <f>SUM(F43:F53)</f>
        <v>2216</v>
      </c>
      <c r="G54" s="42">
        <f>F54/89434</f>
        <v>2.4778048616857125E-2</v>
      </c>
      <c r="H54" s="71">
        <f>SUM(H43:H53)</f>
        <v>2269</v>
      </c>
      <c r="I54" s="41">
        <f>H54/91901</f>
        <v>2.4689611647316135E-2</v>
      </c>
      <c r="J54" s="37">
        <f>IF(D54=0, "-", IF((B54-D54)/D54&lt;10, (B54-D54)/D54, "&gt;999%"))</f>
        <v>0.43037974683544306</v>
      </c>
      <c r="K54" s="38">
        <f>IF(H54=0, "-", IF((F54-H54)/H54&lt;10, (F54-H54)/H54, "&gt;999%"))</f>
        <v>-2.3358307624504186E-2</v>
      </c>
    </row>
    <row r="55" spans="1:11" x14ac:dyDescent="0.2">
      <c r="B55" s="83"/>
      <c r="D55" s="83"/>
      <c r="F55" s="83"/>
      <c r="H55" s="83"/>
    </row>
    <row r="56" spans="1:11" x14ac:dyDescent="0.2">
      <c r="A56" s="163" t="s">
        <v>133</v>
      </c>
      <c r="B56" s="61" t="s">
        <v>12</v>
      </c>
      <c r="C56" s="62" t="s">
        <v>13</v>
      </c>
      <c r="D56" s="61" t="s">
        <v>12</v>
      </c>
      <c r="E56" s="63" t="s">
        <v>13</v>
      </c>
      <c r="F56" s="62" t="s">
        <v>12</v>
      </c>
      <c r="G56" s="62" t="s">
        <v>13</v>
      </c>
      <c r="H56" s="61" t="s">
        <v>12</v>
      </c>
      <c r="I56" s="63" t="s">
        <v>13</v>
      </c>
      <c r="J56" s="61"/>
      <c r="K56" s="63"/>
    </row>
    <row r="57" spans="1:11" x14ac:dyDescent="0.2">
      <c r="A57" s="7" t="s">
        <v>528</v>
      </c>
      <c r="B57" s="65">
        <v>2</v>
      </c>
      <c r="C57" s="34">
        <f>IF(B79=0, "-", B57/B79)</f>
        <v>9.4517958412098301E-4</v>
      </c>
      <c r="D57" s="65">
        <v>0</v>
      </c>
      <c r="E57" s="9">
        <f>IF(D79=0, "-", D57/D79)</f>
        <v>0</v>
      </c>
      <c r="F57" s="81">
        <v>2</v>
      </c>
      <c r="G57" s="34">
        <f>IF(F79=0, "-", F57/F79)</f>
        <v>1.092896174863388E-4</v>
      </c>
      <c r="H57" s="65">
        <v>0</v>
      </c>
      <c r="I57" s="9">
        <f>IF(H79=0, "-", H57/H79)</f>
        <v>0</v>
      </c>
      <c r="J57" s="8" t="str">
        <f t="shared" ref="J57:J77" si="4">IF(D57=0, "-", IF((B57-D57)/D57&lt;10, (B57-D57)/D57, "&gt;999%"))</f>
        <v>-</v>
      </c>
      <c r="K57" s="9" t="str">
        <f t="shared" ref="K57:K77" si="5">IF(H57=0, "-", IF((F57-H57)/H57&lt;10, (F57-H57)/H57, "&gt;999%"))</f>
        <v>-</v>
      </c>
    </row>
    <row r="58" spans="1:11" x14ac:dyDescent="0.2">
      <c r="A58" s="7" t="s">
        <v>529</v>
      </c>
      <c r="B58" s="65">
        <v>382</v>
      </c>
      <c r="C58" s="34">
        <f>IF(B79=0, "-", B58/B79)</f>
        <v>0.18052930056710775</v>
      </c>
      <c r="D58" s="65">
        <v>259</v>
      </c>
      <c r="E58" s="9">
        <f>IF(D79=0, "-", D58/D79)</f>
        <v>0.18988269794721407</v>
      </c>
      <c r="F58" s="81">
        <v>3720</v>
      </c>
      <c r="G58" s="34">
        <f>IF(F79=0, "-", F58/F79)</f>
        <v>0.20327868852459016</v>
      </c>
      <c r="H58" s="65">
        <v>3482</v>
      </c>
      <c r="I58" s="9">
        <f>IF(H79=0, "-", H58/H79)</f>
        <v>0.18649242140217451</v>
      </c>
      <c r="J58" s="8">
        <f t="shared" si="4"/>
        <v>0.4749034749034749</v>
      </c>
      <c r="K58" s="9">
        <f t="shared" si="5"/>
        <v>6.8351522113727747E-2</v>
      </c>
    </row>
    <row r="59" spans="1:11" x14ac:dyDescent="0.2">
      <c r="A59" s="7" t="s">
        <v>530</v>
      </c>
      <c r="B59" s="65">
        <v>3</v>
      </c>
      <c r="C59" s="34">
        <f>IF(B79=0, "-", B59/B79)</f>
        <v>1.4177693761814746E-3</v>
      </c>
      <c r="D59" s="65">
        <v>0</v>
      </c>
      <c r="E59" s="9">
        <f>IF(D79=0, "-", D59/D79)</f>
        <v>0</v>
      </c>
      <c r="F59" s="81">
        <v>3</v>
      </c>
      <c r="G59" s="34">
        <f>IF(F79=0, "-", F59/F79)</f>
        <v>1.639344262295082E-4</v>
      </c>
      <c r="H59" s="65">
        <v>0</v>
      </c>
      <c r="I59" s="9">
        <f>IF(H79=0, "-", H59/H79)</f>
        <v>0</v>
      </c>
      <c r="J59" s="8" t="str">
        <f t="shared" si="4"/>
        <v>-</v>
      </c>
      <c r="K59" s="9" t="str">
        <f t="shared" si="5"/>
        <v>-</v>
      </c>
    </row>
    <row r="60" spans="1:11" x14ac:dyDescent="0.2">
      <c r="A60" s="7" t="s">
        <v>531</v>
      </c>
      <c r="B60" s="65">
        <v>8</v>
      </c>
      <c r="C60" s="34">
        <f>IF(B79=0, "-", B60/B79)</f>
        <v>3.780718336483932E-3</v>
      </c>
      <c r="D60" s="65">
        <v>3</v>
      </c>
      <c r="E60" s="9">
        <f>IF(D79=0, "-", D60/D79)</f>
        <v>2.1994134897360706E-3</v>
      </c>
      <c r="F60" s="81">
        <v>46</v>
      </c>
      <c r="G60" s="34">
        <f>IF(F79=0, "-", F60/F79)</f>
        <v>2.5136612021857923E-3</v>
      </c>
      <c r="H60" s="65">
        <v>31</v>
      </c>
      <c r="I60" s="9">
        <f>IF(H79=0, "-", H60/H79)</f>
        <v>1.6603288522307321E-3</v>
      </c>
      <c r="J60" s="8">
        <f t="shared" si="4"/>
        <v>1.6666666666666667</v>
      </c>
      <c r="K60" s="9">
        <f t="shared" si="5"/>
        <v>0.4838709677419355</v>
      </c>
    </row>
    <row r="61" spans="1:11" x14ac:dyDescent="0.2">
      <c r="A61" s="7" t="s">
        <v>532</v>
      </c>
      <c r="B61" s="65">
        <v>0</v>
      </c>
      <c r="C61" s="34">
        <f>IF(B79=0, "-", B61/B79)</f>
        <v>0</v>
      </c>
      <c r="D61" s="65">
        <v>82</v>
      </c>
      <c r="E61" s="9">
        <f>IF(D79=0, "-", D61/D79)</f>
        <v>6.0117302052785926E-2</v>
      </c>
      <c r="F61" s="81">
        <v>546</v>
      </c>
      <c r="G61" s="34">
        <f>IF(F79=0, "-", F61/F79)</f>
        <v>2.9836065573770491E-2</v>
      </c>
      <c r="H61" s="65">
        <v>1405</v>
      </c>
      <c r="I61" s="9">
        <f>IF(H79=0, "-", H61/H79)</f>
        <v>7.5250388302715437E-2</v>
      </c>
      <c r="J61" s="8">
        <f t="shared" si="4"/>
        <v>-1</v>
      </c>
      <c r="K61" s="9">
        <f t="shared" si="5"/>
        <v>-0.61138790035587187</v>
      </c>
    </row>
    <row r="62" spans="1:11" x14ac:dyDescent="0.2">
      <c r="A62" s="7" t="s">
        <v>533</v>
      </c>
      <c r="B62" s="65">
        <v>187</v>
      </c>
      <c r="C62" s="34">
        <f>IF(B79=0, "-", B62/B79)</f>
        <v>8.8374291115311907E-2</v>
      </c>
      <c r="D62" s="65">
        <v>162</v>
      </c>
      <c r="E62" s="9">
        <f>IF(D79=0, "-", D62/D79)</f>
        <v>0.11876832844574781</v>
      </c>
      <c r="F62" s="81">
        <v>1193</v>
      </c>
      <c r="G62" s="34">
        <f>IF(F79=0, "-", F62/F79)</f>
        <v>6.5191256830601091E-2</v>
      </c>
      <c r="H62" s="65">
        <v>1283</v>
      </c>
      <c r="I62" s="9">
        <f>IF(H79=0, "-", H62/H79)</f>
        <v>6.871619088425901E-2</v>
      </c>
      <c r="J62" s="8">
        <f t="shared" si="4"/>
        <v>0.15432098765432098</v>
      </c>
      <c r="K62" s="9">
        <f t="shared" si="5"/>
        <v>-7.0148090413094305E-2</v>
      </c>
    </row>
    <row r="63" spans="1:11" x14ac:dyDescent="0.2">
      <c r="A63" s="7" t="s">
        <v>534</v>
      </c>
      <c r="B63" s="65">
        <v>5</v>
      </c>
      <c r="C63" s="34">
        <f>IF(B79=0, "-", B63/B79)</f>
        <v>2.3629489603024575E-3</v>
      </c>
      <c r="D63" s="65">
        <v>0</v>
      </c>
      <c r="E63" s="9">
        <f>IF(D79=0, "-", D63/D79)</f>
        <v>0</v>
      </c>
      <c r="F63" s="81">
        <v>35</v>
      </c>
      <c r="G63" s="34">
        <f>IF(F79=0, "-", F63/F79)</f>
        <v>1.912568306010929E-3</v>
      </c>
      <c r="H63" s="65">
        <v>0</v>
      </c>
      <c r="I63" s="9">
        <f>IF(H79=0, "-", H63/H79)</f>
        <v>0</v>
      </c>
      <c r="J63" s="8" t="str">
        <f t="shared" si="4"/>
        <v>-</v>
      </c>
      <c r="K63" s="9" t="str">
        <f t="shared" si="5"/>
        <v>-</v>
      </c>
    </row>
    <row r="64" spans="1:11" x14ac:dyDescent="0.2">
      <c r="A64" s="7" t="s">
        <v>535</v>
      </c>
      <c r="B64" s="65">
        <v>73</v>
      </c>
      <c r="C64" s="34">
        <f>IF(B79=0, "-", B64/B79)</f>
        <v>3.4499054820415882E-2</v>
      </c>
      <c r="D64" s="65">
        <v>23</v>
      </c>
      <c r="E64" s="9">
        <f>IF(D79=0, "-", D64/D79)</f>
        <v>1.6862170087976538E-2</v>
      </c>
      <c r="F64" s="81">
        <v>461</v>
      </c>
      <c r="G64" s="34">
        <f>IF(F79=0, "-", F64/F79)</f>
        <v>2.5191256830601094E-2</v>
      </c>
      <c r="H64" s="65">
        <v>290</v>
      </c>
      <c r="I64" s="9">
        <f>IF(H79=0, "-", H64/H79)</f>
        <v>1.5532108617642332E-2</v>
      </c>
      <c r="J64" s="8">
        <f t="shared" si="4"/>
        <v>2.1739130434782608</v>
      </c>
      <c r="K64" s="9">
        <f t="shared" si="5"/>
        <v>0.58965517241379306</v>
      </c>
    </row>
    <row r="65" spans="1:11" x14ac:dyDescent="0.2">
      <c r="A65" s="7" t="s">
        <v>536</v>
      </c>
      <c r="B65" s="65">
        <v>81</v>
      </c>
      <c r="C65" s="34">
        <f>IF(B79=0, "-", B65/B79)</f>
        <v>3.8279773156899809E-2</v>
      </c>
      <c r="D65" s="65">
        <v>36</v>
      </c>
      <c r="E65" s="9">
        <f>IF(D79=0, "-", D65/D79)</f>
        <v>2.6392961876832845E-2</v>
      </c>
      <c r="F65" s="81">
        <v>517</v>
      </c>
      <c r="G65" s="34">
        <f>IF(F79=0, "-", F65/F79)</f>
        <v>2.8251366120218578E-2</v>
      </c>
      <c r="H65" s="65">
        <v>495</v>
      </c>
      <c r="I65" s="9">
        <f>IF(H79=0, "-", H65/H79)</f>
        <v>2.6511702640458466E-2</v>
      </c>
      <c r="J65" s="8">
        <f t="shared" si="4"/>
        <v>1.25</v>
      </c>
      <c r="K65" s="9">
        <f t="shared" si="5"/>
        <v>4.4444444444444446E-2</v>
      </c>
    </row>
    <row r="66" spans="1:11" x14ac:dyDescent="0.2">
      <c r="A66" s="7" t="s">
        <v>537</v>
      </c>
      <c r="B66" s="65">
        <v>0</v>
      </c>
      <c r="C66" s="34">
        <f>IF(B79=0, "-", B66/B79)</f>
        <v>0</v>
      </c>
      <c r="D66" s="65">
        <v>0</v>
      </c>
      <c r="E66" s="9">
        <f>IF(D79=0, "-", D66/D79)</f>
        <v>0</v>
      </c>
      <c r="F66" s="81">
        <v>0</v>
      </c>
      <c r="G66" s="34">
        <f>IF(F79=0, "-", F66/F79)</f>
        <v>0</v>
      </c>
      <c r="H66" s="65">
        <v>4</v>
      </c>
      <c r="I66" s="9">
        <f>IF(H79=0, "-", H66/H79)</f>
        <v>2.1423598093299771E-4</v>
      </c>
      <c r="J66" s="8" t="str">
        <f t="shared" si="4"/>
        <v>-</v>
      </c>
      <c r="K66" s="9">
        <f t="shared" si="5"/>
        <v>-1</v>
      </c>
    </row>
    <row r="67" spans="1:11" x14ac:dyDescent="0.2">
      <c r="A67" s="7" t="s">
        <v>538</v>
      </c>
      <c r="B67" s="65">
        <v>42</v>
      </c>
      <c r="C67" s="34">
        <f>IF(B79=0, "-", B67/B79)</f>
        <v>1.9848771266540641E-2</v>
      </c>
      <c r="D67" s="65">
        <v>12</v>
      </c>
      <c r="E67" s="9">
        <f>IF(D79=0, "-", D67/D79)</f>
        <v>8.7976539589442824E-3</v>
      </c>
      <c r="F67" s="81">
        <v>253</v>
      </c>
      <c r="G67" s="34">
        <f>IF(F79=0, "-", F67/F79)</f>
        <v>1.3825136612021859E-2</v>
      </c>
      <c r="H67" s="65">
        <v>156</v>
      </c>
      <c r="I67" s="9">
        <f>IF(H79=0, "-", H67/H79)</f>
        <v>8.3552032563869102E-3</v>
      </c>
      <c r="J67" s="8">
        <f t="shared" si="4"/>
        <v>2.5</v>
      </c>
      <c r="K67" s="9">
        <f t="shared" si="5"/>
        <v>0.62179487179487181</v>
      </c>
    </row>
    <row r="68" spans="1:11" x14ac:dyDescent="0.2">
      <c r="A68" s="7" t="s">
        <v>539</v>
      </c>
      <c r="B68" s="65">
        <v>164</v>
      </c>
      <c r="C68" s="34">
        <f>IF(B79=0, "-", B68/B79)</f>
        <v>7.7504725897920609E-2</v>
      </c>
      <c r="D68" s="65">
        <v>37</v>
      </c>
      <c r="E68" s="9">
        <f>IF(D79=0, "-", D68/D79)</f>
        <v>2.7126099706744868E-2</v>
      </c>
      <c r="F68" s="81">
        <v>1738</v>
      </c>
      <c r="G68" s="34">
        <f>IF(F79=0, "-", F68/F79)</f>
        <v>9.4972677595628413E-2</v>
      </c>
      <c r="H68" s="65">
        <v>2162</v>
      </c>
      <c r="I68" s="9">
        <f>IF(H79=0, "-", H68/H79)</f>
        <v>0.11579454769428525</v>
      </c>
      <c r="J68" s="8">
        <f t="shared" si="4"/>
        <v>3.4324324324324325</v>
      </c>
      <c r="K68" s="9">
        <f t="shared" si="5"/>
        <v>-0.19611470860314523</v>
      </c>
    </row>
    <row r="69" spans="1:11" x14ac:dyDescent="0.2">
      <c r="A69" s="7" t="s">
        <v>540</v>
      </c>
      <c r="B69" s="65">
        <v>96</v>
      </c>
      <c r="C69" s="34">
        <f>IF(B79=0, "-", B69/B79)</f>
        <v>4.5368620037807186E-2</v>
      </c>
      <c r="D69" s="65">
        <v>58</v>
      </c>
      <c r="E69" s="9">
        <f>IF(D79=0, "-", D69/D79)</f>
        <v>4.2521994134897358E-2</v>
      </c>
      <c r="F69" s="81">
        <v>879</v>
      </c>
      <c r="G69" s="34">
        <f>IF(F79=0, "-", F69/F79)</f>
        <v>4.8032786885245898E-2</v>
      </c>
      <c r="H69" s="65">
        <v>880</v>
      </c>
      <c r="I69" s="9">
        <f>IF(H79=0, "-", H69/H79)</f>
        <v>4.7131915805259494E-2</v>
      </c>
      <c r="J69" s="8">
        <f t="shared" si="4"/>
        <v>0.65517241379310343</v>
      </c>
      <c r="K69" s="9">
        <f t="shared" si="5"/>
        <v>-1.1363636363636363E-3</v>
      </c>
    </row>
    <row r="70" spans="1:11" x14ac:dyDescent="0.2">
      <c r="A70" s="7" t="s">
        <v>541</v>
      </c>
      <c r="B70" s="65">
        <v>3</v>
      </c>
      <c r="C70" s="34">
        <f>IF(B79=0, "-", B70/B79)</f>
        <v>1.4177693761814746E-3</v>
      </c>
      <c r="D70" s="65">
        <v>14</v>
      </c>
      <c r="E70" s="9">
        <f>IF(D79=0, "-", D70/D79)</f>
        <v>1.0263929618768328E-2</v>
      </c>
      <c r="F70" s="81">
        <v>138</v>
      </c>
      <c r="G70" s="34">
        <f>IF(F79=0, "-", F70/F79)</f>
        <v>7.5409836065573775E-3</v>
      </c>
      <c r="H70" s="65">
        <v>78</v>
      </c>
      <c r="I70" s="9">
        <f>IF(H79=0, "-", H70/H79)</f>
        <v>4.1776016281934551E-3</v>
      </c>
      <c r="J70" s="8">
        <f t="shared" si="4"/>
        <v>-0.7857142857142857</v>
      </c>
      <c r="K70" s="9">
        <f t="shared" si="5"/>
        <v>0.76923076923076927</v>
      </c>
    </row>
    <row r="71" spans="1:11" x14ac:dyDescent="0.2">
      <c r="A71" s="7" t="s">
        <v>542</v>
      </c>
      <c r="B71" s="65">
        <v>1</v>
      </c>
      <c r="C71" s="34">
        <f>IF(B79=0, "-", B71/B79)</f>
        <v>4.7258979206049151E-4</v>
      </c>
      <c r="D71" s="65">
        <v>12</v>
      </c>
      <c r="E71" s="9">
        <f>IF(D79=0, "-", D71/D79)</f>
        <v>8.7976539589442824E-3</v>
      </c>
      <c r="F71" s="81">
        <v>74</v>
      </c>
      <c r="G71" s="34">
        <f>IF(F79=0, "-", F71/F79)</f>
        <v>4.0437158469945359E-3</v>
      </c>
      <c r="H71" s="65">
        <v>75</v>
      </c>
      <c r="I71" s="9">
        <f>IF(H79=0, "-", H71/H79)</f>
        <v>4.0169246424937065E-3</v>
      </c>
      <c r="J71" s="8">
        <f t="shared" si="4"/>
        <v>-0.91666666666666663</v>
      </c>
      <c r="K71" s="9">
        <f t="shared" si="5"/>
        <v>-1.3333333333333334E-2</v>
      </c>
    </row>
    <row r="72" spans="1:11" x14ac:dyDescent="0.2">
      <c r="A72" s="7" t="s">
        <v>543</v>
      </c>
      <c r="B72" s="65">
        <v>11</v>
      </c>
      <c r="C72" s="34">
        <f>IF(B79=0, "-", B72/B79)</f>
        <v>5.1984877126654066E-3</v>
      </c>
      <c r="D72" s="65">
        <v>0</v>
      </c>
      <c r="E72" s="9">
        <f>IF(D79=0, "-", D72/D79)</f>
        <v>0</v>
      </c>
      <c r="F72" s="81">
        <v>40</v>
      </c>
      <c r="G72" s="34">
        <f>IF(F79=0, "-", F72/F79)</f>
        <v>2.185792349726776E-3</v>
      </c>
      <c r="H72" s="65">
        <v>0</v>
      </c>
      <c r="I72" s="9">
        <f>IF(H79=0, "-", H72/H79)</f>
        <v>0</v>
      </c>
      <c r="J72" s="8" t="str">
        <f t="shared" si="4"/>
        <v>-</v>
      </c>
      <c r="K72" s="9" t="str">
        <f t="shared" si="5"/>
        <v>-</v>
      </c>
    </row>
    <row r="73" spans="1:11" x14ac:dyDescent="0.2">
      <c r="A73" s="7" t="s">
        <v>544</v>
      </c>
      <c r="B73" s="65">
        <v>1</v>
      </c>
      <c r="C73" s="34">
        <f>IF(B79=0, "-", B73/B79)</f>
        <v>4.7258979206049151E-4</v>
      </c>
      <c r="D73" s="65">
        <v>0</v>
      </c>
      <c r="E73" s="9">
        <f>IF(D79=0, "-", D73/D79)</f>
        <v>0</v>
      </c>
      <c r="F73" s="81">
        <v>2</v>
      </c>
      <c r="G73" s="34">
        <f>IF(F79=0, "-", F73/F79)</f>
        <v>1.092896174863388E-4</v>
      </c>
      <c r="H73" s="65">
        <v>14</v>
      </c>
      <c r="I73" s="9">
        <f>IF(H79=0, "-", H73/H79)</f>
        <v>7.4982593326549198E-4</v>
      </c>
      <c r="J73" s="8" t="str">
        <f t="shared" si="4"/>
        <v>-</v>
      </c>
      <c r="K73" s="9">
        <f t="shared" si="5"/>
        <v>-0.8571428571428571</v>
      </c>
    </row>
    <row r="74" spans="1:11" x14ac:dyDescent="0.2">
      <c r="A74" s="7" t="s">
        <v>545</v>
      </c>
      <c r="B74" s="65">
        <v>22</v>
      </c>
      <c r="C74" s="34">
        <f>IF(B79=0, "-", B74/B79)</f>
        <v>1.0396975425330813E-2</v>
      </c>
      <c r="D74" s="65">
        <v>16</v>
      </c>
      <c r="E74" s="9">
        <f>IF(D79=0, "-", D74/D79)</f>
        <v>1.1730205278592375E-2</v>
      </c>
      <c r="F74" s="81">
        <v>122</v>
      </c>
      <c r="G74" s="34">
        <f>IF(F79=0, "-", F74/F79)</f>
        <v>6.6666666666666671E-3</v>
      </c>
      <c r="H74" s="65">
        <v>66</v>
      </c>
      <c r="I74" s="9">
        <f>IF(H79=0, "-", H74/H79)</f>
        <v>3.534893685394462E-3</v>
      </c>
      <c r="J74" s="8">
        <f t="shared" si="4"/>
        <v>0.375</v>
      </c>
      <c r="K74" s="9">
        <f t="shared" si="5"/>
        <v>0.84848484848484851</v>
      </c>
    </row>
    <row r="75" spans="1:11" x14ac:dyDescent="0.2">
      <c r="A75" s="7" t="s">
        <v>546</v>
      </c>
      <c r="B75" s="65">
        <v>757</v>
      </c>
      <c r="C75" s="34">
        <f>IF(B79=0, "-", B75/B79)</f>
        <v>0.35775047258979203</v>
      </c>
      <c r="D75" s="65">
        <v>472</v>
      </c>
      <c r="E75" s="9">
        <f>IF(D79=0, "-", D75/D79)</f>
        <v>0.3460410557184751</v>
      </c>
      <c r="F75" s="81">
        <v>6009</v>
      </c>
      <c r="G75" s="34">
        <f>IF(F79=0, "-", F75/F79)</f>
        <v>0.3283606557377049</v>
      </c>
      <c r="H75" s="65">
        <v>5728</v>
      </c>
      <c r="I75" s="9">
        <f>IF(H79=0, "-", H75/H79)</f>
        <v>0.3067859246960527</v>
      </c>
      <c r="J75" s="8">
        <f t="shared" si="4"/>
        <v>0.60381355932203384</v>
      </c>
      <c r="K75" s="9">
        <f t="shared" si="5"/>
        <v>4.9057262569832401E-2</v>
      </c>
    </row>
    <row r="76" spans="1:11" x14ac:dyDescent="0.2">
      <c r="A76" s="7" t="s">
        <v>547</v>
      </c>
      <c r="B76" s="65">
        <v>241</v>
      </c>
      <c r="C76" s="34">
        <f>IF(B79=0, "-", B76/B79)</f>
        <v>0.11389413988657845</v>
      </c>
      <c r="D76" s="65">
        <v>125</v>
      </c>
      <c r="E76" s="9">
        <f>IF(D79=0, "-", D76/D79)</f>
        <v>9.1642228739002934E-2</v>
      </c>
      <c r="F76" s="81">
        <v>1988</v>
      </c>
      <c r="G76" s="34">
        <f>IF(F79=0, "-", F76/F79)</f>
        <v>0.10863387978142076</v>
      </c>
      <c r="H76" s="65">
        <v>1883</v>
      </c>
      <c r="I76" s="9">
        <f>IF(H79=0, "-", H76/H79)</f>
        <v>0.10085158802420867</v>
      </c>
      <c r="J76" s="8">
        <f t="shared" si="4"/>
        <v>0.92800000000000005</v>
      </c>
      <c r="K76" s="9">
        <f t="shared" si="5"/>
        <v>5.5762081784386616E-2</v>
      </c>
    </row>
    <row r="77" spans="1:11" x14ac:dyDescent="0.2">
      <c r="A77" s="7" t="s">
        <v>548</v>
      </c>
      <c r="B77" s="65">
        <v>37</v>
      </c>
      <c r="C77" s="34">
        <f>IF(B79=0, "-", B77/B79)</f>
        <v>1.7485822306238186E-2</v>
      </c>
      <c r="D77" s="65">
        <v>53</v>
      </c>
      <c r="E77" s="9">
        <f>IF(D79=0, "-", D77/D79)</f>
        <v>3.8856304985337244E-2</v>
      </c>
      <c r="F77" s="81">
        <v>534</v>
      </c>
      <c r="G77" s="34">
        <f>IF(F79=0, "-", F77/F79)</f>
        <v>2.9180327868852458E-2</v>
      </c>
      <c r="H77" s="65">
        <v>639</v>
      </c>
      <c r="I77" s="9">
        <f>IF(H79=0, "-", H77/H79)</f>
        <v>3.4224197954046381E-2</v>
      </c>
      <c r="J77" s="8">
        <f t="shared" si="4"/>
        <v>-0.30188679245283018</v>
      </c>
      <c r="K77" s="9">
        <f t="shared" si="5"/>
        <v>-0.16431924882629109</v>
      </c>
    </row>
    <row r="78" spans="1:11" x14ac:dyDescent="0.2">
      <c r="A78" s="2"/>
      <c r="B78" s="68"/>
      <c r="C78" s="33"/>
      <c r="D78" s="68"/>
      <c r="E78" s="6"/>
      <c r="F78" s="82"/>
      <c r="G78" s="33"/>
      <c r="H78" s="68"/>
      <c r="I78" s="6"/>
      <c r="J78" s="5"/>
      <c r="K78" s="6"/>
    </row>
    <row r="79" spans="1:11" s="43" customFormat="1" x14ac:dyDescent="0.2">
      <c r="A79" s="162" t="s">
        <v>628</v>
      </c>
      <c r="B79" s="71">
        <f>SUM(B57:B78)</f>
        <v>2116</v>
      </c>
      <c r="C79" s="40">
        <f>B79/9098</f>
        <v>0.23257858870081335</v>
      </c>
      <c r="D79" s="71">
        <f>SUM(D57:D78)</f>
        <v>1364</v>
      </c>
      <c r="E79" s="41">
        <f>D79/7197</f>
        <v>0.18952341253299987</v>
      </c>
      <c r="F79" s="77">
        <f>SUM(F57:F78)</f>
        <v>18300</v>
      </c>
      <c r="G79" s="42">
        <f>F79/89434</f>
        <v>0.20462016682693382</v>
      </c>
      <c r="H79" s="71">
        <f>SUM(H57:H78)</f>
        <v>18671</v>
      </c>
      <c r="I79" s="41">
        <f>H79/91901</f>
        <v>0.20316427459984113</v>
      </c>
      <c r="J79" s="37">
        <f>IF(D79=0, "-", IF((B79-D79)/D79&lt;10, (B79-D79)/D79, "&gt;999%"))</f>
        <v>0.5513196480938416</v>
      </c>
      <c r="K79" s="38">
        <f>IF(H79=0, "-", IF((F79-H79)/H79&lt;10, (F79-H79)/H79, "&gt;999%"))</f>
        <v>-1.9870387231535537E-2</v>
      </c>
    </row>
    <row r="80" spans="1:11" x14ac:dyDescent="0.2">
      <c r="B80" s="83"/>
      <c r="D80" s="83"/>
      <c r="F80" s="83"/>
      <c r="H80" s="83"/>
    </row>
    <row r="81" spans="1:11" x14ac:dyDescent="0.2">
      <c r="A81" s="27" t="s">
        <v>627</v>
      </c>
      <c r="B81" s="71">
        <v>2557</v>
      </c>
      <c r="C81" s="40">
        <f>B81/9098</f>
        <v>0.28105078039129477</v>
      </c>
      <c r="D81" s="71">
        <v>1659</v>
      </c>
      <c r="E81" s="41">
        <f>D81/7197</f>
        <v>0.23051271363067946</v>
      </c>
      <c r="F81" s="77">
        <v>22510</v>
      </c>
      <c r="G81" s="42">
        <f>F81/89434</f>
        <v>0.25169398662700987</v>
      </c>
      <c r="H81" s="71">
        <v>22858</v>
      </c>
      <c r="I81" s="41">
        <f>H81/91901</f>
        <v>0.24872417057485774</v>
      </c>
      <c r="J81" s="37">
        <f>IF(D81=0, "-", IF((B81-D81)/D81&lt;10, (B81-D81)/D81, "&gt;999%"))</f>
        <v>0.54128993369499701</v>
      </c>
      <c r="K81" s="38">
        <f>IF(H81=0, "-", IF((F81-H81)/H81&lt;10, (F81-H81)/H81, "&gt;999%"))</f>
        <v>-1.5224429083909353E-2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3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640</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2</v>
      </c>
      <c r="C7" s="39">
        <f>IF(B30=0, "-", B7/B30)</f>
        <v>7.8216660148611649E-4</v>
      </c>
      <c r="D7" s="65">
        <v>0</v>
      </c>
      <c r="E7" s="21">
        <f>IF(D30=0, "-", D7/D30)</f>
        <v>0</v>
      </c>
      <c r="F7" s="81">
        <v>2</v>
      </c>
      <c r="G7" s="39">
        <f>IF(F30=0, "-", F7/F30)</f>
        <v>8.8849400266548207E-5</v>
      </c>
      <c r="H7" s="65">
        <v>0</v>
      </c>
      <c r="I7" s="21">
        <f>IF(H30=0, "-", H7/H30)</f>
        <v>0</v>
      </c>
      <c r="J7" s="20" t="str">
        <f t="shared" ref="J7:J28" si="0">IF(D7=0, "-", IF((B7-D7)/D7&lt;10, (B7-D7)/D7, "&gt;999%"))</f>
        <v>-</v>
      </c>
      <c r="K7" s="21" t="str">
        <f t="shared" ref="K7:K28" si="1">IF(H7=0, "-", IF((F7-H7)/H7&lt;10, (F7-H7)/H7, "&gt;999%"))</f>
        <v>-</v>
      </c>
    </row>
    <row r="8" spans="1:11" x14ac:dyDescent="0.2">
      <c r="A8" s="7" t="s">
        <v>39</v>
      </c>
      <c r="B8" s="65">
        <v>0</v>
      </c>
      <c r="C8" s="39">
        <f>IF(B30=0, "-", B8/B30)</f>
        <v>0</v>
      </c>
      <c r="D8" s="65">
        <v>0</v>
      </c>
      <c r="E8" s="21">
        <f>IF(D30=0, "-", D8/D30)</f>
        <v>0</v>
      </c>
      <c r="F8" s="81">
        <v>0</v>
      </c>
      <c r="G8" s="39">
        <f>IF(F30=0, "-", F8/F30)</f>
        <v>0</v>
      </c>
      <c r="H8" s="65">
        <v>2</v>
      </c>
      <c r="I8" s="21">
        <f>IF(H30=0, "-", H8/H30)</f>
        <v>8.7496718873042261E-5</v>
      </c>
      <c r="J8" s="20" t="str">
        <f t="shared" si="0"/>
        <v>-</v>
      </c>
      <c r="K8" s="21">
        <f t="shared" si="1"/>
        <v>-1</v>
      </c>
    </row>
    <row r="9" spans="1:11" x14ac:dyDescent="0.2">
      <c r="A9" s="7" t="s">
        <v>44</v>
      </c>
      <c r="B9" s="65">
        <v>1</v>
      </c>
      <c r="C9" s="39">
        <f>IF(B30=0, "-", B9/B30)</f>
        <v>3.9108330074305825E-4</v>
      </c>
      <c r="D9" s="65">
        <v>2</v>
      </c>
      <c r="E9" s="21">
        <f>IF(D30=0, "-", D9/D30)</f>
        <v>1.2055455093429777E-3</v>
      </c>
      <c r="F9" s="81">
        <v>10</v>
      </c>
      <c r="G9" s="39">
        <f>IF(F30=0, "-", F9/F30)</f>
        <v>4.4424700133274098E-4</v>
      </c>
      <c r="H9" s="65">
        <v>16</v>
      </c>
      <c r="I9" s="21">
        <f>IF(H30=0, "-", H9/H30)</f>
        <v>6.9997375098433809E-4</v>
      </c>
      <c r="J9" s="20">
        <f t="shared" si="0"/>
        <v>-0.5</v>
      </c>
      <c r="K9" s="21">
        <f t="shared" si="1"/>
        <v>-0.375</v>
      </c>
    </row>
    <row r="10" spans="1:11" x14ac:dyDescent="0.2">
      <c r="A10" s="7" t="s">
        <v>45</v>
      </c>
      <c r="B10" s="65">
        <v>443</v>
      </c>
      <c r="C10" s="39">
        <f>IF(B30=0, "-", B10/B30)</f>
        <v>0.1732499022291748</v>
      </c>
      <c r="D10" s="65">
        <v>287</v>
      </c>
      <c r="E10" s="21">
        <f>IF(D30=0, "-", D10/D30)</f>
        <v>0.1729957805907173</v>
      </c>
      <c r="F10" s="81">
        <v>4291</v>
      </c>
      <c r="G10" s="39">
        <f>IF(F30=0, "-", F10/F30)</f>
        <v>0.19062638827187917</v>
      </c>
      <c r="H10" s="65">
        <v>4000</v>
      </c>
      <c r="I10" s="21">
        <f>IF(H30=0, "-", H10/H30)</f>
        <v>0.17499343774608453</v>
      </c>
      <c r="J10" s="20">
        <f t="shared" si="0"/>
        <v>0.54355400696864109</v>
      </c>
      <c r="K10" s="21">
        <f t="shared" si="1"/>
        <v>7.2749999999999995E-2</v>
      </c>
    </row>
    <row r="11" spans="1:11" x14ac:dyDescent="0.2">
      <c r="A11" s="7" t="s">
        <v>49</v>
      </c>
      <c r="B11" s="65">
        <v>28</v>
      </c>
      <c r="C11" s="39">
        <f>IF(B30=0, "-", B11/B30)</f>
        <v>1.0950332420805632E-2</v>
      </c>
      <c r="D11" s="65">
        <v>5</v>
      </c>
      <c r="E11" s="21">
        <f>IF(D30=0, "-", D11/D30)</f>
        <v>3.0138637733574444E-3</v>
      </c>
      <c r="F11" s="81">
        <v>134</v>
      </c>
      <c r="G11" s="39">
        <f>IF(F30=0, "-", F11/F30)</f>
        <v>5.9529098178587297E-3</v>
      </c>
      <c r="H11" s="65">
        <v>66</v>
      </c>
      <c r="I11" s="21">
        <f>IF(H30=0, "-", H11/H30)</f>
        <v>2.8873917228103944E-3</v>
      </c>
      <c r="J11" s="20">
        <f t="shared" si="0"/>
        <v>4.5999999999999996</v>
      </c>
      <c r="K11" s="21">
        <f t="shared" si="1"/>
        <v>1.0303030303030303</v>
      </c>
    </row>
    <row r="12" spans="1:11" x14ac:dyDescent="0.2">
      <c r="A12" s="7" t="s">
        <v>52</v>
      </c>
      <c r="B12" s="65">
        <v>0</v>
      </c>
      <c r="C12" s="39">
        <f>IF(B30=0, "-", B12/B30)</f>
        <v>0</v>
      </c>
      <c r="D12" s="65">
        <v>87</v>
      </c>
      <c r="E12" s="21">
        <f>IF(D30=0, "-", D12/D30)</f>
        <v>5.2441229656419529E-2</v>
      </c>
      <c r="F12" s="81">
        <v>591</v>
      </c>
      <c r="G12" s="39">
        <f>IF(F30=0, "-", F12/F30)</f>
        <v>2.6254997778764992E-2</v>
      </c>
      <c r="H12" s="65">
        <v>1510</v>
      </c>
      <c r="I12" s="21">
        <f>IF(H30=0, "-", H12/H30)</f>
        <v>6.6060022749146907E-2</v>
      </c>
      <c r="J12" s="20">
        <f t="shared" si="0"/>
        <v>-1</v>
      </c>
      <c r="K12" s="21">
        <f t="shared" si="1"/>
        <v>-0.60860927152317879</v>
      </c>
    </row>
    <row r="13" spans="1:11" x14ac:dyDescent="0.2">
      <c r="A13" s="7" t="s">
        <v>54</v>
      </c>
      <c r="B13" s="65">
        <v>35</v>
      </c>
      <c r="C13" s="39">
        <f>IF(B30=0, "-", B13/B30)</f>
        <v>1.368791552600704E-2</v>
      </c>
      <c r="D13" s="65">
        <v>15</v>
      </c>
      <c r="E13" s="21">
        <f>IF(D30=0, "-", D13/D30)</f>
        <v>9.0415913200723331E-3</v>
      </c>
      <c r="F13" s="81">
        <v>259</v>
      </c>
      <c r="G13" s="39">
        <f>IF(F30=0, "-", F13/F30)</f>
        <v>1.1505997334517992E-2</v>
      </c>
      <c r="H13" s="65">
        <v>240</v>
      </c>
      <c r="I13" s="21">
        <f>IF(H30=0, "-", H13/H30)</f>
        <v>1.0499606264765071E-2</v>
      </c>
      <c r="J13" s="20">
        <f t="shared" si="0"/>
        <v>1.3333333333333333</v>
      </c>
      <c r="K13" s="21">
        <f t="shared" si="1"/>
        <v>7.9166666666666663E-2</v>
      </c>
    </row>
    <row r="14" spans="1:11" x14ac:dyDescent="0.2">
      <c r="A14" s="7" t="s">
        <v>59</v>
      </c>
      <c r="B14" s="65">
        <v>238</v>
      </c>
      <c r="C14" s="39">
        <f>IF(B30=0, "-", B14/B30)</f>
        <v>9.3077825576847864E-2</v>
      </c>
      <c r="D14" s="65">
        <v>200</v>
      </c>
      <c r="E14" s="21">
        <f>IF(D30=0, "-", D14/D30)</f>
        <v>0.12055455093429777</v>
      </c>
      <c r="F14" s="81">
        <v>1547</v>
      </c>
      <c r="G14" s="39">
        <f>IF(F30=0, "-", F14/F30)</f>
        <v>6.872501110617503E-2</v>
      </c>
      <c r="H14" s="65">
        <v>1626</v>
      </c>
      <c r="I14" s="21">
        <f>IF(H30=0, "-", H14/H30)</f>
        <v>7.1134832443783352E-2</v>
      </c>
      <c r="J14" s="20">
        <f t="shared" si="0"/>
        <v>0.19</v>
      </c>
      <c r="K14" s="21">
        <f t="shared" si="1"/>
        <v>-4.858548585485855E-2</v>
      </c>
    </row>
    <row r="15" spans="1:11" x14ac:dyDescent="0.2">
      <c r="A15" s="7" t="s">
        <v>60</v>
      </c>
      <c r="B15" s="65">
        <v>0</v>
      </c>
      <c r="C15" s="39">
        <f>IF(B30=0, "-", B15/B30)</f>
        <v>0</v>
      </c>
      <c r="D15" s="65">
        <v>0</v>
      </c>
      <c r="E15" s="21">
        <f>IF(D30=0, "-", D15/D30)</f>
        <v>0</v>
      </c>
      <c r="F15" s="81">
        <v>1</v>
      </c>
      <c r="G15" s="39">
        <f>IF(F30=0, "-", F15/F30)</f>
        <v>4.4424700133274104E-5</v>
      </c>
      <c r="H15" s="65">
        <v>0</v>
      </c>
      <c r="I15" s="21">
        <f>IF(H30=0, "-", H15/H30)</f>
        <v>0</v>
      </c>
      <c r="J15" s="20" t="str">
        <f t="shared" si="0"/>
        <v>-</v>
      </c>
      <c r="K15" s="21" t="str">
        <f t="shared" si="1"/>
        <v>-</v>
      </c>
    </row>
    <row r="16" spans="1:11" x14ac:dyDescent="0.2">
      <c r="A16" s="7" t="s">
        <v>63</v>
      </c>
      <c r="B16" s="65">
        <v>5</v>
      </c>
      <c r="C16" s="39">
        <f>IF(B30=0, "-", B16/B30)</f>
        <v>1.9554165037152915E-3</v>
      </c>
      <c r="D16" s="65">
        <v>0</v>
      </c>
      <c r="E16" s="21">
        <f>IF(D30=0, "-", D16/D30)</f>
        <v>0</v>
      </c>
      <c r="F16" s="81">
        <v>35</v>
      </c>
      <c r="G16" s="39">
        <f>IF(F30=0, "-", F16/F30)</f>
        <v>1.5548645046645935E-3</v>
      </c>
      <c r="H16" s="65">
        <v>0</v>
      </c>
      <c r="I16" s="21">
        <f>IF(H30=0, "-", H16/H30)</f>
        <v>0</v>
      </c>
      <c r="J16" s="20" t="str">
        <f t="shared" si="0"/>
        <v>-</v>
      </c>
      <c r="K16" s="21" t="str">
        <f t="shared" si="1"/>
        <v>-</v>
      </c>
    </row>
    <row r="17" spans="1:11" x14ac:dyDescent="0.2">
      <c r="A17" s="7" t="s">
        <v>68</v>
      </c>
      <c r="B17" s="65">
        <v>94</v>
      </c>
      <c r="C17" s="39">
        <f>IF(B30=0, "-", B17/B30)</f>
        <v>3.676183026984748E-2</v>
      </c>
      <c r="D17" s="65">
        <v>27</v>
      </c>
      <c r="E17" s="21">
        <f>IF(D30=0, "-", D17/D30)</f>
        <v>1.62748643761302E-2</v>
      </c>
      <c r="F17" s="81">
        <v>595</v>
      </c>
      <c r="G17" s="39">
        <f>IF(F30=0, "-", F17/F30)</f>
        <v>2.6432696579298091E-2</v>
      </c>
      <c r="H17" s="65">
        <v>381</v>
      </c>
      <c r="I17" s="21">
        <f>IF(H30=0, "-", H17/H30)</f>
        <v>1.6668124945314552E-2</v>
      </c>
      <c r="J17" s="20">
        <f t="shared" si="0"/>
        <v>2.4814814814814814</v>
      </c>
      <c r="K17" s="21">
        <f t="shared" si="1"/>
        <v>0.56167979002624668</v>
      </c>
    </row>
    <row r="18" spans="1:11" x14ac:dyDescent="0.2">
      <c r="A18" s="7" t="s">
        <v>74</v>
      </c>
      <c r="B18" s="65">
        <v>88</v>
      </c>
      <c r="C18" s="39">
        <f>IF(B30=0, "-", B18/B30)</f>
        <v>3.4415330465389131E-2</v>
      </c>
      <c r="D18" s="65">
        <v>46</v>
      </c>
      <c r="E18" s="21">
        <f>IF(D30=0, "-", D18/D30)</f>
        <v>2.7727546714888487E-2</v>
      </c>
      <c r="F18" s="81">
        <v>598</v>
      </c>
      <c r="G18" s="39">
        <f>IF(F30=0, "-", F18/F30)</f>
        <v>2.656597067969791E-2</v>
      </c>
      <c r="H18" s="65">
        <v>600</v>
      </c>
      <c r="I18" s="21">
        <f>IF(H30=0, "-", H18/H30)</f>
        <v>2.6249015661912678E-2</v>
      </c>
      <c r="J18" s="20">
        <f t="shared" si="0"/>
        <v>0.91304347826086951</v>
      </c>
      <c r="K18" s="21">
        <f t="shared" si="1"/>
        <v>-3.3333333333333335E-3</v>
      </c>
    </row>
    <row r="19" spans="1:11" x14ac:dyDescent="0.2">
      <c r="A19" s="7" t="s">
        <v>76</v>
      </c>
      <c r="B19" s="65">
        <v>0</v>
      </c>
      <c r="C19" s="39">
        <f>IF(B30=0, "-", B19/B30)</f>
        <v>0</v>
      </c>
      <c r="D19" s="65">
        <v>0</v>
      </c>
      <c r="E19" s="21">
        <f>IF(D30=0, "-", D19/D30)</f>
        <v>0</v>
      </c>
      <c r="F19" s="81">
        <v>0</v>
      </c>
      <c r="G19" s="39">
        <f>IF(F30=0, "-", F19/F30)</f>
        <v>0</v>
      </c>
      <c r="H19" s="65">
        <v>4</v>
      </c>
      <c r="I19" s="21">
        <f>IF(H30=0, "-", H19/H30)</f>
        <v>1.7499343774608452E-4</v>
      </c>
      <c r="J19" s="20" t="str">
        <f t="shared" si="0"/>
        <v>-</v>
      </c>
      <c r="K19" s="21">
        <f t="shared" si="1"/>
        <v>-1</v>
      </c>
    </row>
    <row r="20" spans="1:11" x14ac:dyDescent="0.2">
      <c r="A20" s="7" t="s">
        <v>78</v>
      </c>
      <c r="B20" s="65">
        <v>44</v>
      </c>
      <c r="C20" s="39">
        <f>IF(B30=0, "-", B20/B30)</f>
        <v>1.7207665232694565E-2</v>
      </c>
      <c r="D20" s="65">
        <v>13</v>
      </c>
      <c r="E20" s="21">
        <f>IF(D30=0, "-", D20/D30)</f>
        <v>7.836045810729355E-3</v>
      </c>
      <c r="F20" s="81">
        <v>343</v>
      </c>
      <c r="G20" s="39">
        <f>IF(F30=0, "-", F20/F30)</f>
        <v>1.5237672145713017E-2</v>
      </c>
      <c r="H20" s="65">
        <v>206</v>
      </c>
      <c r="I20" s="21">
        <f>IF(H30=0, "-", H20/H30)</f>
        <v>9.0121620439233534E-3</v>
      </c>
      <c r="J20" s="20">
        <f t="shared" si="0"/>
        <v>2.3846153846153846</v>
      </c>
      <c r="K20" s="21">
        <f t="shared" si="1"/>
        <v>0.66504854368932043</v>
      </c>
    </row>
    <row r="21" spans="1:11" x14ac:dyDescent="0.2">
      <c r="A21" s="7" t="s">
        <v>81</v>
      </c>
      <c r="B21" s="65">
        <v>190</v>
      </c>
      <c r="C21" s="39">
        <f>IF(B30=0, "-", B21/B30)</f>
        <v>7.4305827141181072E-2</v>
      </c>
      <c r="D21" s="65">
        <v>69</v>
      </c>
      <c r="E21" s="21">
        <f>IF(D30=0, "-", D21/D30)</f>
        <v>4.1591320072332731E-2</v>
      </c>
      <c r="F21" s="81">
        <v>2053</v>
      </c>
      <c r="G21" s="39">
        <f>IF(F30=0, "-", F21/F30)</f>
        <v>9.1203909373611725E-2</v>
      </c>
      <c r="H21" s="65">
        <v>2517</v>
      </c>
      <c r="I21" s="21">
        <f>IF(H30=0, "-", H21/H30)</f>
        <v>0.11011462070172369</v>
      </c>
      <c r="J21" s="20">
        <f t="shared" si="0"/>
        <v>1.7536231884057971</v>
      </c>
      <c r="K21" s="21">
        <f t="shared" si="1"/>
        <v>-0.18434644417957885</v>
      </c>
    </row>
    <row r="22" spans="1:11" x14ac:dyDescent="0.2">
      <c r="A22" s="7" t="s">
        <v>82</v>
      </c>
      <c r="B22" s="65">
        <v>103</v>
      </c>
      <c r="C22" s="39">
        <f>IF(B30=0, "-", B22/B30)</f>
        <v>4.0281579976535004E-2</v>
      </c>
      <c r="D22" s="65">
        <v>69</v>
      </c>
      <c r="E22" s="21">
        <f>IF(D30=0, "-", D22/D30)</f>
        <v>4.1591320072332731E-2</v>
      </c>
      <c r="F22" s="81">
        <v>987</v>
      </c>
      <c r="G22" s="39">
        <f>IF(F30=0, "-", F22/F30)</f>
        <v>4.384717903154154E-2</v>
      </c>
      <c r="H22" s="65">
        <v>1024</v>
      </c>
      <c r="I22" s="21">
        <f>IF(H30=0, "-", H22/H30)</f>
        <v>4.4798320062997637E-2</v>
      </c>
      <c r="J22" s="20">
        <f t="shared" si="0"/>
        <v>0.49275362318840582</v>
      </c>
      <c r="K22" s="21">
        <f t="shared" si="1"/>
        <v>-3.61328125E-2</v>
      </c>
    </row>
    <row r="23" spans="1:11" x14ac:dyDescent="0.2">
      <c r="A23" s="7" t="s">
        <v>83</v>
      </c>
      <c r="B23" s="65">
        <v>1</v>
      </c>
      <c r="C23" s="39">
        <f>IF(B30=0, "-", B23/B30)</f>
        <v>3.9108330074305825E-4</v>
      </c>
      <c r="D23" s="65">
        <v>0</v>
      </c>
      <c r="E23" s="21">
        <f>IF(D30=0, "-", D23/D30)</f>
        <v>0</v>
      </c>
      <c r="F23" s="81">
        <v>16</v>
      </c>
      <c r="G23" s="39">
        <f>IF(F30=0, "-", F23/F30)</f>
        <v>7.1079520213238566E-4</v>
      </c>
      <c r="H23" s="65">
        <v>4</v>
      </c>
      <c r="I23" s="21">
        <f>IF(H30=0, "-", H23/H30)</f>
        <v>1.7499343774608452E-4</v>
      </c>
      <c r="J23" s="20" t="str">
        <f t="shared" si="0"/>
        <v>-</v>
      </c>
      <c r="K23" s="21">
        <f t="shared" si="1"/>
        <v>3</v>
      </c>
    </row>
    <row r="24" spans="1:11" x14ac:dyDescent="0.2">
      <c r="A24" s="7" t="s">
        <v>85</v>
      </c>
      <c r="B24" s="65">
        <v>16</v>
      </c>
      <c r="C24" s="39">
        <f>IF(B30=0, "-", B24/B30)</f>
        <v>6.257332811888932E-3</v>
      </c>
      <c r="D24" s="65">
        <v>26</v>
      </c>
      <c r="E24" s="21">
        <f>IF(D30=0, "-", D24/D30)</f>
        <v>1.567209162145871E-2</v>
      </c>
      <c r="F24" s="81">
        <v>254</v>
      </c>
      <c r="G24" s="39">
        <f>IF(F30=0, "-", F24/F30)</f>
        <v>1.1283873833851621E-2</v>
      </c>
      <c r="H24" s="65">
        <v>167</v>
      </c>
      <c r="I24" s="21">
        <f>IF(H30=0, "-", H24/H30)</f>
        <v>7.3059760258990291E-3</v>
      </c>
      <c r="J24" s="20">
        <f t="shared" si="0"/>
        <v>-0.38461538461538464</v>
      </c>
      <c r="K24" s="21">
        <f t="shared" si="1"/>
        <v>0.52095808383233533</v>
      </c>
    </row>
    <row r="25" spans="1:11" x14ac:dyDescent="0.2">
      <c r="A25" s="7" t="s">
        <v>86</v>
      </c>
      <c r="B25" s="65">
        <v>17</v>
      </c>
      <c r="C25" s="39">
        <f>IF(B30=0, "-", B25/B30)</f>
        <v>6.6484161126319904E-3</v>
      </c>
      <c r="D25" s="65">
        <v>23</v>
      </c>
      <c r="E25" s="21">
        <f>IF(D30=0, "-", D25/D30)</f>
        <v>1.3863773357444244E-2</v>
      </c>
      <c r="F25" s="81">
        <v>149</v>
      </c>
      <c r="G25" s="39">
        <f>IF(F30=0, "-", F25/F30)</f>
        <v>6.6192803198578407E-3</v>
      </c>
      <c r="H25" s="65">
        <v>200</v>
      </c>
      <c r="I25" s="21">
        <f>IF(H30=0, "-", H25/H30)</f>
        <v>8.7496718873042254E-3</v>
      </c>
      <c r="J25" s="20">
        <f t="shared" si="0"/>
        <v>-0.2608695652173913</v>
      </c>
      <c r="K25" s="21">
        <f t="shared" si="1"/>
        <v>-0.255</v>
      </c>
    </row>
    <row r="26" spans="1:11" x14ac:dyDescent="0.2">
      <c r="A26" s="7" t="s">
        <v>90</v>
      </c>
      <c r="B26" s="65">
        <v>22</v>
      </c>
      <c r="C26" s="39">
        <f>IF(B30=0, "-", B26/B30)</f>
        <v>8.6038326163472827E-3</v>
      </c>
      <c r="D26" s="65">
        <v>16</v>
      </c>
      <c r="E26" s="21">
        <f>IF(D30=0, "-", D26/D30)</f>
        <v>9.6443640747438213E-3</v>
      </c>
      <c r="F26" s="81">
        <v>122</v>
      </c>
      <c r="G26" s="39">
        <f>IF(F30=0, "-", F26/F30)</f>
        <v>5.41981341625944E-3</v>
      </c>
      <c r="H26" s="65">
        <v>66</v>
      </c>
      <c r="I26" s="21">
        <f>IF(H30=0, "-", H26/H30)</f>
        <v>2.8873917228103944E-3</v>
      </c>
      <c r="J26" s="20">
        <f t="shared" si="0"/>
        <v>0.375</v>
      </c>
      <c r="K26" s="21">
        <f t="shared" si="1"/>
        <v>0.84848484848484851</v>
      </c>
    </row>
    <row r="27" spans="1:11" x14ac:dyDescent="0.2">
      <c r="A27" s="7" t="s">
        <v>93</v>
      </c>
      <c r="B27" s="65">
        <v>1181</v>
      </c>
      <c r="C27" s="39">
        <f>IF(B30=0, "-", B27/B30)</f>
        <v>0.4618693781775518</v>
      </c>
      <c r="D27" s="65">
        <v>708</v>
      </c>
      <c r="E27" s="21">
        <f>IF(D30=0, "-", D27/D30)</f>
        <v>0.4267631103074141</v>
      </c>
      <c r="F27" s="81">
        <v>9841</v>
      </c>
      <c r="G27" s="39">
        <f>IF(F30=0, "-", F27/F30)</f>
        <v>0.43718347401155044</v>
      </c>
      <c r="H27" s="65">
        <v>9392</v>
      </c>
      <c r="I27" s="21">
        <f>IF(H30=0, "-", H27/H30)</f>
        <v>0.41088459182780646</v>
      </c>
      <c r="J27" s="20">
        <f t="shared" si="0"/>
        <v>0.66807909604519777</v>
      </c>
      <c r="K27" s="21">
        <f t="shared" si="1"/>
        <v>4.7806643952299832E-2</v>
      </c>
    </row>
    <row r="28" spans="1:11" x14ac:dyDescent="0.2">
      <c r="A28" s="7" t="s">
        <v>95</v>
      </c>
      <c r="B28" s="65">
        <v>49</v>
      </c>
      <c r="C28" s="39">
        <f>IF(B30=0, "-", B28/B30)</f>
        <v>1.9163081736409855E-2</v>
      </c>
      <c r="D28" s="65">
        <v>66</v>
      </c>
      <c r="E28" s="21">
        <f>IF(D30=0, "-", D28/D30)</f>
        <v>3.9783001808318265E-2</v>
      </c>
      <c r="F28" s="81">
        <v>682</v>
      </c>
      <c r="G28" s="39">
        <f>IF(F30=0, "-", F28/F30)</f>
        <v>3.0297645490892935E-2</v>
      </c>
      <c r="H28" s="65">
        <v>837</v>
      </c>
      <c r="I28" s="21">
        <f>IF(H30=0, "-", H28/H30)</f>
        <v>3.6617376848368188E-2</v>
      </c>
      <c r="J28" s="20">
        <f t="shared" si="0"/>
        <v>-0.25757575757575757</v>
      </c>
      <c r="K28" s="21">
        <f t="shared" si="1"/>
        <v>-0.18518518518518517</v>
      </c>
    </row>
    <row r="29" spans="1:11" x14ac:dyDescent="0.2">
      <c r="A29" s="2"/>
      <c r="B29" s="68"/>
      <c r="C29" s="33"/>
      <c r="D29" s="68"/>
      <c r="E29" s="6"/>
      <c r="F29" s="82"/>
      <c r="G29" s="33"/>
      <c r="H29" s="68"/>
      <c r="I29" s="6"/>
      <c r="J29" s="5"/>
      <c r="K29" s="6"/>
    </row>
    <row r="30" spans="1:11" s="43" customFormat="1" x14ac:dyDescent="0.2">
      <c r="A30" s="162" t="s">
        <v>627</v>
      </c>
      <c r="B30" s="71">
        <f>SUM(B7:B29)</f>
        <v>2557</v>
      </c>
      <c r="C30" s="40">
        <v>1</v>
      </c>
      <c r="D30" s="71">
        <f>SUM(D7:D29)</f>
        <v>1659</v>
      </c>
      <c r="E30" s="41">
        <v>1</v>
      </c>
      <c r="F30" s="77">
        <f>SUM(F7:F29)</f>
        <v>22510</v>
      </c>
      <c r="G30" s="42">
        <v>1</v>
      </c>
      <c r="H30" s="71">
        <f>SUM(H7:H29)</f>
        <v>22858</v>
      </c>
      <c r="I30" s="41">
        <v>1</v>
      </c>
      <c r="J30" s="37">
        <f>IF(D30=0, "-", (B30-D30)/D30)</f>
        <v>0.54128993369499701</v>
      </c>
      <c r="K30" s="38">
        <f>IF(H30=0, "-", (F30-H30)/H30)</f>
        <v>-1.5224429083909353E-2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6"/>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134</v>
      </c>
      <c r="B6" s="61" t="s">
        <v>12</v>
      </c>
      <c r="C6" s="62" t="s">
        <v>13</v>
      </c>
      <c r="D6" s="61" t="s">
        <v>12</v>
      </c>
      <c r="E6" s="63" t="s">
        <v>13</v>
      </c>
      <c r="F6" s="62" t="s">
        <v>12</v>
      </c>
      <c r="G6" s="62" t="s">
        <v>13</v>
      </c>
      <c r="H6" s="61" t="s">
        <v>12</v>
      </c>
      <c r="I6" s="63" t="s">
        <v>13</v>
      </c>
      <c r="J6" s="61"/>
      <c r="K6" s="63"/>
    </row>
    <row r="7" spans="1:11" x14ac:dyDescent="0.2">
      <c r="A7" s="7" t="s">
        <v>549</v>
      </c>
      <c r="B7" s="65">
        <v>4</v>
      </c>
      <c r="C7" s="34">
        <f>IF(B21=0, "-", B7/B21)</f>
        <v>3.2786885245901641E-2</v>
      </c>
      <c r="D7" s="65">
        <v>8</v>
      </c>
      <c r="E7" s="9">
        <f>IF(D21=0, "-", D7/D21)</f>
        <v>6.5573770491803282E-2</v>
      </c>
      <c r="F7" s="81">
        <v>74</v>
      </c>
      <c r="G7" s="34">
        <f>IF(F21=0, "-", F7/F21)</f>
        <v>4.3300175541252192E-2</v>
      </c>
      <c r="H7" s="65">
        <v>90</v>
      </c>
      <c r="I7" s="9">
        <f>IF(H21=0, "-", H7/H21)</f>
        <v>6.5741417092768442E-2</v>
      </c>
      <c r="J7" s="8">
        <f t="shared" ref="J7:J19" si="0">IF(D7=0, "-", IF((B7-D7)/D7&lt;10, (B7-D7)/D7, "&gt;999%"))</f>
        <v>-0.5</v>
      </c>
      <c r="K7" s="9">
        <f t="shared" ref="K7:K19" si="1">IF(H7=0, "-", IF((F7-H7)/H7&lt;10, (F7-H7)/H7, "&gt;999%"))</f>
        <v>-0.17777777777777778</v>
      </c>
    </row>
    <row r="8" spans="1:11" x14ac:dyDescent="0.2">
      <c r="A8" s="7" t="s">
        <v>550</v>
      </c>
      <c r="B8" s="65">
        <v>8</v>
      </c>
      <c r="C8" s="34">
        <f>IF(B21=0, "-", B8/B21)</f>
        <v>6.5573770491803282E-2</v>
      </c>
      <c r="D8" s="65">
        <v>2</v>
      </c>
      <c r="E8" s="9">
        <f>IF(D21=0, "-", D8/D21)</f>
        <v>1.6393442622950821E-2</v>
      </c>
      <c r="F8" s="81">
        <v>87</v>
      </c>
      <c r="G8" s="34">
        <f>IF(F21=0, "-", F8/F21)</f>
        <v>5.0906963136337038E-2</v>
      </c>
      <c r="H8" s="65">
        <v>57</v>
      </c>
      <c r="I8" s="9">
        <f>IF(H21=0, "-", H8/H21)</f>
        <v>4.1636230825420013E-2</v>
      </c>
      <c r="J8" s="8">
        <f t="shared" si="0"/>
        <v>3</v>
      </c>
      <c r="K8" s="9">
        <f t="shared" si="1"/>
        <v>0.52631578947368418</v>
      </c>
    </row>
    <row r="9" spans="1:11" x14ac:dyDescent="0.2">
      <c r="A9" s="7" t="s">
        <v>551</v>
      </c>
      <c r="B9" s="65">
        <v>38</v>
      </c>
      <c r="C9" s="34">
        <f>IF(B21=0, "-", B9/B21)</f>
        <v>0.31147540983606559</v>
      </c>
      <c r="D9" s="65">
        <v>11</v>
      </c>
      <c r="E9" s="9">
        <f>IF(D21=0, "-", D9/D21)</f>
        <v>9.0163934426229511E-2</v>
      </c>
      <c r="F9" s="81">
        <v>326</v>
      </c>
      <c r="G9" s="34">
        <f>IF(F21=0, "-", F9/F21)</f>
        <v>0.19075482738443533</v>
      </c>
      <c r="H9" s="65">
        <v>149</v>
      </c>
      <c r="I9" s="9">
        <f>IF(H21=0, "-", H9/H21)</f>
        <v>0.10883856829802775</v>
      </c>
      <c r="J9" s="8">
        <f t="shared" si="0"/>
        <v>2.4545454545454546</v>
      </c>
      <c r="K9" s="9">
        <f t="shared" si="1"/>
        <v>1.1879194630872483</v>
      </c>
    </row>
    <row r="10" spans="1:11" x14ac:dyDescent="0.2">
      <c r="A10" s="7" t="s">
        <v>552</v>
      </c>
      <c r="B10" s="65">
        <v>13</v>
      </c>
      <c r="C10" s="34">
        <f>IF(B21=0, "-", B10/B21)</f>
        <v>0.10655737704918032</v>
      </c>
      <c r="D10" s="65">
        <v>29</v>
      </c>
      <c r="E10" s="9">
        <f>IF(D21=0, "-", D10/D21)</f>
        <v>0.23770491803278687</v>
      </c>
      <c r="F10" s="81">
        <v>275</v>
      </c>
      <c r="G10" s="34">
        <f>IF(F21=0, "-", F10/F21)</f>
        <v>0.16091281451141018</v>
      </c>
      <c r="H10" s="65">
        <v>299</v>
      </c>
      <c r="I10" s="9">
        <f>IF(H21=0, "-", H10/H21)</f>
        <v>0.21840759678597516</v>
      </c>
      <c r="J10" s="8">
        <f t="shared" si="0"/>
        <v>-0.55172413793103448</v>
      </c>
      <c r="K10" s="9">
        <f t="shared" si="1"/>
        <v>-8.0267558528428096E-2</v>
      </c>
    </row>
    <row r="11" spans="1:11" x14ac:dyDescent="0.2">
      <c r="A11" s="7" t="s">
        <v>553</v>
      </c>
      <c r="B11" s="65">
        <v>4</v>
      </c>
      <c r="C11" s="34">
        <f>IF(B21=0, "-", B11/B21)</f>
        <v>3.2786885245901641E-2</v>
      </c>
      <c r="D11" s="65">
        <v>1</v>
      </c>
      <c r="E11" s="9">
        <f>IF(D21=0, "-", D11/D21)</f>
        <v>8.1967213114754103E-3</v>
      </c>
      <c r="F11" s="81">
        <v>23</v>
      </c>
      <c r="G11" s="34">
        <f>IF(F21=0, "-", F11/F21)</f>
        <v>1.3458162668227034E-2</v>
      </c>
      <c r="H11" s="65">
        <v>9</v>
      </c>
      <c r="I11" s="9">
        <f>IF(H21=0, "-", H11/H21)</f>
        <v>6.5741417092768442E-3</v>
      </c>
      <c r="J11" s="8">
        <f t="shared" si="0"/>
        <v>3</v>
      </c>
      <c r="K11" s="9">
        <f t="shared" si="1"/>
        <v>1.5555555555555556</v>
      </c>
    </row>
    <row r="12" spans="1:11" x14ac:dyDescent="0.2">
      <c r="A12" s="7" t="s">
        <v>554</v>
      </c>
      <c r="B12" s="65">
        <v>0</v>
      </c>
      <c r="C12" s="34">
        <f>IF(B21=0, "-", B12/B21)</f>
        <v>0</v>
      </c>
      <c r="D12" s="65">
        <v>0</v>
      </c>
      <c r="E12" s="9">
        <f>IF(D21=0, "-", D12/D21)</f>
        <v>0</v>
      </c>
      <c r="F12" s="81">
        <v>4</v>
      </c>
      <c r="G12" s="34">
        <f>IF(F21=0, "-", F12/F21)</f>
        <v>2.3405500292568754E-3</v>
      </c>
      <c r="H12" s="65">
        <v>6</v>
      </c>
      <c r="I12" s="9">
        <f>IF(H21=0, "-", H12/H21)</f>
        <v>4.3827611395178961E-3</v>
      </c>
      <c r="J12" s="8" t="str">
        <f t="shared" si="0"/>
        <v>-</v>
      </c>
      <c r="K12" s="9">
        <f t="shared" si="1"/>
        <v>-0.33333333333333331</v>
      </c>
    </row>
    <row r="13" spans="1:11" x14ac:dyDescent="0.2">
      <c r="A13" s="7" t="s">
        <v>555</v>
      </c>
      <c r="B13" s="65">
        <v>36</v>
      </c>
      <c r="C13" s="34">
        <f>IF(B21=0, "-", B13/B21)</f>
        <v>0.29508196721311475</v>
      </c>
      <c r="D13" s="65">
        <v>50</v>
      </c>
      <c r="E13" s="9">
        <f>IF(D21=0, "-", D13/D21)</f>
        <v>0.4098360655737705</v>
      </c>
      <c r="F13" s="81">
        <v>539</v>
      </c>
      <c r="G13" s="34">
        <f>IF(F21=0, "-", F13/F21)</f>
        <v>0.31538911644236395</v>
      </c>
      <c r="H13" s="65">
        <v>479</v>
      </c>
      <c r="I13" s="9">
        <f>IF(H21=0, "-", H13/H21)</f>
        <v>0.34989043097151207</v>
      </c>
      <c r="J13" s="8">
        <f t="shared" si="0"/>
        <v>-0.28000000000000003</v>
      </c>
      <c r="K13" s="9">
        <f t="shared" si="1"/>
        <v>0.12526096033402923</v>
      </c>
    </row>
    <row r="14" spans="1:11" x14ac:dyDescent="0.2">
      <c r="A14" s="7" t="s">
        <v>556</v>
      </c>
      <c r="B14" s="65">
        <v>2</v>
      </c>
      <c r="C14" s="34">
        <f>IF(B21=0, "-", B14/B21)</f>
        <v>1.6393442622950821E-2</v>
      </c>
      <c r="D14" s="65">
        <v>4</v>
      </c>
      <c r="E14" s="9">
        <f>IF(D21=0, "-", D14/D21)</f>
        <v>3.2786885245901641E-2</v>
      </c>
      <c r="F14" s="81">
        <v>34</v>
      </c>
      <c r="G14" s="34">
        <f>IF(F21=0, "-", F14/F21)</f>
        <v>1.9894675248683439E-2</v>
      </c>
      <c r="H14" s="65">
        <v>29</v>
      </c>
      <c r="I14" s="9">
        <f>IF(H21=0, "-", H14/H21)</f>
        <v>2.1183345507669833E-2</v>
      </c>
      <c r="J14" s="8">
        <f t="shared" si="0"/>
        <v>-0.5</v>
      </c>
      <c r="K14" s="9">
        <f t="shared" si="1"/>
        <v>0.17241379310344829</v>
      </c>
    </row>
    <row r="15" spans="1:11" x14ac:dyDescent="0.2">
      <c r="A15" s="7" t="s">
        <v>557</v>
      </c>
      <c r="B15" s="65">
        <v>0</v>
      </c>
      <c r="C15" s="34">
        <f>IF(B21=0, "-", B15/B21)</f>
        <v>0</v>
      </c>
      <c r="D15" s="65">
        <v>1</v>
      </c>
      <c r="E15" s="9">
        <f>IF(D21=0, "-", D15/D21)</f>
        <v>8.1967213114754103E-3</v>
      </c>
      <c r="F15" s="81">
        <v>6</v>
      </c>
      <c r="G15" s="34">
        <f>IF(F21=0, "-", F15/F21)</f>
        <v>3.5108250438853129E-3</v>
      </c>
      <c r="H15" s="65">
        <v>7</v>
      </c>
      <c r="I15" s="9">
        <f>IF(H21=0, "-", H15/H21)</f>
        <v>5.1132213294375461E-3</v>
      </c>
      <c r="J15" s="8">
        <f t="shared" si="0"/>
        <v>-1</v>
      </c>
      <c r="K15" s="9">
        <f t="shared" si="1"/>
        <v>-0.14285714285714285</v>
      </c>
    </row>
    <row r="16" spans="1:11" x14ac:dyDescent="0.2">
      <c r="A16" s="7" t="s">
        <v>558</v>
      </c>
      <c r="B16" s="65">
        <v>4</v>
      </c>
      <c r="C16" s="34">
        <f>IF(B21=0, "-", B16/B21)</f>
        <v>3.2786885245901641E-2</v>
      </c>
      <c r="D16" s="65">
        <v>0</v>
      </c>
      <c r="E16" s="9">
        <f>IF(D21=0, "-", D16/D21)</f>
        <v>0</v>
      </c>
      <c r="F16" s="81">
        <v>9</v>
      </c>
      <c r="G16" s="34">
        <f>IF(F21=0, "-", F16/F21)</f>
        <v>5.2662375658279695E-3</v>
      </c>
      <c r="H16" s="65">
        <v>0</v>
      </c>
      <c r="I16" s="9">
        <f>IF(H21=0, "-", H16/H21)</f>
        <v>0</v>
      </c>
      <c r="J16" s="8" t="str">
        <f t="shared" si="0"/>
        <v>-</v>
      </c>
      <c r="K16" s="9" t="str">
        <f t="shared" si="1"/>
        <v>-</v>
      </c>
    </row>
    <row r="17" spans="1:11" x14ac:dyDescent="0.2">
      <c r="A17" s="7" t="s">
        <v>559</v>
      </c>
      <c r="B17" s="65">
        <v>8</v>
      </c>
      <c r="C17" s="34">
        <f>IF(B21=0, "-", B17/B21)</f>
        <v>6.5573770491803282E-2</v>
      </c>
      <c r="D17" s="65">
        <v>9</v>
      </c>
      <c r="E17" s="9">
        <f>IF(D21=0, "-", D17/D21)</f>
        <v>7.3770491803278687E-2</v>
      </c>
      <c r="F17" s="81">
        <v>177</v>
      </c>
      <c r="G17" s="34">
        <f>IF(F21=0, "-", F17/F21)</f>
        <v>0.10356933879461673</v>
      </c>
      <c r="H17" s="65">
        <v>144</v>
      </c>
      <c r="I17" s="9">
        <f>IF(H21=0, "-", H17/H21)</f>
        <v>0.10518626734842951</v>
      </c>
      <c r="J17" s="8">
        <f t="shared" si="0"/>
        <v>-0.1111111111111111</v>
      </c>
      <c r="K17" s="9">
        <f t="shared" si="1"/>
        <v>0.22916666666666666</v>
      </c>
    </row>
    <row r="18" spans="1:11" x14ac:dyDescent="0.2">
      <c r="A18" s="7" t="s">
        <v>560</v>
      </c>
      <c r="B18" s="65">
        <v>3</v>
      </c>
      <c r="C18" s="34">
        <f>IF(B21=0, "-", B18/B21)</f>
        <v>2.4590163934426229E-2</v>
      </c>
      <c r="D18" s="65">
        <v>1</v>
      </c>
      <c r="E18" s="9">
        <f>IF(D21=0, "-", D18/D21)</f>
        <v>8.1967213114754103E-3</v>
      </c>
      <c r="F18" s="81">
        <v>56</v>
      </c>
      <c r="G18" s="34">
        <f>IF(F21=0, "-", F18/F21)</f>
        <v>3.2767700409596257E-2</v>
      </c>
      <c r="H18" s="65">
        <v>40</v>
      </c>
      <c r="I18" s="9">
        <f>IF(H21=0, "-", H18/H21)</f>
        <v>2.9218407596785977E-2</v>
      </c>
      <c r="J18" s="8">
        <f t="shared" si="0"/>
        <v>2</v>
      </c>
      <c r="K18" s="9">
        <f t="shared" si="1"/>
        <v>0.4</v>
      </c>
    </row>
    <row r="19" spans="1:11" x14ac:dyDescent="0.2">
      <c r="A19" s="7" t="s">
        <v>561</v>
      </c>
      <c r="B19" s="65">
        <v>2</v>
      </c>
      <c r="C19" s="34">
        <f>IF(B21=0, "-", B19/B21)</f>
        <v>1.6393442622950821E-2</v>
      </c>
      <c r="D19" s="65">
        <v>6</v>
      </c>
      <c r="E19" s="9">
        <f>IF(D21=0, "-", D19/D21)</f>
        <v>4.9180327868852458E-2</v>
      </c>
      <c r="F19" s="81">
        <v>99</v>
      </c>
      <c r="G19" s="34">
        <f>IF(F21=0, "-", F19/F21)</f>
        <v>5.7928613224107667E-2</v>
      </c>
      <c r="H19" s="65">
        <v>60</v>
      </c>
      <c r="I19" s="9">
        <f>IF(H21=0, "-", H19/H21)</f>
        <v>4.3827611395178961E-2</v>
      </c>
      <c r="J19" s="8">
        <f t="shared" si="0"/>
        <v>-0.66666666666666663</v>
      </c>
      <c r="K19" s="9">
        <f t="shared" si="1"/>
        <v>0.65</v>
      </c>
    </row>
    <row r="20" spans="1:11" x14ac:dyDescent="0.2">
      <c r="A20" s="2"/>
      <c r="B20" s="68"/>
      <c r="C20" s="33"/>
      <c r="D20" s="68"/>
      <c r="E20" s="6"/>
      <c r="F20" s="82"/>
      <c r="G20" s="33"/>
      <c r="H20" s="68"/>
      <c r="I20" s="6"/>
      <c r="J20" s="5"/>
      <c r="K20" s="6"/>
    </row>
    <row r="21" spans="1:11" s="43" customFormat="1" x14ac:dyDescent="0.2">
      <c r="A21" s="162" t="s">
        <v>637</v>
      </c>
      <c r="B21" s="71">
        <f>SUM(B7:B20)</f>
        <v>122</v>
      </c>
      <c r="C21" s="40">
        <f>B21/9098</f>
        <v>1.3409540558364475E-2</v>
      </c>
      <c r="D21" s="71">
        <f>SUM(D7:D20)</f>
        <v>122</v>
      </c>
      <c r="E21" s="41">
        <f>D21/7197</f>
        <v>1.6951507572599694E-2</v>
      </c>
      <c r="F21" s="77">
        <f>SUM(F7:F20)</f>
        <v>1709</v>
      </c>
      <c r="G21" s="42">
        <f>F21/89434</f>
        <v>1.9109063667061745E-2</v>
      </c>
      <c r="H21" s="71">
        <f>SUM(H7:H20)</f>
        <v>1369</v>
      </c>
      <c r="I21" s="41">
        <f>H21/91901</f>
        <v>1.4896464673942612E-2</v>
      </c>
      <c r="J21" s="37">
        <f>IF(D21=0, "-", IF((B21-D21)/D21&lt;10, (B21-D21)/D21, "&gt;999%"))</f>
        <v>0</v>
      </c>
      <c r="K21" s="38">
        <f>IF(H21=0, "-", IF((F21-H21)/H21&lt;10, (F21-H21)/H21, "&gt;999%"))</f>
        <v>0.24835646457268079</v>
      </c>
    </row>
    <row r="22" spans="1:11" x14ac:dyDescent="0.2">
      <c r="B22" s="83"/>
      <c r="D22" s="83"/>
      <c r="F22" s="83"/>
      <c r="H22" s="83"/>
    </row>
    <row r="23" spans="1:11" x14ac:dyDescent="0.2">
      <c r="A23" s="163" t="s">
        <v>135</v>
      </c>
      <c r="B23" s="61" t="s">
        <v>12</v>
      </c>
      <c r="C23" s="62" t="s">
        <v>13</v>
      </c>
      <c r="D23" s="61" t="s">
        <v>12</v>
      </c>
      <c r="E23" s="63" t="s">
        <v>13</v>
      </c>
      <c r="F23" s="62" t="s">
        <v>12</v>
      </c>
      <c r="G23" s="62" t="s">
        <v>13</v>
      </c>
      <c r="H23" s="61" t="s">
        <v>12</v>
      </c>
      <c r="I23" s="63" t="s">
        <v>13</v>
      </c>
      <c r="J23" s="61"/>
      <c r="K23" s="63"/>
    </row>
    <row r="24" spans="1:11" x14ac:dyDescent="0.2">
      <c r="A24" s="7" t="s">
        <v>562</v>
      </c>
      <c r="B24" s="65">
        <v>13</v>
      </c>
      <c r="C24" s="34">
        <f>IF(B34=0, "-", B24/B34)</f>
        <v>0.17567567567567569</v>
      </c>
      <c r="D24" s="65">
        <v>3</v>
      </c>
      <c r="E24" s="9">
        <f>IF(D34=0, "-", D24/D34)</f>
        <v>7.3170731707317069E-2</v>
      </c>
      <c r="F24" s="81">
        <v>85</v>
      </c>
      <c r="G24" s="34">
        <f>IF(F34=0, "-", F24/F34)</f>
        <v>0.12781954887218044</v>
      </c>
      <c r="H24" s="65">
        <v>48</v>
      </c>
      <c r="I24" s="9">
        <f>IF(H34=0, "-", H24/H34)</f>
        <v>8.1081081081081086E-2</v>
      </c>
      <c r="J24" s="8">
        <f t="shared" ref="J24:J32" si="2">IF(D24=0, "-", IF((B24-D24)/D24&lt;10, (B24-D24)/D24, "&gt;999%"))</f>
        <v>3.3333333333333335</v>
      </c>
      <c r="K24" s="9">
        <f t="shared" ref="K24:K32" si="3">IF(H24=0, "-", IF((F24-H24)/H24&lt;10, (F24-H24)/H24, "&gt;999%"))</f>
        <v>0.77083333333333337</v>
      </c>
    </row>
    <row r="25" spans="1:11" x14ac:dyDescent="0.2">
      <c r="A25" s="7" t="s">
        <v>563</v>
      </c>
      <c r="B25" s="65">
        <v>22</v>
      </c>
      <c r="C25" s="34">
        <f>IF(B34=0, "-", B25/B34)</f>
        <v>0.29729729729729731</v>
      </c>
      <c r="D25" s="65">
        <v>14</v>
      </c>
      <c r="E25" s="9">
        <f>IF(D34=0, "-", D25/D34)</f>
        <v>0.34146341463414637</v>
      </c>
      <c r="F25" s="81">
        <v>209</v>
      </c>
      <c r="G25" s="34">
        <f>IF(F34=0, "-", F25/F34)</f>
        <v>0.31428571428571428</v>
      </c>
      <c r="H25" s="65">
        <v>203</v>
      </c>
      <c r="I25" s="9">
        <f>IF(H34=0, "-", H25/H34)</f>
        <v>0.34290540540540543</v>
      </c>
      <c r="J25" s="8">
        <f t="shared" si="2"/>
        <v>0.5714285714285714</v>
      </c>
      <c r="K25" s="9">
        <f t="shared" si="3"/>
        <v>2.9556650246305417E-2</v>
      </c>
    </row>
    <row r="26" spans="1:11" x14ac:dyDescent="0.2">
      <c r="A26" s="7" t="s">
        <v>564</v>
      </c>
      <c r="B26" s="65">
        <v>26</v>
      </c>
      <c r="C26" s="34">
        <f>IF(B34=0, "-", B26/B34)</f>
        <v>0.35135135135135137</v>
      </c>
      <c r="D26" s="65">
        <v>18</v>
      </c>
      <c r="E26" s="9">
        <f>IF(D34=0, "-", D26/D34)</f>
        <v>0.43902439024390244</v>
      </c>
      <c r="F26" s="81">
        <v>310</v>
      </c>
      <c r="G26" s="34">
        <f>IF(F34=0, "-", F26/F34)</f>
        <v>0.46616541353383456</v>
      </c>
      <c r="H26" s="65">
        <v>270</v>
      </c>
      <c r="I26" s="9">
        <f>IF(H34=0, "-", H26/H34)</f>
        <v>0.45608108108108109</v>
      </c>
      <c r="J26" s="8">
        <f t="shared" si="2"/>
        <v>0.44444444444444442</v>
      </c>
      <c r="K26" s="9">
        <f t="shared" si="3"/>
        <v>0.14814814814814814</v>
      </c>
    </row>
    <row r="27" spans="1:11" x14ac:dyDescent="0.2">
      <c r="A27" s="7" t="s">
        <v>565</v>
      </c>
      <c r="B27" s="65">
        <v>1</v>
      </c>
      <c r="C27" s="34">
        <f>IF(B34=0, "-", B27/B34)</f>
        <v>1.3513513513513514E-2</v>
      </c>
      <c r="D27" s="65">
        <v>0</v>
      </c>
      <c r="E27" s="9">
        <f>IF(D34=0, "-", D27/D34)</f>
        <v>0</v>
      </c>
      <c r="F27" s="81">
        <v>9</v>
      </c>
      <c r="G27" s="34">
        <f>IF(F34=0, "-", F27/F34)</f>
        <v>1.3533834586466165E-2</v>
      </c>
      <c r="H27" s="65">
        <v>3</v>
      </c>
      <c r="I27" s="9">
        <f>IF(H34=0, "-", H27/H34)</f>
        <v>5.0675675675675678E-3</v>
      </c>
      <c r="J27" s="8" t="str">
        <f t="shared" si="2"/>
        <v>-</v>
      </c>
      <c r="K27" s="9">
        <f t="shared" si="3"/>
        <v>2</v>
      </c>
    </row>
    <row r="28" spans="1:11" x14ac:dyDescent="0.2">
      <c r="A28" s="7" t="s">
        <v>566</v>
      </c>
      <c r="B28" s="65">
        <v>7</v>
      </c>
      <c r="C28" s="34">
        <f>IF(B34=0, "-", B28/B34)</f>
        <v>9.45945945945946E-2</v>
      </c>
      <c r="D28" s="65">
        <v>4</v>
      </c>
      <c r="E28" s="9">
        <f>IF(D34=0, "-", D28/D34)</f>
        <v>9.7560975609756101E-2</v>
      </c>
      <c r="F28" s="81">
        <v>18</v>
      </c>
      <c r="G28" s="34">
        <f>IF(F34=0, "-", F28/F34)</f>
        <v>2.7067669172932331E-2</v>
      </c>
      <c r="H28" s="65">
        <v>25</v>
      </c>
      <c r="I28" s="9">
        <f>IF(H34=0, "-", H28/H34)</f>
        <v>4.2229729729729729E-2</v>
      </c>
      <c r="J28" s="8">
        <f t="shared" si="2"/>
        <v>0.75</v>
      </c>
      <c r="K28" s="9">
        <f t="shared" si="3"/>
        <v>-0.28000000000000003</v>
      </c>
    </row>
    <row r="29" spans="1:11" x14ac:dyDescent="0.2">
      <c r="A29" s="7" t="s">
        <v>567</v>
      </c>
      <c r="B29" s="65">
        <v>0</v>
      </c>
      <c r="C29" s="34">
        <f>IF(B34=0, "-", B29/B34)</f>
        <v>0</v>
      </c>
      <c r="D29" s="65">
        <v>0</v>
      </c>
      <c r="E29" s="9">
        <f>IF(D34=0, "-", D29/D34)</f>
        <v>0</v>
      </c>
      <c r="F29" s="81">
        <v>2</v>
      </c>
      <c r="G29" s="34">
        <f>IF(F34=0, "-", F29/F34)</f>
        <v>3.0075187969924814E-3</v>
      </c>
      <c r="H29" s="65">
        <v>2</v>
      </c>
      <c r="I29" s="9">
        <f>IF(H34=0, "-", H29/H34)</f>
        <v>3.3783783783783786E-3</v>
      </c>
      <c r="J29" s="8" t="str">
        <f t="shared" si="2"/>
        <v>-</v>
      </c>
      <c r="K29" s="9">
        <f t="shared" si="3"/>
        <v>0</v>
      </c>
    </row>
    <row r="30" spans="1:11" x14ac:dyDescent="0.2">
      <c r="A30" s="7" t="s">
        <v>568</v>
      </c>
      <c r="B30" s="65">
        <v>0</v>
      </c>
      <c r="C30" s="34">
        <f>IF(B34=0, "-", B30/B34)</f>
        <v>0</v>
      </c>
      <c r="D30" s="65">
        <v>2</v>
      </c>
      <c r="E30" s="9">
        <f>IF(D34=0, "-", D30/D34)</f>
        <v>4.878048780487805E-2</v>
      </c>
      <c r="F30" s="81">
        <v>6</v>
      </c>
      <c r="G30" s="34">
        <f>IF(F34=0, "-", F30/F34)</f>
        <v>9.0225563909774441E-3</v>
      </c>
      <c r="H30" s="65">
        <v>7</v>
      </c>
      <c r="I30" s="9">
        <f>IF(H34=0, "-", H30/H34)</f>
        <v>1.1824324324324325E-2</v>
      </c>
      <c r="J30" s="8">
        <f t="shared" si="2"/>
        <v>-1</v>
      </c>
      <c r="K30" s="9">
        <f t="shared" si="3"/>
        <v>-0.14285714285714285</v>
      </c>
    </row>
    <row r="31" spans="1:11" x14ac:dyDescent="0.2">
      <c r="A31" s="7" t="s">
        <v>569</v>
      </c>
      <c r="B31" s="65">
        <v>5</v>
      </c>
      <c r="C31" s="34">
        <f>IF(B34=0, "-", B31/B34)</f>
        <v>6.7567567567567571E-2</v>
      </c>
      <c r="D31" s="65">
        <v>0</v>
      </c>
      <c r="E31" s="9">
        <f>IF(D34=0, "-", D31/D34)</f>
        <v>0</v>
      </c>
      <c r="F31" s="81">
        <v>19</v>
      </c>
      <c r="G31" s="34">
        <f>IF(F34=0, "-", F31/F34)</f>
        <v>2.8571428571428571E-2</v>
      </c>
      <c r="H31" s="65">
        <v>30</v>
      </c>
      <c r="I31" s="9">
        <f>IF(H34=0, "-", H31/H34)</f>
        <v>5.0675675675675678E-2</v>
      </c>
      <c r="J31" s="8" t="str">
        <f t="shared" si="2"/>
        <v>-</v>
      </c>
      <c r="K31" s="9">
        <f t="shared" si="3"/>
        <v>-0.36666666666666664</v>
      </c>
    </row>
    <row r="32" spans="1:11" x14ac:dyDescent="0.2">
      <c r="A32" s="7" t="s">
        <v>570</v>
      </c>
      <c r="B32" s="65">
        <v>0</v>
      </c>
      <c r="C32" s="34">
        <f>IF(B34=0, "-", B32/B34)</f>
        <v>0</v>
      </c>
      <c r="D32" s="65">
        <v>0</v>
      </c>
      <c r="E32" s="9">
        <f>IF(D34=0, "-", D32/D34)</f>
        <v>0</v>
      </c>
      <c r="F32" s="81">
        <v>7</v>
      </c>
      <c r="G32" s="34">
        <f>IF(F34=0, "-", F32/F34)</f>
        <v>1.0526315789473684E-2</v>
      </c>
      <c r="H32" s="65">
        <v>4</v>
      </c>
      <c r="I32" s="9">
        <f>IF(H34=0, "-", H32/H34)</f>
        <v>6.7567567567567571E-3</v>
      </c>
      <c r="J32" s="8" t="str">
        <f t="shared" si="2"/>
        <v>-</v>
      </c>
      <c r="K32" s="9">
        <f t="shared" si="3"/>
        <v>0.75</v>
      </c>
    </row>
    <row r="33" spans="1:11" x14ac:dyDescent="0.2">
      <c r="A33" s="2"/>
      <c r="B33" s="68"/>
      <c r="C33" s="33"/>
      <c r="D33" s="68"/>
      <c r="E33" s="6"/>
      <c r="F33" s="82"/>
      <c r="G33" s="33"/>
      <c r="H33" s="68"/>
      <c r="I33" s="6"/>
      <c r="J33" s="5"/>
      <c r="K33" s="6"/>
    </row>
    <row r="34" spans="1:11" s="43" customFormat="1" x14ac:dyDescent="0.2">
      <c r="A34" s="162" t="s">
        <v>636</v>
      </c>
      <c r="B34" s="71">
        <f>SUM(B24:B33)</f>
        <v>74</v>
      </c>
      <c r="C34" s="40">
        <f>B34/9098</f>
        <v>8.1336557485161571E-3</v>
      </c>
      <c r="D34" s="71">
        <f>SUM(D24:D33)</f>
        <v>41</v>
      </c>
      <c r="E34" s="41">
        <f>D34/7197</f>
        <v>5.6968181186605529E-3</v>
      </c>
      <c r="F34" s="77">
        <f>SUM(F24:F33)</f>
        <v>665</v>
      </c>
      <c r="G34" s="42">
        <f>F34/89434</f>
        <v>7.435650871033388E-3</v>
      </c>
      <c r="H34" s="71">
        <f>SUM(H24:H33)</f>
        <v>592</v>
      </c>
      <c r="I34" s="41">
        <f>H34/91901</f>
        <v>6.4417144535968054E-3</v>
      </c>
      <c r="J34" s="37">
        <f>IF(D34=0, "-", IF((B34-D34)/D34&lt;10, (B34-D34)/D34, "&gt;999%"))</f>
        <v>0.80487804878048785</v>
      </c>
      <c r="K34" s="38">
        <f>IF(H34=0, "-", IF((F34-H34)/H34&lt;10, (F34-H34)/H34, "&gt;999%"))</f>
        <v>0.12331081081081081</v>
      </c>
    </row>
    <row r="35" spans="1:11" x14ac:dyDescent="0.2">
      <c r="B35" s="83"/>
      <c r="D35" s="83"/>
      <c r="F35" s="83"/>
      <c r="H35" s="83"/>
    </row>
    <row r="36" spans="1:11" x14ac:dyDescent="0.2">
      <c r="A36" s="163" t="s">
        <v>136</v>
      </c>
      <c r="B36" s="61" t="s">
        <v>12</v>
      </c>
      <c r="C36" s="62" t="s">
        <v>13</v>
      </c>
      <c r="D36" s="61" t="s">
        <v>12</v>
      </c>
      <c r="E36" s="63" t="s">
        <v>13</v>
      </c>
      <c r="F36" s="62" t="s">
        <v>12</v>
      </c>
      <c r="G36" s="62" t="s">
        <v>13</v>
      </c>
      <c r="H36" s="61" t="s">
        <v>12</v>
      </c>
      <c r="I36" s="63" t="s">
        <v>13</v>
      </c>
      <c r="J36" s="61"/>
      <c r="K36" s="63"/>
    </row>
    <row r="37" spans="1:11" x14ac:dyDescent="0.2">
      <c r="A37" s="7" t="s">
        <v>571</v>
      </c>
      <c r="B37" s="65">
        <v>3</v>
      </c>
      <c r="C37" s="34">
        <f>IF(B54=0, "-", B37/B54)</f>
        <v>1.9108280254777069E-2</v>
      </c>
      <c r="D37" s="65">
        <v>1</v>
      </c>
      <c r="E37" s="9">
        <f>IF(D54=0, "-", D37/D54)</f>
        <v>9.3457943925233638E-3</v>
      </c>
      <c r="F37" s="81">
        <v>21</v>
      </c>
      <c r="G37" s="34">
        <f>IF(F54=0, "-", F37/F54)</f>
        <v>1.4914772727272728E-2</v>
      </c>
      <c r="H37" s="65">
        <v>18</v>
      </c>
      <c r="I37" s="9">
        <f>IF(H54=0, "-", H37/H54)</f>
        <v>1.2756909992912827E-2</v>
      </c>
      <c r="J37" s="8">
        <f t="shared" ref="J37:J52" si="4">IF(D37=0, "-", IF((B37-D37)/D37&lt;10, (B37-D37)/D37, "&gt;999%"))</f>
        <v>2</v>
      </c>
      <c r="K37" s="9">
        <f t="shared" ref="K37:K52" si="5">IF(H37=0, "-", IF((F37-H37)/H37&lt;10, (F37-H37)/H37, "&gt;999%"))</f>
        <v>0.16666666666666666</v>
      </c>
    </row>
    <row r="38" spans="1:11" x14ac:dyDescent="0.2">
      <c r="A38" s="7" t="s">
        <v>572</v>
      </c>
      <c r="B38" s="65">
        <v>0</v>
      </c>
      <c r="C38" s="34">
        <f>IF(B54=0, "-", B38/B54)</f>
        <v>0</v>
      </c>
      <c r="D38" s="65">
        <v>0</v>
      </c>
      <c r="E38" s="9">
        <f>IF(D54=0, "-", D38/D54)</f>
        <v>0</v>
      </c>
      <c r="F38" s="81">
        <v>2</v>
      </c>
      <c r="G38" s="34">
        <f>IF(F54=0, "-", F38/F54)</f>
        <v>1.4204545454545455E-3</v>
      </c>
      <c r="H38" s="65">
        <v>0</v>
      </c>
      <c r="I38" s="9">
        <f>IF(H54=0, "-", H38/H54)</f>
        <v>0</v>
      </c>
      <c r="J38" s="8" t="str">
        <f t="shared" si="4"/>
        <v>-</v>
      </c>
      <c r="K38" s="9" t="str">
        <f t="shared" si="5"/>
        <v>-</v>
      </c>
    </row>
    <row r="39" spans="1:11" x14ac:dyDescent="0.2">
      <c r="A39" s="7" t="s">
        <v>573</v>
      </c>
      <c r="B39" s="65">
        <v>1</v>
      </c>
      <c r="C39" s="34">
        <f>IF(B54=0, "-", B39/B54)</f>
        <v>6.369426751592357E-3</v>
      </c>
      <c r="D39" s="65">
        <v>1</v>
      </c>
      <c r="E39" s="9">
        <f>IF(D54=0, "-", D39/D54)</f>
        <v>9.3457943925233638E-3</v>
      </c>
      <c r="F39" s="81">
        <v>14</v>
      </c>
      <c r="G39" s="34">
        <f>IF(F54=0, "-", F39/F54)</f>
        <v>9.943181818181818E-3</v>
      </c>
      <c r="H39" s="65">
        <v>13</v>
      </c>
      <c r="I39" s="9">
        <f>IF(H54=0, "-", H39/H54)</f>
        <v>9.2133238837703753E-3</v>
      </c>
      <c r="J39" s="8">
        <f t="shared" si="4"/>
        <v>0</v>
      </c>
      <c r="K39" s="9">
        <f t="shared" si="5"/>
        <v>7.6923076923076927E-2</v>
      </c>
    </row>
    <row r="40" spans="1:11" x14ac:dyDescent="0.2">
      <c r="A40" s="7" t="s">
        <v>574</v>
      </c>
      <c r="B40" s="65">
        <v>20</v>
      </c>
      <c r="C40" s="34">
        <f>IF(B54=0, "-", B40/B54)</f>
        <v>0.12738853503184713</v>
      </c>
      <c r="D40" s="65">
        <v>0</v>
      </c>
      <c r="E40" s="9">
        <f>IF(D54=0, "-", D40/D54)</f>
        <v>0</v>
      </c>
      <c r="F40" s="81">
        <v>79</v>
      </c>
      <c r="G40" s="34">
        <f>IF(F54=0, "-", F40/F54)</f>
        <v>5.6107954545454544E-2</v>
      </c>
      <c r="H40" s="65">
        <v>22</v>
      </c>
      <c r="I40" s="9">
        <f>IF(H54=0, "-", H40/H54)</f>
        <v>1.559177888022679E-2</v>
      </c>
      <c r="J40" s="8" t="str">
        <f t="shared" si="4"/>
        <v>-</v>
      </c>
      <c r="K40" s="9">
        <f t="shared" si="5"/>
        <v>2.5909090909090908</v>
      </c>
    </row>
    <row r="41" spans="1:11" x14ac:dyDescent="0.2">
      <c r="A41" s="7" t="s">
        <v>575</v>
      </c>
      <c r="B41" s="65">
        <v>11</v>
      </c>
      <c r="C41" s="34">
        <f>IF(B54=0, "-", B41/B54)</f>
        <v>7.0063694267515922E-2</v>
      </c>
      <c r="D41" s="65">
        <v>5</v>
      </c>
      <c r="E41" s="9">
        <f>IF(D54=0, "-", D41/D54)</f>
        <v>4.6728971962616821E-2</v>
      </c>
      <c r="F41" s="81">
        <v>126</v>
      </c>
      <c r="G41" s="34">
        <f>IF(F54=0, "-", F41/F54)</f>
        <v>8.9488636363636367E-2</v>
      </c>
      <c r="H41" s="65">
        <v>119</v>
      </c>
      <c r="I41" s="9">
        <f>IF(H54=0, "-", H41/H54)</f>
        <v>8.4337349397590355E-2</v>
      </c>
      <c r="J41" s="8">
        <f t="shared" si="4"/>
        <v>1.2</v>
      </c>
      <c r="K41" s="9">
        <f t="shared" si="5"/>
        <v>5.8823529411764705E-2</v>
      </c>
    </row>
    <row r="42" spans="1:11" x14ac:dyDescent="0.2">
      <c r="A42" s="7" t="s">
        <v>57</v>
      </c>
      <c r="B42" s="65">
        <v>0</v>
      </c>
      <c r="C42" s="34">
        <f>IF(B54=0, "-", B42/B54)</f>
        <v>0</v>
      </c>
      <c r="D42" s="65">
        <v>1</v>
      </c>
      <c r="E42" s="9">
        <f>IF(D54=0, "-", D42/D54)</f>
        <v>9.3457943925233638E-3</v>
      </c>
      <c r="F42" s="81">
        <v>12</v>
      </c>
      <c r="G42" s="34">
        <f>IF(F54=0, "-", F42/F54)</f>
        <v>8.5227272727272721E-3</v>
      </c>
      <c r="H42" s="65">
        <v>5</v>
      </c>
      <c r="I42" s="9">
        <f>IF(H54=0, "-", H42/H54)</f>
        <v>3.5435861091424521E-3</v>
      </c>
      <c r="J42" s="8">
        <f t="shared" si="4"/>
        <v>-1</v>
      </c>
      <c r="K42" s="9">
        <f t="shared" si="5"/>
        <v>1.4</v>
      </c>
    </row>
    <row r="43" spans="1:11" x14ac:dyDescent="0.2">
      <c r="A43" s="7" t="s">
        <v>576</v>
      </c>
      <c r="B43" s="65">
        <v>30</v>
      </c>
      <c r="C43" s="34">
        <f>IF(B54=0, "-", B43/B54)</f>
        <v>0.19108280254777071</v>
      </c>
      <c r="D43" s="65">
        <v>20</v>
      </c>
      <c r="E43" s="9">
        <f>IF(D54=0, "-", D43/D54)</f>
        <v>0.18691588785046728</v>
      </c>
      <c r="F43" s="81">
        <v>307</v>
      </c>
      <c r="G43" s="34">
        <f>IF(F54=0, "-", F43/F54)</f>
        <v>0.21803977272727273</v>
      </c>
      <c r="H43" s="65">
        <v>294</v>
      </c>
      <c r="I43" s="9">
        <f>IF(H54=0, "-", H43/H54)</f>
        <v>0.20836286321757619</v>
      </c>
      <c r="J43" s="8">
        <f t="shared" si="4"/>
        <v>0.5</v>
      </c>
      <c r="K43" s="9">
        <f t="shared" si="5"/>
        <v>4.4217687074829932E-2</v>
      </c>
    </row>
    <row r="44" spans="1:11" x14ac:dyDescent="0.2">
      <c r="A44" s="7" t="s">
        <v>577</v>
      </c>
      <c r="B44" s="65">
        <v>2</v>
      </c>
      <c r="C44" s="34">
        <f>IF(B54=0, "-", B44/B54)</f>
        <v>1.2738853503184714E-2</v>
      </c>
      <c r="D44" s="65">
        <v>2</v>
      </c>
      <c r="E44" s="9">
        <f>IF(D54=0, "-", D44/D54)</f>
        <v>1.8691588785046728E-2</v>
      </c>
      <c r="F44" s="81">
        <v>29</v>
      </c>
      <c r="G44" s="34">
        <f>IF(F54=0, "-", F44/F54)</f>
        <v>2.0596590909090908E-2</v>
      </c>
      <c r="H44" s="65">
        <v>29</v>
      </c>
      <c r="I44" s="9">
        <f>IF(H54=0, "-", H44/H54)</f>
        <v>2.0552799433026223E-2</v>
      </c>
      <c r="J44" s="8">
        <f t="shared" si="4"/>
        <v>0</v>
      </c>
      <c r="K44" s="9">
        <f t="shared" si="5"/>
        <v>0</v>
      </c>
    </row>
    <row r="45" spans="1:11" x14ac:dyDescent="0.2">
      <c r="A45" s="7" t="s">
        <v>64</v>
      </c>
      <c r="B45" s="65">
        <v>24</v>
      </c>
      <c r="C45" s="34">
        <f>IF(B54=0, "-", B45/B54)</f>
        <v>0.15286624203821655</v>
      </c>
      <c r="D45" s="65">
        <v>22</v>
      </c>
      <c r="E45" s="9">
        <f>IF(D54=0, "-", D45/D54)</f>
        <v>0.20560747663551401</v>
      </c>
      <c r="F45" s="81">
        <v>158</v>
      </c>
      <c r="G45" s="34">
        <f>IF(F54=0, "-", F45/F54)</f>
        <v>0.11221590909090909</v>
      </c>
      <c r="H45" s="65">
        <v>161</v>
      </c>
      <c r="I45" s="9">
        <f>IF(H54=0, "-", H45/H54)</f>
        <v>0.11410347271438696</v>
      </c>
      <c r="J45" s="8">
        <f t="shared" si="4"/>
        <v>9.0909090909090912E-2</v>
      </c>
      <c r="K45" s="9">
        <f t="shared" si="5"/>
        <v>-1.8633540372670808E-2</v>
      </c>
    </row>
    <row r="46" spans="1:11" x14ac:dyDescent="0.2">
      <c r="A46" s="7" t="s">
        <v>578</v>
      </c>
      <c r="B46" s="65">
        <v>13</v>
      </c>
      <c r="C46" s="34">
        <f>IF(B54=0, "-", B46/B54)</f>
        <v>8.2802547770700632E-2</v>
      </c>
      <c r="D46" s="65">
        <v>10</v>
      </c>
      <c r="E46" s="9">
        <f>IF(D54=0, "-", D46/D54)</f>
        <v>9.3457943925233641E-2</v>
      </c>
      <c r="F46" s="81">
        <v>77</v>
      </c>
      <c r="G46" s="34">
        <f>IF(F54=0, "-", F46/F54)</f>
        <v>5.46875E-2</v>
      </c>
      <c r="H46" s="65">
        <v>108</v>
      </c>
      <c r="I46" s="9">
        <f>IF(H54=0, "-", H46/H54)</f>
        <v>7.6541459957476965E-2</v>
      </c>
      <c r="J46" s="8">
        <f t="shared" si="4"/>
        <v>0.3</v>
      </c>
      <c r="K46" s="9">
        <f t="shared" si="5"/>
        <v>-0.28703703703703703</v>
      </c>
    </row>
    <row r="47" spans="1:11" x14ac:dyDescent="0.2">
      <c r="A47" s="7" t="s">
        <v>579</v>
      </c>
      <c r="B47" s="65">
        <v>4</v>
      </c>
      <c r="C47" s="34">
        <f>IF(B54=0, "-", B47/B54)</f>
        <v>2.5477707006369428E-2</v>
      </c>
      <c r="D47" s="65">
        <v>5</v>
      </c>
      <c r="E47" s="9">
        <f>IF(D54=0, "-", D47/D54)</f>
        <v>4.6728971962616821E-2</v>
      </c>
      <c r="F47" s="81">
        <v>62</v>
      </c>
      <c r="G47" s="34">
        <f>IF(F54=0, "-", F47/F54)</f>
        <v>4.4034090909090912E-2</v>
      </c>
      <c r="H47" s="65">
        <v>50</v>
      </c>
      <c r="I47" s="9">
        <f>IF(H54=0, "-", H47/H54)</f>
        <v>3.543586109142452E-2</v>
      </c>
      <c r="J47" s="8">
        <f t="shared" si="4"/>
        <v>-0.2</v>
      </c>
      <c r="K47" s="9">
        <f t="shared" si="5"/>
        <v>0.24</v>
      </c>
    </row>
    <row r="48" spans="1:11" x14ac:dyDescent="0.2">
      <c r="A48" s="7" t="s">
        <v>580</v>
      </c>
      <c r="B48" s="65">
        <v>7</v>
      </c>
      <c r="C48" s="34">
        <f>IF(B54=0, "-", B48/B54)</f>
        <v>4.4585987261146494E-2</v>
      </c>
      <c r="D48" s="65">
        <v>6</v>
      </c>
      <c r="E48" s="9">
        <f>IF(D54=0, "-", D48/D54)</f>
        <v>5.6074766355140186E-2</v>
      </c>
      <c r="F48" s="81">
        <v>65</v>
      </c>
      <c r="G48" s="34">
        <f>IF(F54=0, "-", F48/F54)</f>
        <v>4.6164772727272728E-2</v>
      </c>
      <c r="H48" s="65">
        <v>129</v>
      </c>
      <c r="I48" s="9">
        <f>IF(H54=0, "-", H48/H54)</f>
        <v>9.1424521615875262E-2</v>
      </c>
      <c r="J48" s="8">
        <f t="shared" si="4"/>
        <v>0.16666666666666666</v>
      </c>
      <c r="K48" s="9">
        <f t="shared" si="5"/>
        <v>-0.49612403100775193</v>
      </c>
    </row>
    <row r="49" spans="1:11" x14ac:dyDescent="0.2">
      <c r="A49" s="7" t="s">
        <v>581</v>
      </c>
      <c r="B49" s="65">
        <v>12</v>
      </c>
      <c r="C49" s="34">
        <f>IF(B54=0, "-", B49/B54)</f>
        <v>7.6433121019108277E-2</v>
      </c>
      <c r="D49" s="65">
        <v>18</v>
      </c>
      <c r="E49" s="9">
        <f>IF(D54=0, "-", D49/D54)</f>
        <v>0.16822429906542055</v>
      </c>
      <c r="F49" s="81">
        <v>145</v>
      </c>
      <c r="G49" s="34">
        <f>IF(F54=0, "-", F49/F54)</f>
        <v>0.10298295454545454</v>
      </c>
      <c r="H49" s="65">
        <v>135</v>
      </c>
      <c r="I49" s="9">
        <f>IF(H54=0, "-", H49/H54)</f>
        <v>9.5676824946846206E-2</v>
      </c>
      <c r="J49" s="8">
        <f t="shared" si="4"/>
        <v>-0.33333333333333331</v>
      </c>
      <c r="K49" s="9">
        <f t="shared" si="5"/>
        <v>7.407407407407407E-2</v>
      </c>
    </row>
    <row r="50" spans="1:11" x14ac:dyDescent="0.2">
      <c r="A50" s="7" t="s">
        <v>582</v>
      </c>
      <c r="B50" s="65">
        <v>3</v>
      </c>
      <c r="C50" s="34">
        <f>IF(B54=0, "-", B50/B54)</f>
        <v>1.9108280254777069E-2</v>
      </c>
      <c r="D50" s="65">
        <v>4</v>
      </c>
      <c r="E50" s="9">
        <f>IF(D54=0, "-", D50/D54)</f>
        <v>3.7383177570093455E-2</v>
      </c>
      <c r="F50" s="81">
        <v>64</v>
      </c>
      <c r="G50" s="34">
        <f>IF(F54=0, "-", F50/F54)</f>
        <v>4.5454545454545456E-2</v>
      </c>
      <c r="H50" s="65">
        <v>44</v>
      </c>
      <c r="I50" s="9">
        <f>IF(H54=0, "-", H50/H54)</f>
        <v>3.1183557760453579E-2</v>
      </c>
      <c r="J50" s="8">
        <f t="shared" si="4"/>
        <v>-0.25</v>
      </c>
      <c r="K50" s="9">
        <f t="shared" si="5"/>
        <v>0.45454545454545453</v>
      </c>
    </row>
    <row r="51" spans="1:11" x14ac:dyDescent="0.2">
      <c r="A51" s="7" t="s">
        <v>583</v>
      </c>
      <c r="B51" s="65">
        <v>25</v>
      </c>
      <c r="C51" s="34">
        <f>IF(B54=0, "-", B51/B54)</f>
        <v>0.15923566878980891</v>
      </c>
      <c r="D51" s="65">
        <v>11</v>
      </c>
      <c r="E51" s="9">
        <f>IF(D54=0, "-", D51/D54)</f>
        <v>0.10280373831775701</v>
      </c>
      <c r="F51" s="81">
        <v>229</v>
      </c>
      <c r="G51" s="34">
        <f>IF(F54=0, "-", F51/F54)</f>
        <v>0.16264204545454544</v>
      </c>
      <c r="H51" s="65">
        <v>266</v>
      </c>
      <c r="I51" s="9">
        <f>IF(H54=0, "-", H51/H54)</f>
        <v>0.18851878100637845</v>
      </c>
      <c r="J51" s="8">
        <f t="shared" si="4"/>
        <v>1.2727272727272727</v>
      </c>
      <c r="K51" s="9">
        <f t="shared" si="5"/>
        <v>-0.13909774436090225</v>
      </c>
    </row>
    <row r="52" spans="1:11" x14ac:dyDescent="0.2">
      <c r="A52" s="7" t="s">
        <v>584</v>
      </c>
      <c r="B52" s="65">
        <v>2</v>
      </c>
      <c r="C52" s="34">
        <f>IF(B54=0, "-", B52/B54)</f>
        <v>1.2738853503184714E-2</v>
      </c>
      <c r="D52" s="65">
        <v>1</v>
      </c>
      <c r="E52" s="9">
        <f>IF(D54=0, "-", D52/D54)</f>
        <v>9.3457943925233638E-3</v>
      </c>
      <c r="F52" s="81">
        <v>18</v>
      </c>
      <c r="G52" s="34">
        <f>IF(F54=0, "-", F52/F54)</f>
        <v>1.278409090909091E-2</v>
      </c>
      <c r="H52" s="65">
        <v>18</v>
      </c>
      <c r="I52" s="9">
        <f>IF(H54=0, "-", H52/H54)</f>
        <v>1.2756909992912827E-2</v>
      </c>
      <c r="J52" s="8">
        <f t="shared" si="4"/>
        <v>1</v>
      </c>
      <c r="K52" s="9">
        <f t="shared" si="5"/>
        <v>0</v>
      </c>
    </row>
    <row r="53" spans="1:11" x14ac:dyDescent="0.2">
      <c r="A53" s="2"/>
      <c r="B53" s="68"/>
      <c r="C53" s="33"/>
      <c r="D53" s="68"/>
      <c r="E53" s="6"/>
      <c r="F53" s="82"/>
      <c r="G53" s="33"/>
      <c r="H53" s="68"/>
      <c r="I53" s="6"/>
      <c r="J53" s="5"/>
      <c r="K53" s="6"/>
    </row>
    <row r="54" spans="1:11" s="43" customFormat="1" x14ac:dyDescent="0.2">
      <c r="A54" s="162" t="s">
        <v>635</v>
      </c>
      <c r="B54" s="71">
        <f>SUM(B37:B53)</f>
        <v>157</v>
      </c>
      <c r="C54" s="40">
        <f>B54/9098</f>
        <v>1.7256539898878875E-2</v>
      </c>
      <c r="D54" s="71">
        <f>SUM(D37:D53)</f>
        <v>107</v>
      </c>
      <c r="E54" s="41">
        <f>D54/7197</f>
        <v>1.4867305821870224E-2</v>
      </c>
      <c r="F54" s="77">
        <f>SUM(F37:F53)</f>
        <v>1408</v>
      </c>
      <c r="G54" s="42">
        <f>F54/89434</f>
        <v>1.5743453272804526E-2</v>
      </c>
      <c r="H54" s="71">
        <f>SUM(H37:H53)</f>
        <v>1411</v>
      </c>
      <c r="I54" s="41">
        <f>H54/91901</f>
        <v>1.5353478199366709E-2</v>
      </c>
      <c r="J54" s="37">
        <f>IF(D54=0, "-", IF((B54-D54)/D54&lt;10, (B54-D54)/D54, "&gt;999%"))</f>
        <v>0.46728971962616822</v>
      </c>
      <c r="K54" s="38">
        <f>IF(H54=0, "-", IF((F54-H54)/H54&lt;10, (F54-H54)/H54, "&gt;999%"))</f>
        <v>-2.1261516654854712E-3</v>
      </c>
    </row>
    <row r="55" spans="1:11" x14ac:dyDescent="0.2">
      <c r="B55" s="83"/>
      <c r="D55" s="83"/>
      <c r="F55" s="83"/>
      <c r="H55" s="83"/>
    </row>
    <row r="56" spans="1:11" x14ac:dyDescent="0.2">
      <c r="A56" s="27" t="s">
        <v>634</v>
      </c>
      <c r="B56" s="71">
        <v>353</v>
      </c>
      <c r="C56" s="40">
        <f>B56/9098</f>
        <v>3.8799736205759508E-2</v>
      </c>
      <c r="D56" s="71">
        <v>270</v>
      </c>
      <c r="E56" s="41">
        <f>D56/7197</f>
        <v>3.7515631513130469E-2</v>
      </c>
      <c r="F56" s="77">
        <v>3782</v>
      </c>
      <c r="G56" s="42">
        <f>F56/89434</f>
        <v>4.2288167810899654E-2</v>
      </c>
      <c r="H56" s="71">
        <v>3372</v>
      </c>
      <c r="I56" s="41">
        <f>H56/91901</f>
        <v>3.669165732690613E-2</v>
      </c>
      <c r="J56" s="37">
        <f>IF(D56=0, "-", IF((B56-D56)/D56&lt;10, (B56-D56)/D56, "&gt;999%"))</f>
        <v>0.30740740740740741</v>
      </c>
      <c r="K56" s="38">
        <f>IF(H56=0, "-", IF((F56-H56)/H56&lt;10, (F56-H56)/H56, "&gt;999%"))</f>
        <v>0.12158956109134045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6"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1"/>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641</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3</v>
      </c>
      <c r="C7" s="39">
        <f>IF(B31=0, "-", B7/B31)</f>
        <v>8.4985835694051E-3</v>
      </c>
      <c r="D7" s="65">
        <v>1</v>
      </c>
      <c r="E7" s="21">
        <f>IF(D31=0, "-", D7/D31)</f>
        <v>3.7037037037037038E-3</v>
      </c>
      <c r="F7" s="81">
        <v>21</v>
      </c>
      <c r="G7" s="39">
        <f>IF(F31=0, "-", F7/F31)</f>
        <v>5.5526176626123748E-3</v>
      </c>
      <c r="H7" s="65">
        <v>18</v>
      </c>
      <c r="I7" s="21">
        <f>IF(H31=0, "-", H7/H31)</f>
        <v>5.3380782918149468E-3</v>
      </c>
      <c r="J7" s="20">
        <f t="shared" ref="J7:J29" si="0">IF(D7=0, "-", IF((B7-D7)/D7&lt;10, (B7-D7)/D7, "&gt;999%"))</f>
        <v>2</v>
      </c>
      <c r="K7" s="21">
        <f t="shared" ref="K7:K29" si="1">IF(H7=0, "-", IF((F7-H7)/H7&lt;10, (F7-H7)/H7, "&gt;999%"))</f>
        <v>0.16666666666666666</v>
      </c>
    </row>
    <row r="8" spans="1:11" x14ac:dyDescent="0.2">
      <c r="A8" s="7" t="s">
        <v>41</v>
      </c>
      <c r="B8" s="65">
        <v>0</v>
      </c>
      <c r="C8" s="39">
        <f>IF(B31=0, "-", B8/B31)</f>
        <v>0</v>
      </c>
      <c r="D8" s="65">
        <v>0</v>
      </c>
      <c r="E8" s="21">
        <f>IF(D31=0, "-", D8/D31)</f>
        <v>0</v>
      </c>
      <c r="F8" s="81">
        <v>2</v>
      </c>
      <c r="G8" s="39">
        <f>IF(F31=0, "-", F8/F31)</f>
        <v>5.2882072977260709E-4</v>
      </c>
      <c r="H8" s="65">
        <v>0</v>
      </c>
      <c r="I8" s="21">
        <f>IF(H31=0, "-", H8/H31)</f>
        <v>0</v>
      </c>
      <c r="J8" s="20" t="str">
        <f t="shared" si="0"/>
        <v>-</v>
      </c>
      <c r="K8" s="21" t="str">
        <f t="shared" si="1"/>
        <v>-</v>
      </c>
    </row>
    <row r="9" spans="1:11" x14ac:dyDescent="0.2">
      <c r="A9" s="7" t="s">
        <v>44</v>
      </c>
      <c r="B9" s="65">
        <v>4</v>
      </c>
      <c r="C9" s="39">
        <f>IF(B31=0, "-", B9/B31)</f>
        <v>1.1331444759206799E-2</v>
      </c>
      <c r="D9" s="65">
        <v>8</v>
      </c>
      <c r="E9" s="21">
        <f>IF(D31=0, "-", D9/D31)</f>
        <v>2.9629629629629631E-2</v>
      </c>
      <c r="F9" s="81">
        <v>74</v>
      </c>
      <c r="G9" s="39">
        <f>IF(F31=0, "-", F9/F31)</f>
        <v>1.9566367001586461E-2</v>
      </c>
      <c r="H9" s="65">
        <v>90</v>
      </c>
      <c r="I9" s="21">
        <f>IF(H31=0, "-", H9/H31)</f>
        <v>2.6690391459074734E-2</v>
      </c>
      <c r="J9" s="20">
        <f t="shared" si="0"/>
        <v>-0.5</v>
      </c>
      <c r="K9" s="21">
        <f t="shared" si="1"/>
        <v>-0.17777777777777778</v>
      </c>
    </row>
    <row r="10" spans="1:11" x14ac:dyDescent="0.2">
      <c r="A10" s="7" t="s">
        <v>45</v>
      </c>
      <c r="B10" s="65">
        <v>8</v>
      </c>
      <c r="C10" s="39">
        <f>IF(B31=0, "-", B10/B31)</f>
        <v>2.2662889518413599E-2</v>
      </c>
      <c r="D10" s="65">
        <v>2</v>
      </c>
      <c r="E10" s="21">
        <f>IF(D31=0, "-", D10/D31)</f>
        <v>7.4074074074074077E-3</v>
      </c>
      <c r="F10" s="81">
        <v>87</v>
      </c>
      <c r="G10" s="39">
        <f>IF(F31=0, "-", F10/F31)</f>
        <v>2.3003701745108407E-2</v>
      </c>
      <c r="H10" s="65">
        <v>57</v>
      </c>
      <c r="I10" s="21">
        <f>IF(H31=0, "-", H10/H31)</f>
        <v>1.6903914590747332E-2</v>
      </c>
      <c r="J10" s="20">
        <f t="shared" si="0"/>
        <v>3</v>
      </c>
      <c r="K10" s="21">
        <f t="shared" si="1"/>
        <v>0.52631578947368418</v>
      </c>
    </row>
    <row r="11" spans="1:11" x14ac:dyDescent="0.2">
      <c r="A11" s="7" t="s">
        <v>46</v>
      </c>
      <c r="B11" s="65">
        <v>1</v>
      </c>
      <c r="C11" s="39">
        <f>IF(B31=0, "-", B11/B31)</f>
        <v>2.8328611898016999E-3</v>
      </c>
      <c r="D11" s="65">
        <v>1</v>
      </c>
      <c r="E11" s="21">
        <f>IF(D31=0, "-", D11/D31)</f>
        <v>3.7037037037037038E-3</v>
      </c>
      <c r="F11" s="81">
        <v>14</v>
      </c>
      <c r="G11" s="39">
        <f>IF(F31=0, "-", F11/F31)</f>
        <v>3.7017451084082496E-3</v>
      </c>
      <c r="H11" s="65">
        <v>13</v>
      </c>
      <c r="I11" s="21">
        <f>IF(H31=0, "-", H11/H31)</f>
        <v>3.8552787663107949E-3</v>
      </c>
      <c r="J11" s="20">
        <f t="shared" si="0"/>
        <v>0</v>
      </c>
      <c r="K11" s="21">
        <f t="shared" si="1"/>
        <v>7.6923076923076927E-2</v>
      </c>
    </row>
    <row r="12" spans="1:11" x14ac:dyDescent="0.2">
      <c r="A12" s="7" t="s">
        <v>47</v>
      </c>
      <c r="B12" s="65">
        <v>71</v>
      </c>
      <c r="C12" s="39">
        <f>IF(B31=0, "-", B12/B31)</f>
        <v>0.20113314447592068</v>
      </c>
      <c r="D12" s="65">
        <v>14</v>
      </c>
      <c r="E12" s="21">
        <f>IF(D31=0, "-", D12/D31)</f>
        <v>5.185185185185185E-2</v>
      </c>
      <c r="F12" s="81">
        <v>490</v>
      </c>
      <c r="G12" s="39">
        <f>IF(F31=0, "-", F12/F31)</f>
        <v>0.12956107879428874</v>
      </c>
      <c r="H12" s="65">
        <v>219</v>
      </c>
      <c r="I12" s="21">
        <f>IF(H31=0, "-", H12/H31)</f>
        <v>6.494661921708185E-2</v>
      </c>
      <c r="J12" s="20">
        <f t="shared" si="0"/>
        <v>4.0714285714285712</v>
      </c>
      <c r="K12" s="21">
        <f t="shared" si="1"/>
        <v>1.2374429223744292</v>
      </c>
    </row>
    <row r="13" spans="1:11" x14ac:dyDescent="0.2">
      <c r="A13" s="7" t="s">
        <v>51</v>
      </c>
      <c r="B13" s="65">
        <v>46</v>
      </c>
      <c r="C13" s="39">
        <f>IF(B31=0, "-", B13/B31)</f>
        <v>0.13031161473087818</v>
      </c>
      <c r="D13" s="65">
        <v>48</v>
      </c>
      <c r="E13" s="21">
        <f>IF(D31=0, "-", D13/D31)</f>
        <v>0.17777777777777778</v>
      </c>
      <c r="F13" s="81">
        <v>610</v>
      </c>
      <c r="G13" s="39">
        <f>IF(F31=0, "-", F13/F31)</f>
        <v>0.16129032258064516</v>
      </c>
      <c r="H13" s="65">
        <v>621</v>
      </c>
      <c r="I13" s="21">
        <f>IF(H31=0, "-", H13/H31)</f>
        <v>0.18416370106761565</v>
      </c>
      <c r="J13" s="20">
        <f t="shared" si="0"/>
        <v>-4.1666666666666664E-2</v>
      </c>
      <c r="K13" s="21">
        <f t="shared" si="1"/>
        <v>-1.7713365539452495E-2</v>
      </c>
    </row>
    <row r="14" spans="1:11" x14ac:dyDescent="0.2">
      <c r="A14" s="7" t="s">
        <v>55</v>
      </c>
      <c r="B14" s="65">
        <v>4</v>
      </c>
      <c r="C14" s="39">
        <f>IF(B31=0, "-", B14/B31)</f>
        <v>1.1331444759206799E-2</v>
      </c>
      <c r="D14" s="65">
        <v>1</v>
      </c>
      <c r="E14" s="21">
        <f>IF(D31=0, "-", D14/D31)</f>
        <v>3.7037037037037038E-3</v>
      </c>
      <c r="F14" s="81">
        <v>27</v>
      </c>
      <c r="G14" s="39">
        <f>IF(F31=0, "-", F14/F31)</f>
        <v>7.1390798519301961E-3</v>
      </c>
      <c r="H14" s="65">
        <v>15</v>
      </c>
      <c r="I14" s="21">
        <f>IF(H31=0, "-", H14/H31)</f>
        <v>4.4483985765124559E-3</v>
      </c>
      <c r="J14" s="20">
        <f t="shared" si="0"/>
        <v>3</v>
      </c>
      <c r="K14" s="21">
        <f t="shared" si="1"/>
        <v>0.8</v>
      </c>
    </row>
    <row r="15" spans="1:11" x14ac:dyDescent="0.2">
      <c r="A15" s="7" t="s">
        <v>57</v>
      </c>
      <c r="B15" s="65">
        <v>0</v>
      </c>
      <c r="C15" s="39">
        <f>IF(B31=0, "-", B15/B31)</f>
        <v>0</v>
      </c>
      <c r="D15" s="65">
        <v>1</v>
      </c>
      <c r="E15" s="21">
        <f>IF(D31=0, "-", D15/D31)</f>
        <v>3.7037037037037038E-3</v>
      </c>
      <c r="F15" s="81">
        <v>12</v>
      </c>
      <c r="G15" s="39">
        <f>IF(F31=0, "-", F15/F31)</f>
        <v>3.1729243786356425E-3</v>
      </c>
      <c r="H15" s="65">
        <v>5</v>
      </c>
      <c r="I15" s="21">
        <f>IF(H31=0, "-", H15/H31)</f>
        <v>1.4827995255041518E-3</v>
      </c>
      <c r="J15" s="20">
        <f t="shared" si="0"/>
        <v>-1</v>
      </c>
      <c r="K15" s="21">
        <f t="shared" si="1"/>
        <v>1.4</v>
      </c>
    </row>
    <row r="16" spans="1:11" x14ac:dyDescent="0.2">
      <c r="A16" s="7" t="s">
        <v>58</v>
      </c>
      <c r="B16" s="65">
        <v>92</v>
      </c>
      <c r="C16" s="39">
        <f>IF(B31=0, "-", B16/B31)</f>
        <v>0.26062322946175637</v>
      </c>
      <c r="D16" s="65">
        <v>88</v>
      </c>
      <c r="E16" s="21">
        <f>IF(D31=0, "-", D16/D31)</f>
        <v>0.32592592592592595</v>
      </c>
      <c r="F16" s="81">
        <v>1156</v>
      </c>
      <c r="G16" s="39">
        <f>IF(F31=0, "-", F16/F31)</f>
        <v>0.30565838180856691</v>
      </c>
      <c r="H16" s="65">
        <v>1043</v>
      </c>
      <c r="I16" s="21">
        <f>IF(H31=0, "-", H16/H31)</f>
        <v>0.30931198102016605</v>
      </c>
      <c r="J16" s="20">
        <f t="shared" si="0"/>
        <v>4.5454545454545456E-2</v>
      </c>
      <c r="K16" s="21">
        <f t="shared" si="1"/>
        <v>0.10834132310642378</v>
      </c>
    </row>
    <row r="17" spans="1:11" x14ac:dyDescent="0.2">
      <c r="A17" s="7" t="s">
        <v>61</v>
      </c>
      <c r="B17" s="65">
        <v>5</v>
      </c>
      <c r="C17" s="39">
        <f>IF(B31=0, "-", B17/B31)</f>
        <v>1.4164305949008499E-2</v>
      </c>
      <c r="D17" s="65">
        <v>7</v>
      </c>
      <c r="E17" s="21">
        <f>IF(D31=0, "-", D17/D31)</f>
        <v>2.5925925925925925E-2</v>
      </c>
      <c r="F17" s="81">
        <v>78</v>
      </c>
      <c r="G17" s="39">
        <f>IF(F31=0, "-", F17/F31)</f>
        <v>2.0624008461131677E-2</v>
      </c>
      <c r="H17" s="65">
        <v>68</v>
      </c>
      <c r="I17" s="21">
        <f>IF(H31=0, "-", H17/H31)</f>
        <v>2.0166073546856466E-2</v>
      </c>
      <c r="J17" s="20">
        <f t="shared" si="0"/>
        <v>-0.2857142857142857</v>
      </c>
      <c r="K17" s="21">
        <f t="shared" si="1"/>
        <v>0.14705882352941177</v>
      </c>
    </row>
    <row r="18" spans="1:11" x14ac:dyDescent="0.2">
      <c r="A18" s="7" t="s">
        <v>64</v>
      </c>
      <c r="B18" s="65">
        <v>24</v>
      </c>
      <c r="C18" s="39">
        <f>IF(B31=0, "-", B18/B31)</f>
        <v>6.79886685552408E-2</v>
      </c>
      <c r="D18" s="65">
        <v>22</v>
      </c>
      <c r="E18" s="21">
        <f>IF(D31=0, "-", D18/D31)</f>
        <v>8.1481481481481488E-2</v>
      </c>
      <c r="F18" s="81">
        <v>158</v>
      </c>
      <c r="G18" s="39">
        <f>IF(F31=0, "-", F18/F31)</f>
        <v>4.1776837652035957E-2</v>
      </c>
      <c r="H18" s="65">
        <v>161</v>
      </c>
      <c r="I18" s="21">
        <f>IF(H31=0, "-", H18/H31)</f>
        <v>4.7746144721233688E-2</v>
      </c>
      <c r="J18" s="20">
        <f t="shared" si="0"/>
        <v>9.0909090909090912E-2</v>
      </c>
      <c r="K18" s="21">
        <f t="shared" si="1"/>
        <v>-1.8633540372670808E-2</v>
      </c>
    </row>
    <row r="19" spans="1:11" x14ac:dyDescent="0.2">
      <c r="A19" s="7" t="s">
        <v>68</v>
      </c>
      <c r="B19" s="65">
        <v>4</v>
      </c>
      <c r="C19" s="39">
        <f>IF(B31=0, "-", B19/B31)</f>
        <v>1.1331444759206799E-2</v>
      </c>
      <c r="D19" s="65">
        <v>0</v>
      </c>
      <c r="E19" s="21">
        <f>IF(D31=0, "-", D19/D31)</f>
        <v>0</v>
      </c>
      <c r="F19" s="81">
        <v>9</v>
      </c>
      <c r="G19" s="39">
        <f>IF(F31=0, "-", F19/F31)</f>
        <v>2.3796932839767319E-3</v>
      </c>
      <c r="H19" s="65">
        <v>0</v>
      </c>
      <c r="I19" s="21">
        <f>IF(H31=0, "-", H19/H31)</f>
        <v>0</v>
      </c>
      <c r="J19" s="20" t="str">
        <f t="shared" si="0"/>
        <v>-</v>
      </c>
      <c r="K19" s="21" t="str">
        <f t="shared" si="1"/>
        <v>-</v>
      </c>
    </row>
    <row r="20" spans="1:11" x14ac:dyDescent="0.2">
      <c r="A20" s="7" t="s">
        <v>71</v>
      </c>
      <c r="B20" s="65">
        <v>13</v>
      </c>
      <c r="C20" s="39">
        <f>IF(B31=0, "-", B20/B31)</f>
        <v>3.6827195467422094E-2</v>
      </c>
      <c r="D20" s="65">
        <v>10</v>
      </c>
      <c r="E20" s="21">
        <f>IF(D31=0, "-", D20/D31)</f>
        <v>3.7037037037037035E-2</v>
      </c>
      <c r="F20" s="81">
        <v>77</v>
      </c>
      <c r="G20" s="39">
        <f>IF(F31=0, "-", F20/F31)</f>
        <v>2.0359598096245372E-2</v>
      </c>
      <c r="H20" s="65">
        <v>108</v>
      </c>
      <c r="I20" s="21">
        <f>IF(H31=0, "-", H20/H31)</f>
        <v>3.2028469750889681E-2</v>
      </c>
      <c r="J20" s="20">
        <f t="shared" si="0"/>
        <v>0.3</v>
      </c>
      <c r="K20" s="21">
        <f t="shared" si="1"/>
        <v>-0.28703703703703703</v>
      </c>
    </row>
    <row r="21" spans="1:11" x14ac:dyDescent="0.2">
      <c r="A21" s="7" t="s">
        <v>72</v>
      </c>
      <c r="B21" s="65">
        <v>11</v>
      </c>
      <c r="C21" s="39">
        <f>IF(B31=0, "-", B21/B31)</f>
        <v>3.1161473087818695E-2</v>
      </c>
      <c r="D21" s="65">
        <v>9</v>
      </c>
      <c r="E21" s="21">
        <f>IF(D31=0, "-", D21/D31)</f>
        <v>3.3333333333333333E-2</v>
      </c>
      <c r="F21" s="81">
        <v>80</v>
      </c>
      <c r="G21" s="39">
        <f>IF(F31=0, "-", F21/F31)</f>
        <v>2.1152829190904283E-2</v>
      </c>
      <c r="H21" s="65">
        <v>75</v>
      </c>
      <c r="I21" s="21">
        <f>IF(H31=0, "-", H21/H31)</f>
        <v>2.2241992882562279E-2</v>
      </c>
      <c r="J21" s="20">
        <f t="shared" si="0"/>
        <v>0.22222222222222221</v>
      </c>
      <c r="K21" s="21">
        <f t="shared" si="1"/>
        <v>6.6666666666666666E-2</v>
      </c>
    </row>
    <row r="22" spans="1:11" x14ac:dyDescent="0.2">
      <c r="A22" s="7" t="s">
        <v>77</v>
      </c>
      <c r="B22" s="65">
        <v>7</v>
      </c>
      <c r="C22" s="39">
        <f>IF(B31=0, "-", B22/B31)</f>
        <v>1.9830028328611898E-2</v>
      </c>
      <c r="D22" s="65">
        <v>6</v>
      </c>
      <c r="E22" s="21">
        <f>IF(D31=0, "-", D22/D31)</f>
        <v>2.2222222222222223E-2</v>
      </c>
      <c r="F22" s="81">
        <v>67</v>
      </c>
      <c r="G22" s="39">
        <f>IF(F31=0, "-", F22/F31)</f>
        <v>1.7715494447382338E-2</v>
      </c>
      <c r="H22" s="65">
        <v>131</v>
      </c>
      <c r="I22" s="21">
        <f>IF(H31=0, "-", H22/H31)</f>
        <v>3.8849347568208778E-2</v>
      </c>
      <c r="J22" s="20">
        <f t="shared" si="0"/>
        <v>0.16666666666666666</v>
      </c>
      <c r="K22" s="21">
        <f t="shared" si="1"/>
        <v>-0.48854961832061067</v>
      </c>
    </row>
    <row r="23" spans="1:11" x14ac:dyDescent="0.2">
      <c r="A23" s="7" t="s">
        <v>78</v>
      </c>
      <c r="B23" s="65">
        <v>8</v>
      </c>
      <c r="C23" s="39">
        <f>IF(B31=0, "-", B23/B31)</f>
        <v>2.2662889518413599E-2</v>
      </c>
      <c r="D23" s="65">
        <v>9</v>
      </c>
      <c r="E23" s="21">
        <f>IF(D31=0, "-", D23/D31)</f>
        <v>3.3333333333333333E-2</v>
      </c>
      <c r="F23" s="81">
        <v>177</v>
      </c>
      <c r="G23" s="39">
        <f>IF(F31=0, "-", F23/F31)</f>
        <v>4.6800634584875725E-2</v>
      </c>
      <c r="H23" s="65">
        <v>144</v>
      </c>
      <c r="I23" s="21">
        <f>IF(H31=0, "-", H23/H31)</f>
        <v>4.2704626334519574E-2</v>
      </c>
      <c r="J23" s="20">
        <f t="shared" si="0"/>
        <v>-0.1111111111111111</v>
      </c>
      <c r="K23" s="21">
        <f t="shared" si="1"/>
        <v>0.22916666666666666</v>
      </c>
    </row>
    <row r="24" spans="1:11" x14ac:dyDescent="0.2">
      <c r="A24" s="7" t="s">
        <v>86</v>
      </c>
      <c r="B24" s="65">
        <v>3</v>
      </c>
      <c r="C24" s="39">
        <f>IF(B31=0, "-", B24/B31)</f>
        <v>8.4985835694051E-3</v>
      </c>
      <c r="D24" s="65">
        <v>1</v>
      </c>
      <c r="E24" s="21">
        <f>IF(D31=0, "-", D24/D31)</f>
        <v>3.7037037037037038E-3</v>
      </c>
      <c r="F24" s="81">
        <v>56</v>
      </c>
      <c r="G24" s="39">
        <f>IF(F31=0, "-", F24/F31)</f>
        <v>1.4806980433632998E-2</v>
      </c>
      <c r="H24" s="65">
        <v>40</v>
      </c>
      <c r="I24" s="21">
        <f>IF(H31=0, "-", H24/H31)</f>
        <v>1.1862396204033215E-2</v>
      </c>
      <c r="J24" s="20">
        <f t="shared" si="0"/>
        <v>2</v>
      </c>
      <c r="K24" s="21">
        <f t="shared" si="1"/>
        <v>0.4</v>
      </c>
    </row>
    <row r="25" spans="1:11" x14ac:dyDescent="0.2">
      <c r="A25" s="7" t="s">
        <v>88</v>
      </c>
      <c r="B25" s="65">
        <v>12</v>
      </c>
      <c r="C25" s="39">
        <f>IF(B31=0, "-", B25/B31)</f>
        <v>3.39943342776204E-2</v>
      </c>
      <c r="D25" s="65">
        <v>20</v>
      </c>
      <c r="E25" s="21">
        <f>IF(D31=0, "-", D25/D31)</f>
        <v>7.407407407407407E-2</v>
      </c>
      <c r="F25" s="81">
        <v>151</v>
      </c>
      <c r="G25" s="39">
        <f>IF(F31=0, "-", F25/F31)</f>
        <v>3.9925965097831834E-2</v>
      </c>
      <c r="H25" s="65">
        <v>142</v>
      </c>
      <c r="I25" s="21">
        <f>IF(H31=0, "-", H25/H31)</f>
        <v>4.2111506524317915E-2</v>
      </c>
      <c r="J25" s="20">
        <f t="shared" si="0"/>
        <v>-0.4</v>
      </c>
      <c r="K25" s="21">
        <f t="shared" si="1"/>
        <v>6.3380281690140844E-2</v>
      </c>
    </row>
    <row r="26" spans="1:11" x14ac:dyDescent="0.2">
      <c r="A26" s="7" t="s">
        <v>94</v>
      </c>
      <c r="B26" s="65">
        <v>8</v>
      </c>
      <c r="C26" s="39">
        <f>IF(B31=0, "-", B26/B31)</f>
        <v>2.2662889518413599E-2</v>
      </c>
      <c r="D26" s="65">
        <v>4</v>
      </c>
      <c r="E26" s="21">
        <f>IF(D31=0, "-", D26/D31)</f>
        <v>1.4814814814814815E-2</v>
      </c>
      <c r="F26" s="81">
        <v>83</v>
      </c>
      <c r="G26" s="39">
        <f>IF(F31=0, "-", F26/F31)</f>
        <v>2.1946060285563194E-2</v>
      </c>
      <c r="H26" s="65">
        <v>74</v>
      </c>
      <c r="I26" s="21">
        <f>IF(H31=0, "-", H26/H31)</f>
        <v>2.1945432977461446E-2</v>
      </c>
      <c r="J26" s="20">
        <f t="shared" si="0"/>
        <v>1</v>
      </c>
      <c r="K26" s="21">
        <f t="shared" si="1"/>
        <v>0.12162162162162163</v>
      </c>
    </row>
    <row r="27" spans="1:11" x14ac:dyDescent="0.2">
      <c r="A27" s="7" t="s">
        <v>95</v>
      </c>
      <c r="B27" s="65">
        <v>2</v>
      </c>
      <c r="C27" s="39">
        <f>IF(B31=0, "-", B27/B31)</f>
        <v>5.6657223796033997E-3</v>
      </c>
      <c r="D27" s="65">
        <v>6</v>
      </c>
      <c r="E27" s="21">
        <f>IF(D31=0, "-", D27/D31)</f>
        <v>2.2222222222222223E-2</v>
      </c>
      <c r="F27" s="81">
        <v>99</v>
      </c>
      <c r="G27" s="39">
        <f>IF(F31=0, "-", F27/F31)</f>
        <v>2.6176626123744051E-2</v>
      </c>
      <c r="H27" s="65">
        <v>60</v>
      </c>
      <c r="I27" s="21">
        <f>IF(H31=0, "-", H27/H31)</f>
        <v>1.7793594306049824E-2</v>
      </c>
      <c r="J27" s="20">
        <f t="shared" si="0"/>
        <v>-0.66666666666666663</v>
      </c>
      <c r="K27" s="21">
        <f t="shared" si="1"/>
        <v>0.65</v>
      </c>
    </row>
    <row r="28" spans="1:11" x14ac:dyDescent="0.2">
      <c r="A28" s="7" t="s">
        <v>97</v>
      </c>
      <c r="B28" s="65">
        <v>25</v>
      </c>
      <c r="C28" s="39">
        <f>IF(B31=0, "-", B28/B31)</f>
        <v>7.0821529745042494E-2</v>
      </c>
      <c r="D28" s="65">
        <v>11</v>
      </c>
      <c r="E28" s="21">
        <f>IF(D31=0, "-", D28/D31)</f>
        <v>4.0740740740740744E-2</v>
      </c>
      <c r="F28" s="81">
        <v>236</v>
      </c>
      <c r="G28" s="39">
        <f>IF(F31=0, "-", F28/F31)</f>
        <v>6.2400846113167638E-2</v>
      </c>
      <c r="H28" s="65">
        <v>270</v>
      </c>
      <c r="I28" s="21">
        <f>IF(H31=0, "-", H28/H31)</f>
        <v>8.0071174377224205E-2</v>
      </c>
      <c r="J28" s="20">
        <f t="shared" si="0"/>
        <v>1.2727272727272727</v>
      </c>
      <c r="K28" s="21">
        <f t="shared" si="1"/>
        <v>-0.12592592592592591</v>
      </c>
    </row>
    <row r="29" spans="1:11" x14ac:dyDescent="0.2">
      <c r="A29" s="7" t="s">
        <v>98</v>
      </c>
      <c r="B29" s="65">
        <v>2</v>
      </c>
      <c r="C29" s="39">
        <f>IF(B31=0, "-", B29/B31)</f>
        <v>5.6657223796033997E-3</v>
      </c>
      <c r="D29" s="65">
        <v>1</v>
      </c>
      <c r="E29" s="21">
        <f>IF(D31=0, "-", D29/D31)</f>
        <v>3.7037037037037038E-3</v>
      </c>
      <c r="F29" s="81">
        <v>18</v>
      </c>
      <c r="G29" s="39">
        <f>IF(F31=0, "-", F29/F31)</f>
        <v>4.7593865679534638E-3</v>
      </c>
      <c r="H29" s="65">
        <v>18</v>
      </c>
      <c r="I29" s="21">
        <f>IF(H31=0, "-", H29/H31)</f>
        <v>5.3380782918149468E-3</v>
      </c>
      <c r="J29" s="20">
        <f t="shared" si="0"/>
        <v>1</v>
      </c>
      <c r="K29" s="21">
        <f t="shared" si="1"/>
        <v>0</v>
      </c>
    </row>
    <row r="30" spans="1:11" x14ac:dyDescent="0.2">
      <c r="A30" s="2"/>
      <c r="B30" s="68"/>
      <c r="C30" s="33"/>
      <c r="D30" s="68"/>
      <c r="E30" s="6"/>
      <c r="F30" s="82"/>
      <c r="G30" s="33"/>
      <c r="H30" s="68"/>
      <c r="I30" s="6"/>
      <c r="J30" s="5"/>
      <c r="K30" s="6"/>
    </row>
    <row r="31" spans="1:11" s="43" customFormat="1" x14ac:dyDescent="0.2">
      <c r="A31" s="162" t="s">
        <v>634</v>
      </c>
      <c r="B31" s="71">
        <f>SUM(B7:B30)</f>
        <v>353</v>
      </c>
      <c r="C31" s="40">
        <v>1</v>
      </c>
      <c r="D31" s="71">
        <f>SUM(D7:D30)</f>
        <v>270</v>
      </c>
      <c r="E31" s="41">
        <v>1</v>
      </c>
      <c r="F31" s="77">
        <f>SUM(F7:F30)</f>
        <v>3782</v>
      </c>
      <c r="G31" s="42">
        <v>1</v>
      </c>
      <c r="H31" s="71">
        <f>SUM(H7:H30)</f>
        <v>3372</v>
      </c>
      <c r="I31" s="41">
        <v>1</v>
      </c>
      <c r="J31" s="37">
        <f>IF(D31=0, "-", (B31-D31)/D31)</f>
        <v>0.30740740740740741</v>
      </c>
      <c r="K31" s="38">
        <f>IF(H31=0, "-", (F31-H31)/H31)</f>
        <v>0.12158956109134045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01"/>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264</v>
      </c>
      <c r="B8" s="143">
        <v>3</v>
      </c>
      <c r="C8" s="144">
        <v>1</v>
      </c>
      <c r="D8" s="143">
        <v>9</v>
      </c>
      <c r="E8" s="144">
        <v>10</v>
      </c>
      <c r="F8" s="145"/>
      <c r="G8" s="143">
        <f>B8-C8</f>
        <v>2</v>
      </c>
      <c r="H8" s="144">
        <f>D8-E8</f>
        <v>-1</v>
      </c>
      <c r="I8" s="151">
        <f>IF(C8=0, "-", IF(G8/C8&lt;10, G8/C8, "&gt;999%"))</f>
        <v>2</v>
      </c>
      <c r="J8" s="152">
        <f>IF(E8=0, "-", IF(H8/E8&lt;10, H8/E8, "&gt;999%"))</f>
        <v>-0.1</v>
      </c>
    </row>
    <row r="9" spans="1:10" x14ac:dyDescent="0.2">
      <c r="A9" s="158" t="s">
        <v>220</v>
      </c>
      <c r="B9" s="65">
        <v>0</v>
      </c>
      <c r="C9" s="66">
        <v>0</v>
      </c>
      <c r="D9" s="65">
        <v>5</v>
      </c>
      <c r="E9" s="66">
        <v>9</v>
      </c>
      <c r="F9" s="67"/>
      <c r="G9" s="65">
        <f>B9-C9</f>
        <v>0</v>
      </c>
      <c r="H9" s="66">
        <f>D9-E9</f>
        <v>-4</v>
      </c>
      <c r="I9" s="20" t="str">
        <f>IF(C9=0, "-", IF(G9/C9&lt;10, G9/C9, "&gt;999%"))</f>
        <v>-</v>
      </c>
      <c r="J9" s="21">
        <f>IF(E9=0, "-", IF(H9/E9&lt;10, H9/E9, "&gt;999%"))</f>
        <v>-0.44444444444444442</v>
      </c>
    </row>
    <row r="10" spans="1:10" x14ac:dyDescent="0.2">
      <c r="A10" s="158" t="s">
        <v>426</v>
      </c>
      <c r="B10" s="65">
        <v>1</v>
      </c>
      <c r="C10" s="66">
        <v>1</v>
      </c>
      <c r="D10" s="65">
        <v>44</v>
      </c>
      <c r="E10" s="66">
        <v>19</v>
      </c>
      <c r="F10" s="67"/>
      <c r="G10" s="65">
        <f>B10-C10</f>
        <v>0</v>
      </c>
      <c r="H10" s="66">
        <f>D10-E10</f>
        <v>25</v>
      </c>
      <c r="I10" s="20">
        <f>IF(C10=0, "-", IF(G10/C10&lt;10, G10/C10, "&gt;999%"))</f>
        <v>0</v>
      </c>
      <c r="J10" s="21">
        <f>IF(E10=0, "-", IF(H10/E10&lt;10, H10/E10, "&gt;999%"))</f>
        <v>1.3157894736842106</v>
      </c>
    </row>
    <row r="11" spans="1:10" s="160" customFormat="1" x14ac:dyDescent="0.2">
      <c r="A11" s="178" t="s">
        <v>642</v>
      </c>
      <c r="B11" s="71">
        <v>4</v>
      </c>
      <c r="C11" s="72">
        <v>2</v>
      </c>
      <c r="D11" s="71">
        <v>58</v>
      </c>
      <c r="E11" s="72">
        <v>38</v>
      </c>
      <c r="F11" s="73"/>
      <c r="G11" s="71">
        <f>B11-C11</f>
        <v>2</v>
      </c>
      <c r="H11" s="72">
        <f>D11-E11</f>
        <v>20</v>
      </c>
      <c r="I11" s="37">
        <f>IF(C11=0, "-", IF(G11/C11&lt;10, G11/C11, "&gt;999%"))</f>
        <v>1</v>
      </c>
      <c r="J11" s="38">
        <f>IF(E11=0, "-", IF(H11/E11&lt;10, H11/E11, "&gt;999%"))</f>
        <v>0.52631578947368418</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327</v>
      </c>
      <c r="B14" s="65">
        <v>0</v>
      </c>
      <c r="C14" s="66">
        <v>0</v>
      </c>
      <c r="D14" s="65">
        <v>0</v>
      </c>
      <c r="E14" s="66">
        <v>1</v>
      </c>
      <c r="F14" s="67"/>
      <c r="G14" s="65">
        <f>B14-C14</f>
        <v>0</v>
      </c>
      <c r="H14" s="66">
        <f>D14-E14</f>
        <v>-1</v>
      </c>
      <c r="I14" s="20" t="str">
        <f>IF(C14=0, "-", IF(G14/C14&lt;10, G14/C14, "&gt;999%"))</f>
        <v>-</v>
      </c>
      <c r="J14" s="21">
        <f>IF(E14=0, "-", IF(H14/E14&lt;10, H14/E14, "&gt;999%"))</f>
        <v>-1</v>
      </c>
    </row>
    <row r="15" spans="1:10" s="160" customFormat="1" x14ac:dyDescent="0.2">
      <c r="A15" s="178" t="s">
        <v>643</v>
      </c>
      <c r="B15" s="71">
        <v>0</v>
      </c>
      <c r="C15" s="72">
        <v>0</v>
      </c>
      <c r="D15" s="71">
        <v>0</v>
      </c>
      <c r="E15" s="72">
        <v>1</v>
      </c>
      <c r="F15" s="73"/>
      <c r="G15" s="71">
        <f>B15-C15</f>
        <v>0</v>
      </c>
      <c r="H15" s="72">
        <f>D15-E15</f>
        <v>-1</v>
      </c>
      <c r="I15" s="37" t="str">
        <f>IF(C15=0, "-", IF(G15/C15&lt;10, G15/C15, "&gt;999%"))</f>
        <v>-</v>
      </c>
      <c r="J15" s="38">
        <f>IF(E15=0, "-", IF(H15/E15&lt;10, H15/E15, "&gt;999%"))</f>
        <v>-1</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343</v>
      </c>
      <c r="B18" s="65">
        <v>1</v>
      </c>
      <c r="C18" s="66">
        <v>0</v>
      </c>
      <c r="D18" s="65">
        <v>4</v>
      </c>
      <c r="E18" s="66">
        <v>8</v>
      </c>
      <c r="F18" s="67"/>
      <c r="G18" s="65">
        <f>B18-C18</f>
        <v>1</v>
      </c>
      <c r="H18" s="66">
        <f>D18-E18</f>
        <v>-4</v>
      </c>
      <c r="I18" s="20" t="str">
        <f>IF(C18=0, "-", IF(G18/C18&lt;10, G18/C18, "&gt;999%"))</f>
        <v>-</v>
      </c>
      <c r="J18" s="21">
        <f>IF(E18=0, "-", IF(H18/E18&lt;10, H18/E18, "&gt;999%"))</f>
        <v>-0.5</v>
      </c>
    </row>
    <row r="19" spans="1:10" x14ac:dyDescent="0.2">
      <c r="A19" s="158" t="s">
        <v>485</v>
      </c>
      <c r="B19" s="65">
        <v>0</v>
      </c>
      <c r="C19" s="66">
        <v>0</v>
      </c>
      <c r="D19" s="65">
        <v>1</v>
      </c>
      <c r="E19" s="66">
        <v>0</v>
      </c>
      <c r="F19" s="67"/>
      <c r="G19" s="65">
        <f>B19-C19</f>
        <v>0</v>
      </c>
      <c r="H19" s="66">
        <f>D19-E19</f>
        <v>1</v>
      </c>
      <c r="I19" s="20" t="str">
        <f>IF(C19=0, "-", IF(G19/C19&lt;10, G19/C19, "&gt;999%"))</f>
        <v>-</v>
      </c>
      <c r="J19" s="21" t="str">
        <f>IF(E19=0, "-", IF(H19/E19&lt;10, H19/E19, "&gt;999%"))</f>
        <v>-</v>
      </c>
    </row>
    <row r="20" spans="1:10" s="160" customFormat="1" x14ac:dyDescent="0.2">
      <c r="A20" s="178" t="s">
        <v>644</v>
      </c>
      <c r="B20" s="71">
        <v>1</v>
      </c>
      <c r="C20" s="72">
        <v>0</v>
      </c>
      <c r="D20" s="71">
        <v>5</v>
      </c>
      <c r="E20" s="72">
        <v>8</v>
      </c>
      <c r="F20" s="73"/>
      <c r="G20" s="71">
        <f>B20-C20</f>
        <v>1</v>
      </c>
      <c r="H20" s="72">
        <f>D20-E20</f>
        <v>-3</v>
      </c>
      <c r="I20" s="37" t="str">
        <f>IF(C20=0, "-", IF(G20/C20&lt;10, G20/C20, "&gt;999%"))</f>
        <v>-</v>
      </c>
      <c r="J20" s="38">
        <f>IF(E20=0, "-", IF(H20/E20&lt;10, H20/E20, "&gt;999%"))</f>
        <v>-0.375</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215</v>
      </c>
      <c r="B23" s="65">
        <v>2</v>
      </c>
      <c r="C23" s="66">
        <v>4</v>
      </c>
      <c r="D23" s="65">
        <v>24</v>
      </c>
      <c r="E23" s="66">
        <v>48</v>
      </c>
      <c r="F23" s="67"/>
      <c r="G23" s="65">
        <f t="shared" ref="G23:G40" si="0">B23-C23</f>
        <v>-2</v>
      </c>
      <c r="H23" s="66">
        <f t="shared" ref="H23:H40" si="1">D23-E23</f>
        <v>-24</v>
      </c>
      <c r="I23" s="20">
        <f t="shared" ref="I23:I40" si="2">IF(C23=0, "-", IF(G23/C23&lt;10, G23/C23, "&gt;999%"))</f>
        <v>-0.5</v>
      </c>
      <c r="J23" s="21">
        <f t="shared" ref="J23:J40" si="3">IF(E23=0, "-", IF(H23/E23&lt;10, H23/E23, "&gt;999%"))</f>
        <v>-0.5</v>
      </c>
    </row>
    <row r="24" spans="1:10" x14ac:dyDescent="0.2">
      <c r="A24" s="158" t="s">
        <v>243</v>
      </c>
      <c r="B24" s="65">
        <v>18</v>
      </c>
      <c r="C24" s="66">
        <v>18</v>
      </c>
      <c r="D24" s="65">
        <v>249</v>
      </c>
      <c r="E24" s="66">
        <v>203</v>
      </c>
      <c r="F24" s="67"/>
      <c r="G24" s="65">
        <f t="shared" si="0"/>
        <v>0</v>
      </c>
      <c r="H24" s="66">
        <f t="shared" si="1"/>
        <v>46</v>
      </c>
      <c r="I24" s="20">
        <f t="shared" si="2"/>
        <v>0</v>
      </c>
      <c r="J24" s="21">
        <f t="shared" si="3"/>
        <v>0.22660098522167488</v>
      </c>
    </row>
    <row r="25" spans="1:10" x14ac:dyDescent="0.2">
      <c r="A25" s="158" t="s">
        <v>318</v>
      </c>
      <c r="B25" s="65">
        <v>1</v>
      </c>
      <c r="C25" s="66">
        <v>1</v>
      </c>
      <c r="D25" s="65">
        <v>13</v>
      </c>
      <c r="E25" s="66">
        <v>13</v>
      </c>
      <c r="F25" s="67"/>
      <c r="G25" s="65">
        <f t="shared" si="0"/>
        <v>0</v>
      </c>
      <c r="H25" s="66">
        <f t="shared" si="1"/>
        <v>0</v>
      </c>
      <c r="I25" s="20">
        <f t="shared" si="2"/>
        <v>0</v>
      </c>
      <c r="J25" s="21">
        <f t="shared" si="3"/>
        <v>0</v>
      </c>
    </row>
    <row r="26" spans="1:10" x14ac:dyDescent="0.2">
      <c r="A26" s="158" t="s">
        <v>265</v>
      </c>
      <c r="B26" s="65">
        <v>4</v>
      </c>
      <c r="C26" s="66">
        <v>2</v>
      </c>
      <c r="D26" s="65">
        <v>62</v>
      </c>
      <c r="E26" s="66">
        <v>68</v>
      </c>
      <c r="F26" s="67"/>
      <c r="G26" s="65">
        <f t="shared" si="0"/>
        <v>2</v>
      </c>
      <c r="H26" s="66">
        <f t="shared" si="1"/>
        <v>-6</v>
      </c>
      <c r="I26" s="20">
        <f t="shared" si="2"/>
        <v>1</v>
      </c>
      <c r="J26" s="21">
        <f t="shared" si="3"/>
        <v>-8.8235294117647065E-2</v>
      </c>
    </row>
    <row r="27" spans="1:10" x14ac:dyDescent="0.2">
      <c r="A27" s="158" t="s">
        <v>328</v>
      </c>
      <c r="B27" s="65">
        <v>0</v>
      </c>
      <c r="C27" s="66">
        <v>0</v>
      </c>
      <c r="D27" s="65">
        <v>12</v>
      </c>
      <c r="E27" s="66">
        <v>22</v>
      </c>
      <c r="F27" s="67"/>
      <c r="G27" s="65">
        <f t="shared" si="0"/>
        <v>0</v>
      </c>
      <c r="H27" s="66">
        <f t="shared" si="1"/>
        <v>-10</v>
      </c>
      <c r="I27" s="20" t="str">
        <f t="shared" si="2"/>
        <v>-</v>
      </c>
      <c r="J27" s="21">
        <f t="shared" si="3"/>
        <v>-0.45454545454545453</v>
      </c>
    </row>
    <row r="28" spans="1:10" x14ac:dyDescent="0.2">
      <c r="A28" s="158" t="s">
        <v>266</v>
      </c>
      <c r="B28" s="65">
        <v>1</v>
      </c>
      <c r="C28" s="66">
        <v>2</v>
      </c>
      <c r="D28" s="65">
        <v>27</v>
      </c>
      <c r="E28" s="66">
        <v>35</v>
      </c>
      <c r="F28" s="67"/>
      <c r="G28" s="65">
        <f t="shared" si="0"/>
        <v>-1</v>
      </c>
      <c r="H28" s="66">
        <f t="shared" si="1"/>
        <v>-8</v>
      </c>
      <c r="I28" s="20">
        <f t="shared" si="2"/>
        <v>-0.5</v>
      </c>
      <c r="J28" s="21">
        <f t="shared" si="3"/>
        <v>-0.22857142857142856</v>
      </c>
    </row>
    <row r="29" spans="1:10" x14ac:dyDescent="0.2">
      <c r="A29" s="158" t="s">
        <v>282</v>
      </c>
      <c r="B29" s="65">
        <v>1</v>
      </c>
      <c r="C29" s="66">
        <v>5</v>
      </c>
      <c r="D29" s="65">
        <v>13</v>
      </c>
      <c r="E29" s="66">
        <v>6</v>
      </c>
      <c r="F29" s="67"/>
      <c r="G29" s="65">
        <f t="shared" si="0"/>
        <v>-4</v>
      </c>
      <c r="H29" s="66">
        <f t="shared" si="1"/>
        <v>7</v>
      </c>
      <c r="I29" s="20">
        <f t="shared" si="2"/>
        <v>-0.8</v>
      </c>
      <c r="J29" s="21">
        <f t="shared" si="3"/>
        <v>1.1666666666666667</v>
      </c>
    </row>
    <row r="30" spans="1:10" x14ac:dyDescent="0.2">
      <c r="A30" s="158" t="s">
        <v>283</v>
      </c>
      <c r="B30" s="65">
        <v>3</v>
      </c>
      <c r="C30" s="66">
        <v>2</v>
      </c>
      <c r="D30" s="65">
        <v>8</v>
      </c>
      <c r="E30" s="66">
        <v>10</v>
      </c>
      <c r="F30" s="67"/>
      <c r="G30" s="65">
        <f t="shared" si="0"/>
        <v>1</v>
      </c>
      <c r="H30" s="66">
        <f t="shared" si="1"/>
        <v>-2</v>
      </c>
      <c r="I30" s="20">
        <f t="shared" si="2"/>
        <v>0.5</v>
      </c>
      <c r="J30" s="21">
        <f t="shared" si="3"/>
        <v>-0.2</v>
      </c>
    </row>
    <row r="31" spans="1:10" x14ac:dyDescent="0.2">
      <c r="A31" s="158" t="s">
        <v>292</v>
      </c>
      <c r="B31" s="65">
        <v>0</v>
      </c>
      <c r="C31" s="66">
        <v>0</v>
      </c>
      <c r="D31" s="65">
        <v>0</v>
      </c>
      <c r="E31" s="66">
        <v>3</v>
      </c>
      <c r="F31" s="67"/>
      <c r="G31" s="65">
        <f t="shared" si="0"/>
        <v>0</v>
      </c>
      <c r="H31" s="66">
        <f t="shared" si="1"/>
        <v>-3</v>
      </c>
      <c r="I31" s="20" t="str">
        <f t="shared" si="2"/>
        <v>-</v>
      </c>
      <c r="J31" s="21">
        <f t="shared" si="3"/>
        <v>-1</v>
      </c>
    </row>
    <row r="32" spans="1:10" x14ac:dyDescent="0.2">
      <c r="A32" s="158" t="s">
        <v>465</v>
      </c>
      <c r="B32" s="65">
        <v>2</v>
      </c>
      <c r="C32" s="66">
        <v>0</v>
      </c>
      <c r="D32" s="65">
        <v>5</v>
      </c>
      <c r="E32" s="66">
        <v>0</v>
      </c>
      <c r="F32" s="67"/>
      <c r="G32" s="65">
        <f t="shared" si="0"/>
        <v>2</v>
      </c>
      <c r="H32" s="66">
        <f t="shared" si="1"/>
        <v>5</v>
      </c>
      <c r="I32" s="20" t="str">
        <f t="shared" si="2"/>
        <v>-</v>
      </c>
      <c r="J32" s="21" t="str">
        <f t="shared" si="3"/>
        <v>-</v>
      </c>
    </row>
    <row r="33" spans="1:10" x14ac:dyDescent="0.2">
      <c r="A33" s="158" t="s">
        <v>393</v>
      </c>
      <c r="B33" s="65">
        <v>21</v>
      </c>
      <c r="C33" s="66">
        <v>12</v>
      </c>
      <c r="D33" s="65">
        <v>117</v>
      </c>
      <c r="E33" s="66">
        <v>105</v>
      </c>
      <c r="F33" s="67"/>
      <c r="G33" s="65">
        <f t="shared" si="0"/>
        <v>9</v>
      </c>
      <c r="H33" s="66">
        <f t="shared" si="1"/>
        <v>12</v>
      </c>
      <c r="I33" s="20">
        <f t="shared" si="2"/>
        <v>0.75</v>
      </c>
      <c r="J33" s="21">
        <f t="shared" si="3"/>
        <v>0.11428571428571428</v>
      </c>
    </row>
    <row r="34" spans="1:10" x14ac:dyDescent="0.2">
      <c r="A34" s="158" t="s">
        <v>394</v>
      </c>
      <c r="B34" s="65">
        <v>54</v>
      </c>
      <c r="C34" s="66">
        <v>21</v>
      </c>
      <c r="D34" s="65">
        <v>308</v>
      </c>
      <c r="E34" s="66">
        <v>56</v>
      </c>
      <c r="F34" s="67"/>
      <c r="G34" s="65">
        <f t="shared" si="0"/>
        <v>33</v>
      </c>
      <c r="H34" s="66">
        <f t="shared" si="1"/>
        <v>252</v>
      </c>
      <c r="I34" s="20">
        <f t="shared" si="2"/>
        <v>1.5714285714285714</v>
      </c>
      <c r="J34" s="21">
        <f t="shared" si="3"/>
        <v>4.5</v>
      </c>
    </row>
    <row r="35" spans="1:10" x14ac:dyDescent="0.2">
      <c r="A35" s="158" t="s">
        <v>427</v>
      </c>
      <c r="B35" s="65">
        <v>26</v>
      </c>
      <c r="C35" s="66">
        <v>10</v>
      </c>
      <c r="D35" s="65">
        <v>223</v>
      </c>
      <c r="E35" s="66">
        <v>200</v>
      </c>
      <c r="F35" s="67"/>
      <c r="G35" s="65">
        <f t="shared" si="0"/>
        <v>16</v>
      </c>
      <c r="H35" s="66">
        <f t="shared" si="1"/>
        <v>23</v>
      </c>
      <c r="I35" s="20">
        <f t="shared" si="2"/>
        <v>1.6</v>
      </c>
      <c r="J35" s="21">
        <f t="shared" si="3"/>
        <v>0.115</v>
      </c>
    </row>
    <row r="36" spans="1:10" x14ac:dyDescent="0.2">
      <c r="A36" s="158" t="s">
        <v>466</v>
      </c>
      <c r="B36" s="65">
        <v>12</v>
      </c>
      <c r="C36" s="66">
        <v>10</v>
      </c>
      <c r="D36" s="65">
        <v>85</v>
      </c>
      <c r="E36" s="66">
        <v>56</v>
      </c>
      <c r="F36" s="67"/>
      <c r="G36" s="65">
        <f t="shared" si="0"/>
        <v>2</v>
      </c>
      <c r="H36" s="66">
        <f t="shared" si="1"/>
        <v>29</v>
      </c>
      <c r="I36" s="20">
        <f t="shared" si="2"/>
        <v>0.2</v>
      </c>
      <c r="J36" s="21">
        <f t="shared" si="3"/>
        <v>0.5178571428571429</v>
      </c>
    </row>
    <row r="37" spans="1:10" x14ac:dyDescent="0.2">
      <c r="A37" s="158" t="s">
        <v>486</v>
      </c>
      <c r="B37" s="65">
        <v>9</v>
      </c>
      <c r="C37" s="66">
        <v>7</v>
      </c>
      <c r="D37" s="65">
        <v>27</v>
      </c>
      <c r="E37" s="66">
        <v>35</v>
      </c>
      <c r="F37" s="67"/>
      <c r="G37" s="65">
        <f t="shared" si="0"/>
        <v>2</v>
      </c>
      <c r="H37" s="66">
        <f t="shared" si="1"/>
        <v>-8</v>
      </c>
      <c r="I37" s="20">
        <f t="shared" si="2"/>
        <v>0.2857142857142857</v>
      </c>
      <c r="J37" s="21">
        <f t="shared" si="3"/>
        <v>-0.22857142857142856</v>
      </c>
    </row>
    <row r="38" spans="1:10" x14ac:dyDescent="0.2">
      <c r="A38" s="158" t="s">
        <v>344</v>
      </c>
      <c r="B38" s="65">
        <v>0</v>
      </c>
      <c r="C38" s="66">
        <v>0</v>
      </c>
      <c r="D38" s="65">
        <v>0</v>
      </c>
      <c r="E38" s="66">
        <v>1</v>
      </c>
      <c r="F38" s="67"/>
      <c r="G38" s="65">
        <f t="shared" si="0"/>
        <v>0</v>
      </c>
      <c r="H38" s="66">
        <f t="shared" si="1"/>
        <v>-1</v>
      </c>
      <c r="I38" s="20" t="str">
        <f t="shared" si="2"/>
        <v>-</v>
      </c>
      <c r="J38" s="21">
        <f t="shared" si="3"/>
        <v>-1</v>
      </c>
    </row>
    <row r="39" spans="1:10" x14ac:dyDescent="0.2">
      <c r="A39" s="158" t="s">
        <v>329</v>
      </c>
      <c r="B39" s="65">
        <v>1</v>
      </c>
      <c r="C39" s="66">
        <v>0</v>
      </c>
      <c r="D39" s="65">
        <v>5</v>
      </c>
      <c r="E39" s="66">
        <v>3</v>
      </c>
      <c r="F39" s="67"/>
      <c r="G39" s="65">
        <f t="shared" si="0"/>
        <v>1</v>
      </c>
      <c r="H39" s="66">
        <f t="shared" si="1"/>
        <v>2</v>
      </c>
      <c r="I39" s="20" t="str">
        <f t="shared" si="2"/>
        <v>-</v>
      </c>
      <c r="J39" s="21">
        <f t="shared" si="3"/>
        <v>0.66666666666666663</v>
      </c>
    </row>
    <row r="40" spans="1:10" s="160" customFormat="1" x14ac:dyDescent="0.2">
      <c r="A40" s="178" t="s">
        <v>645</v>
      </c>
      <c r="B40" s="71">
        <v>155</v>
      </c>
      <c r="C40" s="72">
        <v>94</v>
      </c>
      <c r="D40" s="71">
        <v>1178</v>
      </c>
      <c r="E40" s="72">
        <v>864</v>
      </c>
      <c r="F40" s="73"/>
      <c r="G40" s="71">
        <f t="shared" si="0"/>
        <v>61</v>
      </c>
      <c r="H40" s="72">
        <f t="shared" si="1"/>
        <v>314</v>
      </c>
      <c r="I40" s="37">
        <f t="shared" si="2"/>
        <v>0.64893617021276595</v>
      </c>
      <c r="J40" s="38">
        <f t="shared" si="3"/>
        <v>0.36342592592592593</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487</v>
      </c>
      <c r="B43" s="65">
        <v>1</v>
      </c>
      <c r="C43" s="66">
        <v>0</v>
      </c>
      <c r="D43" s="65">
        <v>7</v>
      </c>
      <c r="E43" s="66">
        <v>7</v>
      </c>
      <c r="F43" s="67"/>
      <c r="G43" s="65">
        <f>B43-C43</f>
        <v>1</v>
      </c>
      <c r="H43" s="66">
        <f>D43-E43</f>
        <v>0</v>
      </c>
      <c r="I43" s="20" t="str">
        <f>IF(C43=0, "-", IF(G43/C43&lt;10, G43/C43, "&gt;999%"))</f>
        <v>-</v>
      </c>
      <c r="J43" s="21">
        <f>IF(E43=0, "-", IF(H43/E43&lt;10, H43/E43, "&gt;999%"))</f>
        <v>0</v>
      </c>
    </row>
    <row r="44" spans="1:10" x14ac:dyDescent="0.2">
      <c r="A44" s="158" t="s">
        <v>345</v>
      </c>
      <c r="B44" s="65">
        <v>2</v>
      </c>
      <c r="C44" s="66">
        <v>2</v>
      </c>
      <c r="D44" s="65">
        <v>11</v>
      </c>
      <c r="E44" s="66">
        <v>7</v>
      </c>
      <c r="F44" s="67"/>
      <c r="G44" s="65">
        <f>B44-C44</f>
        <v>0</v>
      </c>
      <c r="H44" s="66">
        <f>D44-E44</f>
        <v>4</v>
      </c>
      <c r="I44" s="20">
        <f>IF(C44=0, "-", IF(G44/C44&lt;10, G44/C44, "&gt;999%"))</f>
        <v>0</v>
      </c>
      <c r="J44" s="21">
        <f>IF(E44=0, "-", IF(H44/E44&lt;10, H44/E44, "&gt;999%"))</f>
        <v>0.5714285714285714</v>
      </c>
    </row>
    <row r="45" spans="1:10" x14ac:dyDescent="0.2">
      <c r="A45" s="158" t="s">
        <v>293</v>
      </c>
      <c r="B45" s="65">
        <v>0</v>
      </c>
      <c r="C45" s="66">
        <v>0</v>
      </c>
      <c r="D45" s="65">
        <v>2</v>
      </c>
      <c r="E45" s="66">
        <v>0</v>
      </c>
      <c r="F45" s="67"/>
      <c r="G45" s="65">
        <f>B45-C45</f>
        <v>0</v>
      </c>
      <c r="H45" s="66">
        <f>D45-E45</f>
        <v>2</v>
      </c>
      <c r="I45" s="20" t="str">
        <f>IF(C45=0, "-", IF(G45/C45&lt;10, G45/C45, "&gt;999%"))</f>
        <v>-</v>
      </c>
      <c r="J45" s="21" t="str">
        <f>IF(E45=0, "-", IF(H45/E45&lt;10, H45/E45, "&gt;999%"))</f>
        <v>-</v>
      </c>
    </row>
    <row r="46" spans="1:10" s="160" customFormat="1" x14ac:dyDescent="0.2">
      <c r="A46" s="178" t="s">
        <v>646</v>
      </c>
      <c r="B46" s="71">
        <v>3</v>
      </c>
      <c r="C46" s="72">
        <v>2</v>
      </c>
      <c r="D46" s="71">
        <v>20</v>
      </c>
      <c r="E46" s="72">
        <v>14</v>
      </c>
      <c r="F46" s="73"/>
      <c r="G46" s="71">
        <f>B46-C46</f>
        <v>1</v>
      </c>
      <c r="H46" s="72">
        <f>D46-E46</f>
        <v>6</v>
      </c>
      <c r="I46" s="37">
        <f>IF(C46=0, "-", IF(G46/C46&lt;10, G46/C46, "&gt;999%"))</f>
        <v>0.5</v>
      </c>
      <c r="J46" s="38">
        <f>IF(E46=0, "-", IF(H46/E46&lt;10, H46/E46, "&gt;999%"))</f>
        <v>0.42857142857142855</v>
      </c>
    </row>
    <row r="47" spans="1:10" x14ac:dyDescent="0.2">
      <c r="A47" s="177"/>
      <c r="B47" s="143"/>
      <c r="C47" s="144"/>
      <c r="D47" s="143"/>
      <c r="E47" s="144"/>
      <c r="F47" s="145"/>
      <c r="G47" s="143"/>
      <c r="H47" s="144"/>
      <c r="I47" s="151"/>
      <c r="J47" s="152"/>
    </row>
    <row r="48" spans="1:10" s="139" customFormat="1" x14ac:dyDescent="0.2">
      <c r="A48" s="159" t="s">
        <v>36</v>
      </c>
      <c r="B48" s="65"/>
      <c r="C48" s="66"/>
      <c r="D48" s="65"/>
      <c r="E48" s="66"/>
      <c r="F48" s="67"/>
      <c r="G48" s="65"/>
      <c r="H48" s="66"/>
      <c r="I48" s="20"/>
      <c r="J48" s="21"/>
    </row>
    <row r="49" spans="1:10" x14ac:dyDescent="0.2">
      <c r="A49" s="158" t="s">
        <v>244</v>
      </c>
      <c r="B49" s="65">
        <v>5</v>
      </c>
      <c r="C49" s="66">
        <v>12</v>
      </c>
      <c r="D49" s="65">
        <v>147</v>
      </c>
      <c r="E49" s="66">
        <v>118</v>
      </c>
      <c r="F49" s="67"/>
      <c r="G49" s="65">
        <f t="shared" ref="G49:G70" si="4">B49-C49</f>
        <v>-7</v>
      </c>
      <c r="H49" s="66">
        <f t="shared" ref="H49:H70" si="5">D49-E49</f>
        <v>29</v>
      </c>
      <c r="I49" s="20">
        <f t="shared" ref="I49:I70" si="6">IF(C49=0, "-", IF(G49/C49&lt;10, G49/C49, "&gt;999%"))</f>
        <v>-0.58333333333333337</v>
      </c>
      <c r="J49" s="21">
        <f t="shared" ref="J49:J70" si="7">IF(E49=0, "-", IF(H49/E49&lt;10, H49/E49, "&gt;999%"))</f>
        <v>0.24576271186440679</v>
      </c>
    </row>
    <row r="50" spans="1:10" x14ac:dyDescent="0.2">
      <c r="A50" s="158" t="s">
        <v>319</v>
      </c>
      <c r="B50" s="65">
        <v>0</v>
      </c>
      <c r="C50" s="66">
        <v>2</v>
      </c>
      <c r="D50" s="65">
        <v>24</v>
      </c>
      <c r="E50" s="66">
        <v>32</v>
      </c>
      <c r="F50" s="67"/>
      <c r="G50" s="65">
        <f t="shared" si="4"/>
        <v>-2</v>
      </c>
      <c r="H50" s="66">
        <f t="shared" si="5"/>
        <v>-8</v>
      </c>
      <c r="I50" s="20">
        <f t="shared" si="6"/>
        <v>-1</v>
      </c>
      <c r="J50" s="21">
        <f t="shared" si="7"/>
        <v>-0.25</v>
      </c>
    </row>
    <row r="51" spans="1:10" x14ac:dyDescent="0.2">
      <c r="A51" s="158" t="s">
        <v>245</v>
      </c>
      <c r="B51" s="65">
        <v>10</v>
      </c>
      <c r="C51" s="66">
        <v>0</v>
      </c>
      <c r="D51" s="65">
        <v>93</v>
      </c>
      <c r="E51" s="66">
        <v>0</v>
      </c>
      <c r="F51" s="67"/>
      <c r="G51" s="65">
        <f t="shared" si="4"/>
        <v>10</v>
      </c>
      <c r="H51" s="66">
        <f t="shared" si="5"/>
        <v>93</v>
      </c>
      <c r="I51" s="20" t="str">
        <f t="shared" si="6"/>
        <v>-</v>
      </c>
      <c r="J51" s="21" t="str">
        <f t="shared" si="7"/>
        <v>-</v>
      </c>
    </row>
    <row r="52" spans="1:10" x14ac:dyDescent="0.2">
      <c r="A52" s="158" t="s">
        <v>267</v>
      </c>
      <c r="B52" s="65">
        <v>41</v>
      </c>
      <c r="C52" s="66">
        <v>19</v>
      </c>
      <c r="D52" s="65">
        <v>196</v>
      </c>
      <c r="E52" s="66">
        <v>184</v>
      </c>
      <c r="F52" s="67"/>
      <c r="G52" s="65">
        <f t="shared" si="4"/>
        <v>22</v>
      </c>
      <c r="H52" s="66">
        <f t="shared" si="5"/>
        <v>12</v>
      </c>
      <c r="I52" s="20">
        <f t="shared" si="6"/>
        <v>1.1578947368421053</v>
      </c>
      <c r="J52" s="21">
        <f t="shared" si="7"/>
        <v>6.5217391304347824E-2</v>
      </c>
    </row>
    <row r="53" spans="1:10" x14ac:dyDescent="0.2">
      <c r="A53" s="158" t="s">
        <v>330</v>
      </c>
      <c r="B53" s="65">
        <v>8</v>
      </c>
      <c r="C53" s="66">
        <v>0</v>
      </c>
      <c r="D53" s="65">
        <v>33</v>
      </c>
      <c r="E53" s="66">
        <v>11</v>
      </c>
      <c r="F53" s="67"/>
      <c r="G53" s="65">
        <f t="shared" si="4"/>
        <v>8</v>
      </c>
      <c r="H53" s="66">
        <f t="shared" si="5"/>
        <v>22</v>
      </c>
      <c r="I53" s="20" t="str">
        <f t="shared" si="6"/>
        <v>-</v>
      </c>
      <c r="J53" s="21">
        <f t="shared" si="7"/>
        <v>2</v>
      </c>
    </row>
    <row r="54" spans="1:10" x14ac:dyDescent="0.2">
      <c r="A54" s="158" t="s">
        <v>268</v>
      </c>
      <c r="B54" s="65">
        <v>0</v>
      </c>
      <c r="C54" s="66">
        <v>0</v>
      </c>
      <c r="D54" s="65">
        <v>0</v>
      </c>
      <c r="E54" s="66">
        <v>20</v>
      </c>
      <c r="F54" s="67"/>
      <c r="G54" s="65">
        <f t="shared" si="4"/>
        <v>0</v>
      </c>
      <c r="H54" s="66">
        <f t="shared" si="5"/>
        <v>-20</v>
      </c>
      <c r="I54" s="20" t="str">
        <f t="shared" si="6"/>
        <v>-</v>
      </c>
      <c r="J54" s="21">
        <f t="shared" si="7"/>
        <v>-1</v>
      </c>
    </row>
    <row r="55" spans="1:10" x14ac:dyDescent="0.2">
      <c r="A55" s="158" t="s">
        <v>284</v>
      </c>
      <c r="B55" s="65">
        <v>1</v>
      </c>
      <c r="C55" s="66">
        <v>0</v>
      </c>
      <c r="D55" s="65">
        <v>17</v>
      </c>
      <c r="E55" s="66">
        <v>13</v>
      </c>
      <c r="F55" s="67"/>
      <c r="G55" s="65">
        <f t="shared" si="4"/>
        <v>1</v>
      </c>
      <c r="H55" s="66">
        <f t="shared" si="5"/>
        <v>4</v>
      </c>
      <c r="I55" s="20" t="str">
        <f t="shared" si="6"/>
        <v>-</v>
      </c>
      <c r="J55" s="21">
        <f t="shared" si="7"/>
        <v>0.30769230769230771</v>
      </c>
    </row>
    <row r="56" spans="1:10" x14ac:dyDescent="0.2">
      <c r="A56" s="158" t="s">
        <v>294</v>
      </c>
      <c r="B56" s="65">
        <v>0</v>
      </c>
      <c r="C56" s="66">
        <v>0</v>
      </c>
      <c r="D56" s="65">
        <v>0</v>
      </c>
      <c r="E56" s="66">
        <v>1</v>
      </c>
      <c r="F56" s="67"/>
      <c r="G56" s="65">
        <f t="shared" si="4"/>
        <v>0</v>
      </c>
      <c r="H56" s="66">
        <f t="shared" si="5"/>
        <v>-1</v>
      </c>
      <c r="I56" s="20" t="str">
        <f t="shared" si="6"/>
        <v>-</v>
      </c>
      <c r="J56" s="21">
        <f t="shared" si="7"/>
        <v>-1</v>
      </c>
    </row>
    <row r="57" spans="1:10" x14ac:dyDescent="0.2">
      <c r="A57" s="158" t="s">
        <v>295</v>
      </c>
      <c r="B57" s="65">
        <v>0</v>
      </c>
      <c r="C57" s="66">
        <v>0</v>
      </c>
      <c r="D57" s="65">
        <v>5</v>
      </c>
      <c r="E57" s="66">
        <v>2</v>
      </c>
      <c r="F57" s="67"/>
      <c r="G57" s="65">
        <f t="shared" si="4"/>
        <v>0</v>
      </c>
      <c r="H57" s="66">
        <f t="shared" si="5"/>
        <v>3</v>
      </c>
      <c r="I57" s="20" t="str">
        <f t="shared" si="6"/>
        <v>-</v>
      </c>
      <c r="J57" s="21">
        <f t="shared" si="7"/>
        <v>1.5</v>
      </c>
    </row>
    <row r="58" spans="1:10" x14ac:dyDescent="0.2">
      <c r="A58" s="158" t="s">
        <v>346</v>
      </c>
      <c r="B58" s="65">
        <v>0</v>
      </c>
      <c r="C58" s="66">
        <v>0</v>
      </c>
      <c r="D58" s="65">
        <v>7</v>
      </c>
      <c r="E58" s="66">
        <v>5</v>
      </c>
      <c r="F58" s="67"/>
      <c r="G58" s="65">
        <f t="shared" si="4"/>
        <v>0</v>
      </c>
      <c r="H58" s="66">
        <f t="shared" si="5"/>
        <v>2</v>
      </c>
      <c r="I58" s="20" t="str">
        <f t="shared" si="6"/>
        <v>-</v>
      </c>
      <c r="J58" s="21">
        <f t="shared" si="7"/>
        <v>0.4</v>
      </c>
    </row>
    <row r="59" spans="1:10" x14ac:dyDescent="0.2">
      <c r="A59" s="158" t="s">
        <v>296</v>
      </c>
      <c r="B59" s="65">
        <v>0</v>
      </c>
      <c r="C59" s="66">
        <v>1</v>
      </c>
      <c r="D59" s="65">
        <v>5</v>
      </c>
      <c r="E59" s="66">
        <v>1</v>
      </c>
      <c r="F59" s="67"/>
      <c r="G59" s="65">
        <f t="shared" si="4"/>
        <v>-1</v>
      </c>
      <c r="H59" s="66">
        <f t="shared" si="5"/>
        <v>4</v>
      </c>
      <c r="I59" s="20">
        <f t="shared" si="6"/>
        <v>-1</v>
      </c>
      <c r="J59" s="21">
        <f t="shared" si="7"/>
        <v>4</v>
      </c>
    </row>
    <row r="60" spans="1:10" x14ac:dyDescent="0.2">
      <c r="A60" s="158" t="s">
        <v>246</v>
      </c>
      <c r="B60" s="65">
        <v>0</v>
      </c>
      <c r="C60" s="66">
        <v>0</v>
      </c>
      <c r="D60" s="65">
        <v>6</v>
      </c>
      <c r="E60" s="66">
        <v>5</v>
      </c>
      <c r="F60" s="67"/>
      <c r="G60" s="65">
        <f t="shared" si="4"/>
        <v>0</v>
      </c>
      <c r="H60" s="66">
        <f t="shared" si="5"/>
        <v>1</v>
      </c>
      <c r="I60" s="20" t="str">
        <f t="shared" si="6"/>
        <v>-</v>
      </c>
      <c r="J60" s="21">
        <f t="shared" si="7"/>
        <v>0.2</v>
      </c>
    </row>
    <row r="61" spans="1:10" x14ac:dyDescent="0.2">
      <c r="A61" s="158" t="s">
        <v>347</v>
      </c>
      <c r="B61" s="65">
        <v>0</v>
      </c>
      <c r="C61" s="66">
        <v>0</v>
      </c>
      <c r="D61" s="65">
        <v>0</v>
      </c>
      <c r="E61" s="66">
        <v>1</v>
      </c>
      <c r="F61" s="67"/>
      <c r="G61" s="65">
        <f t="shared" si="4"/>
        <v>0</v>
      </c>
      <c r="H61" s="66">
        <f t="shared" si="5"/>
        <v>-1</v>
      </c>
      <c r="I61" s="20" t="str">
        <f t="shared" si="6"/>
        <v>-</v>
      </c>
      <c r="J61" s="21">
        <f t="shared" si="7"/>
        <v>-1</v>
      </c>
    </row>
    <row r="62" spans="1:10" x14ac:dyDescent="0.2">
      <c r="A62" s="158" t="s">
        <v>395</v>
      </c>
      <c r="B62" s="65">
        <v>15</v>
      </c>
      <c r="C62" s="66">
        <v>14</v>
      </c>
      <c r="D62" s="65">
        <v>142</v>
      </c>
      <c r="E62" s="66">
        <v>156</v>
      </c>
      <c r="F62" s="67"/>
      <c r="G62" s="65">
        <f t="shared" si="4"/>
        <v>1</v>
      </c>
      <c r="H62" s="66">
        <f t="shared" si="5"/>
        <v>-14</v>
      </c>
      <c r="I62" s="20">
        <f t="shared" si="6"/>
        <v>7.1428571428571425E-2</v>
      </c>
      <c r="J62" s="21">
        <f t="shared" si="7"/>
        <v>-8.9743589743589744E-2</v>
      </c>
    </row>
    <row r="63" spans="1:10" x14ac:dyDescent="0.2">
      <c r="A63" s="158" t="s">
        <v>396</v>
      </c>
      <c r="B63" s="65">
        <v>7</v>
      </c>
      <c r="C63" s="66">
        <v>9</v>
      </c>
      <c r="D63" s="65">
        <v>64</v>
      </c>
      <c r="E63" s="66">
        <v>99</v>
      </c>
      <c r="F63" s="67"/>
      <c r="G63" s="65">
        <f t="shared" si="4"/>
        <v>-2</v>
      </c>
      <c r="H63" s="66">
        <f t="shared" si="5"/>
        <v>-35</v>
      </c>
      <c r="I63" s="20">
        <f t="shared" si="6"/>
        <v>-0.22222222222222221</v>
      </c>
      <c r="J63" s="21">
        <f t="shared" si="7"/>
        <v>-0.35353535353535354</v>
      </c>
    </row>
    <row r="64" spans="1:10" x14ac:dyDescent="0.2">
      <c r="A64" s="158" t="s">
        <v>428</v>
      </c>
      <c r="B64" s="65">
        <v>6</v>
      </c>
      <c r="C64" s="66">
        <v>11</v>
      </c>
      <c r="D64" s="65">
        <v>248</v>
      </c>
      <c r="E64" s="66">
        <v>228</v>
      </c>
      <c r="F64" s="67"/>
      <c r="G64" s="65">
        <f t="shared" si="4"/>
        <v>-5</v>
      </c>
      <c r="H64" s="66">
        <f t="shared" si="5"/>
        <v>20</v>
      </c>
      <c r="I64" s="20">
        <f t="shared" si="6"/>
        <v>-0.45454545454545453</v>
      </c>
      <c r="J64" s="21">
        <f t="shared" si="7"/>
        <v>8.771929824561403E-2</v>
      </c>
    </row>
    <row r="65" spans="1:10" x14ac:dyDescent="0.2">
      <c r="A65" s="158" t="s">
        <v>429</v>
      </c>
      <c r="B65" s="65">
        <v>3</v>
      </c>
      <c r="C65" s="66">
        <v>11</v>
      </c>
      <c r="D65" s="65">
        <v>62</v>
      </c>
      <c r="E65" s="66">
        <v>78</v>
      </c>
      <c r="F65" s="67"/>
      <c r="G65" s="65">
        <f t="shared" si="4"/>
        <v>-8</v>
      </c>
      <c r="H65" s="66">
        <f t="shared" si="5"/>
        <v>-16</v>
      </c>
      <c r="I65" s="20">
        <f t="shared" si="6"/>
        <v>-0.72727272727272729</v>
      </c>
      <c r="J65" s="21">
        <f t="shared" si="7"/>
        <v>-0.20512820512820512</v>
      </c>
    </row>
    <row r="66" spans="1:10" x14ac:dyDescent="0.2">
      <c r="A66" s="158" t="s">
        <v>467</v>
      </c>
      <c r="B66" s="65">
        <v>23</v>
      </c>
      <c r="C66" s="66">
        <v>9</v>
      </c>
      <c r="D66" s="65">
        <v>148</v>
      </c>
      <c r="E66" s="66">
        <v>159</v>
      </c>
      <c r="F66" s="67"/>
      <c r="G66" s="65">
        <f t="shared" si="4"/>
        <v>14</v>
      </c>
      <c r="H66" s="66">
        <f t="shared" si="5"/>
        <v>-11</v>
      </c>
      <c r="I66" s="20">
        <f t="shared" si="6"/>
        <v>1.5555555555555556</v>
      </c>
      <c r="J66" s="21">
        <f t="shared" si="7"/>
        <v>-6.9182389937106917E-2</v>
      </c>
    </row>
    <row r="67" spans="1:10" x14ac:dyDescent="0.2">
      <c r="A67" s="158" t="s">
        <v>468</v>
      </c>
      <c r="B67" s="65">
        <v>3</v>
      </c>
      <c r="C67" s="66">
        <v>1</v>
      </c>
      <c r="D67" s="65">
        <v>43</v>
      </c>
      <c r="E67" s="66">
        <v>3</v>
      </c>
      <c r="F67" s="67"/>
      <c r="G67" s="65">
        <f t="shared" si="4"/>
        <v>2</v>
      </c>
      <c r="H67" s="66">
        <f t="shared" si="5"/>
        <v>40</v>
      </c>
      <c r="I67" s="20">
        <f t="shared" si="6"/>
        <v>2</v>
      </c>
      <c r="J67" s="21" t="str">
        <f t="shared" si="7"/>
        <v>&gt;999%</v>
      </c>
    </row>
    <row r="68" spans="1:10" x14ac:dyDescent="0.2">
      <c r="A68" s="158" t="s">
        <v>488</v>
      </c>
      <c r="B68" s="65">
        <v>3</v>
      </c>
      <c r="C68" s="66">
        <v>2</v>
      </c>
      <c r="D68" s="65">
        <v>47</v>
      </c>
      <c r="E68" s="66">
        <v>30</v>
      </c>
      <c r="F68" s="67"/>
      <c r="G68" s="65">
        <f t="shared" si="4"/>
        <v>1</v>
      </c>
      <c r="H68" s="66">
        <f t="shared" si="5"/>
        <v>17</v>
      </c>
      <c r="I68" s="20">
        <f t="shared" si="6"/>
        <v>0.5</v>
      </c>
      <c r="J68" s="21">
        <f t="shared" si="7"/>
        <v>0.56666666666666665</v>
      </c>
    </row>
    <row r="69" spans="1:10" x14ac:dyDescent="0.2">
      <c r="A69" s="158" t="s">
        <v>331</v>
      </c>
      <c r="B69" s="65">
        <v>0</v>
      </c>
      <c r="C69" s="66">
        <v>0</v>
      </c>
      <c r="D69" s="65">
        <v>17</v>
      </c>
      <c r="E69" s="66">
        <v>6</v>
      </c>
      <c r="F69" s="67"/>
      <c r="G69" s="65">
        <f t="shared" si="4"/>
        <v>0</v>
      </c>
      <c r="H69" s="66">
        <f t="shared" si="5"/>
        <v>11</v>
      </c>
      <c r="I69" s="20" t="str">
        <f t="shared" si="6"/>
        <v>-</v>
      </c>
      <c r="J69" s="21">
        <f t="shared" si="7"/>
        <v>1.8333333333333333</v>
      </c>
    </row>
    <row r="70" spans="1:10" s="160" customFormat="1" x14ac:dyDescent="0.2">
      <c r="A70" s="178" t="s">
        <v>647</v>
      </c>
      <c r="B70" s="71">
        <v>125</v>
      </c>
      <c r="C70" s="72">
        <v>91</v>
      </c>
      <c r="D70" s="71">
        <v>1304</v>
      </c>
      <c r="E70" s="72">
        <v>1152</v>
      </c>
      <c r="F70" s="73"/>
      <c r="G70" s="71">
        <f t="shared" si="4"/>
        <v>34</v>
      </c>
      <c r="H70" s="72">
        <f t="shared" si="5"/>
        <v>152</v>
      </c>
      <c r="I70" s="37">
        <f t="shared" si="6"/>
        <v>0.37362637362637363</v>
      </c>
      <c r="J70" s="38">
        <f t="shared" si="7"/>
        <v>0.13194444444444445</v>
      </c>
    </row>
    <row r="71" spans="1:10" x14ac:dyDescent="0.2">
      <c r="A71" s="177"/>
      <c r="B71" s="143"/>
      <c r="C71" s="144"/>
      <c r="D71" s="143"/>
      <c r="E71" s="144"/>
      <c r="F71" s="145"/>
      <c r="G71" s="143"/>
      <c r="H71" s="144"/>
      <c r="I71" s="151"/>
      <c r="J71" s="152"/>
    </row>
    <row r="72" spans="1:10" s="139" customFormat="1" x14ac:dyDescent="0.2">
      <c r="A72" s="159" t="s">
        <v>37</v>
      </c>
      <c r="B72" s="65"/>
      <c r="C72" s="66"/>
      <c r="D72" s="65"/>
      <c r="E72" s="66"/>
      <c r="F72" s="67"/>
      <c r="G72" s="65"/>
      <c r="H72" s="66"/>
      <c r="I72" s="20"/>
      <c r="J72" s="21"/>
    </row>
    <row r="73" spans="1:10" x14ac:dyDescent="0.2">
      <c r="A73" s="158" t="s">
        <v>528</v>
      </c>
      <c r="B73" s="65">
        <v>2</v>
      </c>
      <c r="C73" s="66">
        <v>0</v>
      </c>
      <c r="D73" s="65">
        <v>2</v>
      </c>
      <c r="E73" s="66">
        <v>0</v>
      </c>
      <c r="F73" s="67"/>
      <c r="G73" s="65">
        <f>B73-C73</f>
        <v>2</v>
      </c>
      <c r="H73" s="66">
        <f>D73-E73</f>
        <v>2</v>
      </c>
      <c r="I73" s="20" t="str">
        <f>IF(C73=0, "-", IF(G73/C73&lt;10, G73/C73, "&gt;999%"))</f>
        <v>-</v>
      </c>
      <c r="J73" s="21" t="str">
        <f>IF(E73=0, "-", IF(H73/E73&lt;10, H73/E73, "&gt;999%"))</f>
        <v>-</v>
      </c>
    </row>
    <row r="74" spans="1:10" s="160" customFormat="1" x14ac:dyDescent="0.2">
      <c r="A74" s="178" t="s">
        <v>648</v>
      </c>
      <c r="B74" s="71">
        <v>2</v>
      </c>
      <c r="C74" s="72">
        <v>0</v>
      </c>
      <c r="D74" s="71">
        <v>2</v>
      </c>
      <c r="E74" s="72">
        <v>0</v>
      </c>
      <c r="F74" s="73"/>
      <c r="G74" s="71">
        <f>B74-C74</f>
        <v>2</v>
      </c>
      <c r="H74" s="72">
        <f>D74-E74</f>
        <v>2</v>
      </c>
      <c r="I74" s="37" t="str">
        <f>IF(C74=0, "-", IF(G74/C74&lt;10, G74/C74, "&gt;999%"))</f>
        <v>-</v>
      </c>
      <c r="J74" s="38" t="str">
        <f>IF(E74=0, "-", IF(H74/E74&lt;10, H74/E74, "&gt;999%"))</f>
        <v>-</v>
      </c>
    </row>
    <row r="75" spans="1:10" x14ac:dyDescent="0.2">
      <c r="A75" s="177"/>
      <c r="B75" s="143"/>
      <c r="C75" s="144"/>
      <c r="D75" s="143"/>
      <c r="E75" s="144"/>
      <c r="F75" s="145"/>
      <c r="G75" s="143"/>
      <c r="H75" s="144"/>
      <c r="I75" s="151"/>
      <c r="J75" s="152"/>
    </row>
    <row r="76" spans="1:10" s="139" customFormat="1" x14ac:dyDescent="0.2">
      <c r="A76" s="159" t="s">
        <v>38</v>
      </c>
      <c r="B76" s="65"/>
      <c r="C76" s="66"/>
      <c r="D76" s="65"/>
      <c r="E76" s="66"/>
      <c r="F76" s="67"/>
      <c r="G76" s="65"/>
      <c r="H76" s="66"/>
      <c r="I76" s="20"/>
      <c r="J76" s="21"/>
    </row>
    <row r="77" spans="1:10" x14ac:dyDescent="0.2">
      <c r="A77" s="158" t="s">
        <v>291</v>
      </c>
      <c r="B77" s="65">
        <v>0</v>
      </c>
      <c r="C77" s="66">
        <v>1</v>
      </c>
      <c r="D77" s="65">
        <v>14</v>
      </c>
      <c r="E77" s="66">
        <v>14</v>
      </c>
      <c r="F77" s="67"/>
      <c r="G77" s="65">
        <f>B77-C77</f>
        <v>-1</v>
      </c>
      <c r="H77" s="66">
        <f>D77-E77</f>
        <v>0</v>
      </c>
      <c r="I77" s="20">
        <f>IF(C77=0, "-", IF(G77/C77&lt;10, G77/C77, "&gt;999%"))</f>
        <v>-1</v>
      </c>
      <c r="J77" s="21">
        <f>IF(E77=0, "-", IF(H77/E77&lt;10, H77/E77, "&gt;999%"))</f>
        <v>0</v>
      </c>
    </row>
    <row r="78" spans="1:10" s="160" customFormat="1" x14ac:dyDescent="0.2">
      <c r="A78" s="178" t="s">
        <v>649</v>
      </c>
      <c r="B78" s="71">
        <v>0</v>
      </c>
      <c r="C78" s="72">
        <v>1</v>
      </c>
      <c r="D78" s="71">
        <v>14</v>
      </c>
      <c r="E78" s="72">
        <v>14</v>
      </c>
      <c r="F78" s="73"/>
      <c r="G78" s="71">
        <f>B78-C78</f>
        <v>-1</v>
      </c>
      <c r="H78" s="72">
        <f>D78-E78</f>
        <v>0</v>
      </c>
      <c r="I78" s="37">
        <f>IF(C78=0, "-", IF(G78/C78&lt;10, G78/C78, "&gt;999%"))</f>
        <v>-1</v>
      </c>
      <c r="J78" s="38">
        <f>IF(E78=0, "-", IF(H78/E78&lt;10, H78/E78, "&gt;999%"))</f>
        <v>0</v>
      </c>
    </row>
    <row r="79" spans="1:10" x14ac:dyDescent="0.2">
      <c r="A79" s="177"/>
      <c r="B79" s="143"/>
      <c r="C79" s="144"/>
      <c r="D79" s="143"/>
      <c r="E79" s="144"/>
      <c r="F79" s="145"/>
      <c r="G79" s="143"/>
      <c r="H79" s="144"/>
      <c r="I79" s="151"/>
      <c r="J79" s="152"/>
    </row>
    <row r="80" spans="1:10" s="139" customFormat="1" x14ac:dyDescent="0.2">
      <c r="A80" s="159" t="s">
        <v>39</v>
      </c>
      <c r="B80" s="65"/>
      <c r="C80" s="66"/>
      <c r="D80" s="65"/>
      <c r="E80" s="66"/>
      <c r="F80" s="67"/>
      <c r="G80" s="65"/>
      <c r="H80" s="66"/>
      <c r="I80" s="20"/>
      <c r="J80" s="21"/>
    </row>
    <row r="81" spans="1:10" x14ac:dyDescent="0.2">
      <c r="A81" s="158" t="s">
        <v>503</v>
      </c>
      <c r="B81" s="65">
        <v>0</v>
      </c>
      <c r="C81" s="66">
        <v>0</v>
      </c>
      <c r="D81" s="65">
        <v>0</v>
      </c>
      <c r="E81" s="66">
        <v>2</v>
      </c>
      <c r="F81" s="67"/>
      <c r="G81" s="65">
        <f t="shared" ref="G81:G86" si="8">B81-C81</f>
        <v>0</v>
      </c>
      <c r="H81" s="66">
        <f t="shared" ref="H81:H86" si="9">D81-E81</f>
        <v>-2</v>
      </c>
      <c r="I81" s="20" t="str">
        <f t="shared" ref="I81:I86" si="10">IF(C81=0, "-", IF(G81/C81&lt;10, G81/C81, "&gt;999%"))</f>
        <v>-</v>
      </c>
      <c r="J81" s="21">
        <f t="shared" ref="J81:J86" si="11">IF(E81=0, "-", IF(H81/E81&lt;10, H81/E81, "&gt;999%"))</f>
        <v>-1</v>
      </c>
    </row>
    <row r="82" spans="1:10" x14ac:dyDescent="0.2">
      <c r="A82" s="158" t="s">
        <v>216</v>
      </c>
      <c r="B82" s="65">
        <v>0</v>
      </c>
      <c r="C82" s="66">
        <v>0</v>
      </c>
      <c r="D82" s="65">
        <v>3</v>
      </c>
      <c r="E82" s="66">
        <v>3</v>
      </c>
      <c r="F82" s="67"/>
      <c r="G82" s="65">
        <f t="shared" si="8"/>
        <v>0</v>
      </c>
      <c r="H82" s="66">
        <f t="shared" si="9"/>
        <v>0</v>
      </c>
      <c r="I82" s="20" t="str">
        <f t="shared" si="10"/>
        <v>-</v>
      </c>
      <c r="J82" s="21">
        <f t="shared" si="11"/>
        <v>0</v>
      </c>
    </row>
    <row r="83" spans="1:10" x14ac:dyDescent="0.2">
      <c r="A83" s="158" t="s">
        <v>358</v>
      </c>
      <c r="B83" s="65">
        <v>0</v>
      </c>
      <c r="C83" s="66">
        <v>1</v>
      </c>
      <c r="D83" s="65">
        <v>1</v>
      </c>
      <c r="E83" s="66">
        <v>1</v>
      </c>
      <c r="F83" s="67"/>
      <c r="G83" s="65">
        <f t="shared" si="8"/>
        <v>-1</v>
      </c>
      <c r="H83" s="66">
        <f t="shared" si="9"/>
        <v>0</v>
      </c>
      <c r="I83" s="20">
        <f t="shared" si="10"/>
        <v>-1</v>
      </c>
      <c r="J83" s="21">
        <f t="shared" si="11"/>
        <v>0</v>
      </c>
    </row>
    <row r="84" spans="1:10" x14ac:dyDescent="0.2">
      <c r="A84" s="158" t="s">
        <v>359</v>
      </c>
      <c r="B84" s="65">
        <v>0</v>
      </c>
      <c r="C84" s="66">
        <v>0</v>
      </c>
      <c r="D84" s="65">
        <v>0</v>
      </c>
      <c r="E84" s="66">
        <v>1</v>
      </c>
      <c r="F84" s="67"/>
      <c r="G84" s="65">
        <f t="shared" si="8"/>
        <v>0</v>
      </c>
      <c r="H84" s="66">
        <f t="shared" si="9"/>
        <v>-1</v>
      </c>
      <c r="I84" s="20" t="str">
        <f t="shared" si="10"/>
        <v>-</v>
      </c>
      <c r="J84" s="21">
        <f t="shared" si="11"/>
        <v>-1</v>
      </c>
    </row>
    <row r="85" spans="1:10" x14ac:dyDescent="0.2">
      <c r="A85" s="158" t="s">
        <v>403</v>
      </c>
      <c r="B85" s="65">
        <v>0</v>
      </c>
      <c r="C85" s="66">
        <v>0</v>
      </c>
      <c r="D85" s="65">
        <v>5</v>
      </c>
      <c r="E85" s="66">
        <v>2</v>
      </c>
      <c r="F85" s="67"/>
      <c r="G85" s="65">
        <f t="shared" si="8"/>
        <v>0</v>
      </c>
      <c r="H85" s="66">
        <f t="shared" si="9"/>
        <v>3</v>
      </c>
      <c r="I85" s="20" t="str">
        <f t="shared" si="10"/>
        <v>-</v>
      </c>
      <c r="J85" s="21">
        <f t="shared" si="11"/>
        <v>1.5</v>
      </c>
    </row>
    <row r="86" spans="1:10" s="160" customFormat="1" x14ac:dyDescent="0.2">
      <c r="A86" s="178" t="s">
        <v>650</v>
      </c>
      <c r="B86" s="71">
        <v>0</v>
      </c>
      <c r="C86" s="72">
        <v>1</v>
      </c>
      <c r="D86" s="71">
        <v>9</v>
      </c>
      <c r="E86" s="72">
        <v>9</v>
      </c>
      <c r="F86" s="73"/>
      <c r="G86" s="71">
        <f t="shared" si="8"/>
        <v>-1</v>
      </c>
      <c r="H86" s="72">
        <f t="shared" si="9"/>
        <v>0</v>
      </c>
      <c r="I86" s="37">
        <f t="shared" si="10"/>
        <v>-1</v>
      </c>
      <c r="J86" s="38">
        <f t="shared" si="11"/>
        <v>0</v>
      </c>
    </row>
    <row r="87" spans="1:10" x14ac:dyDescent="0.2">
      <c r="A87" s="177"/>
      <c r="B87" s="143"/>
      <c r="C87" s="144"/>
      <c r="D87" s="143"/>
      <c r="E87" s="144"/>
      <c r="F87" s="145"/>
      <c r="G87" s="143"/>
      <c r="H87" s="144"/>
      <c r="I87" s="151"/>
      <c r="J87" s="152"/>
    </row>
    <row r="88" spans="1:10" s="139" customFormat="1" x14ac:dyDescent="0.2">
      <c r="A88" s="159" t="s">
        <v>40</v>
      </c>
      <c r="B88" s="65"/>
      <c r="C88" s="66"/>
      <c r="D88" s="65"/>
      <c r="E88" s="66"/>
      <c r="F88" s="67"/>
      <c r="G88" s="65"/>
      <c r="H88" s="66"/>
      <c r="I88" s="20"/>
      <c r="J88" s="21"/>
    </row>
    <row r="89" spans="1:10" x14ac:dyDescent="0.2">
      <c r="A89" s="158" t="s">
        <v>571</v>
      </c>
      <c r="B89" s="65">
        <v>3</v>
      </c>
      <c r="C89" s="66">
        <v>1</v>
      </c>
      <c r="D89" s="65">
        <v>21</v>
      </c>
      <c r="E89" s="66">
        <v>18</v>
      </c>
      <c r="F89" s="67"/>
      <c r="G89" s="65">
        <f>B89-C89</f>
        <v>2</v>
      </c>
      <c r="H89" s="66">
        <f>D89-E89</f>
        <v>3</v>
      </c>
      <c r="I89" s="20">
        <f>IF(C89=0, "-", IF(G89/C89&lt;10, G89/C89, "&gt;999%"))</f>
        <v>2</v>
      </c>
      <c r="J89" s="21">
        <f>IF(E89=0, "-", IF(H89/E89&lt;10, H89/E89, "&gt;999%"))</f>
        <v>0.16666666666666666</v>
      </c>
    </row>
    <row r="90" spans="1:10" s="160" customFormat="1" x14ac:dyDescent="0.2">
      <c r="A90" s="178" t="s">
        <v>651</v>
      </c>
      <c r="B90" s="71">
        <v>3</v>
      </c>
      <c r="C90" s="72">
        <v>1</v>
      </c>
      <c r="D90" s="71">
        <v>21</v>
      </c>
      <c r="E90" s="72">
        <v>18</v>
      </c>
      <c r="F90" s="73"/>
      <c r="G90" s="71">
        <f>B90-C90</f>
        <v>2</v>
      </c>
      <c r="H90" s="72">
        <f>D90-E90</f>
        <v>3</v>
      </c>
      <c r="I90" s="37">
        <f>IF(C90=0, "-", IF(G90/C90&lt;10, G90/C90, "&gt;999%"))</f>
        <v>2</v>
      </c>
      <c r="J90" s="38">
        <f>IF(E90=0, "-", IF(H90/E90&lt;10, H90/E90, "&gt;999%"))</f>
        <v>0.16666666666666666</v>
      </c>
    </row>
    <row r="91" spans="1:10" x14ac:dyDescent="0.2">
      <c r="A91" s="177"/>
      <c r="B91" s="143"/>
      <c r="C91" s="144"/>
      <c r="D91" s="143"/>
      <c r="E91" s="144"/>
      <c r="F91" s="145"/>
      <c r="G91" s="143"/>
      <c r="H91" s="144"/>
      <c r="I91" s="151"/>
      <c r="J91" s="152"/>
    </row>
    <row r="92" spans="1:10" s="139" customFormat="1" x14ac:dyDescent="0.2">
      <c r="A92" s="159" t="s">
        <v>41</v>
      </c>
      <c r="B92" s="65"/>
      <c r="C92" s="66"/>
      <c r="D92" s="65"/>
      <c r="E92" s="66"/>
      <c r="F92" s="67"/>
      <c r="G92" s="65"/>
      <c r="H92" s="66"/>
      <c r="I92" s="20"/>
      <c r="J92" s="21"/>
    </row>
    <row r="93" spans="1:10" x14ac:dyDescent="0.2">
      <c r="A93" s="158" t="s">
        <v>572</v>
      </c>
      <c r="B93" s="65">
        <v>0</v>
      </c>
      <c r="C93" s="66">
        <v>0</v>
      </c>
      <c r="D93" s="65">
        <v>2</v>
      </c>
      <c r="E93" s="66">
        <v>0</v>
      </c>
      <c r="F93" s="67"/>
      <c r="G93" s="65">
        <f>B93-C93</f>
        <v>0</v>
      </c>
      <c r="H93" s="66">
        <f>D93-E93</f>
        <v>2</v>
      </c>
      <c r="I93" s="20" t="str">
        <f>IF(C93=0, "-", IF(G93/C93&lt;10, G93/C93, "&gt;999%"))</f>
        <v>-</v>
      </c>
      <c r="J93" s="21" t="str">
        <f>IF(E93=0, "-", IF(H93/E93&lt;10, H93/E93, "&gt;999%"))</f>
        <v>-</v>
      </c>
    </row>
    <row r="94" spans="1:10" s="160" customFormat="1" x14ac:dyDescent="0.2">
      <c r="A94" s="178" t="s">
        <v>652</v>
      </c>
      <c r="B94" s="71">
        <v>0</v>
      </c>
      <c r="C94" s="72">
        <v>0</v>
      </c>
      <c r="D94" s="71">
        <v>2</v>
      </c>
      <c r="E94" s="72">
        <v>0</v>
      </c>
      <c r="F94" s="73"/>
      <c r="G94" s="71">
        <f>B94-C94</f>
        <v>0</v>
      </c>
      <c r="H94" s="72">
        <f>D94-E94</f>
        <v>2</v>
      </c>
      <c r="I94" s="37" t="str">
        <f>IF(C94=0, "-", IF(G94/C94&lt;10, G94/C94, "&gt;999%"))</f>
        <v>-</v>
      </c>
      <c r="J94" s="38" t="str">
        <f>IF(E94=0, "-", IF(H94/E94&lt;10, H94/E94, "&gt;999%"))</f>
        <v>-</v>
      </c>
    </row>
    <row r="95" spans="1:10" x14ac:dyDescent="0.2">
      <c r="A95" s="177"/>
      <c r="B95" s="143"/>
      <c r="C95" s="144"/>
      <c r="D95" s="143"/>
      <c r="E95" s="144"/>
      <c r="F95" s="145"/>
      <c r="G95" s="143"/>
      <c r="H95" s="144"/>
      <c r="I95" s="151"/>
      <c r="J95" s="152"/>
    </row>
    <row r="96" spans="1:10" s="139" customFormat="1" x14ac:dyDescent="0.2">
      <c r="A96" s="159" t="s">
        <v>42</v>
      </c>
      <c r="B96" s="65"/>
      <c r="C96" s="66"/>
      <c r="D96" s="65"/>
      <c r="E96" s="66"/>
      <c r="F96" s="67"/>
      <c r="G96" s="65"/>
      <c r="H96" s="66"/>
      <c r="I96" s="20"/>
      <c r="J96" s="21"/>
    </row>
    <row r="97" spans="1:10" x14ac:dyDescent="0.2">
      <c r="A97" s="158" t="s">
        <v>348</v>
      </c>
      <c r="B97" s="65">
        <v>2</v>
      </c>
      <c r="C97" s="66">
        <v>0</v>
      </c>
      <c r="D97" s="65">
        <v>20</v>
      </c>
      <c r="E97" s="66">
        <v>24</v>
      </c>
      <c r="F97" s="67"/>
      <c r="G97" s="65">
        <f>B97-C97</f>
        <v>2</v>
      </c>
      <c r="H97" s="66">
        <f>D97-E97</f>
        <v>-4</v>
      </c>
      <c r="I97" s="20" t="str">
        <f>IF(C97=0, "-", IF(G97/C97&lt;10, G97/C97, "&gt;999%"))</f>
        <v>-</v>
      </c>
      <c r="J97" s="21">
        <f>IF(E97=0, "-", IF(H97/E97&lt;10, H97/E97, "&gt;999%"))</f>
        <v>-0.16666666666666666</v>
      </c>
    </row>
    <row r="98" spans="1:10" s="160" customFormat="1" x14ac:dyDescent="0.2">
      <c r="A98" s="178" t="s">
        <v>653</v>
      </c>
      <c r="B98" s="71">
        <v>2</v>
      </c>
      <c r="C98" s="72">
        <v>0</v>
      </c>
      <c r="D98" s="71">
        <v>20</v>
      </c>
      <c r="E98" s="72">
        <v>24</v>
      </c>
      <c r="F98" s="73"/>
      <c r="G98" s="71">
        <f>B98-C98</f>
        <v>2</v>
      </c>
      <c r="H98" s="72">
        <f>D98-E98</f>
        <v>-4</v>
      </c>
      <c r="I98" s="37" t="str">
        <f>IF(C98=0, "-", IF(G98/C98&lt;10, G98/C98, "&gt;999%"))</f>
        <v>-</v>
      </c>
      <c r="J98" s="38">
        <f>IF(E98=0, "-", IF(H98/E98&lt;10, H98/E98, "&gt;999%"))</f>
        <v>-0.16666666666666666</v>
      </c>
    </row>
    <row r="99" spans="1:10" x14ac:dyDescent="0.2">
      <c r="A99" s="177"/>
      <c r="B99" s="143"/>
      <c r="C99" s="144"/>
      <c r="D99" s="143"/>
      <c r="E99" s="144"/>
      <c r="F99" s="145"/>
      <c r="G99" s="143"/>
      <c r="H99" s="144"/>
      <c r="I99" s="151"/>
      <c r="J99" s="152"/>
    </row>
    <row r="100" spans="1:10" s="139" customFormat="1" x14ac:dyDescent="0.2">
      <c r="A100" s="159" t="s">
        <v>43</v>
      </c>
      <c r="B100" s="65"/>
      <c r="C100" s="66"/>
      <c r="D100" s="65"/>
      <c r="E100" s="66"/>
      <c r="F100" s="67"/>
      <c r="G100" s="65"/>
      <c r="H100" s="66"/>
      <c r="I100" s="20"/>
      <c r="J100" s="21"/>
    </row>
    <row r="101" spans="1:10" x14ac:dyDescent="0.2">
      <c r="A101" s="158" t="s">
        <v>317</v>
      </c>
      <c r="B101" s="65">
        <v>0</v>
      </c>
      <c r="C101" s="66">
        <v>1</v>
      </c>
      <c r="D101" s="65">
        <v>0</v>
      </c>
      <c r="E101" s="66">
        <v>8</v>
      </c>
      <c r="F101" s="67"/>
      <c r="G101" s="65">
        <f>B101-C101</f>
        <v>-1</v>
      </c>
      <c r="H101" s="66">
        <f>D101-E101</f>
        <v>-8</v>
      </c>
      <c r="I101" s="20">
        <f>IF(C101=0, "-", IF(G101/C101&lt;10, G101/C101, "&gt;999%"))</f>
        <v>-1</v>
      </c>
      <c r="J101" s="21">
        <f>IF(E101=0, "-", IF(H101/E101&lt;10, H101/E101, "&gt;999%"))</f>
        <v>-1</v>
      </c>
    </row>
    <row r="102" spans="1:10" x14ac:dyDescent="0.2">
      <c r="A102" s="158" t="s">
        <v>197</v>
      </c>
      <c r="B102" s="65">
        <v>0</v>
      </c>
      <c r="C102" s="66">
        <v>1</v>
      </c>
      <c r="D102" s="65">
        <v>49</v>
      </c>
      <c r="E102" s="66">
        <v>49</v>
      </c>
      <c r="F102" s="67"/>
      <c r="G102" s="65">
        <f>B102-C102</f>
        <v>-1</v>
      </c>
      <c r="H102" s="66">
        <f>D102-E102</f>
        <v>0</v>
      </c>
      <c r="I102" s="20">
        <f>IF(C102=0, "-", IF(G102/C102&lt;10, G102/C102, "&gt;999%"))</f>
        <v>-1</v>
      </c>
      <c r="J102" s="21">
        <f>IF(E102=0, "-", IF(H102/E102&lt;10, H102/E102, "&gt;999%"))</f>
        <v>0</v>
      </c>
    </row>
    <row r="103" spans="1:10" x14ac:dyDescent="0.2">
      <c r="A103" s="158" t="s">
        <v>372</v>
      </c>
      <c r="B103" s="65">
        <v>0</v>
      </c>
      <c r="C103" s="66">
        <v>0</v>
      </c>
      <c r="D103" s="65">
        <v>8</v>
      </c>
      <c r="E103" s="66">
        <v>10</v>
      </c>
      <c r="F103" s="67"/>
      <c r="G103" s="65">
        <f>B103-C103</f>
        <v>0</v>
      </c>
      <c r="H103" s="66">
        <f>D103-E103</f>
        <v>-2</v>
      </c>
      <c r="I103" s="20" t="str">
        <f>IF(C103=0, "-", IF(G103/C103&lt;10, G103/C103, "&gt;999%"))</f>
        <v>-</v>
      </c>
      <c r="J103" s="21">
        <f>IF(E103=0, "-", IF(H103/E103&lt;10, H103/E103, "&gt;999%"))</f>
        <v>-0.2</v>
      </c>
    </row>
    <row r="104" spans="1:10" s="160" customFormat="1" x14ac:dyDescent="0.2">
      <c r="A104" s="178" t="s">
        <v>654</v>
      </c>
      <c r="B104" s="71">
        <v>0</v>
      </c>
      <c r="C104" s="72">
        <v>2</v>
      </c>
      <c r="D104" s="71">
        <v>57</v>
      </c>
      <c r="E104" s="72">
        <v>67</v>
      </c>
      <c r="F104" s="73"/>
      <c r="G104" s="71">
        <f>B104-C104</f>
        <v>-2</v>
      </c>
      <c r="H104" s="72">
        <f>D104-E104</f>
        <v>-10</v>
      </c>
      <c r="I104" s="37">
        <f>IF(C104=0, "-", IF(G104/C104&lt;10, G104/C104, "&gt;999%"))</f>
        <v>-1</v>
      </c>
      <c r="J104" s="38">
        <f>IF(E104=0, "-", IF(H104/E104&lt;10, H104/E104, "&gt;999%"))</f>
        <v>-0.14925373134328357</v>
      </c>
    </row>
    <row r="105" spans="1:10" x14ac:dyDescent="0.2">
      <c r="A105" s="177"/>
      <c r="B105" s="143"/>
      <c r="C105" s="144"/>
      <c r="D105" s="143"/>
      <c r="E105" s="144"/>
      <c r="F105" s="145"/>
      <c r="G105" s="143"/>
      <c r="H105" s="144"/>
      <c r="I105" s="151"/>
      <c r="J105" s="152"/>
    </row>
    <row r="106" spans="1:10" s="139" customFormat="1" x14ac:dyDescent="0.2">
      <c r="A106" s="159" t="s">
        <v>44</v>
      </c>
      <c r="B106" s="65"/>
      <c r="C106" s="66"/>
      <c r="D106" s="65"/>
      <c r="E106" s="66"/>
      <c r="F106" s="67"/>
      <c r="G106" s="65"/>
      <c r="H106" s="66"/>
      <c r="I106" s="20"/>
      <c r="J106" s="21"/>
    </row>
    <row r="107" spans="1:10" x14ac:dyDescent="0.2">
      <c r="A107" s="158" t="s">
        <v>504</v>
      </c>
      <c r="B107" s="65">
        <v>1</v>
      </c>
      <c r="C107" s="66">
        <v>2</v>
      </c>
      <c r="D107" s="65">
        <v>10</v>
      </c>
      <c r="E107" s="66">
        <v>16</v>
      </c>
      <c r="F107" s="67"/>
      <c r="G107" s="65">
        <f>B107-C107</f>
        <v>-1</v>
      </c>
      <c r="H107" s="66">
        <f>D107-E107</f>
        <v>-6</v>
      </c>
      <c r="I107" s="20">
        <f>IF(C107=0, "-", IF(G107/C107&lt;10, G107/C107, "&gt;999%"))</f>
        <v>-0.5</v>
      </c>
      <c r="J107" s="21">
        <f>IF(E107=0, "-", IF(H107/E107&lt;10, H107/E107, "&gt;999%"))</f>
        <v>-0.375</v>
      </c>
    </row>
    <row r="108" spans="1:10" x14ac:dyDescent="0.2">
      <c r="A108" s="158" t="s">
        <v>549</v>
      </c>
      <c r="B108" s="65">
        <v>4</v>
      </c>
      <c r="C108" s="66">
        <v>8</v>
      </c>
      <c r="D108" s="65">
        <v>74</v>
      </c>
      <c r="E108" s="66">
        <v>90</v>
      </c>
      <c r="F108" s="67"/>
      <c r="G108" s="65">
        <f>B108-C108</f>
        <v>-4</v>
      </c>
      <c r="H108" s="66">
        <f>D108-E108</f>
        <v>-16</v>
      </c>
      <c r="I108" s="20">
        <f>IF(C108=0, "-", IF(G108/C108&lt;10, G108/C108, "&gt;999%"))</f>
        <v>-0.5</v>
      </c>
      <c r="J108" s="21">
        <f>IF(E108=0, "-", IF(H108/E108&lt;10, H108/E108, "&gt;999%"))</f>
        <v>-0.17777777777777778</v>
      </c>
    </row>
    <row r="109" spans="1:10" s="160" customFormat="1" x14ac:dyDescent="0.2">
      <c r="A109" s="178" t="s">
        <v>655</v>
      </c>
      <c r="B109" s="71">
        <v>5</v>
      </c>
      <c r="C109" s="72">
        <v>10</v>
      </c>
      <c r="D109" s="71">
        <v>84</v>
      </c>
      <c r="E109" s="72">
        <v>106</v>
      </c>
      <c r="F109" s="73"/>
      <c r="G109" s="71">
        <f>B109-C109</f>
        <v>-5</v>
      </c>
      <c r="H109" s="72">
        <f>D109-E109</f>
        <v>-22</v>
      </c>
      <c r="I109" s="37">
        <f>IF(C109=0, "-", IF(G109/C109&lt;10, G109/C109, "&gt;999%"))</f>
        <v>-0.5</v>
      </c>
      <c r="J109" s="38">
        <f>IF(E109=0, "-", IF(H109/E109&lt;10, H109/E109, "&gt;999%"))</f>
        <v>-0.20754716981132076</v>
      </c>
    </row>
    <row r="110" spans="1:10" x14ac:dyDescent="0.2">
      <c r="A110" s="177"/>
      <c r="B110" s="143"/>
      <c r="C110" s="144"/>
      <c r="D110" s="143"/>
      <c r="E110" s="144"/>
      <c r="F110" s="145"/>
      <c r="G110" s="143"/>
      <c r="H110" s="144"/>
      <c r="I110" s="151"/>
      <c r="J110" s="152"/>
    </row>
    <row r="111" spans="1:10" s="139" customFormat="1" x14ac:dyDescent="0.2">
      <c r="A111" s="159" t="s">
        <v>45</v>
      </c>
      <c r="B111" s="65"/>
      <c r="C111" s="66"/>
      <c r="D111" s="65"/>
      <c r="E111" s="66"/>
      <c r="F111" s="67"/>
      <c r="G111" s="65"/>
      <c r="H111" s="66"/>
      <c r="I111" s="20"/>
      <c r="J111" s="21"/>
    </row>
    <row r="112" spans="1:10" x14ac:dyDescent="0.2">
      <c r="A112" s="158" t="s">
        <v>360</v>
      </c>
      <c r="B112" s="65">
        <v>1</v>
      </c>
      <c r="C112" s="66">
        <v>5</v>
      </c>
      <c r="D112" s="65">
        <v>6</v>
      </c>
      <c r="E112" s="66">
        <v>56</v>
      </c>
      <c r="F112" s="67"/>
      <c r="G112" s="65">
        <f t="shared" ref="G112:G125" si="12">B112-C112</f>
        <v>-4</v>
      </c>
      <c r="H112" s="66">
        <f t="shared" ref="H112:H125" si="13">D112-E112</f>
        <v>-50</v>
      </c>
      <c r="I112" s="20">
        <f t="shared" ref="I112:I125" si="14">IF(C112=0, "-", IF(G112/C112&lt;10, G112/C112, "&gt;999%"))</f>
        <v>-0.8</v>
      </c>
      <c r="J112" s="21">
        <f t="shared" ref="J112:J125" si="15">IF(E112=0, "-", IF(H112/E112&lt;10, H112/E112, "&gt;999%"))</f>
        <v>-0.8928571428571429</v>
      </c>
    </row>
    <row r="113" spans="1:10" x14ac:dyDescent="0.2">
      <c r="A113" s="158" t="s">
        <v>439</v>
      </c>
      <c r="B113" s="65">
        <v>5</v>
      </c>
      <c r="C113" s="66">
        <v>11</v>
      </c>
      <c r="D113" s="65">
        <v>98</v>
      </c>
      <c r="E113" s="66">
        <v>183</v>
      </c>
      <c r="F113" s="67"/>
      <c r="G113" s="65">
        <f t="shared" si="12"/>
        <v>-6</v>
      </c>
      <c r="H113" s="66">
        <f t="shared" si="13"/>
        <v>-85</v>
      </c>
      <c r="I113" s="20">
        <f t="shared" si="14"/>
        <v>-0.54545454545454541</v>
      </c>
      <c r="J113" s="21">
        <f t="shared" si="15"/>
        <v>-0.46448087431693991</v>
      </c>
    </row>
    <row r="114" spans="1:10" x14ac:dyDescent="0.2">
      <c r="A114" s="158" t="s">
        <v>404</v>
      </c>
      <c r="B114" s="65">
        <v>38</v>
      </c>
      <c r="C114" s="66">
        <v>25</v>
      </c>
      <c r="D114" s="65">
        <v>176</v>
      </c>
      <c r="E114" s="66">
        <v>322</v>
      </c>
      <c r="F114" s="67"/>
      <c r="G114" s="65">
        <f t="shared" si="12"/>
        <v>13</v>
      </c>
      <c r="H114" s="66">
        <f t="shared" si="13"/>
        <v>-146</v>
      </c>
      <c r="I114" s="20">
        <f t="shared" si="14"/>
        <v>0.52</v>
      </c>
      <c r="J114" s="21">
        <f t="shared" si="15"/>
        <v>-0.453416149068323</v>
      </c>
    </row>
    <row r="115" spans="1:10" x14ac:dyDescent="0.2">
      <c r="A115" s="158" t="s">
        <v>440</v>
      </c>
      <c r="B115" s="65">
        <v>91</v>
      </c>
      <c r="C115" s="66">
        <v>56</v>
      </c>
      <c r="D115" s="65">
        <v>707</v>
      </c>
      <c r="E115" s="66">
        <v>557</v>
      </c>
      <c r="F115" s="67"/>
      <c r="G115" s="65">
        <f t="shared" si="12"/>
        <v>35</v>
      </c>
      <c r="H115" s="66">
        <f t="shared" si="13"/>
        <v>150</v>
      </c>
      <c r="I115" s="20">
        <f t="shared" si="14"/>
        <v>0.625</v>
      </c>
      <c r="J115" s="21">
        <f t="shared" si="15"/>
        <v>0.26929982046678635</v>
      </c>
    </row>
    <row r="116" spans="1:10" x14ac:dyDescent="0.2">
      <c r="A116" s="158" t="s">
        <v>200</v>
      </c>
      <c r="B116" s="65">
        <v>7</v>
      </c>
      <c r="C116" s="66">
        <v>0</v>
      </c>
      <c r="D116" s="65">
        <v>20</v>
      </c>
      <c r="E116" s="66">
        <v>0</v>
      </c>
      <c r="F116" s="67"/>
      <c r="G116" s="65">
        <f t="shared" si="12"/>
        <v>7</v>
      </c>
      <c r="H116" s="66">
        <f t="shared" si="13"/>
        <v>20</v>
      </c>
      <c r="I116" s="20" t="str">
        <f t="shared" si="14"/>
        <v>-</v>
      </c>
      <c r="J116" s="21" t="str">
        <f t="shared" si="15"/>
        <v>-</v>
      </c>
    </row>
    <row r="117" spans="1:10" x14ac:dyDescent="0.2">
      <c r="A117" s="158" t="s">
        <v>221</v>
      </c>
      <c r="B117" s="65">
        <v>18</v>
      </c>
      <c r="C117" s="66">
        <v>32</v>
      </c>
      <c r="D117" s="65">
        <v>196</v>
      </c>
      <c r="E117" s="66">
        <v>335</v>
      </c>
      <c r="F117" s="67"/>
      <c r="G117" s="65">
        <f t="shared" si="12"/>
        <v>-14</v>
      </c>
      <c r="H117" s="66">
        <f t="shared" si="13"/>
        <v>-139</v>
      </c>
      <c r="I117" s="20">
        <f t="shared" si="14"/>
        <v>-0.4375</v>
      </c>
      <c r="J117" s="21">
        <f t="shared" si="15"/>
        <v>-0.41492537313432837</v>
      </c>
    </row>
    <row r="118" spans="1:10" x14ac:dyDescent="0.2">
      <c r="A118" s="158" t="s">
        <v>252</v>
      </c>
      <c r="B118" s="65">
        <v>0</v>
      </c>
      <c r="C118" s="66">
        <v>1</v>
      </c>
      <c r="D118" s="65">
        <v>6</v>
      </c>
      <c r="E118" s="66">
        <v>49</v>
      </c>
      <c r="F118" s="67"/>
      <c r="G118" s="65">
        <f t="shared" si="12"/>
        <v>-1</v>
      </c>
      <c r="H118" s="66">
        <f t="shared" si="13"/>
        <v>-43</v>
      </c>
      <c r="I118" s="20">
        <f t="shared" si="14"/>
        <v>-1</v>
      </c>
      <c r="J118" s="21">
        <f t="shared" si="15"/>
        <v>-0.87755102040816324</v>
      </c>
    </row>
    <row r="119" spans="1:10" x14ac:dyDescent="0.2">
      <c r="A119" s="158" t="s">
        <v>320</v>
      </c>
      <c r="B119" s="65">
        <v>19</v>
      </c>
      <c r="C119" s="66">
        <v>6</v>
      </c>
      <c r="D119" s="65">
        <v>180</v>
      </c>
      <c r="E119" s="66">
        <v>239</v>
      </c>
      <c r="F119" s="67"/>
      <c r="G119" s="65">
        <f t="shared" si="12"/>
        <v>13</v>
      </c>
      <c r="H119" s="66">
        <f t="shared" si="13"/>
        <v>-59</v>
      </c>
      <c r="I119" s="20">
        <f t="shared" si="14"/>
        <v>2.1666666666666665</v>
      </c>
      <c r="J119" s="21">
        <f t="shared" si="15"/>
        <v>-0.24686192468619247</v>
      </c>
    </row>
    <row r="120" spans="1:10" x14ac:dyDescent="0.2">
      <c r="A120" s="158" t="s">
        <v>361</v>
      </c>
      <c r="B120" s="65">
        <v>17</v>
      </c>
      <c r="C120" s="66">
        <v>0</v>
      </c>
      <c r="D120" s="65">
        <v>65</v>
      </c>
      <c r="E120" s="66">
        <v>0</v>
      </c>
      <c r="F120" s="67"/>
      <c r="G120" s="65">
        <f t="shared" si="12"/>
        <v>17</v>
      </c>
      <c r="H120" s="66">
        <f t="shared" si="13"/>
        <v>65</v>
      </c>
      <c r="I120" s="20" t="str">
        <f t="shared" si="14"/>
        <v>-</v>
      </c>
      <c r="J120" s="21" t="str">
        <f t="shared" si="15"/>
        <v>-</v>
      </c>
    </row>
    <row r="121" spans="1:10" x14ac:dyDescent="0.2">
      <c r="A121" s="158" t="s">
        <v>518</v>
      </c>
      <c r="B121" s="65">
        <v>43</v>
      </c>
      <c r="C121" s="66">
        <v>18</v>
      </c>
      <c r="D121" s="65">
        <v>349</v>
      </c>
      <c r="E121" s="66">
        <v>338</v>
      </c>
      <c r="F121" s="67"/>
      <c r="G121" s="65">
        <f t="shared" si="12"/>
        <v>25</v>
      </c>
      <c r="H121" s="66">
        <f t="shared" si="13"/>
        <v>11</v>
      </c>
      <c r="I121" s="20">
        <f t="shared" si="14"/>
        <v>1.3888888888888888</v>
      </c>
      <c r="J121" s="21">
        <f t="shared" si="15"/>
        <v>3.2544378698224852E-2</v>
      </c>
    </row>
    <row r="122" spans="1:10" x14ac:dyDescent="0.2">
      <c r="A122" s="158" t="s">
        <v>529</v>
      </c>
      <c r="B122" s="65">
        <v>382</v>
      </c>
      <c r="C122" s="66">
        <v>259</v>
      </c>
      <c r="D122" s="65">
        <v>3720</v>
      </c>
      <c r="E122" s="66">
        <v>3482</v>
      </c>
      <c r="F122" s="67"/>
      <c r="G122" s="65">
        <f t="shared" si="12"/>
        <v>123</v>
      </c>
      <c r="H122" s="66">
        <f t="shared" si="13"/>
        <v>238</v>
      </c>
      <c r="I122" s="20">
        <f t="shared" si="14"/>
        <v>0.4749034749034749</v>
      </c>
      <c r="J122" s="21">
        <f t="shared" si="15"/>
        <v>6.8351522113727747E-2</v>
      </c>
    </row>
    <row r="123" spans="1:10" x14ac:dyDescent="0.2">
      <c r="A123" s="158" t="s">
        <v>508</v>
      </c>
      <c r="B123" s="65">
        <v>18</v>
      </c>
      <c r="C123" s="66">
        <v>10</v>
      </c>
      <c r="D123" s="65">
        <v>222</v>
      </c>
      <c r="E123" s="66">
        <v>180</v>
      </c>
      <c r="F123" s="67"/>
      <c r="G123" s="65">
        <f t="shared" si="12"/>
        <v>8</v>
      </c>
      <c r="H123" s="66">
        <f t="shared" si="13"/>
        <v>42</v>
      </c>
      <c r="I123" s="20">
        <f t="shared" si="14"/>
        <v>0.8</v>
      </c>
      <c r="J123" s="21">
        <f t="shared" si="15"/>
        <v>0.23333333333333334</v>
      </c>
    </row>
    <row r="124" spans="1:10" x14ac:dyDescent="0.2">
      <c r="A124" s="158" t="s">
        <v>550</v>
      </c>
      <c r="B124" s="65">
        <v>8</v>
      </c>
      <c r="C124" s="66">
        <v>2</v>
      </c>
      <c r="D124" s="65">
        <v>87</v>
      </c>
      <c r="E124" s="66">
        <v>57</v>
      </c>
      <c r="F124" s="67"/>
      <c r="G124" s="65">
        <f t="shared" si="12"/>
        <v>6</v>
      </c>
      <c r="H124" s="66">
        <f t="shared" si="13"/>
        <v>30</v>
      </c>
      <c r="I124" s="20">
        <f t="shared" si="14"/>
        <v>3</v>
      </c>
      <c r="J124" s="21">
        <f t="shared" si="15"/>
        <v>0.52631578947368418</v>
      </c>
    </row>
    <row r="125" spans="1:10" s="160" customFormat="1" x14ac:dyDescent="0.2">
      <c r="A125" s="178" t="s">
        <v>656</v>
      </c>
      <c r="B125" s="71">
        <v>647</v>
      </c>
      <c r="C125" s="72">
        <v>425</v>
      </c>
      <c r="D125" s="71">
        <v>5832</v>
      </c>
      <c r="E125" s="72">
        <v>5798</v>
      </c>
      <c r="F125" s="73"/>
      <c r="G125" s="71">
        <f t="shared" si="12"/>
        <v>222</v>
      </c>
      <c r="H125" s="72">
        <f t="shared" si="13"/>
        <v>34</v>
      </c>
      <c r="I125" s="37">
        <f t="shared" si="14"/>
        <v>0.52235294117647058</v>
      </c>
      <c r="J125" s="38">
        <f t="shared" si="15"/>
        <v>5.8640910658847882E-3</v>
      </c>
    </row>
    <row r="126" spans="1:10" x14ac:dyDescent="0.2">
      <c r="A126" s="177"/>
      <c r="B126" s="143"/>
      <c r="C126" s="144"/>
      <c r="D126" s="143"/>
      <c r="E126" s="144"/>
      <c r="F126" s="145"/>
      <c r="G126" s="143"/>
      <c r="H126" s="144"/>
      <c r="I126" s="151"/>
      <c r="J126" s="152"/>
    </row>
    <row r="127" spans="1:10" s="139" customFormat="1" x14ac:dyDescent="0.2">
      <c r="A127" s="159" t="s">
        <v>46</v>
      </c>
      <c r="B127" s="65"/>
      <c r="C127" s="66"/>
      <c r="D127" s="65"/>
      <c r="E127" s="66"/>
      <c r="F127" s="67"/>
      <c r="G127" s="65"/>
      <c r="H127" s="66"/>
      <c r="I127" s="20"/>
      <c r="J127" s="21"/>
    </row>
    <row r="128" spans="1:10" x14ac:dyDescent="0.2">
      <c r="A128" s="158" t="s">
        <v>573</v>
      </c>
      <c r="B128" s="65">
        <v>1</v>
      </c>
      <c r="C128" s="66">
        <v>1</v>
      </c>
      <c r="D128" s="65">
        <v>14</v>
      </c>
      <c r="E128" s="66">
        <v>13</v>
      </c>
      <c r="F128" s="67"/>
      <c r="G128" s="65">
        <f>B128-C128</f>
        <v>0</v>
      </c>
      <c r="H128" s="66">
        <f>D128-E128</f>
        <v>1</v>
      </c>
      <c r="I128" s="20">
        <f>IF(C128=0, "-", IF(G128/C128&lt;10, G128/C128, "&gt;999%"))</f>
        <v>0</v>
      </c>
      <c r="J128" s="21">
        <f>IF(E128=0, "-", IF(H128/E128&lt;10, H128/E128, "&gt;999%"))</f>
        <v>7.6923076923076927E-2</v>
      </c>
    </row>
    <row r="129" spans="1:10" s="160" customFormat="1" x14ac:dyDescent="0.2">
      <c r="A129" s="178" t="s">
        <v>657</v>
      </c>
      <c r="B129" s="71">
        <v>1</v>
      </c>
      <c r="C129" s="72">
        <v>1</v>
      </c>
      <c r="D129" s="71">
        <v>14</v>
      </c>
      <c r="E129" s="72">
        <v>13</v>
      </c>
      <c r="F129" s="73"/>
      <c r="G129" s="71">
        <f>B129-C129</f>
        <v>0</v>
      </c>
      <c r="H129" s="72">
        <f>D129-E129</f>
        <v>1</v>
      </c>
      <c r="I129" s="37">
        <f>IF(C129=0, "-", IF(G129/C129&lt;10, G129/C129, "&gt;999%"))</f>
        <v>0</v>
      </c>
      <c r="J129" s="38">
        <f>IF(E129=0, "-", IF(H129/E129&lt;10, H129/E129, "&gt;999%"))</f>
        <v>7.6923076923076927E-2</v>
      </c>
    </row>
    <row r="130" spans="1:10" x14ac:dyDescent="0.2">
      <c r="A130" s="177"/>
      <c r="B130" s="143"/>
      <c r="C130" s="144"/>
      <c r="D130" s="143"/>
      <c r="E130" s="144"/>
      <c r="F130" s="145"/>
      <c r="G130" s="143"/>
      <c r="H130" s="144"/>
      <c r="I130" s="151"/>
      <c r="J130" s="152"/>
    </row>
    <row r="131" spans="1:10" s="139" customFormat="1" x14ac:dyDescent="0.2">
      <c r="A131" s="159" t="s">
        <v>47</v>
      </c>
      <c r="B131" s="65"/>
      <c r="C131" s="66"/>
      <c r="D131" s="65"/>
      <c r="E131" s="66"/>
      <c r="F131" s="67"/>
      <c r="G131" s="65"/>
      <c r="H131" s="66"/>
      <c r="I131" s="20"/>
      <c r="J131" s="21"/>
    </row>
    <row r="132" spans="1:10" x14ac:dyDescent="0.2">
      <c r="A132" s="158" t="s">
        <v>551</v>
      </c>
      <c r="B132" s="65">
        <v>38</v>
      </c>
      <c r="C132" s="66">
        <v>11</v>
      </c>
      <c r="D132" s="65">
        <v>326</v>
      </c>
      <c r="E132" s="66">
        <v>149</v>
      </c>
      <c r="F132" s="67"/>
      <c r="G132" s="65">
        <f>B132-C132</f>
        <v>27</v>
      </c>
      <c r="H132" s="66">
        <f>D132-E132</f>
        <v>177</v>
      </c>
      <c r="I132" s="20">
        <f>IF(C132=0, "-", IF(G132/C132&lt;10, G132/C132, "&gt;999%"))</f>
        <v>2.4545454545454546</v>
      </c>
      <c r="J132" s="21">
        <f>IF(E132=0, "-", IF(H132/E132&lt;10, H132/E132, "&gt;999%"))</f>
        <v>1.1879194630872483</v>
      </c>
    </row>
    <row r="133" spans="1:10" x14ac:dyDescent="0.2">
      <c r="A133" s="158" t="s">
        <v>562</v>
      </c>
      <c r="B133" s="65">
        <v>13</v>
      </c>
      <c r="C133" s="66">
        <v>3</v>
      </c>
      <c r="D133" s="65">
        <v>85</v>
      </c>
      <c r="E133" s="66">
        <v>48</v>
      </c>
      <c r="F133" s="67"/>
      <c r="G133" s="65">
        <f>B133-C133</f>
        <v>10</v>
      </c>
      <c r="H133" s="66">
        <f>D133-E133</f>
        <v>37</v>
      </c>
      <c r="I133" s="20">
        <f>IF(C133=0, "-", IF(G133/C133&lt;10, G133/C133, "&gt;999%"))</f>
        <v>3.3333333333333335</v>
      </c>
      <c r="J133" s="21">
        <f>IF(E133=0, "-", IF(H133/E133&lt;10, H133/E133, "&gt;999%"))</f>
        <v>0.77083333333333337</v>
      </c>
    </row>
    <row r="134" spans="1:10" x14ac:dyDescent="0.2">
      <c r="A134" s="158" t="s">
        <v>574</v>
      </c>
      <c r="B134" s="65">
        <v>20</v>
      </c>
      <c r="C134" s="66">
        <v>0</v>
      </c>
      <c r="D134" s="65">
        <v>79</v>
      </c>
      <c r="E134" s="66">
        <v>22</v>
      </c>
      <c r="F134" s="67"/>
      <c r="G134" s="65">
        <f>B134-C134</f>
        <v>20</v>
      </c>
      <c r="H134" s="66">
        <f>D134-E134</f>
        <v>57</v>
      </c>
      <c r="I134" s="20" t="str">
        <f>IF(C134=0, "-", IF(G134/C134&lt;10, G134/C134, "&gt;999%"))</f>
        <v>-</v>
      </c>
      <c r="J134" s="21">
        <f>IF(E134=0, "-", IF(H134/E134&lt;10, H134/E134, "&gt;999%"))</f>
        <v>2.5909090909090908</v>
      </c>
    </row>
    <row r="135" spans="1:10" s="160" customFormat="1" x14ac:dyDescent="0.2">
      <c r="A135" s="178" t="s">
        <v>658</v>
      </c>
      <c r="B135" s="71">
        <v>71</v>
      </c>
      <c r="C135" s="72">
        <v>14</v>
      </c>
      <c r="D135" s="71">
        <v>490</v>
      </c>
      <c r="E135" s="72">
        <v>219</v>
      </c>
      <c r="F135" s="73"/>
      <c r="G135" s="71">
        <f>B135-C135</f>
        <v>57</v>
      </c>
      <c r="H135" s="72">
        <f>D135-E135</f>
        <v>271</v>
      </c>
      <c r="I135" s="37">
        <f>IF(C135=0, "-", IF(G135/C135&lt;10, G135/C135, "&gt;999%"))</f>
        <v>4.0714285714285712</v>
      </c>
      <c r="J135" s="38">
        <f>IF(E135=0, "-", IF(H135/E135&lt;10, H135/E135, "&gt;999%"))</f>
        <v>1.2374429223744292</v>
      </c>
    </row>
    <row r="136" spans="1:10" x14ac:dyDescent="0.2">
      <c r="A136" s="177"/>
      <c r="B136" s="143"/>
      <c r="C136" s="144"/>
      <c r="D136" s="143"/>
      <c r="E136" s="144"/>
      <c r="F136" s="145"/>
      <c r="G136" s="143"/>
      <c r="H136" s="144"/>
      <c r="I136" s="151"/>
      <c r="J136" s="152"/>
    </row>
    <row r="137" spans="1:10" s="139" customFormat="1" x14ac:dyDescent="0.2">
      <c r="A137" s="159" t="s">
        <v>48</v>
      </c>
      <c r="B137" s="65"/>
      <c r="C137" s="66"/>
      <c r="D137" s="65"/>
      <c r="E137" s="66"/>
      <c r="F137" s="67"/>
      <c r="G137" s="65"/>
      <c r="H137" s="66"/>
      <c r="I137" s="20"/>
      <c r="J137" s="21"/>
    </row>
    <row r="138" spans="1:10" x14ac:dyDescent="0.2">
      <c r="A138" s="158" t="s">
        <v>269</v>
      </c>
      <c r="B138" s="65">
        <v>1</v>
      </c>
      <c r="C138" s="66">
        <v>0</v>
      </c>
      <c r="D138" s="65">
        <v>3</v>
      </c>
      <c r="E138" s="66">
        <v>4</v>
      </c>
      <c r="F138" s="67"/>
      <c r="G138" s="65">
        <f>B138-C138</f>
        <v>1</v>
      </c>
      <c r="H138" s="66">
        <f>D138-E138</f>
        <v>-1</v>
      </c>
      <c r="I138" s="20" t="str">
        <f>IF(C138=0, "-", IF(G138/C138&lt;10, G138/C138, "&gt;999%"))</f>
        <v>-</v>
      </c>
      <c r="J138" s="21">
        <f>IF(E138=0, "-", IF(H138/E138&lt;10, H138/E138, "&gt;999%"))</f>
        <v>-0.25</v>
      </c>
    </row>
    <row r="139" spans="1:10" x14ac:dyDescent="0.2">
      <c r="A139" s="158" t="s">
        <v>285</v>
      </c>
      <c r="B139" s="65">
        <v>0</v>
      </c>
      <c r="C139" s="66">
        <v>0</v>
      </c>
      <c r="D139" s="65">
        <v>3</v>
      </c>
      <c r="E139" s="66">
        <v>3</v>
      </c>
      <c r="F139" s="67"/>
      <c r="G139" s="65">
        <f>B139-C139</f>
        <v>0</v>
      </c>
      <c r="H139" s="66">
        <f>D139-E139</f>
        <v>0</v>
      </c>
      <c r="I139" s="20" t="str">
        <f>IF(C139=0, "-", IF(G139/C139&lt;10, G139/C139, "&gt;999%"))</f>
        <v>-</v>
      </c>
      <c r="J139" s="21">
        <f>IF(E139=0, "-", IF(H139/E139&lt;10, H139/E139, "&gt;999%"))</f>
        <v>0</v>
      </c>
    </row>
    <row r="140" spans="1:10" s="160" customFormat="1" x14ac:dyDescent="0.2">
      <c r="A140" s="178" t="s">
        <v>659</v>
      </c>
      <c r="B140" s="71">
        <v>1</v>
      </c>
      <c r="C140" s="72">
        <v>0</v>
      </c>
      <c r="D140" s="71">
        <v>6</v>
      </c>
      <c r="E140" s="72">
        <v>7</v>
      </c>
      <c r="F140" s="73"/>
      <c r="G140" s="71">
        <f>B140-C140</f>
        <v>1</v>
      </c>
      <c r="H140" s="72">
        <f>D140-E140</f>
        <v>-1</v>
      </c>
      <c r="I140" s="37" t="str">
        <f>IF(C140=0, "-", IF(G140/C140&lt;10, G140/C140, "&gt;999%"))</f>
        <v>-</v>
      </c>
      <c r="J140" s="38">
        <f>IF(E140=0, "-", IF(H140/E140&lt;10, H140/E140, "&gt;999%"))</f>
        <v>-0.14285714285714285</v>
      </c>
    </row>
    <row r="141" spans="1:10" x14ac:dyDescent="0.2">
      <c r="A141" s="177"/>
      <c r="B141" s="143"/>
      <c r="C141" s="144"/>
      <c r="D141" s="143"/>
      <c r="E141" s="144"/>
      <c r="F141" s="145"/>
      <c r="G141" s="143"/>
      <c r="H141" s="144"/>
      <c r="I141" s="151"/>
      <c r="J141" s="152"/>
    </row>
    <row r="142" spans="1:10" s="139" customFormat="1" x14ac:dyDescent="0.2">
      <c r="A142" s="159" t="s">
        <v>49</v>
      </c>
      <c r="B142" s="65"/>
      <c r="C142" s="66"/>
      <c r="D142" s="65"/>
      <c r="E142" s="66"/>
      <c r="F142" s="67"/>
      <c r="G142" s="65"/>
      <c r="H142" s="66"/>
      <c r="I142" s="20"/>
      <c r="J142" s="21"/>
    </row>
    <row r="143" spans="1:10" x14ac:dyDescent="0.2">
      <c r="A143" s="158" t="s">
        <v>530</v>
      </c>
      <c r="B143" s="65">
        <v>3</v>
      </c>
      <c r="C143" s="66">
        <v>0</v>
      </c>
      <c r="D143" s="65">
        <v>3</v>
      </c>
      <c r="E143" s="66">
        <v>0</v>
      </c>
      <c r="F143" s="67"/>
      <c r="G143" s="65">
        <f>B143-C143</f>
        <v>3</v>
      </c>
      <c r="H143" s="66">
        <f>D143-E143</f>
        <v>3</v>
      </c>
      <c r="I143" s="20" t="str">
        <f>IF(C143=0, "-", IF(G143/C143&lt;10, G143/C143, "&gt;999%"))</f>
        <v>-</v>
      </c>
      <c r="J143" s="21" t="str">
        <f>IF(E143=0, "-", IF(H143/E143&lt;10, H143/E143, "&gt;999%"))</f>
        <v>-</v>
      </c>
    </row>
    <row r="144" spans="1:10" x14ac:dyDescent="0.2">
      <c r="A144" s="158" t="s">
        <v>519</v>
      </c>
      <c r="B144" s="65">
        <v>17</v>
      </c>
      <c r="C144" s="66">
        <v>2</v>
      </c>
      <c r="D144" s="65">
        <v>85</v>
      </c>
      <c r="E144" s="66">
        <v>35</v>
      </c>
      <c r="F144" s="67"/>
      <c r="G144" s="65">
        <f>B144-C144</f>
        <v>15</v>
      </c>
      <c r="H144" s="66">
        <f>D144-E144</f>
        <v>50</v>
      </c>
      <c r="I144" s="20">
        <f>IF(C144=0, "-", IF(G144/C144&lt;10, G144/C144, "&gt;999%"))</f>
        <v>7.5</v>
      </c>
      <c r="J144" s="21">
        <f>IF(E144=0, "-", IF(H144/E144&lt;10, H144/E144, "&gt;999%"))</f>
        <v>1.4285714285714286</v>
      </c>
    </row>
    <row r="145" spans="1:10" x14ac:dyDescent="0.2">
      <c r="A145" s="158" t="s">
        <v>531</v>
      </c>
      <c r="B145" s="65">
        <v>8</v>
      </c>
      <c r="C145" s="66">
        <v>3</v>
      </c>
      <c r="D145" s="65">
        <v>46</v>
      </c>
      <c r="E145" s="66">
        <v>31</v>
      </c>
      <c r="F145" s="67"/>
      <c r="G145" s="65">
        <f>B145-C145</f>
        <v>5</v>
      </c>
      <c r="H145" s="66">
        <f>D145-E145</f>
        <v>15</v>
      </c>
      <c r="I145" s="20">
        <f>IF(C145=0, "-", IF(G145/C145&lt;10, G145/C145, "&gt;999%"))</f>
        <v>1.6666666666666667</v>
      </c>
      <c r="J145" s="21">
        <f>IF(E145=0, "-", IF(H145/E145&lt;10, H145/E145, "&gt;999%"))</f>
        <v>0.4838709677419355</v>
      </c>
    </row>
    <row r="146" spans="1:10" s="160" customFormat="1" x14ac:dyDescent="0.2">
      <c r="A146" s="178" t="s">
        <v>660</v>
      </c>
      <c r="B146" s="71">
        <v>28</v>
      </c>
      <c r="C146" s="72">
        <v>5</v>
      </c>
      <c r="D146" s="71">
        <v>134</v>
      </c>
      <c r="E146" s="72">
        <v>66</v>
      </c>
      <c r="F146" s="73"/>
      <c r="G146" s="71">
        <f>B146-C146</f>
        <v>23</v>
      </c>
      <c r="H146" s="72">
        <f>D146-E146</f>
        <v>68</v>
      </c>
      <c r="I146" s="37">
        <f>IF(C146=0, "-", IF(G146/C146&lt;10, G146/C146, "&gt;999%"))</f>
        <v>4.5999999999999996</v>
      </c>
      <c r="J146" s="38">
        <f>IF(E146=0, "-", IF(H146/E146&lt;10, H146/E146, "&gt;999%"))</f>
        <v>1.0303030303030303</v>
      </c>
    </row>
    <row r="147" spans="1:10" x14ac:dyDescent="0.2">
      <c r="A147" s="177"/>
      <c r="B147" s="143"/>
      <c r="C147" s="144"/>
      <c r="D147" s="143"/>
      <c r="E147" s="144"/>
      <c r="F147" s="145"/>
      <c r="G147" s="143"/>
      <c r="H147" s="144"/>
      <c r="I147" s="151"/>
      <c r="J147" s="152"/>
    </row>
    <row r="148" spans="1:10" s="139" customFormat="1" x14ac:dyDescent="0.2">
      <c r="A148" s="159" t="s">
        <v>50</v>
      </c>
      <c r="B148" s="65"/>
      <c r="C148" s="66"/>
      <c r="D148" s="65"/>
      <c r="E148" s="66"/>
      <c r="F148" s="67"/>
      <c r="G148" s="65"/>
      <c r="H148" s="66"/>
      <c r="I148" s="20"/>
      <c r="J148" s="21"/>
    </row>
    <row r="149" spans="1:10" x14ac:dyDescent="0.2">
      <c r="A149" s="158" t="s">
        <v>373</v>
      </c>
      <c r="B149" s="65">
        <v>13</v>
      </c>
      <c r="C149" s="66">
        <v>0</v>
      </c>
      <c r="D149" s="65">
        <v>123</v>
      </c>
      <c r="E149" s="66">
        <v>27</v>
      </c>
      <c r="F149" s="67"/>
      <c r="G149" s="65">
        <f>B149-C149</f>
        <v>13</v>
      </c>
      <c r="H149" s="66">
        <f>D149-E149</f>
        <v>96</v>
      </c>
      <c r="I149" s="20" t="str">
        <f>IF(C149=0, "-", IF(G149/C149&lt;10, G149/C149, "&gt;999%"))</f>
        <v>-</v>
      </c>
      <c r="J149" s="21">
        <f>IF(E149=0, "-", IF(H149/E149&lt;10, H149/E149, "&gt;999%"))</f>
        <v>3.5555555555555554</v>
      </c>
    </row>
    <row r="150" spans="1:10" x14ac:dyDescent="0.2">
      <c r="A150" s="158" t="s">
        <v>405</v>
      </c>
      <c r="B150" s="65">
        <v>9</v>
      </c>
      <c r="C150" s="66">
        <v>4</v>
      </c>
      <c r="D150" s="65">
        <v>63</v>
      </c>
      <c r="E150" s="66">
        <v>14</v>
      </c>
      <c r="F150" s="67"/>
      <c r="G150" s="65">
        <f>B150-C150</f>
        <v>5</v>
      </c>
      <c r="H150" s="66">
        <f>D150-E150</f>
        <v>49</v>
      </c>
      <c r="I150" s="20">
        <f>IF(C150=0, "-", IF(G150/C150&lt;10, G150/C150, "&gt;999%"))</f>
        <v>1.25</v>
      </c>
      <c r="J150" s="21">
        <f>IF(E150=0, "-", IF(H150/E150&lt;10, H150/E150, "&gt;999%"))</f>
        <v>3.5</v>
      </c>
    </row>
    <row r="151" spans="1:10" x14ac:dyDescent="0.2">
      <c r="A151" s="158" t="s">
        <v>441</v>
      </c>
      <c r="B151" s="65">
        <v>4</v>
      </c>
      <c r="C151" s="66">
        <v>2</v>
      </c>
      <c r="D151" s="65">
        <v>45</v>
      </c>
      <c r="E151" s="66">
        <v>20</v>
      </c>
      <c r="F151" s="67"/>
      <c r="G151" s="65">
        <f>B151-C151</f>
        <v>2</v>
      </c>
      <c r="H151" s="66">
        <f>D151-E151</f>
        <v>25</v>
      </c>
      <c r="I151" s="20">
        <f>IF(C151=0, "-", IF(G151/C151&lt;10, G151/C151, "&gt;999%"))</f>
        <v>1</v>
      </c>
      <c r="J151" s="21">
        <f>IF(E151=0, "-", IF(H151/E151&lt;10, H151/E151, "&gt;999%"))</f>
        <v>1.25</v>
      </c>
    </row>
    <row r="152" spans="1:10" s="160" customFormat="1" x14ac:dyDescent="0.2">
      <c r="A152" s="178" t="s">
        <v>661</v>
      </c>
      <c r="B152" s="71">
        <v>26</v>
      </c>
      <c r="C152" s="72">
        <v>6</v>
      </c>
      <c r="D152" s="71">
        <v>231</v>
      </c>
      <c r="E152" s="72">
        <v>61</v>
      </c>
      <c r="F152" s="73"/>
      <c r="G152" s="71">
        <f>B152-C152</f>
        <v>20</v>
      </c>
      <c r="H152" s="72">
        <f>D152-E152</f>
        <v>170</v>
      </c>
      <c r="I152" s="37">
        <f>IF(C152=0, "-", IF(G152/C152&lt;10, G152/C152, "&gt;999%"))</f>
        <v>3.3333333333333335</v>
      </c>
      <c r="J152" s="38">
        <f>IF(E152=0, "-", IF(H152/E152&lt;10, H152/E152, "&gt;999%"))</f>
        <v>2.7868852459016393</v>
      </c>
    </row>
    <row r="153" spans="1:10" x14ac:dyDescent="0.2">
      <c r="A153" s="177"/>
      <c r="B153" s="143"/>
      <c r="C153" s="144"/>
      <c r="D153" s="143"/>
      <c r="E153" s="144"/>
      <c r="F153" s="145"/>
      <c r="G153" s="143"/>
      <c r="H153" s="144"/>
      <c r="I153" s="151"/>
      <c r="J153" s="152"/>
    </row>
    <row r="154" spans="1:10" s="139" customFormat="1" x14ac:dyDescent="0.2">
      <c r="A154" s="159" t="s">
        <v>51</v>
      </c>
      <c r="B154" s="65"/>
      <c r="C154" s="66"/>
      <c r="D154" s="65"/>
      <c r="E154" s="66"/>
      <c r="F154" s="67"/>
      <c r="G154" s="65"/>
      <c r="H154" s="66"/>
      <c r="I154" s="20"/>
      <c r="J154" s="21"/>
    </row>
    <row r="155" spans="1:10" x14ac:dyDescent="0.2">
      <c r="A155" s="158" t="s">
        <v>575</v>
      </c>
      <c r="B155" s="65">
        <v>11</v>
      </c>
      <c r="C155" s="66">
        <v>5</v>
      </c>
      <c r="D155" s="65">
        <v>126</v>
      </c>
      <c r="E155" s="66">
        <v>119</v>
      </c>
      <c r="F155" s="67"/>
      <c r="G155" s="65">
        <f>B155-C155</f>
        <v>6</v>
      </c>
      <c r="H155" s="66">
        <f>D155-E155</f>
        <v>7</v>
      </c>
      <c r="I155" s="20">
        <f>IF(C155=0, "-", IF(G155/C155&lt;10, G155/C155, "&gt;999%"))</f>
        <v>1.2</v>
      </c>
      <c r="J155" s="21">
        <f>IF(E155=0, "-", IF(H155/E155&lt;10, H155/E155, "&gt;999%"))</f>
        <v>5.8823529411764705E-2</v>
      </c>
    </row>
    <row r="156" spans="1:10" x14ac:dyDescent="0.2">
      <c r="A156" s="158" t="s">
        <v>552</v>
      </c>
      <c r="B156" s="65">
        <v>13</v>
      </c>
      <c r="C156" s="66">
        <v>29</v>
      </c>
      <c r="D156" s="65">
        <v>275</v>
      </c>
      <c r="E156" s="66">
        <v>299</v>
      </c>
      <c r="F156" s="67"/>
      <c r="G156" s="65">
        <f>B156-C156</f>
        <v>-16</v>
      </c>
      <c r="H156" s="66">
        <f>D156-E156</f>
        <v>-24</v>
      </c>
      <c r="I156" s="20">
        <f>IF(C156=0, "-", IF(G156/C156&lt;10, G156/C156, "&gt;999%"))</f>
        <v>-0.55172413793103448</v>
      </c>
      <c r="J156" s="21">
        <f>IF(E156=0, "-", IF(H156/E156&lt;10, H156/E156, "&gt;999%"))</f>
        <v>-8.0267558528428096E-2</v>
      </c>
    </row>
    <row r="157" spans="1:10" x14ac:dyDescent="0.2">
      <c r="A157" s="158" t="s">
        <v>563</v>
      </c>
      <c r="B157" s="65">
        <v>22</v>
      </c>
      <c r="C157" s="66">
        <v>14</v>
      </c>
      <c r="D157" s="65">
        <v>209</v>
      </c>
      <c r="E157" s="66">
        <v>203</v>
      </c>
      <c r="F157" s="67"/>
      <c r="G157" s="65">
        <f>B157-C157</f>
        <v>8</v>
      </c>
      <c r="H157" s="66">
        <f>D157-E157</f>
        <v>6</v>
      </c>
      <c r="I157" s="20">
        <f>IF(C157=0, "-", IF(G157/C157&lt;10, G157/C157, "&gt;999%"))</f>
        <v>0.5714285714285714</v>
      </c>
      <c r="J157" s="21">
        <f>IF(E157=0, "-", IF(H157/E157&lt;10, H157/E157, "&gt;999%"))</f>
        <v>2.9556650246305417E-2</v>
      </c>
    </row>
    <row r="158" spans="1:10" s="160" customFormat="1" x14ac:dyDescent="0.2">
      <c r="A158" s="178" t="s">
        <v>662</v>
      </c>
      <c r="B158" s="71">
        <v>46</v>
      </c>
      <c r="C158" s="72">
        <v>48</v>
      </c>
      <c r="D158" s="71">
        <v>610</v>
      </c>
      <c r="E158" s="72">
        <v>621</v>
      </c>
      <c r="F158" s="73"/>
      <c r="G158" s="71">
        <f>B158-C158</f>
        <v>-2</v>
      </c>
      <c r="H158" s="72">
        <f>D158-E158</f>
        <v>-11</v>
      </c>
      <c r="I158" s="37">
        <f>IF(C158=0, "-", IF(G158/C158&lt;10, G158/C158, "&gt;999%"))</f>
        <v>-4.1666666666666664E-2</v>
      </c>
      <c r="J158" s="38">
        <f>IF(E158=0, "-", IF(H158/E158&lt;10, H158/E158, "&gt;999%"))</f>
        <v>-1.7713365539452495E-2</v>
      </c>
    </row>
    <row r="159" spans="1:10" x14ac:dyDescent="0.2">
      <c r="A159" s="177"/>
      <c r="B159" s="143"/>
      <c r="C159" s="144"/>
      <c r="D159" s="143"/>
      <c r="E159" s="144"/>
      <c r="F159" s="145"/>
      <c r="G159" s="143"/>
      <c r="H159" s="144"/>
      <c r="I159" s="151"/>
      <c r="J159" s="152"/>
    </row>
    <row r="160" spans="1:10" s="139" customFormat="1" x14ac:dyDescent="0.2">
      <c r="A160" s="159" t="s">
        <v>52</v>
      </c>
      <c r="B160" s="65"/>
      <c r="C160" s="66"/>
      <c r="D160" s="65"/>
      <c r="E160" s="66"/>
      <c r="F160" s="67"/>
      <c r="G160" s="65"/>
      <c r="H160" s="66"/>
      <c r="I160" s="20"/>
      <c r="J160" s="21"/>
    </row>
    <row r="161" spans="1:10" x14ac:dyDescent="0.2">
      <c r="A161" s="158" t="s">
        <v>442</v>
      </c>
      <c r="B161" s="65">
        <v>0</v>
      </c>
      <c r="C161" s="66">
        <v>16</v>
      </c>
      <c r="D161" s="65">
        <v>101</v>
      </c>
      <c r="E161" s="66">
        <v>221</v>
      </c>
      <c r="F161" s="67"/>
      <c r="G161" s="65">
        <f t="shared" ref="G161:G171" si="16">B161-C161</f>
        <v>-16</v>
      </c>
      <c r="H161" s="66">
        <f t="shared" ref="H161:H171" si="17">D161-E161</f>
        <v>-120</v>
      </c>
      <c r="I161" s="20">
        <f t="shared" ref="I161:I171" si="18">IF(C161=0, "-", IF(G161/C161&lt;10, G161/C161, "&gt;999%"))</f>
        <v>-1</v>
      </c>
      <c r="J161" s="21">
        <f t="shared" ref="J161:J171" si="19">IF(E161=0, "-", IF(H161/E161&lt;10, H161/E161, "&gt;999%"))</f>
        <v>-0.54298642533936647</v>
      </c>
    </row>
    <row r="162" spans="1:10" x14ac:dyDescent="0.2">
      <c r="A162" s="158" t="s">
        <v>222</v>
      </c>
      <c r="B162" s="65">
        <v>0</v>
      </c>
      <c r="C162" s="66">
        <v>9</v>
      </c>
      <c r="D162" s="65">
        <v>78</v>
      </c>
      <c r="E162" s="66">
        <v>373</v>
      </c>
      <c r="F162" s="67"/>
      <c r="G162" s="65">
        <f t="shared" si="16"/>
        <v>-9</v>
      </c>
      <c r="H162" s="66">
        <f t="shared" si="17"/>
        <v>-295</v>
      </c>
      <c r="I162" s="20">
        <f t="shared" si="18"/>
        <v>-1</v>
      </c>
      <c r="J162" s="21">
        <f t="shared" si="19"/>
        <v>-0.79088471849865949</v>
      </c>
    </row>
    <row r="163" spans="1:10" x14ac:dyDescent="0.2">
      <c r="A163" s="158" t="s">
        <v>201</v>
      </c>
      <c r="B163" s="65">
        <v>0</v>
      </c>
      <c r="C163" s="66">
        <v>0</v>
      </c>
      <c r="D163" s="65">
        <v>0</v>
      </c>
      <c r="E163" s="66">
        <v>3</v>
      </c>
      <c r="F163" s="67"/>
      <c r="G163" s="65">
        <f t="shared" si="16"/>
        <v>0</v>
      </c>
      <c r="H163" s="66">
        <f t="shared" si="17"/>
        <v>-3</v>
      </c>
      <c r="I163" s="20" t="str">
        <f t="shared" si="18"/>
        <v>-</v>
      </c>
      <c r="J163" s="21">
        <f t="shared" si="19"/>
        <v>-1</v>
      </c>
    </row>
    <row r="164" spans="1:10" x14ac:dyDescent="0.2">
      <c r="A164" s="158" t="s">
        <v>443</v>
      </c>
      <c r="B164" s="65">
        <v>0</v>
      </c>
      <c r="C164" s="66">
        <v>0</v>
      </c>
      <c r="D164" s="65">
        <v>0</v>
      </c>
      <c r="E164" s="66">
        <v>15</v>
      </c>
      <c r="F164" s="67"/>
      <c r="G164" s="65">
        <f t="shared" si="16"/>
        <v>0</v>
      </c>
      <c r="H164" s="66">
        <f t="shared" si="17"/>
        <v>-15</v>
      </c>
      <c r="I164" s="20" t="str">
        <f t="shared" si="18"/>
        <v>-</v>
      </c>
      <c r="J164" s="21">
        <f t="shared" si="19"/>
        <v>-1</v>
      </c>
    </row>
    <row r="165" spans="1:10" x14ac:dyDescent="0.2">
      <c r="A165" s="158" t="s">
        <v>520</v>
      </c>
      <c r="B165" s="65">
        <v>0</v>
      </c>
      <c r="C165" s="66">
        <v>5</v>
      </c>
      <c r="D165" s="65">
        <v>45</v>
      </c>
      <c r="E165" s="66">
        <v>105</v>
      </c>
      <c r="F165" s="67"/>
      <c r="G165" s="65">
        <f t="shared" si="16"/>
        <v>-5</v>
      </c>
      <c r="H165" s="66">
        <f t="shared" si="17"/>
        <v>-60</v>
      </c>
      <c r="I165" s="20">
        <f t="shared" si="18"/>
        <v>-1</v>
      </c>
      <c r="J165" s="21">
        <f t="shared" si="19"/>
        <v>-0.5714285714285714</v>
      </c>
    </row>
    <row r="166" spans="1:10" x14ac:dyDescent="0.2">
      <c r="A166" s="158" t="s">
        <v>532</v>
      </c>
      <c r="B166" s="65">
        <v>0</v>
      </c>
      <c r="C166" s="66">
        <v>82</v>
      </c>
      <c r="D166" s="65">
        <v>546</v>
      </c>
      <c r="E166" s="66">
        <v>1405</v>
      </c>
      <c r="F166" s="67"/>
      <c r="G166" s="65">
        <f t="shared" si="16"/>
        <v>-82</v>
      </c>
      <c r="H166" s="66">
        <f t="shared" si="17"/>
        <v>-859</v>
      </c>
      <c r="I166" s="20">
        <f t="shared" si="18"/>
        <v>-1</v>
      </c>
      <c r="J166" s="21">
        <f t="shared" si="19"/>
        <v>-0.61138790035587187</v>
      </c>
    </row>
    <row r="167" spans="1:10" x14ac:dyDescent="0.2">
      <c r="A167" s="158" t="s">
        <v>279</v>
      </c>
      <c r="B167" s="65">
        <v>1</v>
      </c>
      <c r="C167" s="66">
        <v>106</v>
      </c>
      <c r="D167" s="65">
        <v>178</v>
      </c>
      <c r="E167" s="66">
        <v>413</v>
      </c>
      <c r="F167" s="67"/>
      <c r="G167" s="65">
        <f t="shared" si="16"/>
        <v>-105</v>
      </c>
      <c r="H167" s="66">
        <f t="shared" si="17"/>
        <v>-235</v>
      </c>
      <c r="I167" s="20">
        <f t="shared" si="18"/>
        <v>-0.99056603773584906</v>
      </c>
      <c r="J167" s="21">
        <f t="shared" si="19"/>
        <v>-0.56900726392251821</v>
      </c>
    </row>
    <row r="168" spans="1:10" x14ac:dyDescent="0.2">
      <c r="A168" s="158" t="s">
        <v>406</v>
      </c>
      <c r="B168" s="65">
        <v>0</v>
      </c>
      <c r="C168" s="66">
        <v>11</v>
      </c>
      <c r="D168" s="65">
        <v>127</v>
      </c>
      <c r="E168" s="66">
        <v>216</v>
      </c>
      <c r="F168" s="67"/>
      <c r="G168" s="65">
        <f t="shared" si="16"/>
        <v>-11</v>
      </c>
      <c r="H168" s="66">
        <f t="shared" si="17"/>
        <v>-89</v>
      </c>
      <c r="I168" s="20">
        <f t="shared" si="18"/>
        <v>-1</v>
      </c>
      <c r="J168" s="21">
        <f t="shared" si="19"/>
        <v>-0.41203703703703703</v>
      </c>
    </row>
    <row r="169" spans="1:10" x14ac:dyDescent="0.2">
      <c r="A169" s="158" t="s">
        <v>444</v>
      </c>
      <c r="B169" s="65">
        <v>0</v>
      </c>
      <c r="C169" s="66">
        <v>17</v>
      </c>
      <c r="D169" s="65">
        <v>121</v>
      </c>
      <c r="E169" s="66">
        <v>250</v>
      </c>
      <c r="F169" s="67"/>
      <c r="G169" s="65">
        <f t="shared" si="16"/>
        <v>-17</v>
      </c>
      <c r="H169" s="66">
        <f t="shared" si="17"/>
        <v>-129</v>
      </c>
      <c r="I169" s="20">
        <f t="shared" si="18"/>
        <v>-1</v>
      </c>
      <c r="J169" s="21">
        <f t="shared" si="19"/>
        <v>-0.51600000000000001</v>
      </c>
    </row>
    <row r="170" spans="1:10" x14ac:dyDescent="0.2">
      <c r="A170" s="158" t="s">
        <v>362</v>
      </c>
      <c r="B170" s="65">
        <v>0</v>
      </c>
      <c r="C170" s="66">
        <v>17</v>
      </c>
      <c r="D170" s="65">
        <v>211</v>
      </c>
      <c r="E170" s="66">
        <v>268</v>
      </c>
      <c r="F170" s="67"/>
      <c r="G170" s="65">
        <f t="shared" si="16"/>
        <v>-17</v>
      </c>
      <c r="H170" s="66">
        <f t="shared" si="17"/>
        <v>-57</v>
      </c>
      <c r="I170" s="20">
        <f t="shared" si="18"/>
        <v>-1</v>
      </c>
      <c r="J170" s="21">
        <f t="shared" si="19"/>
        <v>-0.21268656716417911</v>
      </c>
    </row>
    <row r="171" spans="1:10" s="160" customFormat="1" x14ac:dyDescent="0.2">
      <c r="A171" s="178" t="s">
        <v>663</v>
      </c>
      <c r="B171" s="71">
        <v>1</v>
      </c>
      <c r="C171" s="72">
        <v>263</v>
      </c>
      <c r="D171" s="71">
        <v>1407</v>
      </c>
      <c r="E171" s="72">
        <v>3269</v>
      </c>
      <c r="F171" s="73"/>
      <c r="G171" s="71">
        <f t="shared" si="16"/>
        <v>-262</v>
      </c>
      <c r="H171" s="72">
        <f t="shared" si="17"/>
        <v>-1862</v>
      </c>
      <c r="I171" s="37">
        <f t="shared" si="18"/>
        <v>-0.99619771863117867</v>
      </c>
      <c r="J171" s="38">
        <f t="shared" si="19"/>
        <v>-0.56959314775160597</v>
      </c>
    </row>
    <row r="172" spans="1:10" x14ac:dyDescent="0.2">
      <c r="A172" s="177"/>
      <c r="B172" s="143"/>
      <c r="C172" s="144"/>
      <c r="D172" s="143"/>
      <c r="E172" s="144"/>
      <c r="F172" s="145"/>
      <c r="G172" s="143"/>
      <c r="H172" s="144"/>
      <c r="I172" s="151"/>
      <c r="J172" s="152"/>
    </row>
    <row r="173" spans="1:10" s="139" customFormat="1" x14ac:dyDescent="0.2">
      <c r="A173" s="159" t="s">
        <v>53</v>
      </c>
      <c r="B173" s="65"/>
      <c r="C173" s="66"/>
      <c r="D173" s="65"/>
      <c r="E173" s="66"/>
      <c r="F173" s="67"/>
      <c r="G173" s="65"/>
      <c r="H173" s="66"/>
      <c r="I173" s="20"/>
      <c r="J173" s="21"/>
    </row>
    <row r="174" spans="1:10" x14ac:dyDescent="0.2">
      <c r="A174" s="158" t="s">
        <v>253</v>
      </c>
      <c r="B174" s="65">
        <v>1</v>
      </c>
      <c r="C174" s="66">
        <v>8</v>
      </c>
      <c r="D174" s="65">
        <v>15</v>
      </c>
      <c r="E174" s="66">
        <v>18</v>
      </c>
      <c r="F174" s="67"/>
      <c r="G174" s="65">
        <f t="shared" ref="G174:G182" si="20">B174-C174</f>
        <v>-7</v>
      </c>
      <c r="H174" s="66">
        <f t="shared" ref="H174:H182" si="21">D174-E174</f>
        <v>-3</v>
      </c>
      <c r="I174" s="20">
        <f t="shared" ref="I174:I182" si="22">IF(C174=0, "-", IF(G174/C174&lt;10, G174/C174, "&gt;999%"))</f>
        <v>-0.875</v>
      </c>
      <c r="J174" s="21">
        <f t="shared" ref="J174:J182" si="23">IF(E174=0, "-", IF(H174/E174&lt;10, H174/E174, "&gt;999%"))</f>
        <v>-0.16666666666666666</v>
      </c>
    </row>
    <row r="175" spans="1:10" x14ac:dyDescent="0.2">
      <c r="A175" s="158" t="s">
        <v>202</v>
      </c>
      <c r="B175" s="65">
        <v>0</v>
      </c>
      <c r="C175" s="66">
        <v>3</v>
      </c>
      <c r="D175" s="65">
        <v>11</v>
      </c>
      <c r="E175" s="66">
        <v>35</v>
      </c>
      <c r="F175" s="67"/>
      <c r="G175" s="65">
        <f t="shared" si="20"/>
        <v>-3</v>
      </c>
      <c r="H175" s="66">
        <f t="shared" si="21"/>
        <v>-24</v>
      </c>
      <c r="I175" s="20">
        <f t="shared" si="22"/>
        <v>-1</v>
      </c>
      <c r="J175" s="21">
        <f t="shared" si="23"/>
        <v>-0.68571428571428572</v>
      </c>
    </row>
    <row r="176" spans="1:10" x14ac:dyDescent="0.2">
      <c r="A176" s="158" t="s">
        <v>223</v>
      </c>
      <c r="B176" s="65">
        <v>57</v>
      </c>
      <c r="C176" s="66">
        <v>49</v>
      </c>
      <c r="D176" s="65">
        <v>565</v>
      </c>
      <c r="E176" s="66">
        <v>668</v>
      </c>
      <c r="F176" s="67"/>
      <c r="G176" s="65">
        <f t="shared" si="20"/>
        <v>8</v>
      </c>
      <c r="H176" s="66">
        <f t="shared" si="21"/>
        <v>-103</v>
      </c>
      <c r="I176" s="20">
        <f t="shared" si="22"/>
        <v>0.16326530612244897</v>
      </c>
      <c r="J176" s="21">
        <f t="shared" si="23"/>
        <v>-0.15419161676646706</v>
      </c>
    </row>
    <row r="177" spans="1:10" x14ac:dyDescent="0.2">
      <c r="A177" s="158" t="s">
        <v>407</v>
      </c>
      <c r="B177" s="65">
        <v>63</v>
      </c>
      <c r="C177" s="66">
        <v>108</v>
      </c>
      <c r="D177" s="65">
        <v>875</v>
      </c>
      <c r="E177" s="66">
        <v>1040</v>
      </c>
      <c r="F177" s="67"/>
      <c r="G177" s="65">
        <f t="shared" si="20"/>
        <v>-45</v>
      </c>
      <c r="H177" s="66">
        <f t="shared" si="21"/>
        <v>-165</v>
      </c>
      <c r="I177" s="20">
        <f t="shared" si="22"/>
        <v>-0.41666666666666669</v>
      </c>
      <c r="J177" s="21">
        <f t="shared" si="23"/>
        <v>-0.15865384615384615</v>
      </c>
    </row>
    <row r="178" spans="1:10" x14ac:dyDescent="0.2">
      <c r="A178" s="158" t="s">
        <v>374</v>
      </c>
      <c r="B178" s="65">
        <v>63</v>
      </c>
      <c r="C178" s="66">
        <v>62</v>
      </c>
      <c r="D178" s="65">
        <v>706</v>
      </c>
      <c r="E178" s="66">
        <v>833</v>
      </c>
      <c r="F178" s="67"/>
      <c r="G178" s="65">
        <f t="shared" si="20"/>
        <v>1</v>
      </c>
      <c r="H178" s="66">
        <f t="shared" si="21"/>
        <v>-127</v>
      </c>
      <c r="I178" s="20">
        <f t="shared" si="22"/>
        <v>1.6129032258064516E-2</v>
      </c>
      <c r="J178" s="21">
        <f t="shared" si="23"/>
        <v>-0.15246098439375749</v>
      </c>
    </row>
    <row r="179" spans="1:10" x14ac:dyDescent="0.2">
      <c r="A179" s="158" t="s">
        <v>203</v>
      </c>
      <c r="B179" s="65">
        <v>20</v>
      </c>
      <c r="C179" s="66">
        <v>23</v>
      </c>
      <c r="D179" s="65">
        <v>191</v>
      </c>
      <c r="E179" s="66">
        <v>344</v>
      </c>
      <c r="F179" s="67"/>
      <c r="G179" s="65">
        <f t="shared" si="20"/>
        <v>-3</v>
      </c>
      <c r="H179" s="66">
        <f t="shared" si="21"/>
        <v>-153</v>
      </c>
      <c r="I179" s="20">
        <f t="shared" si="22"/>
        <v>-0.13043478260869565</v>
      </c>
      <c r="J179" s="21">
        <f t="shared" si="23"/>
        <v>-0.44476744186046513</v>
      </c>
    </row>
    <row r="180" spans="1:10" x14ac:dyDescent="0.2">
      <c r="A180" s="158" t="s">
        <v>349</v>
      </c>
      <c r="B180" s="65">
        <v>0</v>
      </c>
      <c r="C180" s="66">
        <v>0</v>
      </c>
      <c r="D180" s="65">
        <v>0</v>
      </c>
      <c r="E180" s="66">
        <v>1</v>
      </c>
      <c r="F180" s="67"/>
      <c r="G180" s="65">
        <f t="shared" si="20"/>
        <v>0</v>
      </c>
      <c r="H180" s="66">
        <f t="shared" si="21"/>
        <v>-1</v>
      </c>
      <c r="I180" s="20" t="str">
        <f t="shared" si="22"/>
        <v>-</v>
      </c>
      <c r="J180" s="21">
        <f t="shared" si="23"/>
        <v>-1</v>
      </c>
    </row>
    <row r="181" spans="1:10" x14ac:dyDescent="0.2">
      <c r="A181" s="158" t="s">
        <v>304</v>
      </c>
      <c r="B181" s="65">
        <v>4</v>
      </c>
      <c r="C181" s="66">
        <v>6</v>
      </c>
      <c r="D181" s="65">
        <v>84</v>
      </c>
      <c r="E181" s="66">
        <v>115</v>
      </c>
      <c r="F181" s="67"/>
      <c r="G181" s="65">
        <f t="shared" si="20"/>
        <v>-2</v>
      </c>
      <c r="H181" s="66">
        <f t="shared" si="21"/>
        <v>-31</v>
      </c>
      <c r="I181" s="20">
        <f t="shared" si="22"/>
        <v>-0.33333333333333331</v>
      </c>
      <c r="J181" s="21">
        <f t="shared" si="23"/>
        <v>-0.26956521739130435</v>
      </c>
    </row>
    <row r="182" spans="1:10" s="160" customFormat="1" x14ac:dyDescent="0.2">
      <c r="A182" s="178" t="s">
        <v>664</v>
      </c>
      <c r="B182" s="71">
        <v>208</v>
      </c>
      <c r="C182" s="72">
        <v>259</v>
      </c>
      <c r="D182" s="71">
        <v>2447</v>
      </c>
      <c r="E182" s="72">
        <v>3054</v>
      </c>
      <c r="F182" s="73"/>
      <c r="G182" s="71">
        <f t="shared" si="20"/>
        <v>-51</v>
      </c>
      <c r="H182" s="72">
        <f t="shared" si="21"/>
        <v>-607</v>
      </c>
      <c r="I182" s="37">
        <f t="shared" si="22"/>
        <v>-0.19691119691119691</v>
      </c>
      <c r="J182" s="38">
        <f t="shared" si="23"/>
        <v>-0.19875573018991485</v>
      </c>
    </row>
    <row r="183" spans="1:10" x14ac:dyDescent="0.2">
      <c r="A183" s="177"/>
      <c r="B183" s="143"/>
      <c r="C183" s="144"/>
      <c r="D183" s="143"/>
      <c r="E183" s="144"/>
      <c r="F183" s="145"/>
      <c r="G183" s="143"/>
      <c r="H183" s="144"/>
      <c r="I183" s="151"/>
      <c r="J183" s="152"/>
    </row>
    <row r="184" spans="1:10" s="139" customFormat="1" x14ac:dyDescent="0.2">
      <c r="A184" s="159" t="s">
        <v>54</v>
      </c>
      <c r="B184" s="65"/>
      <c r="C184" s="66"/>
      <c r="D184" s="65"/>
      <c r="E184" s="66"/>
      <c r="F184" s="67"/>
      <c r="G184" s="65"/>
      <c r="H184" s="66"/>
      <c r="I184" s="20"/>
      <c r="J184" s="21"/>
    </row>
    <row r="185" spans="1:10" x14ac:dyDescent="0.2">
      <c r="A185" s="158" t="s">
        <v>204</v>
      </c>
      <c r="B185" s="65">
        <v>0</v>
      </c>
      <c r="C185" s="66">
        <v>37</v>
      </c>
      <c r="D185" s="65">
        <v>27</v>
      </c>
      <c r="E185" s="66">
        <v>915</v>
      </c>
      <c r="F185" s="67"/>
      <c r="G185" s="65">
        <f t="shared" ref="G185:G199" si="24">B185-C185</f>
        <v>-37</v>
      </c>
      <c r="H185" s="66">
        <f t="shared" ref="H185:H199" si="25">D185-E185</f>
        <v>-888</v>
      </c>
      <c r="I185" s="20">
        <f t="shared" ref="I185:I199" si="26">IF(C185=0, "-", IF(G185/C185&lt;10, G185/C185, "&gt;999%"))</f>
        <v>-1</v>
      </c>
      <c r="J185" s="21">
        <f t="shared" ref="J185:J199" si="27">IF(E185=0, "-", IF(H185/E185&lt;10, H185/E185, "&gt;999%"))</f>
        <v>-0.97049180327868856</v>
      </c>
    </row>
    <row r="186" spans="1:10" x14ac:dyDescent="0.2">
      <c r="A186" s="158" t="s">
        <v>224</v>
      </c>
      <c r="B186" s="65">
        <v>0</v>
      </c>
      <c r="C186" s="66">
        <v>16</v>
      </c>
      <c r="D186" s="65">
        <v>181</v>
      </c>
      <c r="E186" s="66">
        <v>234</v>
      </c>
      <c r="F186" s="67"/>
      <c r="G186" s="65">
        <f t="shared" si="24"/>
        <v>-16</v>
      </c>
      <c r="H186" s="66">
        <f t="shared" si="25"/>
        <v>-53</v>
      </c>
      <c r="I186" s="20">
        <f t="shared" si="26"/>
        <v>-1</v>
      </c>
      <c r="J186" s="21">
        <f t="shared" si="27"/>
        <v>-0.2264957264957265</v>
      </c>
    </row>
    <row r="187" spans="1:10" x14ac:dyDescent="0.2">
      <c r="A187" s="158" t="s">
        <v>225</v>
      </c>
      <c r="B187" s="65">
        <v>173</v>
      </c>
      <c r="C187" s="66">
        <v>208</v>
      </c>
      <c r="D187" s="65">
        <v>2254</v>
      </c>
      <c r="E187" s="66">
        <v>3309</v>
      </c>
      <c r="F187" s="67"/>
      <c r="G187" s="65">
        <f t="shared" si="24"/>
        <v>-35</v>
      </c>
      <c r="H187" s="66">
        <f t="shared" si="25"/>
        <v>-1055</v>
      </c>
      <c r="I187" s="20">
        <f t="shared" si="26"/>
        <v>-0.16826923076923078</v>
      </c>
      <c r="J187" s="21">
        <f t="shared" si="27"/>
        <v>-0.31882744031429433</v>
      </c>
    </row>
    <row r="188" spans="1:10" x14ac:dyDescent="0.2">
      <c r="A188" s="158" t="s">
        <v>254</v>
      </c>
      <c r="B188" s="65">
        <v>0</v>
      </c>
      <c r="C188" s="66">
        <v>0</v>
      </c>
      <c r="D188" s="65">
        <v>0</v>
      </c>
      <c r="E188" s="66">
        <v>2</v>
      </c>
      <c r="F188" s="67"/>
      <c r="G188" s="65">
        <f t="shared" si="24"/>
        <v>0</v>
      </c>
      <c r="H188" s="66">
        <f t="shared" si="25"/>
        <v>-2</v>
      </c>
      <c r="I188" s="20" t="str">
        <f t="shared" si="26"/>
        <v>-</v>
      </c>
      <c r="J188" s="21">
        <f t="shared" si="27"/>
        <v>-1</v>
      </c>
    </row>
    <row r="189" spans="1:10" x14ac:dyDescent="0.2">
      <c r="A189" s="158" t="s">
        <v>509</v>
      </c>
      <c r="B189" s="65">
        <v>35</v>
      </c>
      <c r="C189" s="66">
        <v>15</v>
      </c>
      <c r="D189" s="65">
        <v>259</v>
      </c>
      <c r="E189" s="66">
        <v>240</v>
      </c>
      <c r="F189" s="67"/>
      <c r="G189" s="65">
        <f t="shared" si="24"/>
        <v>20</v>
      </c>
      <c r="H189" s="66">
        <f t="shared" si="25"/>
        <v>19</v>
      </c>
      <c r="I189" s="20">
        <f t="shared" si="26"/>
        <v>1.3333333333333333</v>
      </c>
      <c r="J189" s="21">
        <f t="shared" si="27"/>
        <v>7.9166666666666663E-2</v>
      </c>
    </row>
    <row r="190" spans="1:10" x14ac:dyDescent="0.2">
      <c r="A190" s="158" t="s">
        <v>305</v>
      </c>
      <c r="B190" s="65">
        <v>4</v>
      </c>
      <c r="C190" s="66">
        <v>8</v>
      </c>
      <c r="D190" s="65">
        <v>56</v>
      </c>
      <c r="E190" s="66">
        <v>72</v>
      </c>
      <c r="F190" s="67"/>
      <c r="G190" s="65">
        <f t="shared" si="24"/>
        <v>-4</v>
      </c>
      <c r="H190" s="66">
        <f t="shared" si="25"/>
        <v>-16</v>
      </c>
      <c r="I190" s="20">
        <f t="shared" si="26"/>
        <v>-0.5</v>
      </c>
      <c r="J190" s="21">
        <f t="shared" si="27"/>
        <v>-0.22222222222222221</v>
      </c>
    </row>
    <row r="191" spans="1:10" x14ac:dyDescent="0.2">
      <c r="A191" s="158" t="s">
        <v>226</v>
      </c>
      <c r="B191" s="65">
        <v>3</v>
      </c>
      <c r="C191" s="66">
        <v>6</v>
      </c>
      <c r="D191" s="65">
        <v>60</v>
      </c>
      <c r="E191" s="66">
        <v>52</v>
      </c>
      <c r="F191" s="67"/>
      <c r="G191" s="65">
        <f t="shared" si="24"/>
        <v>-3</v>
      </c>
      <c r="H191" s="66">
        <f t="shared" si="25"/>
        <v>8</v>
      </c>
      <c r="I191" s="20">
        <f t="shared" si="26"/>
        <v>-0.5</v>
      </c>
      <c r="J191" s="21">
        <f t="shared" si="27"/>
        <v>0.15384615384615385</v>
      </c>
    </row>
    <row r="192" spans="1:10" x14ac:dyDescent="0.2">
      <c r="A192" s="158" t="s">
        <v>375</v>
      </c>
      <c r="B192" s="65">
        <v>125</v>
      </c>
      <c r="C192" s="66">
        <v>121</v>
      </c>
      <c r="D192" s="65">
        <v>1267</v>
      </c>
      <c r="E192" s="66">
        <v>1416</v>
      </c>
      <c r="F192" s="67"/>
      <c r="G192" s="65">
        <f t="shared" si="24"/>
        <v>4</v>
      </c>
      <c r="H192" s="66">
        <f t="shared" si="25"/>
        <v>-149</v>
      </c>
      <c r="I192" s="20">
        <f t="shared" si="26"/>
        <v>3.3057851239669422E-2</v>
      </c>
      <c r="J192" s="21">
        <f t="shared" si="27"/>
        <v>-0.10522598870056497</v>
      </c>
    </row>
    <row r="193" spans="1:10" x14ac:dyDescent="0.2">
      <c r="A193" s="158" t="s">
        <v>445</v>
      </c>
      <c r="B193" s="65">
        <v>16</v>
      </c>
      <c r="C193" s="66">
        <v>0</v>
      </c>
      <c r="D193" s="65">
        <v>16</v>
      </c>
      <c r="E193" s="66">
        <v>0</v>
      </c>
      <c r="F193" s="67"/>
      <c r="G193" s="65">
        <f t="shared" si="24"/>
        <v>16</v>
      </c>
      <c r="H193" s="66">
        <f t="shared" si="25"/>
        <v>16</v>
      </c>
      <c r="I193" s="20" t="str">
        <f t="shared" si="26"/>
        <v>-</v>
      </c>
      <c r="J193" s="21" t="str">
        <f t="shared" si="27"/>
        <v>-</v>
      </c>
    </row>
    <row r="194" spans="1:10" x14ac:dyDescent="0.2">
      <c r="A194" s="158" t="s">
        <v>446</v>
      </c>
      <c r="B194" s="65">
        <v>16</v>
      </c>
      <c r="C194" s="66">
        <v>28</v>
      </c>
      <c r="D194" s="65">
        <v>415</v>
      </c>
      <c r="E194" s="66">
        <v>462</v>
      </c>
      <c r="F194" s="67"/>
      <c r="G194" s="65">
        <f t="shared" si="24"/>
        <v>-12</v>
      </c>
      <c r="H194" s="66">
        <f t="shared" si="25"/>
        <v>-47</v>
      </c>
      <c r="I194" s="20">
        <f t="shared" si="26"/>
        <v>-0.42857142857142855</v>
      </c>
      <c r="J194" s="21">
        <f t="shared" si="27"/>
        <v>-0.10173160173160173</v>
      </c>
    </row>
    <row r="195" spans="1:10" x14ac:dyDescent="0.2">
      <c r="A195" s="158" t="s">
        <v>255</v>
      </c>
      <c r="B195" s="65">
        <v>0</v>
      </c>
      <c r="C195" s="66">
        <v>0</v>
      </c>
      <c r="D195" s="65">
        <v>1</v>
      </c>
      <c r="E195" s="66">
        <v>22</v>
      </c>
      <c r="F195" s="67"/>
      <c r="G195" s="65">
        <f t="shared" si="24"/>
        <v>0</v>
      </c>
      <c r="H195" s="66">
        <f t="shared" si="25"/>
        <v>-21</v>
      </c>
      <c r="I195" s="20" t="str">
        <f t="shared" si="26"/>
        <v>-</v>
      </c>
      <c r="J195" s="21">
        <f t="shared" si="27"/>
        <v>-0.95454545454545459</v>
      </c>
    </row>
    <row r="196" spans="1:10" x14ac:dyDescent="0.2">
      <c r="A196" s="158" t="s">
        <v>408</v>
      </c>
      <c r="B196" s="65">
        <v>213</v>
      </c>
      <c r="C196" s="66">
        <v>113</v>
      </c>
      <c r="D196" s="65">
        <v>1770</v>
      </c>
      <c r="E196" s="66">
        <v>1702</v>
      </c>
      <c r="F196" s="67"/>
      <c r="G196" s="65">
        <f t="shared" si="24"/>
        <v>100</v>
      </c>
      <c r="H196" s="66">
        <f t="shared" si="25"/>
        <v>68</v>
      </c>
      <c r="I196" s="20">
        <f t="shared" si="26"/>
        <v>0.88495575221238942</v>
      </c>
      <c r="J196" s="21">
        <f t="shared" si="27"/>
        <v>3.9952996474735603E-2</v>
      </c>
    </row>
    <row r="197" spans="1:10" x14ac:dyDescent="0.2">
      <c r="A197" s="158" t="s">
        <v>321</v>
      </c>
      <c r="B197" s="65">
        <v>4</v>
      </c>
      <c r="C197" s="66">
        <v>7</v>
      </c>
      <c r="D197" s="65">
        <v>61</v>
      </c>
      <c r="E197" s="66">
        <v>16</v>
      </c>
      <c r="F197" s="67"/>
      <c r="G197" s="65">
        <f t="shared" si="24"/>
        <v>-3</v>
      </c>
      <c r="H197" s="66">
        <f t="shared" si="25"/>
        <v>45</v>
      </c>
      <c r="I197" s="20">
        <f t="shared" si="26"/>
        <v>-0.42857142857142855</v>
      </c>
      <c r="J197" s="21">
        <f t="shared" si="27"/>
        <v>2.8125</v>
      </c>
    </row>
    <row r="198" spans="1:10" x14ac:dyDescent="0.2">
      <c r="A198" s="158" t="s">
        <v>363</v>
      </c>
      <c r="B198" s="65">
        <v>20</v>
      </c>
      <c r="C198" s="66">
        <v>30</v>
      </c>
      <c r="D198" s="65">
        <v>396</v>
      </c>
      <c r="E198" s="66">
        <v>113</v>
      </c>
      <c r="F198" s="67"/>
      <c r="G198" s="65">
        <f t="shared" si="24"/>
        <v>-10</v>
      </c>
      <c r="H198" s="66">
        <f t="shared" si="25"/>
        <v>283</v>
      </c>
      <c r="I198" s="20">
        <f t="shared" si="26"/>
        <v>-0.33333333333333331</v>
      </c>
      <c r="J198" s="21">
        <f t="shared" si="27"/>
        <v>2.5044247787610621</v>
      </c>
    </row>
    <row r="199" spans="1:10" s="160" customFormat="1" x14ac:dyDescent="0.2">
      <c r="A199" s="178" t="s">
        <v>665</v>
      </c>
      <c r="B199" s="71">
        <v>609</v>
      </c>
      <c r="C199" s="72">
        <v>589</v>
      </c>
      <c r="D199" s="71">
        <v>6763</v>
      </c>
      <c r="E199" s="72">
        <v>8555</v>
      </c>
      <c r="F199" s="73"/>
      <c r="G199" s="71">
        <f t="shared" si="24"/>
        <v>20</v>
      </c>
      <c r="H199" s="72">
        <f t="shared" si="25"/>
        <v>-1792</v>
      </c>
      <c r="I199" s="37">
        <f t="shared" si="26"/>
        <v>3.3955857385398983E-2</v>
      </c>
      <c r="J199" s="38">
        <f t="shared" si="27"/>
        <v>-0.20946814728229105</v>
      </c>
    </row>
    <row r="200" spans="1:10" x14ac:dyDescent="0.2">
      <c r="A200" s="177"/>
      <c r="B200" s="143"/>
      <c r="C200" s="144"/>
      <c r="D200" s="143"/>
      <c r="E200" s="144"/>
      <c r="F200" s="145"/>
      <c r="G200" s="143"/>
      <c r="H200" s="144"/>
      <c r="I200" s="151"/>
      <c r="J200" s="152"/>
    </row>
    <row r="201" spans="1:10" s="139" customFormat="1" x14ac:dyDescent="0.2">
      <c r="A201" s="159" t="s">
        <v>55</v>
      </c>
      <c r="B201" s="65"/>
      <c r="C201" s="66"/>
      <c r="D201" s="65"/>
      <c r="E201" s="66"/>
      <c r="F201" s="67"/>
      <c r="G201" s="65"/>
      <c r="H201" s="66"/>
      <c r="I201" s="20"/>
      <c r="J201" s="21"/>
    </row>
    <row r="202" spans="1:10" x14ac:dyDescent="0.2">
      <c r="A202" s="158" t="s">
        <v>553</v>
      </c>
      <c r="B202" s="65">
        <v>4</v>
      </c>
      <c r="C202" s="66">
        <v>1</v>
      </c>
      <c r="D202" s="65">
        <v>23</v>
      </c>
      <c r="E202" s="66">
        <v>9</v>
      </c>
      <c r="F202" s="67"/>
      <c r="G202" s="65">
        <f>B202-C202</f>
        <v>3</v>
      </c>
      <c r="H202" s="66">
        <f>D202-E202</f>
        <v>14</v>
      </c>
      <c r="I202" s="20">
        <f>IF(C202=0, "-", IF(G202/C202&lt;10, G202/C202, "&gt;999%"))</f>
        <v>3</v>
      </c>
      <c r="J202" s="21">
        <f>IF(E202=0, "-", IF(H202/E202&lt;10, H202/E202, "&gt;999%"))</f>
        <v>1.5555555555555556</v>
      </c>
    </row>
    <row r="203" spans="1:10" x14ac:dyDescent="0.2">
      <c r="A203" s="158" t="s">
        <v>554</v>
      </c>
      <c r="B203" s="65">
        <v>0</v>
      </c>
      <c r="C203" s="66">
        <v>0</v>
      </c>
      <c r="D203" s="65">
        <v>4</v>
      </c>
      <c r="E203" s="66">
        <v>6</v>
      </c>
      <c r="F203" s="67"/>
      <c r="G203" s="65">
        <f>B203-C203</f>
        <v>0</v>
      </c>
      <c r="H203" s="66">
        <f>D203-E203</f>
        <v>-2</v>
      </c>
      <c r="I203" s="20" t="str">
        <f>IF(C203=0, "-", IF(G203/C203&lt;10, G203/C203, "&gt;999%"))</f>
        <v>-</v>
      </c>
      <c r="J203" s="21">
        <f>IF(E203=0, "-", IF(H203/E203&lt;10, H203/E203, "&gt;999%"))</f>
        <v>-0.33333333333333331</v>
      </c>
    </row>
    <row r="204" spans="1:10" s="160" customFormat="1" x14ac:dyDescent="0.2">
      <c r="A204" s="178" t="s">
        <v>666</v>
      </c>
      <c r="B204" s="71">
        <v>4</v>
      </c>
      <c r="C204" s="72">
        <v>1</v>
      </c>
      <c r="D204" s="71">
        <v>27</v>
      </c>
      <c r="E204" s="72">
        <v>15</v>
      </c>
      <c r="F204" s="73"/>
      <c r="G204" s="71">
        <f>B204-C204</f>
        <v>3</v>
      </c>
      <c r="H204" s="72">
        <f>D204-E204</f>
        <v>12</v>
      </c>
      <c r="I204" s="37">
        <f>IF(C204=0, "-", IF(G204/C204&lt;10, G204/C204, "&gt;999%"))</f>
        <v>3</v>
      </c>
      <c r="J204" s="38">
        <f>IF(E204=0, "-", IF(H204/E204&lt;10, H204/E204, "&gt;999%"))</f>
        <v>0.8</v>
      </c>
    </row>
    <row r="205" spans="1:10" x14ac:dyDescent="0.2">
      <c r="A205" s="177"/>
      <c r="B205" s="143"/>
      <c r="C205" s="144"/>
      <c r="D205" s="143"/>
      <c r="E205" s="144"/>
      <c r="F205" s="145"/>
      <c r="G205" s="143"/>
      <c r="H205" s="144"/>
      <c r="I205" s="151"/>
      <c r="J205" s="152"/>
    </row>
    <row r="206" spans="1:10" s="139" customFormat="1" x14ac:dyDescent="0.2">
      <c r="A206" s="159" t="s">
        <v>56</v>
      </c>
      <c r="B206" s="65"/>
      <c r="C206" s="66"/>
      <c r="D206" s="65"/>
      <c r="E206" s="66"/>
      <c r="F206" s="67"/>
      <c r="G206" s="65"/>
      <c r="H206" s="66"/>
      <c r="I206" s="20"/>
      <c r="J206" s="21"/>
    </row>
    <row r="207" spans="1:10" x14ac:dyDescent="0.2">
      <c r="A207" s="158" t="s">
        <v>397</v>
      </c>
      <c r="B207" s="65">
        <v>0</v>
      </c>
      <c r="C207" s="66">
        <v>0</v>
      </c>
      <c r="D207" s="65">
        <v>6</v>
      </c>
      <c r="E207" s="66">
        <v>4</v>
      </c>
      <c r="F207" s="67"/>
      <c r="G207" s="65">
        <f t="shared" ref="G207:G212" si="28">B207-C207</f>
        <v>0</v>
      </c>
      <c r="H207" s="66">
        <f t="shared" ref="H207:H212" si="29">D207-E207</f>
        <v>2</v>
      </c>
      <c r="I207" s="20" t="str">
        <f t="shared" ref="I207:I212" si="30">IF(C207=0, "-", IF(G207/C207&lt;10, G207/C207, "&gt;999%"))</f>
        <v>-</v>
      </c>
      <c r="J207" s="21">
        <f t="shared" ref="J207:J212" si="31">IF(E207=0, "-", IF(H207/E207&lt;10, H207/E207, "&gt;999%"))</f>
        <v>0.5</v>
      </c>
    </row>
    <row r="208" spans="1:10" x14ac:dyDescent="0.2">
      <c r="A208" s="158" t="s">
        <v>270</v>
      </c>
      <c r="B208" s="65">
        <v>0</v>
      </c>
      <c r="C208" s="66">
        <v>1</v>
      </c>
      <c r="D208" s="65">
        <v>3</v>
      </c>
      <c r="E208" s="66">
        <v>7</v>
      </c>
      <c r="F208" s="67"/>
      <c r="G208" s="65">
        <f t="shared" si="28"/>
        <v>-1</v>
      </c>
      <c r="H208" s="66">
        <f t="shared" si="29"/>
        <v>-4</v>
      </c>
      <c r="I208" s="20">
        <f t="shared" si="30"/>
        <v>-1</v>
      </c>
      <c r="J208" s="21">
        <f t="shared" si="31"/>
        <v>-0.5714285714285714</v>
      </c>
    </row>
    <row r="209" spans="1:10" x14ac:dyDescent="0.2">
      <c r="A209" s="158" t="s">
        <v>332</v>
      </c>
      <c r="B209" s="65">
        <v>0</v>
      </c>
      <c r="C209" s="66">
        <v>0</v>
      </c>
      <c r="D209" s="65">
        <v>3</v>
      </c>
      <c r="E209" s="66">
        <v>7</v>
      </c>
      <c r="F209" s="67"/>
      <c r="G209" s="65">
        <f t="shared" si="28"/>
        <v>0</v>
      </c>
      <c r="H209" s="66">
        <f t="shared" si="29"/>
        <v>-4</v>
      </c>
      <c r="I209" s="20" t="str">
        <f t="shared" si="30"/>
        <v>-</v>
      </c>
      <c r="J209" s="21">
        <f t="shared" si="31"/>
        <v>-0.5714285714285714</v>
      </c>
    </row>
    <row r="210" spans="1:10" x14ac:dyDescent="0.2">
      <c r="A210" s="158" t="s">
        <v>469</v>
      </c>
      <c r="B210" s="65">
        <v>0</v>
      </c>
      <c r="C210" s="66">
        <v>0</v>
      </c>
      <c r="D210" s="65">
        <v>0</v>
      </c>
      <c r="E210" s="66">
        <v>2</v>
      </c>
      <c r="F210" s="67"/>
      <c r="G210" s="65">
        <f t="shared" si="28"/>
        <v>0</v>
      </c>
      <c r="H210" s="66">
        <f t="shared" si="29"/>
        <v>-2</v>
      </c>
      <c r="I210" s="20" t="str">
        <f t="shared" si="30"/>
        <v>-</v>
      </c>
      <c r="J210" s="21">
        <f t="shared" si="31"/>
        <v>-1</v>
      </c>
    </row>
    <row r="211" spans="1:10" x14ac:dyDescent="0.2">
      <c r="A211" s="158" t="s">
        <v>489</v>
      </c>
      <c r="B211" s="65">
        <v>0</v>
      </c>
      <c r="C211" s="66">
        <v>0</v>
      </c>
      <c r="D211" s="65">
        <v>0</v>
      </c>
      <c r="E211" s="66">
        <v>4</v>
      </c>
      <c r="F211" s="67"/>
      <c r="G211" s="65">
        <f t="shared" si="28"/>
        <v>0</v>
      </c>
      <c r="H211" s="66">
        <f t="shared" si="29"/>
        <v>-4</v>
      </c>
      <c r="I211" s="20" t="str">
        <f t="shared" si="30"/>
        <v>-</v>
      </c>
      <c r="J211" s="21">
        <f t="shared" si="31"/>
        <v>-1</v>
      </c>
    </row>
    <row r="212" spans="1:10" s="160" customFormat="1" x14ac:dyDescent="0.2">
      <c r="A212" s="178" t="s">
        <v>667</v>
      </c>
      <c r="B212" s="71">
        <v>0</v>
      </c>
      <c r="C212" s="72">
        <v>1</v>
      </c>
      <c r="D212" s="71">
        <v>12</v>
      </c>
      <c r="E212" s="72">
        <v>24</v>
      </c>
      <c r="F212" s="73"/>
      <c r="G212" s="71">
        <f t="shared" si="28"/>
        <v>-1</v>
      </c>
      <c r="H212" s="72">
        <f t="shared" si="29"/>
        <v>-12</v>
      </c>
      <c r="I212" s="37">
        <f t="shared" si="30"/>
        <v>-1</v>
      </c>
      <c r="J212" s="38">
        <f t="shared" si="31"/>
        <v>-0.5</v>
      </c>
    </row>
    <row r="213" spans="1:10" x14ac:dyDescent="0.2">
      <c r="A213" s="177"/>
      <c r="B213" s="143"/>
      <c r="C213" s="144"/>
      <c r="D213" s="143"/>
      <c r="E213" s="144"/>
      <c r="F213" s="145"/>
      <c r="G213" s="143"/>
      <c r="H213" s="144"/>
      <c r="I213" s="151"/>
      <c r="J213" s="152"/>
    </row>
    <row r="214" spans="1:10" s="139" customFormat="1" x14ac:dyDescent="0.2">
      <c r="A214" s="159" t="s">
        <v>57</v>
      </c>
      <c r="B214" s="65"/>
      <c r="C214" s="66"/>
      <c r="D214" s="65"/>
      <c r="E214" s="66"/>
      <c r="F214" s="67"/>
      <c r="G214" s="65"/>
      <c r="H214" s="66"/>
      <c r="I214" s="20"/>
      <c r="J214" s="21"/>
    </row>
    <row r="215" spans="1:10" x14ac:dyDescent="0.2">
      <c r="A215" s="158" t="s">
        <v>57</v>
      </c>
      <c r="B215" s="65">
        <v>0</v>
      </c>
      <c r="C215" s="66">
        <v>1</v>
      </c>
      <c r="D215" s="65">
        <v>12</v>
      </c>
      <c r="E215" s="66">
        <v>5</v>
      </c>
      <c r="F215" s="67"/>
      <c r="G215" s="65">
        <f>B215-C215</f>
        <v>-1</v>
      </c>
      <c r="H215" s="66">
        <f>D215-E215</f>
        <v>7</v>
      </c>
      <c r="I215" s="20">
        <f>IF(C215=0, "-", IF(G215/C215&lt;10, G215/C215, "&gt;999%"))</f>
        <v>-1</v>
      </c>
      <c r="J215" s="21">
        <f>IF(E215=0, "-", IF(H215/E215&lt;10, H215/E215, "&gt;999%"))</f>
        <v>1.4</v>
      </c>
    </row>
    <row r="216" spans="1:10" s="160" customFormat="1" x14ac:dyDescent="0.2">
      <c r="A216" s="178" t="s">
        <v>668</v>
      </c>
      <c r="B216" s="71">
        <v>0</v>
      </c>
      <c r="C216" s="72">
        <v>1</v>
      </c>
      <c r="D216" s="71">
        <v>12</v>
      </c>
      <c r="E216" s="72">
        <v>5</v>
      </c>
      <c r="F216" s="73"/>
      <c r="G216" s="71">
        <f>B216-C216</f>
        <v>-1</v>
      </c>
      <c r="H216" s="72">
        <f>D216-E216</f>
        <v>7</v>
      </c>
      <c r="I216" s="37">
        <f>IF(C216=0, "-", IF(G216/C216&lt;10, G216/C216, "&gt;999%"))</f>
        <v>-1</v>
      </c>
      <c r="J216" s="38">
        <f>IF(E216=0, "-", IF(H216/E216&lt;10, H216/E216, "&gt;999%"))</f>
        <v>1.4</v>
      </c>
    </row>
    <row r="217" spans="1:10" x14ac:dyDescent="0.2">
      <c r="A217" s="177"/>
      <c r="B217" s="143"/>
      <c r="C217" s="144"/>
      <c r="D217" s="143"/>
      <c r="E217" s="144"/>
      <c r="F217" s="145"/>
      <c r="G217" s="143"/>
      <c r="H217" s="144"/>
      <c r="I217" s="151"/>
      <c r="J217" s="152"/>
    </row>
    <row r="218" spans="1:10" s="139" customFormat="1" x14ac:dyDescent="0.2">
      <c r="A218" s="159" t="s">
        <v>58</v>
      </c>
      <c r="B218" s="65"/>
      <c r="C218" s="66"/>
      <c r="D218" s="65"/>
      <c r="E218" s="66"/>
      <c r="F218" s="67"/>
      <c r="G218" s="65"/>
      <c r="H218" s="66"/>
      <c r="I218" s="20"/>
      <c r="J218" s="21"/>
    </row>
    <row r="219" spans="1:10" x14ac:dyDescent="0.2">
      <c r="A219" s="158" t="s">
        <v>576</v>
      </c>
      <c r="B219" s="65">
        <v>30</v>
      </c>
      <c r="C219" s="66">
        <v>20</v>
      </c>
      <c r="D219" s="65">
        <v>307</v>
      </c>
      <c r="E219" s="66">
        <v>294</v>
      </c>
      <c r="F219" s="67"/>
      <c r="G219" s="65">
        <f>B219-C219</f>
        <v>10</v>
      </c>
      <c r="H219" s="66">
        <f>D219-E219</f>
        <v>13</v>
      </c>
      <c r="I219" s="20">
        <f>IF(C219=0, "-", IF(G219/C219&lt;10, G219/C219, "&gt;999%"))</f>
        <v>0.5</v>
      </c>
      <c r="J219" s="21">
        <f>IF(E219=0, "-", IF(H219/E219&lt;10, H219/E219, "&gt;999%"))</f>
        <v>4.4217687074829932E-2</v>
      </c>
    </row>
    <row r="220" spans="1:10" x14ac:dyDescent="0.2">
      <c r="A220" s="158" t="s">
        <v>555</v>
      </c>
      <c r="B220" s="65">
        <v>36</v>
      </c>
      <c r="C220" s="66">
        <v>50</v>
      </c>
      <c r="D220" s="65">
        <v>539</v>
      </c>
      <c r="E220" s="66">
        <v>479</v>
      </c>
      <c r="F220" s="67"/>
      <c r="G220" s="65">
        <f>B220-C220</f>
        <v>-14</v>
      </c>
      <c r="H220" s="66">
        <f>D220-E220</f>
        <v>60</v>
      </c>
      <c r="I220" s="20">
        <f>IF(C220=0, "-", IF(G220/C220&lt;10, G220/C220, "&gt;999%"))</f>
        <v>-0.28000000000000003</v>
      </c>
      <c r="J220" s="21">
        <f>IF(E220=0, "-", IF(H220/E220&lt;10, H220/E220, "&gt;999%"))</f>
        <v>0.12526096033402923</v>
      </c>
    </row>
    <row r="221" spans="1:10" x14ac:dyDescent="0.2">
      <c r="A221" s="158" t="s">
        <v>564</v>
      </c>
      <c r="B221" s="65">
        <v>26</v>
      </c>
      <c r="C221" s="66">
        <v>18</v>
      </c>
      <c r="D221" s="65">
        <v>310</v>
      </c>
      <c r="E221" s="66">
        <v>270</v>
      </c>
      <c r="F221" s="67"/>
      <c r="G221" s="65">
        <f>B221-C221</f>
        <v>8</v>
      </c>
      <c r="H221" s="66">
        <f>D221-E221</f>
        <v>40</v>
      </c>
      <c r="I221" s="20">
        <f>IF(C221=0, "-", IF(G221/C221&lt;10, G221/C221, "&gt;999%"))</f>
        <v>0.44444444444444442</v>
      </c>
      <c r="J221" s="21">
        <f>IF(E221=0, "-", IF(H221/E221&lt;10, H221/E221, "&gt;999%"))</f>
        <v>0.14814814814814814</v>
      </c>
    </row>
    <row r="222" spans="1:10" s="160" customFormat="1" x14ac:dyDescent="0.2">
      <c r="A222" s="178" t="s">
        <v>669</v>
      </c>
      <c r="B222" s="71">
        <v>92</v>
      </c>
      <c r="C222" s="72">
        <v>88</v>
      </c>
      <c r="D222" s="71">
        <v>1156</v>
      </c>
      <c r="E222" s="72">
        <v>1043</v>
      </c>
      <c r="F222" s="73"/>
      <c r="G222" s="71">
        <f>B222-C222</f>
        <v>4</v>
      </c>
      <c r="H222" s="72">
        <f>D222-E222</f>
        <v>113</v>
      </c>
      <c r="I222" s="37">
        <f>IF(C222=0, "-", IF(G222/C222&lt;10, G222/C222, "&gt;999%"))</f>
        <v>4.5454545454545456E-2</v>
      </c>
      <c r="J222" s="38">
        <f>IF(E222=0, "-", IF(H222/E222&lt;10, H222/E222, "&gt;999%"))</f>
        <v>0.10834132310642378</v>
      </c>
    </row>
    <row r="223" spans="1:10" x14ac:dyDescent="0.2">
      <c r="A223" s="177"/>
      <c r="B223" s="143"/>
      <c r="C223" s="144"/>
      <c r="D223" s="143"/>
      <c r="E223" s="144"/>
      <c r="F223" s="145"/>
      <c r="G223" s="143"/>
      <c r="H223" s="144"/>
      <c r="I223" s="151"/>
      <c r="J223" s="152"/>
    </row>
    <row r="224" spans="1:10" s="139" customFormat="1" x14ac:dyDescent="0.2">
      <c r="A224" s="159" t="s">
        <v>59</v>
      </c>
      <c r="B224" s="65"/>
      <c r="C224" s="66"/>
      <c r="D224" s="65"/>
      <c r="E224" s="66"/>
      <c r="F224" s="67"/>
      <c r="G224" s="65"/>
      <c r="H224" s="66"/>
      <c r="I224" s="20"/>
      <c r="J224" s="21"/>
    </row>
    <row r="225" spans="1:10" x14ac:dyDescent="0.2">
      <c r="A225" s="158" t="s">
        <v>521</v>
      </c>
      <c r="B225" s="65">
        <v>51</v>
      </c>
      <c r="C225" s="66">
        <v>38</v>
      </c>
      <c r="D225" s="65">
        <v>354</v>
      </c>
      <c r="E225" s="66">
        <v>343</v>
      </c>
      <c r="F225" s="67"/>
      <c r="G225" s="65">
        <f>B225-C225</f>
        <v>13</v>
      </c>
      <c r="H225" s="66">
        <f>D225-E225</f>
        <v>11</v>
      </c>
      <c r="I225" s="20">
        <f>IF(C225=0, "-", IF(G225/C225&lt;10, G225/C225, "&gt;999%"))</f>
        <v>0.34210526315789475</v>
      </c>
      <c r="J225" s="21">
        <f>IF(E225=0, "-", IF(H225/E225&lt;10, H225/E225, "&gt;999%"))</f>
        <v>3.2069970845481049E-2</v>
      </c>
    </row>
    <row r="226" spans="1:10" x14ac:dyDescent="0.2">
      <c r="A226" s="158" t="s">
        <v>533</v>
      </c>
      <c r="B226" s="65">
        <v>187</v>
      </c>
      <c r="C226" s="66">
        <v>162</v>
      </c>
      <c r="D226" s="65">
        <v>1193</v>
      </c>
      <c r="E226" s="66">
        <v>1283</v>
      </c>
      <c r="F226" s="67"/>
      <c r="G226" s="65">
        <f>B226-C226</f>
        <v>25</v>
      </c>
      <c r="H226" s="66">
        <f>D226-E226</f>
        <v>-90</v>
      </c>
      <c r="I226" s="20">
        <f>IF(C226=0, "-", IF(G226/C226&lt;10, G226/C226, "&gt;999%"))</f>
        <v>0.15432098765432098</v>
      </c>
      <c r="J226" s="21">
        <f>IF(E226=0, "-", IF(H226/E226&lt;10, H226/E226, "&gt;999%"))</f>
        <v>-7.0148090413094305E-2</v>
      </c>
    </row>
    <row r="227" spans="1:10" x14ac:dyDescent="0.2">
      <c r="A227" s="158" t="s">
        <v>447</v>
      </c>
      <c r="B227" s="65">
        <v>87</v>
      </c>
      <c r="C227" s="66">
        <v>91</v>
      </c>
      <c r="D227" s="65">
        <v>816</v>
      </c>
      <c r="E227" s="66">
        <v>796</v>
      </c>
      <c r="F227" s="67"/>
      <c r="G227" s="65">
        <f>B227-C227</f>
        <v>-4</v>
      </c>
      <c r="H227" s="66">
        <f>D227-E227</f>
        <v>20</v>
      </c>
      <c r="I227" s="20">
        <f>IF(C227=0, "-", IF(G227/C227&lt;10, G227/C227, "&gt;999%"))</f>
        <v>-4.3956043956043959E-2</v>
      </c>
      <c r="J227" s="21">
        <f>IF(E227=0, "-", IF(H227/E227&lt;10, H227/E227, "&gt;999%"))</f>
        <v>2.5125628140703519E-2</v>
      </c>
    </row>
    <row r="228" spans="1:10" s="160" customFormat="1" x14ac:dyDescent="0.2">
      <c r="A228" s="178" t="s">
        <v>670</v>
      </c>
      <c r="B228" s="71">
        <v>325</v>
      </c>
      <c r="C228" s="72">
        <v>291</v>
      </c>
      <c r="D228" s="71">
        <v>2363</v>
      </c>
      <c r="E228" s="72">
        <v>2422</v>
      </c>
      <c r="F228" s="73"/>
      <c r="G228" s="71">
        <f>B228-C228</f>
        <v>34</v>
      </c>
      <c r="H228" s="72">
        <f>D228-E228</f>
        <v>-59</v>
      </c>
      <c r="I228" s="37">
        <f>IF(C228=0, "-", IF(G228/C228&lt;10, G228/C228, "&gt;999%"))</f>
        <v>0.11683848797250859</v>
      </c>
      <c r="J228" s="38">
        <f>IF(E228=0, "-", IF(H228/E228&lt;10, H228/E228, "&gt;999%"))</f>
        <v>-2.4360033030553261E-2</v>
      </c>
    </row>
    <row r="229" spans="1:10" x14ac:dyDescent="0.2">
      <c r="A229" s="177"/>
      <c r="B229" s="143"/>
      <c r="C229" s="144"/>
      <c r="D229" s="143"/>
      <c r="E229" s="144"/>
      <c r="F229" s="145"/>
      <c r="G229" s="143"/>
      <c r="H229" s="144"/>
      <c r="I229" s="151"/>
      <c r="J229" s="152"/>
    </row>
    <row r="230" spans="1:10" s="139" customFormat="1" x14ac:dyDescent="0.2">
      <c r="A230" s="159" t="s">
        <v>60</v>
      </c>
      <c r="B230" s="65"/>
      <c r="C230" s="66"/>
      <c r="D230" s="65"/>
      <c r="E230" s="66"/>
      <c r="F230" s="67"/>
      <c r="G230" s="65"/>
      <c r="H230" s="66"/>
      <c r="I230" s="20"/>
      <c r="J230" s="21"/>
    </row>
    <row r="231" spans="1:10" x14ac:dyDescent="0.2">
      <c r="A231" s="158" t="s">
        <v>498</v>
      </c>
      <c r="B231" s="65">
        <v>0</v>
      </c>
      <c r="C231" s="66">
        <v>0</v>
      </c>
      <c r="D231" s="65">
        <v>1</v>
      </c>
      <c r="E231" s="66">
        <v>0</v>
      </c>
      <c r="F231" s="67"/>
      <c r="G231" s="65">
        <f>B231-C231</f>
        <v>0</v>
      </c>
      <c r="H231" s="66">
        <f>D231-E231</f>
        <v>1</v>
      </c>
      <c r="I231" s="20" t="str">
        <f>IF(C231=0, "-", IF(G231/C231&lt;10, G231/C231, "&gt;999%"))</f>
        <v>-</v>
      </c>
      <c r="J231" s="21" t="str">
        <f>IF(E231=0, "-", IF(H231/E231&lt;10, H231/E231, "&gt;999%"))</f>
        <v>-</v>
      </c>
    </row>
    <row r="232" spans="1:10" s="160" customFormat="1" x14ac:dyDescent="0.2">
      <c r="A232" s="178" t="s">
        <v>671</v>
      </c>
      <c r="B232" s="71">
        <v>0</v>
      </c>
      <c r="C232" s="72">
        <v>0</v>
      </c>
      <c r="D232" s="71">
        <v>1</v>
      </c>
      <c r="E232" s="72">
        <v>0</v>
      </c>
      <c r="F232" s="73"/>
      <c r="G232" s="71">
        <f>B232-C232</f>
        <v>0</v>
      </c>
      <c r="H232" s="72">
        <f>D232-E232</f>
        <v>1</v>
      </c>
      <c r="I232" s="37" t="str">
        <f>IF(C232=0, "-", IF(G232/C232&lt;10, G232/C232, "&gt;999%"))</f>
        <v>-</v>
      </c>
      <c r="J232" s="38" t="str">
        <f>IF(E232=0, "-", IF(H232/E232&lt;10, H232/E232, "&gt;999%"))</f>
        <v>-</v>
      </c>
    </row>
    <row r="233" spans="1:10" x14ac:dyDescent="0.2">
      <c r="A233" s="177"/>
      <c r="B233" s="143"/>
      <c r="C233" s="144"/>
      <c r="D233" s="143"/>
      <c r="E233" s="144"/>
      <c r="F233" s="145"/>
      <c r="G233" s="143"/>
      <c r="H233" s="144"/>
      <c r="I233" s="151"/>
      <c r="J233" s="152"/>
    </row>
    <row r="234" spans="1:10" s="139" customFormat="1" x14ac:dyDescent="0.2">
      <c r="A234" s="159" t="s">
        <v>61</v>
      </c>
      <c r="B234" s="65"/>
      <c r="C234" s="66"/>
      <c r="D234" s="65"/>
      <c r="E234" s="66"/>
      <c r="F234" s="67"/>
      <c r="G234" s="65"/>
      <c r="H234" s="66"/>
      <c r="I234" s="20"/>
      <c r="J234" s="21"/>
    </row>
    <row r="235" spans="1:10" x14ac:dyDescent="0.2">
      <c r="A235" s="158" t="s">
        <v>577</v>
      </c>
      <c r="B235" s="65">
        <v>2</v>
      </c>
      <c r="C235" s="66">
        <v>2</v>
      </c>
      <c r="D235" s="65">
        <v>29</v>
      </c>
      <c r="E235" s="66">
        <v>29</v>
      </c>
      <c r="F235" s="67"/>
      <c r="G235" s="65">
        <f>B235-C235</f>
        <v>0</v>
      </c>
      <c r="H235" s="66">
        <f>D235-E235</f>
        <v>0</v>
      </c>
      <c r="I235" s="20">
        <f>IF(C235=0, "-", IF(G235/C235&lt;10, G235/C235, "&gt;999%"))</f>
        <v>0</v>
      </c>
      <c r="J235" s="21">
        <f>IF(E235=0, "-", IF(H235/E235&lt;10, H235/E235, "&gt;999%"))</f>
        <v>0</v>
      </c>
    </row>
    <row r="236" spans="1:10" x14ac:dyDescent="0.2">
      <c r="A236" s="158" t="s">
        <v>565</v>
      </c>
      <c r="B236" s="65">
        <v>1</v>
      </c>
      <c r="C236" s="66">
        <v>0</v>
      </c>
      <c r="D236" s="65">
        <v>9</v>
      </c>
      <c r="E236" s="66">
        <v>3</v>
      </c>
      <c r="F236" s="67"/>
      <c r="G236" s="65">
        <f>B236-C236</f>
        <v>1</v>
      </c>
      <c r="H236" s="66">
        <f>D236-E236</f>
        <v>6</v>
      </c>
      <c r="I236" s="20" t="str">
        <f>IF(C236=0, "-", IF(G236/C236&lt;10, G236/C236, "&gt;999%"))</f>
        <v>-</v>
      </c>
      <c r="J236" s="21">
        <f>IF(E236=0, "-", IF(H236/E236&lt;10, H236/E236, "&gt;999%"))</f>
        <v>2</v>
      </c>
    </row>
    <row r="237" spans="1:10" x14ac:dyDescent="0.2">
      <c r="A237" s="158" t="s">
        <v>556</v>
      </c>
      <c r="B237" s="65">
        <v>2</v>
      </c>
      <c r="C237" s="66">
        <v>4</v>
      </c>
      <c r="D237" s="65">
        <v>34</v>
      </c>
      <c r="E237" s="66">
        <v>29</v>
      </c>
      <c r="F237" s="67"/>
      <c r="G237" s="65">
        <f>B237-C237</f>
        <v>-2</v>
      </c>
      <c r="H237" s="66">
        <f>D237-E237</f>
        <v>5</v>
      </c>
      <c r="I237" s="20">
        <f>IF(C237=0, "-", IF(G237/C237&lt;10, G237/C237, "&gt;999%"))</f>
        <v>-0.5</v>
      </c>
      <c r="J237" s="21">
        <f>IF(E237=0, "-", IF(H237/E237&lt;10, H237/E237, "&gt;999%"))</f>
        <v>0.17241379310344829</v>
      </c>
    </row>
    <row r="238" spans="1:10" x14ac:dyDescent="0.2">
      <c r="A238" s="158" t="s">
        <v>557</v>
      </c>
      <c r="B238" s="65">
        <v>0</v>
      </c>
      <c r="C238" s="66">
        <v>1</v>
      </c>
      <c r="D238" s="65">
        <v>6</v>
      </c>
      <c r="E238" s="66">
        <v>7</v>
      </c>
      <c r="F238" s="67"/>
      <c r="G238" s="65">
        <f>B238-C238</f>
        <v>-1</v>
      </c>
      <c r="H238" s="66">
        <f>D238-E238</f>
        <v>-1</v>
      </c>
      <c r="I238" s="20">
        <f>IF(C238=0, "-", IF(G238/C238&lt;10, G238/C238, "&gt;999%"))</f>
        <v>-1</v>
      </c>
      <c r="J238" s="21">
        <f>IF(E238=0, "-", IF(H238/E238&lt;10, H238/E238, "&gt;999%"))</f>
        <v>-0.14285714285714285</v>
      </c>
    </row>
    <row r="239" spans="1:10" s="160" customFormat="1" x14ac:dyDescent="0.2">
      <c r="A239" s="178" t="s">
        <v>672</v>
      </c>
      <c r="B239" s="71">
        <v>5</v>
      </c>
      <c r="C239" s="72">
        <v>7</v>
      </c>
      <c r="D239" s="71">
        <v>78</v>
      </c>
      <c r="E239" s="72">
        <v>68</v>
      </c>
      <c r="F239" s="73"/>
      <c r="G239" s="71">
        <f>B239-C239</f>
        <v>-2</v>
      </c>
      <c r="H239" s="72">
        <f>D239-E239</f>
        <v>10</v>
      </c>
      <c r="I239" s="37">
        <f>IF(C239=0, "-", IF(G239/C239&lt;10, G239/C239, "&gt;999%"))</f>
        <v>-0.2857142857142857</v>
      </c>
      <c r="J239" s="38">
        <f>IF(E239=0, "-", IF(H239/E239&lt;10, H239/E239, "&gt;999%"))</f>
        <v>0.14705882352941177</v>
      </c>
    </row>
    <row r="240" spans="1:10" x14ac:dyDescent="0.2">
      <c r="A240" s="177"/>
      <c r="B240" s="143"/>
      <c r="C240" s="144"/>
      <c r="D240" s="143"/>
      <c r="E240" s="144"/>
      <c r="F240" s="145"/>
      <c r="G240" s="143"/>
      <c r="H240" s="144"/>
      <c r="I240" s="151"/>
      <c r="J240" s="152"/>
    </row>
    <row r="241" spans="1:10" s="139" customFormat="1" x14ac:dyDescent="0.2">
      <c r="A241" s="159" t="s">
        <v>62</v>
      </c>
      <c r="B241" s="65"/>
      <c r="C241" s="66"/>
      <c r="D241" s="65"/>
      <c r="E241" s="66"/>
      <c r="F241" s="67"/>
      <c r="G241" s="65"/>
      <c r="H241" s="66"/>
      <c r="I241" s="20"/>
      <c r="J241" s="21"/>
    </row>
    <row r="242" spans="1:10" x14ac:dyDescent="0.2">
      <c r="A242" s="158" t="s">
        <v>398</v>
      </c>
      <c r="B242" s="65">
        <v>1</v>
      </c>
      <c r="C242" s="66">
        <v>9</v>
      </c>
      <c r="D242" s="65">
        <v>63</v>
      </c>
      <c r="E242" s="66">
        <v>73</v>
      </c>
      <c r="F242" s="67"/>
      <c r="G242" s="65">
        <f t="shared" ref="G242:G249" si="32">B242-C242</f>
        <v>-8</v>
      </c>
      <c r="H242" s="66">
        <f t="shared" ref="H242:H249" si="33">D242-E242</f>
        <v>-10</v>
      </c>
      <c r="I242" s="20">
        <f t="shared" ref="I242:I249" si="34">IF(C242=0, "-", IF(G242/C242&lt;10, G242/C242, "&gt;999%"))</f>
        <v>-0.88888888888888884</v>
      </c>
      <c r="J242" s="21">
        <f t="shared" ref="J242:J249" si="35">IF(E242=0, "-", IF(H242/E242&lt;10, H242/E242, "&gt;999%"))</f>
        <v>-0.13698630136986301</v>
      </c>
    </row>
    <row r="243" spans="1:10" x14ac:dyDescent="0.2">
      <c r="A243" s="158" t="s">
        <v>470</v>
      </c>
      <c r="B243" s="65">
        <v>1</v>
      </c>
      <c r="C243" s="66">
        <v>0</v>
      </c>
      <c r="D243" s="65">
        <v>21</v>
      </c>
      <c r="E243" s="66">
        <v>30</v>
      </c>
      <c r="F243" s="67"/>
      <c r="G243" s="65">
        <f t="shared" si="32"/>
        <v>1</v>
      </c>
      <c r="H243" s="66">
        <f t="shared" si="33"/>
        <v>-9</v>
      </c>
      <c r="I243" s="20" t="str">
        <f t="shared" si="34"/>
        <v>-</v>
      </c>
      <c r="J243" s="21">
        <f t="shared" si="35"/>
        <v>-0.3</v>
      </c>
    </row>
    <row r="244" spans="1:10" x14ac:dyDescent="0.2">
      <c r="A244" s="158" t="s">
        <v>333</v>
      </c>
      <c r="B244" s="65">
        <v>0</v>
      </c>
      <c r="C244" s="66">
        <v>0</v>
      </c>
      <c r="D244" s="65">
        <v>2</v>
      </c>
      <c r="E244" s="66">
        <v>6</v>
      </c>
      <c r="F244" s="67"/>
      <c r="G244" s="65">
        <f t="shared" si="32"/>
        <v>0</v>
      </c>
      <c r="H244" s="66">
        <f t="shared" si="33"/>
        <v>-4</v>
      </c>
      <c r="I244" s="20" t="str">
        <f t="shared" si="34"/>
        <v>-</v>
      </c>
      <c r="J244" s="21">
        <f t="shared" si="35"/>
        <v>-0.66666666666666663</v>
      </c>
    </row>
    <row r="245" spans="1:10" x14ac:dyDescent="0.2">
      <c r="A245" s="158" t="s">
        <v>471</v>
      </c>
      <c r="B245" s="65">
        <v>0</v>
      </c>
      <c r="C245" s="66">
        <v>1</v>
      </c>
      <c r="D245" s="65">
        <v>6</v>
      </c>
      <c r="E245" s="66">
        <v>10</v>
      </c>
      <c r="F245" s="67"/>
      <c r="G245" s="65">
        <f t="shared" si="32"/>
        <v>-1</v>
      </c>
      <c r="H245" s="66">
        <f t="shared" si="33"/>
        <v>-4</v>
      </c>
      <c r="I245" s="20">
        <f t="shared" si="34"/>
        <v>-1</v>
      </c>
      <c r="J245" s="21">
        <f t="shared" si="35"/>
        <v>-0.4</v>
      </c>
    </row>
    <row r="246" spans="1:10" x14ac:dyDescent="0.2">
      <c r="A246" s="158" t="s">
        <v>271</v>
      </c>
      <c r="B246" s="65">
        <v>0</v>
      </c>
      <c r="C246" s="66">
        <v>1</v>
      </c>
      <c r="D246" s="65">
        <v>11</v>
      </c>
      <c r="E246" s="66">
        <v>26</v>
      </c>
      <c r="F246" s="67"/>
      <c r="G246" s="65">
        <f t="shared" si="32"/>
        <v>-1</v>
      </c>
      <c r="H246" s="66">
        <f t="shared" si="33"/>
        <v>-15</v>
      </c>
      <c r="I246" s="20">
        <f t="shared" si="34"/>
        <v>-1</v>
      </c>
      <c r="J246" s="21">
        <f t="shared" si="35"/>
        <v>-0.57692307692307687</v>
      </c>
    </row>
    <row r="247" spans="1:10" x14ac:dyDescent="0.2">
      <c r="A247" s="158" t="s">
        <v>286</v>
      </c>
      <c r="B247" s="65">
        <v>0</v>
      </c>
      <c r="C247" s="66">
        <v>0</v>
      </c>
      <c r="D247" s="65">
        <v>5</v>
      </c>
      <c r="E247" s="66">
        <v>5</v>
      </c>
      <c r="F247" s="67"/>
      <c r="G247" s="65">
        <f t="shared" si="32"/>
        <v>0</v>
      </c>
      <c r="H247" s="66">
        <f t="shared" si="33"/>
        <v>0</v>
      </c>
      <c r="I247" s="20" t="str">
        <f t="shared" si="34"/>
        <v>-</v>
      </c>
      <c r="J247" s="21">
        <f t="shared" si="35"/>
        <v>0</v>
      </c>
    </row>
    <row r="248" spans="1:10" x14ac:dyDescent="0.2">
      <c r="A248" s="158" t="s">
        <v>297</v>
      </c>
      <c r="B248" s="65">
        <v>0</v>
      </c>
      <c r="C248" s="66">
        <v>0</v>
      </c>
      <c r="D248" s="65">
        <v>0</v>
      </c>
      <c r="E248" s="66">
        <v>1</v>
      </c>
      <c r="F248" s="67"/>
      <c r="G248" s="65">
        <f t="shared" si="32"/>
        <v>0</v>
      </c>
      <c r="H248" s="66">
        <f t="shared" si="33"/>
        <v>-1</v>
      </c>
      <c r="I248" s="20" t="str">
        <f t="shared" si="34"/>
        <v>-</v>
      </c>
      <c r="J248" s="21">
        <f t="shared" si="35"/>
        <v>-1</v>
      </c>
    </row>
    <row r="249" spans="1:10" s="160" customFormat="1" x14ac:dyDescent="0.2">
      <c r="A249" s="178" t="s">
        <v>673</v>
      </c>
      <c r="B249" s="71">
        <v>2</v>
      </c>
      <c r="C249" s="72">
        <v>11</v>
      </c>
      <c r="D249" s="71">
        <v>108</v>
      </c>
      <c r="E249" s="72">
        <v>151</v>
      </c>
      <c r="F249" s="73"/>
      <c r="G249" s="71">
        <f t="shared" si="32"/>
        <v>-9</v>
      </c>
      <c r="H249" s="72">
        <f t="shared" si="33"/>
        <v>-43</v>
      </c>
      <c r="I249" s="37">
        <f t="shared" si="34"/>
        <v>-0.81818181818181823</v>
      </c>
      <c r="J249" s="38">
        <f t="shared" si="35"/>
        <v>-0.28476821192052981</v>
      </c>
    </row>
    <row r="250" spans="1:10" x14ac:dyDescent="0.2">
      <c r="A250" s="177"/>
      <c r="B250" s="143"/>
      <c r="C250" s="144"/>
      <c r="D250" s="143"/>
      <c r="E250" s="144"/>
      <c r="F250" s="145"/>
      <c r="G250" s="143"/>
      <c r="H250" s="144"/>
      <c r="I250" s="151"/>
      <c r="J250" s="152"/>
    </row>
    <row r="251" spans="1:10" s="139" customFormat="1" x14ac:dyDescent="0.2">
      <c r="A251" s="159" t="s">
        <v>63</v>
      </c>
      <c r="B251" s="65"/>
      <c r="C251" s="66"/>
      <c r="D251" s="65"/>
      <c r="E251" s="66"/>
      <c r="F251" s="67"/>
      <c r="G251" s="65"/>
      <c r="H251" s="66"/>
      <c r="I251" s="20"/>
      <c r="J251" s="21"/>
    </row>
    <row r="252" spans="1:10" x14ac:dyDescent="0.2">
      <c r="A252" s="158" t="s">
        <v>409</v>
      </c>
      <c r="B252" s="65">
        <v>1</v>
      </c>
      <c r="C252" s="66">
        <v>1</v>
      </c>
      <c r="D252" s="65">
        <v>17</v>
      </c>
      <c r="E252" s="66">
        <v>34</v>
      </c>
      <c r="F252" s="67"/>
      <c r="G252" s="65">
        <f t="shared" ref="G252:G258" si="36">B252-C252</f>
        <v>0</v>
      </c>
      <c r="H252" s="66">
        <f t="shared" ref="H252:H258" si="37">D252-E252</f>
        <v>-17</v>
      </c>
      <c r="I252" s="20">
        <f t="shared" ref="I252:I258" si="38">IF(C252=0, "-", IF(G252/C252&lt;10, G252/C252, "&gt;999%"))</f>
        <v>0</v>
      </c>
      <c r="J252" s="21">
        <f t="shared" ref="J252:J258" si="39">IF(E252=0, "-", IF(H252/E252&lt;10, H252/E252, "&gt;999%"))</f>
        <v>-0.5</v>
      </c>
    </row>
    <row r="253" spans="1:10" x14ac:dyDescent="0.2">
      <c r="A253" s="158" t="s">
        <v>376</v>
      </c>
      <c r="B253" s="65">
        <v>11</v>
      </c>
      <c r="C253" s="66">
        <v>0</v>
      </c>
      <c r="D253" s="65">
        <v>53</v>
      </c>
      <c r="E253" s="66">
        <v>53</v>
      </c>
      <c r="F253" s="67"/>
      <c r="G253" s="65">
        <f t="shared" si="36"/>
        <v>11</v>
      </c>
      <c r="H253" s="66">
        <f t="shared" si="37"/>
        <v>0</v>
      </c>
      <c r="I253" s="20" t="str">
        <f t="shared" si="38"/>
        <v>-</v>
      </c>
      <c r="J253" s="21">
        <f t="shared" si="39"/>
        <v>0</v>
      </c>
    </row>
    <row r="254" spans="1:10" x14ac:dyDescent="0.2">
      <c r="A254" s="158" t="s">
        <v>534</v>
      </c>
      <c r="B254" s="65">
        <v>5</v>
      </c>
      <c r="C254" s="66">
        <v>0</v>
      </c>
      <c r="D254" s="65">
        <v>35</v>
      </c>
      <c r="E254" s="66">
        <v>0</v>
      </c>
      <c r="F254" s="67"/>
      <c r="G254" s="65">
        <f t="shared" si="36"/>
        <v>5</v>
      </c>
      <c r="H254" s="66">
        <f t="shared" si="37"/>
        <v>35</v>
      </c>
      <c r="I254" s="20" t="str">
        <f t="shared" si="38"/>
        <v>-</v>
      </c>
      <c r="J254" s="21" t="str">
        <f t="shared" si="39"/>
        <v>-</v>
      </c>
    </row>
    <row r="255" spans="1:10" x14ac:dyDescent="0.2">
      <c r="A255" s="158" t="s">
        <v>448</v>
      </c>
      <c r="B255" s="65">
        <v>17</v>
      </c>
      <c r="C255" s="66">
        <v>15</v>
      </c>
      <c r="D255" s="65">
        <v>210</v>
      </c>
      <c r="E255" s="66">
        <v>227</v>
      </c>
      <c r="F255" s="67"/>
      <c r="G255" s="65">
        <f t="shared" si="36"/>
        <v>2</v>
      </c>
      <c r="H255" s="66">
        <f t="shared" si="37"/>
        <v>-17</v>
      </c>
      <c r="I255" s="20">
        <f t="shared" si="38"/>
        <v>0.13333333333333333</v>
      </c>
      <c r="J255" s="21">
        <f t="shared" si="39"/>
        <v>-7.4889867841409691E-2</v>
      </c>
    </row>
    <row r="256" spans="1:10" x14ac:dyDescent="0.2">
      <c r="A256" s="158" t="s">
        <v>377</v>
      </c>
      <c r="B256" s="65">
        <v>0</v>
      </c>
      <c r="C256" s="66">
        <v>0</v>
      </c>
      <c r="D256" s="65">
        <v>0</v>
      </c>
      <c r="E256" s="66">
        <v>7</v>
      </c>
      <c r="F256" s="67"/>
      <c r="G256" s="65">
        <f t="shared" si="36"/>
        <v>0</v>
      </c>
      <c r="H256" s="66">
        <f t="shared" si="37"/>
        <v>-7</v>
      </c>
      <c r="I256" s="20" t="str">
        <f t="shared" si="38"/>
        <v>-</v>
      </c>
      <c r="J256" s="21">
        <f t="shared" si="39"/>
        <v>-1</v>
      </c>
    </row>
    <row r="257" spans="1:10" x14ac:dyDescent="0.2">
      <c r="A257" s="158" t="s">
        <v>449</v>
      </c>
      <c r="B257" s="65">
        <v>9</v>
      </c>
      <c r="C257" s="66">
        <v>4</v>
      </c>
      <c r="D257" s="65">
        <v>86</v>
      </c>
      <c r="E257" s="66">
        <v>85</v>
      </c>
      <c r="F257" s="67"/>
      <c r="G257" s="65">
        <f t="shared" si="36"/>
        <v>5</v>
      </c>
      <c r="H257" s="66">
        <f t="shared" si="37"/>
        <v>1</v>
      </c>
      <c r="I257" s="20">
        <f t="shared" si="38"/>
        <v>1.25</v>
      </c>
      <c r="J257" s="21">
        <f t="shared" si="39"/>
        <v>1.1764705882352941E-2</v>
      </c>
    </row>
    <row r="258" spans="1:10" s="160" customFormat="1" x14ac:dyDescent="0.2">
      <c r="A258" s="178" t="s">
        <v>674</v>
      </c>
      <c r="B258" s="71">
        <v>43</v>
      </c>
      <c r="C258" s="72">
        <v>20</v>
      </c>
      <c r="D258" s="71">
        <v>401</v>
      </c>
      <c r="E258" s="72">
        <v>406</v>
      </c>
      <c r="F258" s="73"/>
      <c r="G258" s="71">
        <f t="shared" si="36"/>
        <v>23</v>
      </c>
      <c r="H258" s="72">
        <f t="shared" si="37"/>
        <v>-5</v>
      </c>
      <c r="I258" s="37">
        <f t="shared" si="38"/>
        <v>1.1499999999999999</v>
      </c>
      <c r="J258" s="38">
        <f t="shared" si="39"/>
        <v>-1.2315270935960592E-2</v>
      </c>
    </row>
    <row r="259" spans="1:10" x14ac:dyDescent="0.2">
      <c r="A259" s="177"/>
      <c r="B259" s="143"/>
      <c r="C259" s="144"/>
      <c r="D259" s="143"/>
      <c r="E259" s="144"/>
      <c r="F259" s="145"/>
      <c r="G259" s="143"/>
      <c r="H259" s="144"/>
      <c r="I259" s="151"/>
      <c r="J259" s="152"/>
    </row>
    <row r="260" spans="1:10" s="139" customFormat="1" x14ac:dyDescent="0.2">
      <c r="A260" s="159" t="s">
        <v>64</v>
      </c>
      <c r="B260" s="65"/>
      <c r="C260" s="66"/>
      <c r="D260" s="65"/>
      <c r="E260" s="66"/>
      <c r="F260" s="67"/>
      <c r="G260" s="65"/>
      <c r="H260" s="66"/>
      <c r="I260" s="20"/>
      <c r="J260" s="21"/>
    </row>
    <row r="261" spans="1:10" x14ac:dyDescent="0.2">
      <c r="A261" s="158" t="s">
        <v>64</v>
      </c>
      <c r="B261" s="65">
        <v>24</v>
      </c>
      <c r="C261" s="66">
        <v>22</v>
      </c>
      <c r="D261" s="65">
        <v>158</v>
      </c>
      <c r="E261" s="66">
        <v>161</v>
      </c>
      <c r="F261" s="67"/>
      <c r="G261" s="65">
        <f>B261-C261</f>
        <v>2</v>
      </c>
      <c r="H261" s="66">
        <f>D261-E261</f>
        <v>-3</v>
      </c>
      <c r="I261" s="20">
        <f>IF(C261=0, "-", IF(G261/C261&lt;10, G261/C261, "&gt;999%"))</f>
        <v>9.0909090909090912E-2</v>
      </c>
      <c r="J261" s="21">
        <f>IF(E261=0, "-", IF(H261/E261&lt;10, H261/E261, "&gt;999%"))</f>
        <v>-1.8633540372670808E-2</v>
      </c>
    </row>
    <row r="262" spans="1:10" s="160" customFormat="1" x14ac:dyDescent="0.2">
      <c r="A262" s="178" t="s">
        <v>675</v>
      </c>
      <c r="B262" s="71">
        <v>24</v>
      </c>
      <c r="C262" s="72">
        <v>22</v>
      </c>
      <c r="D262" s="71">
        <v>158</v>
      </c>
      <c r="E262" s="72">
        <v>161</v>
      </c>
      <c r="F262" s="73"/>
      <c r="G262" s="71">
        <f>B262-C262</f>
        <v>2</v>
      </c>
      <c r="H262" s="72">
        <f>D262-E262</f>
        <v>-3</v>
      </c>
      <c r="I262" s="37">
        <f>IF(C262=0, "-", IF(G262/C262&lt;10, G262/C262, "&gt;999%"))</f>
        <v>9.0909090909090912E-2</v>
      </c>
      <c r="J262" s="38">
        <f>IF(E262=0, "-", IF(H262/E262&lt;10, H262/E262, "&gt;999%"))</f>
        <v>-1.8633540372670808E-2</v>
      </c>
    </row>
    <row r="263" spans="1:10" x14ac:dyDescent="0.2">
      <c r="A263" s="177"/>
      <c r="B263" s="143"/>
      <c r="C263" s="144"/>
      <c r="D263" s="143"/>
      <c r="E263" s="144"/>
      <c r="F263" s="145"/>
      <c r="G263" s="143"/>
      <c r="H263" s="144"/>
      <c r="I263" s="151"/>
      <c r="J263" s="152"/>
    </row>
    <row r="264" spans="1:10" s="139" customFormat="1" x14ac:dyDescent="0.2">
      <c r="A264" s="159" t="s">
        <v>65</v>
      </c>
      <c r="B264" s="65"/>
      <c r="C264" s="66"/>
      <c r="D264" s="65"/>
      <c r="E264" s="66"/>
      <c r="F264" s="67"/>
      <c r="G264" s="65"/>
      <c r="H264" s="66"/>
      <c r="I264" s="20"/>
      <c r="J264" s="21"/>
    </row>
    <row r="265" spans="1:10" x14ac:dyDescent="0.2">
      <c r="A265" s="158" t="s">
        <v>306</v>
      </c>
      <c r="B265" s="65">
        <v>14</v>
      </c>
      <c r="C265" s="66">
        <v>48</v>
      </c>
      <c r="D265" s="65">
        <v>377</v>
      </c>
      <c r="E265" s="66">
        <v>377</v>
      </c>
      <c r="F265" s="67"/>
      <c r="G265" s="65">
        <f t="shared" ref="G265:G277" si="40">B265-C265</f>
        <v>-34</v>
      </c>
      <c r="H265" s="66">
        <f t="shared" ref="H265:H277" si="41">D265-E265</f>
        <v>0</v>
      </c>
      <c r="I265" s="20">
        <f t="shared" ref="I265:I277" si="42">IF(C265=0, "-", IF(G265/C265&lt;10, G265/C265, "&gt;999%"))</f>
        <v>-0.70833333333333337</v>
      </c>
      <c r="J265" s="21">
        <f t="shared" ref="J265:J277" si="43">IF(E265=0, "-", IF(H265/E265&lt;10, H265/E265, "&gt;999%"))</f>
        <v>0</v>
      </c>
    </row>
    <row r="266" spans="1:10" x14ac:dyDescent="0.2">
      <c r="A266" s="158" t="s">
        <v>227</v>
      </c>
      <c r="B266" s="65">
        <v>117</v>
      </c>
      <c r="C266" s="66">
        <v>134</v>
      </c>
      <c r="D266" s="65">
        <v>1664</v>
      </c>
      <c r="E266" s="66">
        <v>1649</v>
      </c>
      <c r="F266" s="67"/>
      <c r="G266" s="65">
        <f t="shared" si="40"/>
        <v>-17</v>
      </c>
      <c r="H266" s="66">
        <f t="shared" si="41"/>
        <v>15</v>
      </c>
      <c r="I266" s="20">
        <f t="shared" si="42"/>
        <v>-0.12686567164179105</v>
      </c>
      <c r="J266" s="21">
        <f t="shared" si="43"/>
        <v>9.0964220739842335E-3</v>
      </c>
    </row>
    <row r="267" spans="1:10" x14ac:dyDescent="0.2">
      <c r="A267" s="158" t="s">
        <v>256</v>
      </c>
      <c r="B267" s="65">
        <v>0</v>
      </c>
      <c r="C267" s="66">
        <v>0</v>
      </c>
      <c r="D267" s="65">
        <v>4</v>
      </c>
      <c r="E267" s="66">
        <v>7</v>
      </c>
      <c r="F267" s="67"/>
      <c r="G267" s="65">
        <f t="shared" si="40"/>
        <v>0</v>
      </c>
      <c r="H267" s="66">
        <f t="shared" si="41"/>
        <v>-3</v>
      </c>
      <c r="I267" s="20" t="str">
        <f t="shared" si="42"/>
        <v>-</v>
      </c>
      <c r="J267" s="21">
        <f t="shared" si="43"/>
        <v>-0.42857142857142855</v>
      </c>
    </row>
    <row r="268" spans="1:10" x14ac:dyDescent="0.2">
      <c r="A268" s="158" t="s">
        <v>198</v>
      </c>
      <c r="B268" s="65">
        <v>31</v>
      </c>
      <c r="C268" s="66">
        <v>16</v>
      </c>
      <c r="D268" s="65">
        <v>313</v>
      </c>
      <c r="E268" s="66">
        <v>423</v>
      </c>
      <c r="F268" s="67"/>
      <c r="G268" s="65">
        <f t="shared" si="40"/>
        <v>15</v>
      </c>
      <c r="H268" s="66">
        <f t="shared" si="41"/>
        <v>-110</v>
      </c>
      <c r="I268" s="20">
        <f t="shared" si="42"/>
        <v>0.9375</v>
      </c>
      <c r="J268" s="21">
        <f t="shared" si="43"/>
        <v>-0.26004728132387706</v>
      </c>
    </row>
    <row r="269" spans="1:10" x14ac:dyDescent="0.2">
      <c r="A269" s="158" t="s">
        <v>205</v>
      </c>
      <c r="B269" s="65">
        <v>30</v>
      </c>
      <c r="C269" s="66">
        <v>19</v>
      </c>
      <c r="D269" s="65">
        <v>425</v>
      </c>
      <c r="E269" s="66">
        <v>371</v>
      </c>
      <c r="F269" s="67"/>
      <c r="G269" s="65">
        <f t="shared" si="40"/>
        <v>11</v>
      </c>
      <c r="H269" s="66">
        <f t="shared" si="41"/>
        <v>54</v>
      </c>
      <c r="I269" s="20">
        <f t="shared" si="42"/>
        <v>0.57894736842105265</v>
      </c>
      <c r="J269" s="21">
        <f t="shared" si="43"/>
        <v>0.14555256064690028</v>
      </c>
    </row>
    <row r="270" spans="1:10" x14ac:dyDescent="0.2">
      <c r="A270" s="158" t="s">
        <v>307</v>
      </c>
      <c r="B270" s="65">
        <v>0</v>
      </c>
      <c r="C270" s="66">
        <v>0</v>
      </c>
      <c r="D270" s="65">
        <v>0</v>
      </c>
      <c r="E270" s="66">
        <v>1</v>
      </c>
      <c r="F270" s="67"/>
      <c r="G270" s="65">
        <f t="shared" si="40"/>
        <v>0</v>
      </c>
      <c r="H270" s="66">
        <f t="shared" si="41"/>
        <v>-1</v>
      </c>
      <c r="I270" s="20" t="str">
        <f t="shared" si="42"/>
        <v>-</v>
      </c>
      <c r="J270" s="21">
        <f t="shared" si="43"/>
        <v>-1</v>
      </c>
    </row>
    <row r="271" spans="1:10" x14ac:dyDescent="0.2">
      <c r="A271" s="158" t="s">
        <v>228</v>
      </c>
      <c r="B271" s="65">
        <v>0</v>
      </c>
      <c r="C271" s="66">
        <v>0</v>
      </c>
      <c r="D271" s="65">
        <v>0</v>
      </c>
      <c r="E271" s="66">
        <v>1</v>
      </c>
      <c r="F271" s="67"/>
      <c r="G271" s="65">
        <f t="shared" si="40"/>
        <v>0</v>
      </c>
      <c r="H271" s="66">
        <f t="shared" si="41"/>
        <v>-1</v>
      </c>
      <c r="I271" s="20" t="str">
        <f t="shared" si="42"/>
        <v>-</v>
      </c>
      <c r="J271" s="21">
        <f t="shared" si="43"/>
        <v>-1</v>
      </c>
    </row>
    <row r="272" spans="1:10" x14ac:dyDescent="0.2">
      <c r="A272" s="158" t="s">
        <v>378</v>
      </c>
      <c r="B272" s="65">
        <v>74</v>
      </c>
      <c r="C272" s="66">
        <v>85</v>
      </c>
      <c r="D272" s="65">
        <v>819</v>
      </c>
      <c r="E272" s="66">
        <v>157</v>
      </c>
      <c r="F272" s="67"/>
      <c r="G272" s="65">
        <f t="shared" si="40"/>
        <v>-11</v>
      </c>
      <c r="H272" s="66">
        <f t="shared" si="41"/>
        <v>662</v>
      </c>
      <c r="I272" s="20">
        <f t="shared" si="42"/>
        <v>-0.12941176470588237</v>
      </c>
      <c r="J272" s="21">
        <f t="shared" si="43"/>
        <v>4.2165605095541405</v>
      </c>
    </row>
    <row r="273" spans="1:10" x14ac:dyDescent="0.2">
      <c r="A273" s="158" t="s">
        <v>450</v>
      </c>
      <c r="B273" s="65">
        <v>55</v>
      </c>
      <c r="C273" s="66">
        <v>13</v>
      </c>
      <c r="D273" s="65">
        <v>308</v>
      </c>
      <c r="E273" s="66">
        <v>228</v>
      </c>
      <c r="F273" s="67"/>
      <c r="G273" s="65">
        <f t="shared" si="40"/>
        <v>42</v>
      </c>
      <c r="H273" s="66">
        <f t="shared" si="41"/>
        <v>80</v>
      </c>
      <c r="I273" s="20">
        <f t="shared" si="42"/>
        <v>3.2307692307692308</v>
      </c>
      <c r="J273" s="21">
        <f t="shared" si="43"/>
        <v>0.35087719298245612</v>
      </c>
    </row>
    <row r="274" spans="1:10" x14ac:dyDescent="0.2">
      <c r="A274" s="158" t="s">
        <v>229</v>
      </c>
      <c r="B274" s="65">
        <v>0</v>
      </c>
      <c r="C274" s="66">
        <v>0</v>
      </c>
      <c r="D274" s="65">
        <v>0</v>
      </c>
      <c r="E274" s="66">
        <v>6</v>
      </c>
      <c r="F274" s="67"/>
      <c r="G274" s="65">
        <f t="shared" si="40"/>
        <v>0</v>
      </c>
      <c r="H274" s="66">
        <f t="shared" si="41"/>
        <v>-6</v>
      </c>
      <c r="I274" s="20" t="str">
        <f t="shared" si="42"/>
        <v>-</v>
      </c>
      <c r="J274" s="21">
        <f t="shared" si="43"/>
        <v>-1</v>
      </c>
    </row>
    <row r="275" spans="1:10" x14ac:dyDescent="0.2">
      <c r="A275" s="158" t="s">
        <v>410</v>
      </c>
      <c r="B275" s="65">
        <v>56</v>
      </c>
      <c r="C275" s="66">
        <v>79</v>
      </c>
      <c r="D275" s="65">
        <v>841</v>
      </c>
      <c r="E275" s="66">
        <v>1123</v>
      </c>
      <c r="F275" s="67"/>
      <c r="G275" s="65">
        <f t="shared" si="40"/>
        <v>-23</v>
      </c>
      <c r="H275" s="66">
        <f t="shared" si="41"/>
        <v>-282</v>
      </c>
      <c r="I275" s="20">
        <f t="shared" si="42"/>
        <v>-0.29113924050632911</v>
      </c>
      <c r="J275" s="21">
        <f t="shared" si="43"/>
        <v>-0.25111308993766696</v>
      </c>
    </row>
    <row r="276" spans="1:10" x14ac:dyDescent="0.2">
      <c r="A276" s="158" t="s">
        <v>280</v>
      </c>
      <c r="B276" s="65">
        <v>11</v>
      </c>
      <c r="C276" s="66">
        <v>14</v>
      </c>
      <c r="D276" s="65">
        <v>161</v>
      </c>
      <c r="E276" s="66">
        <v>135</v>
      </c>
      <c r="F276" s="67"/>
      <c r="G276" s="65">
        <f t="shared" si="40"/>
        <v>-3</v>
      </c>
      <c r="H276" s="66">
        <f t="shared" si="41"/>
        <v>26</v>
      </c>
      <c r="I276" s="20">
        <f t="shared" si="42"/>
        <v>-0.21428571428571427</v>
      </c>
      <c r="J276" s="21">
        <f t="shared" si="43"/>
        <v>0.19259259259259259</v>
      </c>
    </row>
    <row r="277" spans="1:10" s="160" customFormat="1" x14ac:dyDescent="0.2">
      <c r="A277" s="178" t="s">
        <v>676</v>
      </c>
      <c r="B277" s="71">
        <v>388</v>
      </c>
      <c r="C277" s="72">
        <v>408</v>
      </c>
      <c r="D277" s="71">
        <v>4912</v>
      </c>
      <c r="E277" s="72">
        <v>4478</v>
      </c>
      <c r="F277" s="73"/>
      <c r="G277" s="71">
        <f t="shared" si="40"/>
        <v>-20</v>
      </c>
      <c r="H277" s="72">
        <f t="shared" si="41"/>
        <v>434</v>
      </c>
      <c r="I277" s="37">
        <f t="shared" si="42"/>
        <v>-4.9019607843137254E-2</v>
      </c>
      <c r="J277" s="38">
        <f t="shared" si="43"/>
        <v>9.691826708351943E-2</v>
      </c>
    </row>
    <row r="278" spans="1:10" x14ac:dyDescent="0.2">
      <c r="A278" s="177"/>
      <c r="B278" s="143"/>
      <c r="C278" s="144"/>
      <c r="D278" s="143"/>
      <c r="E278" s="144"/>
      <c r="F278" s="145"/>
      <c r="G278" s="143"/>
      <c r="H278" s="144"/>
      <c r="I278" s="151"/>
      <c r="J278" s="152"/>
    </row>
    <row r="279" spans="1:10" s="139" customFormat="1" x14ac:dyDescent="0.2">
      <c r="A279" s="159" t="s">
        <v>66</v>
      </c>
      <c r="B279" s="65"/>
      <c r="C279" s="66"/>
      <c r="D279" s="65"/>
      <c r="E279" s="66"/>
      <c r="F279" s="67"/>
      <c r="G279" s="65"/>
      <c r="H279" s="66"/>
      <c r="I279" s="20"/>
      <c r="J279" s="21"/>
    </row>
    <row r="280" spans="1:10" x14ac:dyDescent="0.2">
      <c r="A280" s="158" t="s">
        <v>350</v>
      </c>
      <c r="B280" s="65">
        <v>0</v>
      </c>
      <c r="C280" s="66">
        <v>0</v>
      </c>
      <c r="D280" s="65">
        <v>6</v>
      </c>
      <c r="E280" s="66">
        <v>4</v>
      </c>
      <c r="F280" s="67"/>
      <c r="G280" s="65">
        <f>B280-C280</f>
        <v>0</v>
      </c>
      <c r="H280" s="66">
        <f>D280-E280</f>
        <v>2</v>
      </c>
      <c r="I280" s="20" t="str">
        <f>IF(C280=0, "-", IF(G280/C280&lt;10, G280/C280, "&gt;999%"))</f>
        <v>-</v>
      </c>
      <c r="J280" s="21">
        <f>IF(E280=0, "-", IF(H280/E280&lt;10, H280/E280, "&gt;999%"))</f>
        <v>0.5</v>
      </c>
    </row>
    <row r="281" spans="1:10" x14ac:dyDescent="0.2">
      <c r="A281" s="158" t="s">
        <v>490</v>
      </c>
      <c r="B281" s="65">
        <v>0</v>
      </c>
      <c r="C281" s="66">
        <v>0</v>
      </c>
      <c r="D281" s="65">
        <v>3</v>
      </c>
      <c r="E281" s="66">
        <v>12</v>
      </c>
      <c r="F281" s="67"/>
      <c r="G281" s="65">
        <f>B281-C281</f>
        <v>0</v>
      </c>
      <c r="H281" s="66">
        <f>D281-E281</f>
        <v>-9</v>
      </c>
      <c r="I281" s="20" t="str">
        <f>IF(C281=0, "-", IF(G281/C281&lt;10, G281/C281, "&gt;999%"))</f>
        <v>-</v>
      </c>
      <c r="J281" s="21">
        <f>IF(E281=0, "-", IF(H281/E281&lt;10, H281/E281, "&gt;999%"))</f>
        <v>-0.75</v>
      </c>
    </row>
    <row r="282" spans="1:10" s="160" customFormat="1" x14ac:dyDescent="0.2">
      <c r="A282" s="178" t="s">
        <v>677</v>
      </c>
      <c r="B282" s="71">
        <v>0</v>
      </c>
      <c r="C282" s="72">
        <v>0</v>
      </c>
      <c r="D282" s="71">
        <v>9</v>
      </c>
      <c r="E282" s="72">
        <v>16</v>
      </c>
      <c r="F282" s="73"/>
      <c r="G282" s="71">
        <f>B282-C282</f>
        <v>0</v>
      </c>
      <c r="H282" s="72">
        <f>D282-E282</f>
        <v>-7</v>
      </c>
      <c r="I282" s="37" t="str">
        <f>IF(C282=0, "-", IF(G282/C282&lt;10, G282/C282, "&gt;999%"))</f>
        <v>-</v>
      </c>
      <c r="J282" s="38">
        <f>IF(E282=0, "-", IF(H282/E282&lt;10, H282/E282, "&gt;999%"))</f>
        <v>-0.4375</v>
      </c>
    </row>
    <row r="283" spans="1:10" x14ac:dyDescent="0.2">
      <c r="A283" s="177"/>
      <c r="B283" s="143"/>
      <c r="C283" s="144"/>
      <c r="D283" s="143"/>
      <c r="E283" s="144"/>
      <c r="F283" s="145"/>
      <c r="G283" s="143"/>
      <c r="H283" s="144"/>
      <c r="I283" s="151"/>
      <c r="J283" s="152"/>
    </row>
    <row r="284" spans="1:10" s="139" customFormat="1" x14ac:dyDescent="0.2">
      <c r="A284" s="159" t="s">
        <v>67</v>
      </c>
      <c r="B284" s="65"/>
      <c r="C284" s="66"/>
      <c r="D284" s="65"/>
      <c r="E284" s="66"/>
      <c r="F284" s="67"/>
      <c r="G284" s="65"/>
      <c r="H284" s="66"/>
      <c r="I284" s="20"/>
      <c r="J284" s="21"/>
    </row>
    <row r="285" spans="1:10" x14ac:dyDescent="0.2">
      <c r="A285" s="158" t="s">
        <v>472</v>
      </c>
      <c r="B285" s="65">
        <v>13</v>
      </c>
      <c r="C285" s="66">
        <v>0</v>
      </c>
      <c r="D285" s="65">
        <v>40</v>
      </c>
      <c r="E285" s="66">
        <v>0</v>
      </c>
      <c r="F285" s="67"/>
      <c r="G285" s="65">
        <f t="shared" ref="G285:G292" si="44">B285-C285</f>
        <v>13</v>
      </c>
      <c r="H285" s="66">
        <f t="shared" ref="H285:H292" si="45">D285-E285</f>
        <v>40</v>
      </c>
      <c r="I285" s="20" t="str">
        <f t="shared" ref="I285:I292" si="46">IF(C285=0, "-", IF(G285/C285&lt;10, G285/C285, "&gt;999%"))</f>
        <v>-</v>
      </c>
      <c r="J285" s="21" t="str">
        <f t="shared" ref="J285:J292" si="47">IF(E285=0, "-", IF(H285/E285&lt;10, H285/E285, "&gt;999%"))</f>
        <v>-</v>
      </c>
    </row>
    <row r="286" spans="1:10" x14ac:dyDescent="0.2">
      <c r="A286" s="158" t="s">
        <v>491</v>
      </c>
      <c r="B286" s="65">
        <v>2</v>
      </c>
      <c r="C286" s="66">
        <v>10</v>
      </c>
      <c r="D286" s="65">
        <v>63</v>
      </c>
      <c r="E286" s="66">
        <v>84</v>
      </c>
      <c r="F286" s="67"/>
      <c r="G286" s="65">
        <f t="shared" si="44"/>
        <v>-8</v>
      </c>
      <c r="H286" s="66">
        <f t="shared" si="45"/>
        <v>-21</v>
      </c>
      <c r="I286" s="20">
        <f t="shared" si="46"/>
        <v>-0.8</v>
      </c>
      <c r="J286" s="21">
        <f t="shared" si="47"/>
        <v>-0.25</v>
      </c>
    </row>
    <row r="287" spans="1:10" x14ac:dyDescent="0.2">
      <c r="A287" s="158" t="s">
        <v>430</v>
      </c>
      <c r="B287" s="65">
        <v>6</v>
      </c>
      <c r="C287" s="66">
        <v>8</v>
      </c>
      <c r="D287" s="65">
        <v>108</v>
      </c>
      <c r="E287" s="66">
        <v>150</v>
      </c>
      <c r="F287" s="67"/>
      <c r="G287" s="65">
        <f t="shared" si="44"/>
        <v>-2</v>
      </c>
      <c r="H287" s="66">
        <f t="shared" si="45"/>
        <v>-42</v>
      </c>
      <c r="I287" s="20">
        <f t="shared" si="46"/>
        <v>-0.25</v>
      </c>
      <c r="J287" s="21">
        <f t="shared" si="47"/>
        <v>-0.28000000000000003</v>
      </c>
    </row>
    <row r="288" spans="1:10" x14ac:dyDescent="0.2">
      <c r="A288" s="158" t="s">
        <v>492</v>
      </c>
      <c r="B288" s="65">
        <v>0</v>
      </c>
      <c r="C288" s="66">
        <v>0</v>
      </c>
      <c r="D288" s="65">
        <v>11</v>
      </c>
      <c r="E288" s="66">
        <v>23</v>
      </c>
      <c r="F288" s="67"/>
      <c r="G288" s="65">
        <f t="shared" si="44"/>
        <v>0</v>
      </c>
      <c r="H288" s="66">
        <f t="shared" si="45"/>
        <v>-12</v>
      </c>
      <c r="I288" s="20" t="str">
        <f t="shared" si="46"/>
        <v>-</v>
      </c>
      <c r="J288" s="21">
        <f t="shared" si="47"/>
        <v>-0.52173913043478259</v>
      </c>
    </row>
    <row r="289" spans="1:10" x14ac:dyDescent="0.2">
      <c r="A289" s="158" t="s">
        <v>431</v>
      </c>
      <c r="B289" s="65">
        <v>4</v>
      </c>
      <c r="C289" s="66">
        <v>11</v>
      </c>
      <c r="D289" s="65">
        <v>101</v>
      </c>
      <c r="E289" s="66">
        <v>114</v>
      </c>
      <c r="F289" s="67"/>
      <c r="G289" s="65">
        <f t="shared" si="44"/>
        <v>-7</v>
      </c>
      <c r="H289" s="66">
        <f t="shared" si="45"/>
        <v>-13</v>
      </c>
      <c r="I289" s="20">
        <f t="shared" si="46"/>
        <v>-0.63636363636363635</v>
      </c>
      <c r="J289" s="21">
        <f t="shared" si="47"/>
        <v>-0.11403508771929824</v>
      </c>
    </row>
    <row r="290" spans="1:10" x14ac:dyDescent="0.2">
      <c r="A290" s="158" t="s">
        <v>473</v>
      </c>
      <c r="B290" s="65">
        <v>5</v>
      </c>
      <c r="C290" s="66">
        <v>5</v>
      </c>
      <c r="D290" s="65">
        <v>120</v>
      </c>
      <c r="E290" s="66">
        <v>129</v>
      </c>
      <c r="F290" s="67"/>
      <c r="G290" s="65">
        <f t="shared" si="44"/>
        <v>0</v>
      </c>
      <c r="H290" s="66">
        <f t="shared" si="45"/>
        <v>-9</v>
      </c>
      <c r="I290" s="20">
        <f t="shared" si="46"/>
        <v>0</v>
      </c>
      <c r="J290" s="21">
        <f t="shared" si="47"/>
        <v>-6.9767441860465115E-2</v>
      </c>
    </row>
    <row r="291" spans="1:10" x14ac:dyDescent="0.2">
      <c r="A291" s="158" t="s">
        <v>474</v>
      </c>
      <c r="B291" s="65">
        <v>4</v>
      </c>
      <c r="C291" s="66">
        <v>7</v>
      </c>
      <c r="D291" s="65">
        <v>30</v>
      </c>
      <c r="E291" s="66">
        <v>66</v>
      </c>
      <c r="F291" s="67"/>
      <c r="G291" s="65">
        <f t="shared" si="44"/>
        <v>-3</v>
      </c>
      <c r="H291" s="66">
        <f t="shared" si="45"/>
        <v>-36</v>
      </c>
      <c r="I291" s="20">
        <f t="shared" si="46"/>
        <v>-0.42857142857142855</v>
      </c>
      <c r="J291" s="21">
        <f t="shared" si="47"/>
        <v>-0.54545454545454541</v>
      </c>
    </row>
    <row r="292" spans="1:10" s="160" customFormat="1" x14ac:dyDescent="0.2">
      <c r="A292" s="178" t="s">
        <v>678</v>
      </c>
      <c r="B292" s="71">
        <v>34</v>
      </c>
      <c r="C292" s="72">
        <v>41</v>
      </c>
      <c r="D292" s="71">
        <v>473</v>
      </c>
      <c r="E292" s="72">
        <v>566</v>
      </c>
      <c r="F292" s="73"/>
      <c r="G292" s="71">
        <f t="shared" si="44"/>
        <v>-7</v>
      </c>
      <c r="H292" s="72">
        <f t="shared" si="45"/>
        <v>-93</v>
      </c>
      <c r="I292" s="37">
        <f t="shared" si="46"/>
        <v>-0.17073170731707318</v>
      </c>
      <c r="J292" s="38">
        <f t="shared" si="47"/>
        <v>-0.16431095406360424</v>
      </c>
    </row>
    <row r="293" spans="1:10" x14ac:dyDescent="0.2">
      <c r="A293" s="177"/>
      <c r="B293" s="143"/>
      <c r="C293" s="144"/>
      <c r="D293" s="143"/>
      <c r="E293" s="144"/>
      <c r="F293" s="145"/>
      <c r="G293" s="143"/>
      <c r="H293" s="144"/>
      <c r="I293" s="151"/>
      <c r="J293" s="152"/>
    </row>
    <row r="294" spans="1:10" s="139" customFormat="1" x14ac:dyDescent="0.2">
      <c r="A294" s="159" t="s">
        <v>68</v>
      </c>
      <c r="B294" s="65"/>
      <c r="C294" s="66"/>
      <c r="D294" s="65"/>
      <c r="E294" s="66"/>
      <c r="F294" s="67"/>
      <c r="G294" s="65"/>
      <c r="H294" s="66"/>
      <c r="I294" s="20"/>
      <c r="J294" s="21"/>
    </row>
    <row r="295" spans="1:10" x14ac:dyDescent="0.2">
      <c r="A295" s="158" t="s">
        <v>451</v>
      </c>
      <c r="B295" s="65">
        <v>7</v>
      </c>
      <c r="C295" s="66">
        <v>1</v>
      </c>
      <c r="D295" s="65">
        <v>65</v>
      </c>
      <c r="E295" s="66">
        <v>17</v>
      </c>
      <c r="F295" s="67"/>
      <c r="G295" s="65">
        <f t="shared" ref="G295:G301" si="48">B295-C295</f>
        <v>6</v>
      </c>
      <c r="H295" s="66">
        <f t="shared" ref="H295:H301" si="49">D295-E295</f>
        <v>48</v>
      </c>
      <c r="I295" s="20">
        <f t="shared" ref="I295:I301" si="50">IF(C295=0, "-", IF(G295/C295&lt;10, G295/C295, "&gt;999%"))</f>
        <v>6</v>
      </c>
      <c r="J295" s="21">
        <f t="shared" ref="J295:J301" si="51">IF(E295=0, "-", IF(H295/E295&lt;10, H295/E295, "&gt;999%"))</f>
        <v>2.8235294117647061</v>
      </c>
    </row>
    <row r="296" spans="1:10" x14ac:dyDescent="0.2">
      <c r="A296" s="158" t="s">
        <v>558</v>
      </c>
      <c r="B296" s="65">
        <v>4</v>
      </c>
      <c r="C296" s="66">
        <v>0</v>
      </c>
      <c r="D296" s="65">
        <v>9</v>
      </c>
      <c r="E296" s="66">
        <v>0</v>
      </c>
      <c r="F296" s="67"/>
      <c r="G296" s="65">
        <f t="shared" si="48"/>
        <v>4</v>
      </c>
      <c r="H296" s="66">
        <f t="shared" si="49"/>
        <v>9</v>
      </c>
      <c r="I296" s="20" t="str">
        <f t="shared" si="50"/>
        <v>-</v>
      </c>
      <c r="J296" s="21" t="str">
        <f t="shared" si="51"/>
        <v>-</v>
      </c>
    </row>
    <row r="297" spans="1:10" x14ac:dyDescent="0.2">
      <c r="A297" s="158" t="s">
        <v>510</v>
      </c>
      <c r="B297" s="65">
        <v>18</v>
      </c>
      <c r="C297" s="66">
        <v>3</v>
      </c>
      <c r="D297" s="65">
        <v>112</v>
      </c>
      <c r="E297" s="66">
        <v>68</v>
      </c>
      <c r="F297" s="67"/>
      <c r="G297" s="65">
        <f t="shared" si="48"/>
        <v>15</v>
      </c>
      <c r="H297" s="66">
        <f t="shared" si="49"/>
        <v>44</v>
      </c>
      <c r="I297" s="20">
        <f t="shared" si="50"/>
        <v>5</v>
      </c>
      <c r="J297" s="21">
        <f t="shared" si="51"/>
        <v>0.6470588235294118</v>
      </c>
    </row>
    <row r="298" spans="1:10" x14ac:dyDescent="0.2">
      <c r="A298" s="158" t="s">
        <v>308</v>
      </c>
      <c r="B298" s="65">
        <v>7</v>
      </c>
      <c r="C298" s="66">
        <v>3</v>
      </c>
      <c r="D298" s="65">
        <v>53</v>
      </c>
      <c r="E298" s="66">
        <v>59</v>
      </c>
      <c r="F298" s="67"/>
      <c r="G298" s="65">
        <f t="shared" si="48"/>
        <v>4</v>
      </c>
      <c r="H298" s="66">
        <f t="shared" si="49"/>
        <v>-6</v>
      </c>
      <c r="I298" s="20">
        <f t="shared" si="50"/>
        <v>1.3333333333333333</v>
      </c>
      <c r="J298" s="21">
        <f t="shared" si="51"/>
        <v>-0.10169491525423729</v>
      </c>
    </row>
    <row r="299" spans="1:10" x14ac:dyDescent="0.2">
      <c r="A299" s="158" t="s">
        <v>535</v>
      </c>
      <c r="B299" s="65">
        <v>73</v>
      </c>
      <c r="C299" s="66">
        <v>23</v>
      </c>
      <c r="D299" s="65">
        <v>461</v>
      </c>
      <c r="E299" s="66">
        <v>290</v>
      </c>
      <c r="F299" s="67"/>
      <c r="G299" s="65">
        <f t="shared" si="48"/>
        <v>50</v>
      </c>
      <c r="H299" s="66">
        <f t="shared" si="49"/>
        <v>171</v>
      </c>
      <c r="I299" s="20">
        <f t="shared" si="50"/>
        <v>2.1739130434782608</v>
      </c>
      <c r="J299" s="21">
        <f t="shared" si="51"/>
        <v>0.58965517241379306</v>
      </c>
    </row>
    <row r="300" spans="1:10" x14ac:dyDescent="0.2">
      <c r="A300" s="158" t="s">
        <v>511</v>
      </c>
      <c r="B300" s="65">
        <v>3</v>
      </c>
      <c r="C300" s="66">
        <v>1</v>
      </c>
      <c r="D300" s="65">
        <v>22</v>
      </c>
      <c r="E300" s="66">
        <v>23</v>
      </c>
      <c r="F300" s="67"/>
      <c r="G300" s="65">
        <f t="shared" si="48"/>
        <v>2</v>
      </c>
      <c r="H300" s="66">
        <f t="shared" si="49"/>
        <v>-1</v>
      </c>
      <c r="I300" s="20">
        <f t="shared" si="50"/>
        <v>2</v>
      </c>
      <c r="J300" s="21">
        <f t="shared" si="51"/>
        <v>-4.3478260869565216E-2</v>
      </c>
    </row>
    <row r="301" spans="1:10" s="160" customFormat="1" x14ac:dyDescent="0.2">
      <c r="A301" s="178" t="s">
        <v>679</v>
      </c>
      <c r="B301" s="71">
        <v>112</v>
      </c>
      <c r="C301" s="72">
        <v>31</v>
      </c>
      <c r="D301" s="71">
        <v>722</v>
      </c>
      <c r="E301" s="72">
        <v>457</v>
      </c>
      <c r="F301" s="73"/>
      <c r="G301" s="71">
        <f t="shared" si="48"/>
        <v>81</v>
      </c>
      <c r="H301" s="72">
        <f t="shared" si="49"/>
        <v>265</v>
      </c>
      <c r="I301" s="37">
        <f t="shared" si="50"/>
        <v>2.6129032258064515</v>
      </c>
      <c r="J301" s="38">
        <f t="shared" si="51"/>
        <v>0.57986870897155363</v>
      </c>
    </row>
    <row r="302" spans="1:10" x14ac:dyDescent="0.2">
      <c r="A302" s="177"/>
      <c r="B302" s="143"/>
      <c r="C302" s="144"/>
      <c r="D302" s="143"/>
      <c r="E302" s="144"/>
      <c r="F302" s="145"/>
      <c r="G302" s="143"/>
      <c r="H302" s="144"/>
      <c r="I302" s="151"/>
      <c r="J302" s="152"/>
    </row>
    <row r="303" spans="1:10" s="139" customFormat="1" x14ac:dyDescent="0.2">
      <c r="A303" s="159" t="s">
        <v>69</v>
      </c>
      <c r="B303" s="65"/>
      <c r="C303" s="66"/>
      <c r="D303" s="65"/>
      <c r="E303" s="66"/>
      <c r="F303" s="67"/>
      <c r="G303" s="65"/>
      <c r="H303" s="66"/>
      <c r="I303" s="20"/>
      <c r="J303" s="21"/>
    </row>
    <row r="304" spans="1:10" x14ac:dyDescent="0.2">
      <c r="A304" s="158" t="s">
        <v>247</v>
      </c>
      <c r="B304" s="65">
        <v>0</v>
      </c>
      <c r="C304" s="66">
        <v>1</v>
      </c>
      <c r="D304" s="65">
        <v>6</v>
      </c>
      <c r="E304" s="66">
        <v>18</v>
      </c>
      <c r="F304" s="67"/>
      <c r="G304" s="65">
        <f t="shared" ref="G304:G313" si="52">B304-C304</f>
        <v>-1</v>
      </c>
      <c r="H304" s="66">
        <f t="shared" ref="H304:H313" si="53">D304-E304</f>
        <v>-12</v>
      </c>
      <c r="I304" s="20">
        <f t="shared" ref="I304:I313" si="54">IF(C304=0, "-", IF(G304/C304&lt;10, G304/C304, "&gt;999%"))</f>
        <v>-1</v>
      </c>
      <c r="J304" s="21">
        <f t="shared" ref="J304:J313" si="55">IF(E304=0, "-", IF(H304/E304&lt;10, H304/E304, "&gt;999%"))</f>
        <v>-0.66666666666666663</v>
      </c>
    </row>
    <row r="305" spans="1:10" x14ac:dyDescent="0.2">
      <c r="A305" s="158" t="s">
        <v>272</v>
      </c>
      <c r="B305" s="65">
        <v>2</v>
      </c>
      <c r="C305" s="66">
        <v>4</v>
      </c>
      <c r="D305" s="65">
        <v>32</v>
      </c>
      <c r="E305" s="66">
        <v>32</v>
      </c>
      <c r="F305" s="67"/>
      <c r="G305" s="65">
        <f t="shared" si="52"/>
        <v>-2</v>
      </c>
      <c r="H305" s="66">
        <f t="shared" si="53"/>
        <v>0</v>
      </c>
      <c r="I305" s="20">
        <f t="shared" si="54"/>
        <v>-0.5</v>
      </c>
      <c r="J305" s="21">
        <f t="shared" si="55"/>
        <v>0</v>
      </c>
    </row>
    <row r="306" spans="1:10" x14ac:dyDescent="0.2">
      <c r="A306" s="158" t="s">
        <v>273</v>
      </c>
      <c r="B306" s="65">
        <v>4</v>
      </c>
      <c r="C306" s="66">
        <v>1</v>
      </c>
      <c r="D306" s="65">
        <v>54</v>
      </c>
      <c r="E306" s="66">
        <v>49</v>
      </c>
      <c r="F306" s="67"/>
      <c r="G306" s="65">
        <f t="shared" si="52"/>
        <v>3</v>
      </c>
      <c r="H306" s="66">
        <f t="shared" si="53"/>
        <v>5</v>
      </c>
      <c r="I306" s="20">
        <f t="shared" si="54"/>
        <v>3</v>
      </c>
      <c r="J306" s="21">
        <f t="shared" si="55"/>
        <v>0.10204081632653061</v>
      </c>
    </row>
    <row r="307" spans="1:10" x14ac:dyDescent="0.2">
      <c r="A307" s="158" t="s">
        <v>298</v>
      </c>
      <c r="B307" s="65">
        <v>0</v>
      </c>
      <c r="C307" s="66">
        <v>0</v>
      </c>
      <c r="D307" s="65">
        <v>1</v>
      </c>
      <c r="E307" s="66">
        <v>1</v>
      </c>
      <c r="F307" s="67"/>
      <c r="G307" s="65">
        <f t="shared" si="52"/>
        <v>0</v>
      </c>
      <c r="H307" s="66">
        <f t="shared" si="53"/>
        <v>0</v>
      </c>
      <c r="I307" s="20" t="str">
        <f t="shared" si="54"/>
        <v>-</v>
      </c>
      <c r="J307" s="21">
        <f t="shared" si="55"/>
        <v>0</v>
      </c>
    </row>
    <row r="308" spans="1:10" x14ac:dyDescent="0.2">
      <c r="A308" s="158" t="s">
        <v>493</v>
      </c>
      <c r="B308" s="65">
        <v>0</v>
      </c>
      <c r="C308" s="66">
        <v>3</v>
      </c>
      <c r="D308" s="65">
        <v>22</v>
      </c>
      <c r="E308" s="66">
        <v>21</v>
      </c>
      <c r="F308" s="67"/>
      <c r="G308" s="65">
        <f t="shared" si="52"/>
        <v>-3</v>
      </c>
      <c r="H308" s="66">
        <f t="shared" si="53"/>
        <v>1</v>
      </c>
      <c r="I308" s="20">
        <f t="shared" si="54"/>
        <v>-1</v>
      </c>
      <c r="J308" s="21">
        <f t="shared" si="55"/>
        <v>4.7619047619047616E-2</v>
      </c>
    </row>
    <row r="309" spans="1:10" x14ac:dyDescent="0.2">
      <c r="A309" s="158" t="s">
        <v>432</v>
      </c>
      <c r="B309" s="65">
        <v>35</v>
      </c>
      <c r="C309" s="66">
        <v>13</v>
      </c>
      <c r="D309" s="65">
        <v>237</v>
      </c>
      <c r="E309" s="66">
        <v>216</v>
      </c>
      <c r="F309" s="67"/>
      <c r="G309" s="65">
        <f t="shared" si="52"/>
        <v>22</v>
      </c>
      <c r="H309" s="66">
        <f t="shared" si="53"/>
        <v>21</v>
      </c>
      <c r="I309" s="20">
        <f t="shared" si="54"/>
        <v>1.6923076923076923</v>
      </c>
      <c r="J309" s="21">
        <f t="shared" si="55"/>
        <v>9.7222222222222224E-2</v>
      </c>
    </row>
    <row r="310" spans="1:10" x14ac:dyDescent="0.2">
      <c r="A310" s="158" t="s">
        <v>334</v>
      </c>
      <c r="B310" s="65">
        <v>0</v>
      </c>
      <c r="C310" s="66">
        <v>1</v>
      </c>
      <c r="D310" s="65">
        <v>15</v>
      </c>
      <c r="E310" s="66">
        <v>14</v>
      </c>
      <c r="F310" s="67"/>
      <c r="G310" s="65">
        <f t="shared" si="52"/>
        <v>-1</v>
      </c>
      <c r="H310" s="66">
        <f t="shared" si="53"/>
        <v>1</v>
      </c>
      <c r="I310" s="20">
        <f t="shared" si="54"/>
        <v>-1</v>
      </c>
      <c r="J310" s="21">
        <f t="shared" si="55"/>
        <v>7.1428571428571425E-2</v>
      </c>
    </row>
    <row r="311" spans="1:10" x14ac:dyDescent="0.2">
      <c r="A311" s="158" t="s">
        <v>475</v>
      </c>
      <c r="B311" s="65">
        <v>18</v>
      </c>
      <c r="C311" s="66">
        <v>5</v>
      </c>
      <c r="D311" s="65">
        <v>119</v>
      </c>
      <c r="E311" s="66">
        <v>113</v>
      </c>
      <c r="F311" s="67"/>
      <c r="G311" s="65">
        <f t="shared" si="52"/>
        <v>13</v>
      </c>
      <c r="H311" s="66">
        <f t="shared" si="53"/>
        <v>6</v>
      </c>
      <c r="I311" s="20">
        <f t="shared" si="54"/>
        <v>2.6</v>
      </c>
      <c r="J311" s="21">
        <f t="shared" si="55"/>
        <v>5.3097345132743362E-2</v>
      </c>
    </row>
    <row r="312" spans="1:10" x14ac:dyDescent="0.2">
      <c r="A312" s="158" t="s">
        <v>399</v>
      </c>
      <c r="B312" s="65">
        <v>16</v>
      </c>
      <c r="C312" s="66">
        <v>13</v>
      </c>
      <c r="D312" s="65">
        <v>94</v>
      </c>
      <c r="E312" s="66">
        <v>115</v>
      </c>
      <c r="F312" s="67"/>
      <c r="G312" s="65">
        <f t="shared" si="52"/>
        <v>3</v>
      </c>
      <c r="H312" s="66">
        <f t="shared" si="53"/>
        <v>-21</v>
      </c>
      <c r="I312" s="20">
        <f t="shared" si="54"/>
        <v>0.23076923076923078</v>
      </c>
      <c r="J312" s="21">
        <f t="shared" si="55"/>
        <v>-0.18260869565217391</v>
      </c>
    </row>
    <row r="313" spans="1:10" s="160" customFormat="1" x14ac:dyDescent="0.2">
      <c r="A313" s="178" t="s">
        <v>680</v>
      </c>
      <c r="B313" s="71">
        <v>75</v>
      </c>
      <c r="C313" s="72">
        <v>41</v>
      </c>
      <c r="D313" s="71">
        <v>580</v>
      </c>
      <c r="E313" s="72">
        <v>579</v>
      </c>
      <c r="F313" s="73"/>
      <c r="G313" s="71">
        <f t="shared" si="52"/>
        <v>34</v>
      </c>
      <c r="H313" s="72">
        <f t="shared" si="53"/>
        <v>1</v>
      </c>
      <c r="I313" s="37">
        <f t="shared" si="54"/>
        <v>0.82926829268292679</v>
      </c>
      <c r="J313" s="38">
        <f t="shared" si="55"/>
        <v>1.7271157167530224E-3</v>
      </c>
    </row>
    <row r="314" spans="1:10" x14ac:dyDescent="0.2">
      <c r="A314" s="177"/>
      <c r="B314" s="143"/>
      <c r="C314" s="144"/>
      <c r="D314" s="143"/>
      <c r="E314" s="144"/>
      <c r="F314" s="145"/>
      <c r="G314" s="143"/>
      <c r="H314" s="144"/>
      <c r="I314" s="151"/>
      <c r="J314" s="152"/>
    </row>
    <row r="315" spans="1:10" s="139" customFormat="1" x14ac:dyDescent="0.2">
      <c r="A315" s="159" t="s">
        <v>70</v>
      </c>
      <c r="B315" s="65"/>
      <c r="C315" s="66"/>
      <c r="D315" s="65"/>
      <c r="E315" s="66"/>
      <c r="F315" s="67"/>
      <c r="G315" s="65"/>
      <c r="H315" s="66"/>
      <c r="I315" s="20"/>
      <c r="J315" s="21"/>
    </row>
    <row r="316" spans="1:10" x14ac:dyDescent="0.2">
      <c r="A316" s="158" t="s">
        <v>335</v>
      </c>
      <c r="B316" s="65">
        <v>0</v>
      </c>
      <c r="C316" s="66">
        <v>0</v>
      </c>
      <c r="D316" s="65">
        <v>2</v>
      </c>
      <c r="E316" s="66">
        <v>0</v>
      </c>
      <c r="F316" s="67"/>
      <c r="G316" s="65">
        <f>B316-C316</f>
        <v>0</v>
      </c>
      <c r="H316" s="66">
        <f>D316-E316</f>
        <v>2</v>
      </c>
      <c r="I316" s="20" t="str">
        <f>IF(C316=0, "-", IF(G316/C316&lt;10, G316/C316, "&gt;999%"))</f>
        <v>-</v>
      </c>
      <c r="J316" s="21" t="str">
        <f>IF(E316=0, "-", IF(H316/E316&lt;10, H316/E316, "&gt;999%"))</f>
        <v>-</v>
      </c>
    </row>
    <row r="317" spans="1:10" x14ac:dyDescent="0.2">
      <c r="A317" s="158" t="s">
        <v>336</v>
      </c>
      <c r="B317" s="65">
        <v>0</v>
      </c>
      <c r="C317" s="66">
        <v>0</v>
      </c>
      <c r="D317" s="65">
        <v>2</v>
      </c>
      <c r="E317" s="66">
        <v>3</v>
      </c>
      <c r="F317" s="67"/>
      <c r="G317" s="65">
        <f>B317-C317</f>
        <v>0</v>
      </c>
      <c r="H317" s="66">
        <f>D317-E317</f>
        <v>-1</v>
      </c>
      <c r="I317" s="20" t="str">
        <f>IF(C317=0, "-", IF(G317/C317&lt;10, G317/C317, "&gt;999%"))</f>
        <v>-</v>
      </c>
      <c r="J317" s="21">
        <f>IF(E317=0, "-", IF(H317/E317&lt;10, H317/E317, "&gt;999%"))</f>
        <v>-0.33333333333333331</v>
      </c>
    </row>
    <row r="318" spans="1:10" s="160" customFormat="1" x14ac:dyDescent="0.2">
      <c r="A318" s="178" t="s">
        <v>681</v>
      </c>
      <c r="B318" s="71">
        <v>0</v>
      </c>
      <c r="C318" s="72">
        <v>0</v>
      </c>
      <c r="D318" s="71">
        <v>4</v>
      </c>
      <c r="E318" s="72">
        <v>3</v>
      </c>
      <c r="F318" s="73"/>
      <c r="G318" s="71">
        <f>B318-C318</f>
        <v>0</v>
      </c>
      <c r="H318" s="72">
        <f>D318-E318</f>
        <v>1</v>
      </c>
      <c r="I318" s="37" t="str">
        <f>IF(C318=0, "-", IF(G318/C318&lt;10, G318/C318, "&gt;999%"))</f>
        <v>-</v>
      </c>
      <c r="J318" s="38">
        <f>IF(E318=0, "-", IF(H318/E318&lt;10, H318/E318, "&gt;999%"))</f>
        <v>0.33333333333333331</v>
      </c>
    </row>
    <row r="319" spans="1:10" x14ac:dyDescent="0.2">
      <c r="A319" s="177"/>
      <c r="B319" s="143"/>
      <c r="C319" s="144"/>
      <c r="D319" s="143"/>
      <c r="E319" s="144"/>
      <c r="F319" s="145"/>
      <c r="G319" s="143"/>
      <c r="H319" s="144"/>
      <c r="I319" s="151"/>
      <c r="J319" s="152"/>
    </row>
    <row r="320" spans="1:10" s="139" customFormat="1" x14ac:dyDescent="0.2">
      <c r="A320" s="159" t="s">
        <v>71</v>
      </c>
      <c r="B320" s="65"/>
      <c r="C320" s="66"/>
      <c r="D320" s="65"/>
      <c r="E320" s="66"/>
      <c r="F320" s="67"/>
      <c r="G320" s="65"/>
      <c r="H320" s="66"/>
      <c r="I320" s="20"/>
      <c r="J320" s="21"/>
    </row>
    <row r="321" spans="1:10" x14ac:dyDescent="0.2">
      <c r="A321" s="158" t="s">
        <v>578</v>
      </c>
      <c r="B321" s="65">
        <v>13</v>
      </c>
      <c r="C321" s="66">
        <v>10</v>
      </c>
      <c r="D321" s="65">
        <v>77</v>
      </c>
      <c r="E321" s="66">
        <v>108</v>
      </c>
      <c r="F321" s="67"/>
      <c r="G321" s="65">
        <f>B321-C321</f>
        <v>3</v>
      </c>
      <c r="H321" s="66">
        <f>D321-E321</f>
        <v>-31</v>
      </c>
      <c r="I321" s="20">
        <f>IF(C321=0, "-", IF(G321/C321&lt;10, G321/C321, "&gt;999%"))</f>
        <v>0.3</v>
      </c>
      <c r="J321" s="21">
        <f>IF(E321=0, "-", IF(H321/E321&lt;10, H321/E321, "&gt;999%"))</f>
        <v>-0.28703703703703703</v>
      </c>
    </row>
    <row r="322" spans="1:10" s="160" customFormat="1" x14ac:dyDescent="0.2">
      <c r="A322" s="178" t="s">
        <v>682</v>
      </c>
      <c r="B322" s="71">
        <v>13</v>
      </c>
      <c r="C322" s="72">
        <v>10</v>
      </c>
      <c r="D322" s="71">
        <v>77</v>
      </c>
      <c r="E322" s="72">
        <v>108</v>
      </c>
      <c r="F322" s="73"/>
      <c r="G322" s="71">
        <f>B322-C322</f>
        <v>3</v>
      </c>
      <c r="H322" s="72">
        <f>D322-E322</f>
        <v>-31</v>
      </c>
      <c r="I322" s="37">
        <f>IF(C322=0, "-", IF(G322/C322&lt;10, G322/C322, "&gt;999%"))</f>
        <v>0.3</v>
      </c>
      <c r="J322" s="38">
        <f>IF(E322=0, "-", IF(H322/E322&lt;10, H322/E322, "&gt;999%"))</f>
        <v>-0.28703703703703703</v>
      </c>
    </row>
    <row r="323" spans="1:10" x14ac:dyDescent="0.2">
      <c r="A323" s="177"/>
      <c r="B323" s="143"/>
      <c r="C323" s="144"/>
      <c r="D323" s="143"/>
      <c r="E323" s="144"/>
      <c r="F323" s="145"/>
      <c r="G323" s="143"/>
      <c r="H323" s="144"/>
      <c r="I323" s="151"/>
      <c r="J323" s="152"/>
    </row>
    <row r="324" spans="1:10" s="139" customFormat="1" x14ac:dyDescent="0.2">
      <c r="A324" s="159" t="s">
        <v>72</v>
      </c>
      <c r="B324" s="65"/>
      <c r="C324" s="66"/>
      <c r="D324" s="65"/>
      <c r="E324" s="66"/>
      <c r="F324" s="67"/>
      <c r="G324" s="65"/>
      <c r="H324" s="66"/>
      <c r="I324" s="20"/>
      <c r="J324" s="21"/>
    </row>
    <row r="325" spans="1:10" x14ac:dyDescent="0.2">
      <c r="A325" s="158" t="s">
        <v>579</v>
      </c>
      <c r="B325" s="65">
        <v>4</v>
      </c>
      <c r="C325" s="66">
        <v>5</v>
      </c>
      <c r="D325" s="65">
        <v>62</v>
      </c>
      <c r="E325" s="66">
        <v>50</v>
      </c>
      <c r="F325" s="67"/>
      <c r="G325" s="65">
        <f>B325-C325</f>
        <v>-1</v>
      </c>
      <c r="H325" s="66">
        <f>D325-E325</f>
        <v>12</v>
      </c>
      <c r="I325" s="20">
        <f>IF(C325=0, "-", IF(G325/C325&lt;10, G325/C325, "&gt;999%"))</f>
        <v>-0.2</v>
      </c>
      <c r="J325" s="21">
        <f>IF(E325=0, "-", IF(H325/E325&lt;10, H325/E325, "&gt;999%"))</f>
        <v>0.24</v>
      </c>
    </row>
    <row r="326" spans="1:10" x14ac:dyDescent="0.2">
      <c r="A326" s="158" t="s">
        <v>566</v>
      </c>
      <c r="B326" s="65">
        <v>7</v>
      </c>
      <c r="C326" s="66">
        <v>4</v>
      </c>
      <c r="D326" s="65">
        <v>18</v>
      </c>
      <c r="E326" s="66">
        <v>25</v>
      </c>
      <c r="F326" s="67"/>
      <c r="G326" s="65">
        <f>B326-C326</f>
        <v>3</v>
      </c>
      <c r="H326" s="66">
        <f>D326-E326</f>
        <v>-7</v>
      </c>
      <c r="I326" s="20">
        <f>IF(C326=0, "-", IF(G326/C326&lt;10, G326/C326, "&gt;999%"))</f>
        <v>0.75</v>
      </c>
      <c r="J326" s="21">
        <f>IF(E326=0, "-", IF(H326/E326&lt;10, H326/E326, "&gt;999%"))</f>
        <v>-0.28000000000000003</v>
      </c>
    </row>
    <row r="327" spans="1:10" s="160" customFormat="1" x14ac:dyDescent="0.2">
      <c r="A327" s="178" t="s">
        <v>683</v>
      </c>
      <c r="B327" s="71">
        <v>11</v>
      </c>
      <c r="C327" s="72">
        <v>9</v>
      </c>
      <c r="D327" s="71">
        <v>80</v>
      </c>
      <c r="E327" s="72">
        <v>75</v>
      </c>
      <c r="F327" s="73"/>
      <c r="G327" s="71">
        <f>B327-C327</f>
        <v>2</v>
      </c>
      <c r="H327" s="72">
        <f>D327-E327</f>
        <v>5</v>
      </c>
      <c r="I327" s="37">
        <f>IF(C327=0, "-", IF(G327/C327&lt;10, G327/C327, "&gt;999%"))</f>
        <v>0.22222222222222221</v>
      </c>
      <c r="J327" s="38">
        <f>IF(E327=0, "-", IF(H327/E327&lt;10, H327/E327, "&gt;999%"))</f>
        <v>6.6666666666666666E-2</v>
      </c>
    </row>
    <row r="328" spans="1:10" x14ac:dyDescent="0.2">
      <c r="A328" s="177"/>
      <c r="B328" s="143"/>
      <c r="C328" s="144"/>
      <c r="D328" s="143"/>
      <c r="E328" s="144"/>
      <c r="F328" s="145"/>
      <c r="G328" s="143"/>
      <c r="H328" s="144"/>
      <c r="I328" s="151"/>
      <c r="J328" s="152"/>
    </row>
    <row r="329" spans="1:10" s="139" customFormat="1" x14ac:dyDescent="0.2">
      <c r="A329" s="159" t="s">
        <v>73</v>
      </c>
      <c r="B329" s="65"/>
      <c r="C329" s="66"/>
      <c r="D329" s="65"/>
      <c r="E329" s="66"/>
      <c r="F329" s="67"/>
      <c r="G329" s="65"/>
      <c r="H329" s="66"/>
      <c r="I329" s="20"/>
      <c r="J329" s="21"/>
    </row>
    <row r="330" spans="1:10" x14ac:dyDescent="0.2">
      <c r="A330" s="158" t="s">
        <v>351</v>
      </c>
      <c r="B330" s="65">
        <v>0</v>
      </c>
      <c r="C330" s="66">
        <v>0</v>
      </c>
      <c r="D330" s="65">
        <v>0</v>
      </c>
      <c r="E330" s="66">
        <v>1</v>
      </c>
      <c r="F330" s="67"/>
      <c r="G330" s="65">
        <f>B330-C330</f>
        <v>0</v>
      </c>
      <c r="H330" s="66">
        <f>D330-E330</f>
        <v>-1</v>
      </c>
      <c r="I330" s="20" t="str">
        <f>IF(C330=0, "-", IF(G330/C330&lt;10, G330/C330, "&gt;999%"))</f>
        <v>-</v>
      </c>
      <c r="J330" s="21">
        <f>IF(E330=0, "-", IF(H330/E330&lt;10, H330/E330, "&gt;999%"))</f>
        <v>-1</v>
      </c>
    </row>
    <row r="331" spans="1:10" x14ac:dyDescent="0.2">
      <c r="A331" s="158" t="s">
        <v>287</v>
      </c>
      <c r="B331" s="65">
        <v>2</v>
      </c>
      <c r="C331" s="66">
        <v>0</v>
      </c>
      <c r="D331" s="65">
        <v>8</v>
      </c>
      <c r="E331" s="66">
        <v>15</v>
      </c>
      <c r="F331" s="67"/>
      <c r="G331" s="65">
        <f>B331-C331</f>
        <v>2</v>
      </c>
      <c r="H331" s="66">
        <f>D331-E331</f>
        <v>-7</v>
      </c>
      <c r="I331" s="20" t="str">
        <f>IF(C331=0, "-", IF(G331/C331&lt;10, G331/C331, "&gt;999%"))</f>
        <v>-</v>
      </c>
      <c r="J331" s="21">
        <f>IF(E331=0, "-", IF(H331/E331&lt;10, H331/E331, "&gt;999%"))</f>
        <v>-0.46666666666666667</v>
      </c>
    </row>
    <row r="332" spans="1:10" x14ac:dyDescent="0.2">
      <c r="A332" s="158" t="s">
        <v>476</v>
      </c>
      <c r="B332" s="65">
        <v>2</v>
      </c>
      <c r="C332" s="66">
        <v>0</v>
      </c>
      <c r="D332" s="65">
        <v>17</v>
      </c>
      <c r="E332" s="66">
        <v>20</v>
      </c>
      <c r="F332" s="67"/>
      <c r="G332" s="65">
        <f>B332-C332</f>
        <v>2</v>
      </c>
      <c r="H332" s="66">
        <f>D332-E332</f>
        <v>-3</v>
      </c>
      <c r="I332" s="20" t="str">
        <f>IF(C332=0, "-", IF(G332/C332&lt;10, G332/C332, "&gt;999%"))</f>
        <v>-</v>
      </c>
      <c r="J332" s="21">
        <f>IF(E332=0, "-", IF(H332/E332&lt;10, H332/E332, "&gt;999%"))</f>
        <v>-0.15</v>
      </c>
    </row>
    <row r="333" spans="1:10" x14ac:dyDescent="0.2">
      <c r="A333" s="158" t="s">
        <v>299</v>
      </c>
      <c r="B333" s="65">
        <v>0</v>
      </c>
      <c r="C333" s="66">
        <v>0</v>
      </c>
      <c r="D333" s="65">
        <v>0</v>
      </c>
      <c r="E333" s="66">
        <v>2</v>
      </c>
      <c r="F333" s="67"/>
      <c r="G333" s="65">
        <f>B333-C333</f>
        <v>0</v>
      </c>
      <c r="H333" s="66">
        <f>D333-E333</f>
        <v>-2</v>
      </c>
      <c r="I333" s="20" t="str">
        <f>IF(C333=0, "-", IF(G333/C333&lt;10, G333/C333, "&gt;999%"))</f>
        <v>-</v>
      </c>
      <c r="J333" s="21">
        <f>IF(E333=0, "-", IF(H333/E333&lt;10, H333/E333, "&gt;999%"))</f>
        <v>-1</v>
      </c>
    </row>
    <row r="334" spans="1:10" s="160" customFormat="1" x14ac:dyDescent="0.2">
      <c r="A334" s="178" t="s">
        <v>684</v>
      </c>
      <c r="B334" s="71">
        <v>4</v>
      </c>
      <c r="C334" s="72">
        <v>0</v>
      </c>
      <c r="D334" s="71">
        <v>25</v>
      </c>
      <c r="E334" s="72">
        <v>38</v>
      </c>
      <c r="F334" s="73"/>
      <c r="G334" s="71">
        <f>B334-C334</f>
        <v>4</v>
      </c>
      <c r="H334" s="72">
        <f>D334-E334</f>
        <v>-13</v>
      </c>
      <c r="I334" s="37" t="str">
        <f>IF(C334=0, "-", IF(G334/C334&lt;10, G334/C334, "&gt;999%"))</f>
        <v>-</v>
      </c>
      <c r="J334" s="38">
        <f>IF(E334=0, "-", IF(H334/E334&lt;10, H334/E334, "&gt;999%"))</f>
        <v>-0.34210526315789475</v>
      </c>
    </row>
    <row r="335" spans="1:10" x14ac:dyDescent="0.2">
      <c r="A335" s="177"/>
      <c r="B335" s="143"/>
      <c r="C335" s="144"/>
      <c r="D335" s="143"/>
      <c r="E335" s="144"/>
      <c r="F335" s="145"/>
      <c r="G335" s="143"/>
      <c r="H335" s="144"/>
      <c r="I335" s="151"/>
      <c r="J335" s="152"/>
    </row>
    <row r="336" spans="1:10" s="139" customFormat="1" x14ac:dyDescent="0.2">
      <c r="A336" s="159" t="s">
        <v>74</v>
      </c>
      <c r="B336" s="65"/>
      <c r="C336" s="66"/>
      <c r="D336" s="65"/>
      <c r="E336" s="66"/>
      <c r="F336" s="67"/>
      <c r="G336" s="65"/>
      <c r="H336" s="66"/>
      <c r="I336" s="20"/>
      <c r="J336" s="21"/>
    </row>
    <row r="337" spans="1:10" x14ac:dyDescent="0.2">
      <c r="A337" s="158" t="s">
        <v>522</v>
      </c>
      <c r="B337" s="65">
        <v>7</v>
      </c>
      <c r="C337" s="66">
        <v>10</v>
      </c>
      <c r="D337" s="65">
        <v>81</v>
      </c>
      <c r="E337" s="66">
        <v>105</v>
      </c>
      <c r="F337" s="67"/>
      <c r="G337" s="65">
        <f t="shared" ref="G337:G348" si="56">B337-C337</f>
        <v>-3</v>
      </c>
      <c r="H337" s="66">
        <f t="shared" ref="H337:H348" si="57">D337-E337</f>
        <v>-24</v>
      </c>
      <c r="I337" s="20">
        <f t="shared" ref="I337:I348" si="58">IF(C337=0, "-", IF(G337/C337&lt;10, G337/C337, "&gt;999%"))</f>
        <v>-0.3</v>
      </c>
      <c r="J337" s="21">
        <f t="shared" ref="J337:J348" si="59">IF(E337=0, "-", IF(H337/E337&lt;10, H337/E337, "&gt;999%"))</f>
        <v>-0.22857142857142856</v>
      </c>
    </row>
    <row r="338" spans="1:10" x14ac:dyDescent="0.2">
      <c r="A338" s="158" t="s">
        <v>536</v>
      </c>
      <c r="B338" s="65">
        <v>81</v>
      </c>
      <c r="C338" s="66">
        <v>36</v>
      </c>
      <c r="D338" s="65">
        <v>517</v>
      </c>
      <c r="E338" s="66">
        <v>495</v>
      </c>
      <c r="F338" s="67"/>
      <c r="G338" s="65">
        <f t="shared" si="56"/>
        <v>45</v>
      </c>
      <c r="H338" s="66">
        <f t="shared" si="57"/>
        <v>22</v>
      </c>
      <c r="I338" s="20">
        <f t="shared" si="58"/>
        <v>1.25</v>
      </c>
      <c r="J338" s="21">
        <f t="shared" si="59"/>
        <v>4.4444444444444446E-2</v>
      </c>
    </row>
    <row r="339" spans="1:10" x14ac:dyDescent="0.2">
      <c r="A339" s="158" t="s">
        <v>364</v>
      </c>
      <c r="B339" s="65">
        <v>90</v>
      </c>
      <c r="C339" s="66">
        <v>96</v>
      </c>
      <c r="D339" s="65">
        <v>1117</v>
      </c>
      <c r="E339" s="66">
        <v>1186</v>
      </c>
      <c r="F339" s="67"/>
      <c r="G339" s="65">
        <f t="shared" si="56"/>
        <v>-6</v>
      </c>
      <c r="H339" s="66">
        <f t="shared" si="57"/>
        <v>-69</v>
      </c>
      <c r="I339" s="20">
        <f t="shared" si="58"/>
        <v>-6.25E-2</v>
      </c>
      <c r="J339" s="21">
        <f t="shared" si="59"/>
        <v>-5.81787521079258E-2</v>
      </c>
    </row>
    <row r="340" spans="1:10" x14ac:dyDescent="0.2">
      <c r="A340" s="158" t="s">
        <v>379</v>
      </c>
      <c r="B340" s="65">
        <v>85</v>
      </c>
      <c r="C340" s="66">
        <v>0</v>
      </c>
      <c r="D340" s="65">
        <v>815</v>
      </c>
      <c r="E340" s="66">
        <v>0</v>
      </c>
      <c r="F340" s="67"/>
      <c r="G340" s="65">
        <f t="shared" si="56"/>
        <v>85</v>
      </c>
      <c r="H340" s="66">
        <f t="shared" si="57"/>
        <v>815</v>
      </c>
      <c r="I340" s="20" t="str">
        <f t="shared" si="58"/>
        <v>-</v>
      </c>
      <c r="J340" s="21" t="str">
        <f t="shared" si="59"/>
        <v>-</v>
      </c>
    </row>
    <row r="341" spans="1:10" x14ac:dyDescent="0.2">
      <c r="A341" s="158" t="s">
        <v>411</v>
      </c>
      <c r="B341" s="65">
        <v>171</v>
      </c>
      <c r="C341" s="66">
        <v>129</v>
      </c>
      <c r="D341" s="65">
        <v>1914</v>
      </c>
      <c r="E341" s="66">
        <v>2008</v>
      </c>
      <c r="F341" s="67"/>
      <c r="G341" s="65">
        <f t="shared" si="56"/>
        <v>42</v>
      </c>
      <c r="H341" s="66">
        <f t="shared" si="57"/>
        <v>-94</v>
      </c>
      <c r="I341" s="20">
        <f t="shared" si="58"/>
        <v>0.32558139534883723</v>
      </c>
      <c r="J341" s="21">
        <f t="shared" si="59"/>
        <v>-4.6812749003984064E-2</v>
      </c>
    </row>
    <row r="342" spans="1:10" x14ac:dyDescent="0.2">
      <c r="A342" s="158" t="s">
        <v>452</v>
      </c>
      <c r="B342" s="65">
        <v>46</v>
      </c>
      <c r="C342" s="66">
        <v>18</v>
      </c>
      <c r="D342" s="65">
        <v>332</v>
      </c>
      <c r="E342" s="66">
        <v>190</v>
      </c>
      <c r="F342" s="67"/>
      <c r="G342" s="65">
        <f t="shared" si="56"/>
        <v>28</v>
      </c>
      <c r="H342" s="66">
        <f t="shared" si="57"/>
        <v>142</v>
      </c>
      <c r="I342" s="20">
        <f t="shared" si="58"/>
        <v>1.5555555555555556</v>
      </c>
      <c r="J342" s="21">
        <f t="shared" si="59"/>
        <v>0.74736842105263157</v>
      </c>
    </row>
    <row r="343" spans="1:10" x14ac:dyDescent="0.2">
      <c r="A343" s="158" t="s">
        <v>453</v>
      </c>
      <c r="B343" s="65">
        <v>49</v>
      </c>
      <c r="C343" s="66">
        <v>35</v>
      </c>
      <c r="D343" s="65">
        <v>607</v>
      </c>
      <c r="E343" s="66">
        <v>563</v>
      </c>
      <c r="F343" s="67"/>
      <c r="G343" s="65">
        <f t="shared" si="56"/>
        <v>14</v>
      </c>
      <c r="H343" s="66">
        <f t="shared" si="57"/>
        <v>44</v>
      </c>
      <c r="I343" s="20">
        <f t="shared" si="58"/>
        <v>0.4</v>
      </c>
      <c r="J343" s="21">
        <f t="shared" si="59"/>
        <v>7.8152753108348141E-2</v>
      </c>
    </row>
    <row r="344" spans="1:10" x14ac:dyDescent="0.2">
      <c r="A344" s="158" t="s">
        <v>322</v>
      </c>
      <c r="B344" s="65">
        <v>3</v>
      </c>
      <c r="C344" s="66">
        <v>1</v>
      </c>
      <c r="D344" s="65">
        <v>38</v>
      </c>
      <c r="E344" s="66">
        <v>47</v>
      </c>
      <c r="F344" s="67"/>
      <c r="G344" s="65">
        <f t="shared" si="56"/>
        <v>2</v>
      </c>
      <c r="H344" s="66">
        <f t="shared" si="57"/>
        <v>-9</v>
      </c>
      <c r="I344" s="20">
        <f t="shared" si="58"/>
        <v>2</v>
      </c>
      <c r="J344" s="21">
        <f t="shared" si="59"/>
        <v>-0.19148936170212766</v>
      </c>
    </row>
    <row r="345" spans="1:10" x14ac:dyDescent="0.2">
      <c r="A345" s="158" t="s">
        <v>206</v>
      </c>
      <c r="B345" s="65">
        <v>40</v>
      </c>
      <c r="C345" s="66">
        <v>12</v>
      </c>
      <c r="D345" s="65">
        <v>256</v>
      </c>
      <c r="E345" s="66">
        <v>516</v>
      </c>
      <c r="F345" s="67"/>
      <c r="G345" s="65">
        <f t="shared" si="56"/>
        <v>28</v>
      </c>
      <c r="H345" s="66">
        <f t="shared" si="57"/>
        <v>-260</v>
      </c>
      <c r="I345" s="20">
        <f t="shared" si="58"/>
        <v>2.3333333333333335</v>
      </c>
      <c r="J345" s="21">
        <f t="shared" si="59"/>
        <v>-0.50387596899224807</v>
      </c>
    </row>
    <row r="346" spans="1:10" x14ac:dyDescent="0.2">
      <c r="A346" s="158" t="s">
        <v>230</v>
      </c>
      <c r="B346" s="65">
        <v>100</v>
      </c>
      <c r="C346" s="66">
        <v>82</v>
      </c>
      <c r="D346" s="65">
        <v>1085</v>
      </c>
      <c r="E346" s="66">
        <v>1530</v>
      </c>
      <c r="F346" s="67"/>
      <c r="G346" s="65">
        <f t="shared" si="56"/>
        <v>18</v>
      </c>
      <c r="H346" s="66">
        <f t="shared" si="57"/>
        <v>-445</v>
      </c>
      <c r="I346" s="20">
        <f t="shared" si="58"/>
        <v>0.21951219512195122</v>
      </c>
      <c r="J346" s="21">
        <f t="shared" si="59"/>
        <v>-0.2908496732026144</v>
      </c>
    </row>
    <row r="347" spans="1:10" x14ac:dyDescent="0.2">
      <c r="A347" s="158" t="s">
        <v>257</v>
      </c>
      <c r="B347" s="65">
        <v>21</v>
      </c>
      <c r="C347" s="66">
        <v>15</v>
      </c>
      <c r="D347" s="65">
        <v>156</v>
      </c>
      <c r="E347" s="66">
        <v>201</v>
      </c>
      <c r="F347" s="67"/>
      <c r="G347" s="65">
        <f t="shared" si="56"/>
        <v>6</v>
      </c>
      <c r="H347" s="66">
        <f t="shared" si="57"/>
        <v>-45</v>
      </c>
      <c r="I347" s="20">
        <f t="shared" si="58"/>
        <v>0.4</v>
      </c>
      <c r="J347" s="21">
        <f t="shared" si="59"/>
        <v>-0.22388059701492538</v>
      </c>
    </row>
    <row r="348" spans="1:10" s="160" customFormat="1" x14ac:dyDescent="0.2">
      <c r="A348" s="178" t="s">
        <v>685</v>
      </c>
      <c r="B348" s="71">
        <v>693</v>
      </c>
      <c r="C348" s="72">
        <v>434</v>
      </c>
      <c r="D348" s="71">
        <v>6918</v>
      </c>
      <c r="E348" s="72">
        <v>6841</v>
      </c>
      <c r="F348" s="73"/>
      <c r="G348" s="71">
        <f t="shared" si="56"/>
        <v>259</v>
      </c>
      <c r="H348" s="72">
        <f t="shared" si="57"/>
        <v>77</v>
      </c>
      <c r="I348" s="37">
        <f t="shared" si="58"/>
        <v>0.59677419354838712</v>
      </c>
      <c r="J348" s="38">
        <f t="shared" si="59"/>
        <v>1.1255664376553136E-2</v>
      </c>
    </row>
    <row r="349" spans="1:10" x14ac:dyDescent="0.2">
      <c r="A349" s="177"/>
      <c r="B349" s="143"/>
      <c r="C349" s="144"/>
      <c r="D349" s="143"/>
      <c r="E349" s="144"/>
      <c r="F349" s="145"/>
      <c r="G349" s="143"/>
      <c r="H349" s="144"/>
      <c r="I349" s="151"/>
      <c r="J349" s="152"/>
    </row>
    <row r="350" spans="1:10" s="139" customFormat="1" x14ac:dyDescent="0.2">
      <c r="A350" s="159" t="s">
        <v>75</v>
      </c>
      <c r="B350" s="65"/>
      <c r="C350" s="66"/>
      <c r="D350" s="65"/>
      <c r="E350" s="66"/>
      <c r="F350" s="67"/>
      <c r="G350" s="65"/>
      <c r="H350" s="66"/>
      <c r="I350" s="20"/>
      <c r="J350" s="21"/>
    </row>
    <row r="351" spans="1:10" x14ac:dyDescent="0.2">
      <c r="A351" s="158" t="s">
        <v>352</v>
      </c>
      <c r="B351" s="65">
        <v>0</v>
      </c>
      <c r="C351" s="66">
        <v>0</v>
      </c>
      <c r="D351" s="65">
        <v>3</v>
      </c>
      <c r="E351" s="66">
        <v>0</v>
      </c>
      <c r="F351" s="67"/>
      <c r="G351" s="65">
        <f>B351-C351</f>
        <v>0</v>
      </c>
      <c r="H351" s="66">
        <f>D351-E351</f>
        <v>3</v>
      </c>
      <c r="I351" s="20" t="str">
        <f>IF(C351=0, "-", IF(G351/C351&lt;10, G351/C351, "&gt;999%"))</f>
        <v>-</v>
      </c>
      <c r="J351" s="21" t="str">
        <f>IF(E351=0, "-", IF(H351/E351&lt;10, H351/E351, "&gt;999%"))</f>
        <v>-</v>
      </c>
    </row>
    <row r="352" spans="1:10" s="160" customFormat="1" x14ac:dyDescent="0.2">
      <c r="A352" s="178" t="s">
        <v>686</v>
      </c>
      <c r="B352" s="71">
        <v>0</v>
      </c>
      <c r="C352" s="72">
        <v>0</v>
      </c>
      <c r="D352" s="71">
        <v>3</v>
      </c>
      <c r="E352" s="72">
        <v>0</v>
      </c>
      <c r="F352" s="73"/>
      <c r="G352" s="71">
        <f>B352-C352</f>
        <v>0</v>
      </c>
      <c r="H352" s="72">
        <f>D352-E352</f>
        <v>3</v>
      </c>
      <c r="I352" s="37" t="str">
        <f>IF(C352=0, "-", IF(G352/C352&lt;10, G352/C352, "&gt;999%"))</f>
        <v>-</v>
      </c>
      <c r="J352" s="38" t="str">
        <f>IF(E352=0, "-", IF(H352/E352&lt;10, H352/E352, "&gt;999%"))</f>
        <v>-</v>
      </c>
    </row>
    <row r="353" spans="1:10" x14ac:dyDescent="0.2">
      <c r="A353" s="177"/>
      <c r="B353" s="143"/>
      <c r="C353" s="144"/>
      <c r="D353" s="143"/>
      <c r="E353" s="144"/>
      <c r="F353" s="145"/>
      <c r="G353" s="143"/>
      <c r="H353" s="144"/>
      <c r="I353" s="151"/>
      <c r="J353" s="152"/>
    </row>
    <row r="354" spans="1:10" s="139" customFormat="1" x14ac:dyDescent="0.2">
      <c r="A354" s="159" t="s">
        <v>76</v>
      </c>
      <c r="B354" s="65"/>
      <c r="C354" s="66"/>
      <c r="D354" s="65"/>
      <c r="E354" s="66"/>
      <c r="F354" s="67"/>
      <c r="G354" s="65"/>
      <c r="H354" s="66"/>
      <c r="I354" s="20"/>
      <c r="J354" s="21"/>
    </row>
    <row r="355" spans="1:10" x14ac:dyDescent="0.2">
      <c r="A355" s="158" t="s">
        <v>300</v>
      </c>
      <c r="B355" s="65">
        <v>0</v>
      </c>
      <c r="C355" s="66">
        <v>0</v>
      </c>
      <c r="D355" s="65">
        <v>5</v>
      </c>
      <c r="E355" s="66">
        <v>3</v>
      </c>
      <c r="F355" s="67"/>
      <c r="G355" s="65">
        <f t="shared" ref="G355:G379" si="60">B355-C355</f>
        <v>0</v>
      </c>
      <c r="H355" s="66">
        <f t="shared" ref="H355:H379" si="61">D355-E355</f>
        <v>2</v>
      </c>
      <c r="I355" s="20" t="str">
        <f t="shared" ref="I355:I379" si="62">IF(C355=0, "-", IF(G355/C355&lt;10, G355/C355, "&gt;999%"))</f>
        <v>-</v>
      </c>
      <c r="J355" s="21">
        <f t="shared" ref="J355:J379" si="63">IF(E355=0, "-", IF(H355/E355&lt;10, H355/E355, "&gt;999%"))</f>
        <v>0.66666666666666663</v>
      </c>
    </row>
    <row r="356" spans="1:10" x14ac:dyDescent="0.2">
      <c r="A356" s="158" t="s">
        <v>353</v>
      </c>
      <c r="B356" s="65">
        <v>0</v>
      </c>
      <c r="C356" s="66">
        <v>0</v>
      </c>
      <c r="D356" s="65">
        <v>0</v>
      </c>
      <c r="E356" s="66">
        <v>7</v>
      </c>
      <c r="F356" s="67"/>
      <c r="G356" s="65">
        <f t="shared" si="60"/>
        <v>0</v>
      </c>
      <c r="H356" s="66">
        <f t="shared" si="61"/>
        <v>-7</v>
      </c>
      <c r="I356" s="20" t="str">
        <f t="shared" si="62"/>
        <v>-</v>
      </c>
      <c r="J356" s="21">
        <f t="shared" si="63"/>
        <v>-1</v>
      </c>
    </row>
    <row r="357" spans="1:10" x14ac:dyDescent="0.2">
      <c r="A357" s="158" t="s">
        <v>248</v>
      </c>
      <c r="B357" s="65">
        <v>23</v>
      </c>
      <c r="C357" s="66">
        <v>22</v>
      </c>
      <c r="D357" s="65">
        <v>332</v>
      </c>
      <c r="E357" s="66">
        <v>240</v>
      </c>
      <c r="F357" s="67"/>
      <c r="G357" s="65">
        <f t="shared" si="60"/>
        <v>1</v>
      </c>
      <c r="H357" s="66">
        <f t="shared" si="61"/>
        <v>92</v>
      </c>
      <c r="I357" s="20">
        <f t="shared" si="62"/>
        <v>4.5454545454545456E-2</v>
      </c>
      <c r="J357" s="21">
        <f t="shared" si="63"/>
        <v>0.38333333333333336</v>
      </c>
    </row>
    <row r="358" spans="1:10" x14ac:dyDescent="0.2">
      <c r="A358" s="158" t="s">
        <v>249</v>
      </c>
      <c r="B358" s="65">
        <v>0</v>
      </c>
      <c r="C358" s="66">
        <v>4</v>
      </c>
      <c r="D358" s="65">
        <v>25</v>
      </c>
      <c r="E358" s="66">
        <v>53</v>
      </c>
      <c r="F358" s="67"/>
      <c r="G358" s="65">
        <f t="shared" si="60"/>
        <v>-4</v>
      </c>
      <c r="H358" s="66">
        <f t="shared" si="61"/>
        <v>-28</v>
      </c>
      <c r="I358" s="20">
        <f t="shared" si="62"/>
        <v>-1</v>
      </c>
      <c r="J358" s="21">
        <f t="shared" si="63"/>
        <v>-0.52830188679245282</v>
      </c>
    </row>
    <row r="359" spans="1:10" x14ac:dyDescent="0.2">
      <c r="A359" s="158" t="s">
        <v>274</v>
      </c>
      <c r="B359" s="65">
        <v>10</v>
      </c>
      <c r="C359" s="66">
        <v>40</v>
      </c>
      <c r="D359" s="65">
        <v>123</v>
      </c>
      <c r="E359" s="66">
        <v>343</v>
      </c>
      <c r="F359" s="67"/>
      <c r="G359" s="65">
        <f t="shared" si="60"/>
        <v>-30</v>
      </c>
      <c r="H359" s="66">
        <f t="shared" si="61"/>
        <v>-220</v>
      </c>
      <c r="I359" s="20">
        <f t="shared" si="62"/>
        <v>-0.75</v>
      </c>
      <c r="J359" s="21">
        <f t="shared" si="63"/>
        <v>-0.64139941690962099</v>
      </c>
    </row>
    <row r="360" spans="1:10" x14ac:dyDescent="0.2">
      <c r="A360" s="158" t="s">
        <v>337</v>
      </c>
      <c r="B360" s="65">
        <v>6</v>
      </c>
      <c r="C360" s="66">
        <v>5</v>
      </c>
      <c r="D360" s="65">
        <v>73</v>
      </c>
      <c r="E360" s="66">
        <v>113</v>
      </c>
      <c r="F360" s="67"/>
      <c r="G360" s="65">
        <f t="shared" si="60"/>
        <v>1</v>
      </c>
      <c r="H360" s="66">
        <f t="shared" si="61"/>
        <v>-40</v>
      </c>
      <c r="I360" s="20">
        <f t="shared" si="62"/>
        <v>0.2</v>
      </c>
      <c r="J360" s="21">
        <f t="shared" si="63"/>
        <v>-0.35398230088495575</v>
      </c>
    </row>
    <row r="361" spans="1:10" x14ac:dyDescent="0.2">
      <c r="A361" s="158" t="s">
        <v>275</v>
      </c>
      <c r="B361" s="65">
        <v>11</v>
      </c>
      <c r="C361" s="66">
        <v>8</v>
      </c>
      <c r="D361" s="65">
        <v>112</v>
      </c>
      <c r="E361" s="66">
        <v>68</v>
      </c>
      <c r="F361" s="67"/>
      <c r="G361" s="65">
        <f t="shared" si="60"/>
        <v>3</v>
      </c>
      <c r="H361" s="66">
        <f t="shared" si="61"/>
        <v>44</v>
      </c>
      <c r="I361" s="20">
        <f t="shared" si="62"/>
        <v>0.375</v>
      </c>
      <c r="J361" s="21">
        <f t="shared" si="63"/>
        <v>0.6470588235294118</v>
      </c>
    </row>
    <row r="362" spans="1:10" x14ac:dyDescent="0.2">
      <c r="A362" s="158" t="s">
        <v>288</v>
      </c>
      <c r="B362" s="65">
        <v>0</v>
      </c>
      <c r="C362" s="66">
        <v>1</v>
      </c>
      <c r="D362" s="65">
        <v>4</v>
      </c>
      <c r="E362" s="66">
        <v>16</v>
      </c>
      <c r="F362" s="67"/>
      <c r="G362" s="65">
        <f t="shared" si="60"/>
        <v>-1</v>
      </c>
      <c r="H362" s="66">
        <f t="shared" si="61"/>
        <v>-12</v>
      </c>
      <c r="I362" s="20">
        <f t="shared" si="62"/>
        <v>-1</v>
      </c>
      <c r="J362" s="21">
        <f t="shared" si="63"/>
        <v>-0.75</v>
      </c>
    </row>
    <row r="363" spans="1:10" x14ac:dyDescent="0.2">
      <c r="A363" s="158" t="s">
        <v>289</v>
      </c>
      <c r="B363" s="65">
        <v>4</v>
      </c>
      <c r="C363" s="66">
        <v>3</v>
      </c>
      <c r="D363" s="65">
        <v>39</v>
      </c>
      <c r="E363" s="66">
        <v>48</v>
      </c>
      <c r="F363" s="67"/>
      <c r="G363" s="65">
        <f t="shared" si="60"/>
        <v>1</v>
      </c>
      <c r="H363" s="66">
        <f t="shared" si="61"/>
        <v>-9</v>
      </c>
      <c r="I363" s="20">
        <f t="shared" si="62"/>
        <v>0.33333333333333331</v>
      </c>
      <c r="J363" s="21">
        <f t="shared" si="63"/>
        <v>-0.1875</v>
      </c>
    </row>
    <row r="364" spans="1:10" x14ac:dyDescent="0.2">
      <c r="A364" s="158" t="s">
        <v>338</v>
      </c>
      <c r="B364" s="65">
        <v>2</v>
      </c>
      <c r="C364" s="66">
        <v>2</v>
      </c>
      <c r="D364" s="65">
        <v>17</v>
      </c>
      <c r="E364" s="66">
        <v>24</v>
      </c>
      <c r="F364" s="67"/>
      <c r="G364" s="65">
        <f t="shared" si="60"/>
        <v>0</v>
      </c>
      <c r="H364" s="66">
        <f t="shared" si="61"/>
        <v>-7</v>
      </c>
      <c r="I364" s="20">
        <f t="shared" si="62"/>
        <v>0</v>
      </c>
      <c r="J364" s="21">
        <f t="shared" si="63"/>
        <v>-0.29166666666666669</v>
      </c>
    </row>
    <row r="365" spans="1:10" x14ac:dyDescent="0.2">
      <c r="A365" s="158" t="s">
        <v>433</v>
      </c>
      <c r="B365" s="65">
        <v>4</v>
      </c>
      <c r="C365" s="66">
        <v>0</v>
      </c>
      <c r="D365" s="65">
        <v>11</v>
      </c>
      <c r="E365" s="66">
        <v>0</v>
      </c>
      <c r="F365" s="67"/>
      <c r="G365" s="65">
        <f t="shared" si="60"/>
        <v>4</v>
      </c>
      <c r="H365" s="66">
        <f t="shared" si="61"/>
        <v>11</v>
      </c>
      <c r="I365" s="20" t="str">
        <f t="shared" si="62"/>
        <v>-</v>
      </c>
      <c r="J365" s="21" t="str">
        <f t="shared" si="63"/>
        <v>-</v>
      </c>
    </row>
    <row r="366" spans="1:10" x14ac:dyDescent="0.2">
      <c r="A366" s="158" t="s">
        <v>494</v>
      </c>
      <c r="B366" s="65">
        <v>1</v>
      </c>
      <c r="C366" s="66">
        <v>0</v>
      </c>
      <c r="D366" s="65">
        <v>13</v>
      </c>
      <c r="E366" s="66">
        <v>12</v>
      </c>
      <c r="F366" s="67"/>
      <c r="G366" s="65">
        <f t="shared" si="60"/>
        <v>1</v>
      </c>
      <c r="H366" s="66">
        <f t="shared" si="61"/>
        <v>1</v>
      </c>
      <c r="I366" s="20" t="str">
        <f t="shared" si="62"/>
        <v>-</v>
      </c>
      <c r="J366" s="21">
        <f t="shared" si="63"/>
        <v>8.3333333333333329E-2</v>
      </c>
    </row>
    <row r="367" spans="1:10" x14ac:dyDescent="0.2">
      <c r="A367" s="158" t="s">
        <v>400</v>
      </c>
      <c r="B367" s="65">
        <v>27</v>
      </c>
      <c r="C367" s="66">
        <v>14</v>
      </c>
      <c r="D367" s="65">
        <v>175</v>
      </c>
      <c r="E367" s="66">
        <v>115</v>
      </c>
      <c r="F367" s="67"/>
      <c r="G367" s="65">
        <f t="shared" si="60"/>
        <v>13</v>
      </c>
      <c r="H367" s="66">
        <f t="shared" si="61"/>
        <v>60</v>
      </c>
      <c r="I367" s="20">
        <f t="shared" si="62"/>
        <v>0.9285714285714286</v>
      </c>
      <c r="J367" s="21">
        <f t="shared" si="63"/>
        <v>0.52173913043478259</v>
      </c>
    </row>
    <row r="368" spans="1:10" x14ac:dyDescent="0.2">
      <c r="A368" s="158" t="s">
        <v>434</v>
      </c>
      <c r="B368" s="65">
        <v>17</v>
      </c>
      <c r="C368" s="66">
        <v>0</v>
      </c>
      <c r="D368" s="65">
        <v>50</v>
      </c>
      <c r="E368" s="66">
        <v>0</v>
      </c>
      <c r="F368" s="67"/>
      <c r="G368" s="65">
        <f t="shared" si="60"/>
        <v>17</v>
      </c>
      <c r="H368" s="66">
        <f t="shared" si="61"/>
        <v>50</v>
      </c>
      <c r="I368" s="20" t="str">
        <f t="shared" si="62"/>
        <v>-</v>
      </c>
      <c r="J368" s="21" t="str">
        <f t="shared" si="63"/>
        <v>-</v>
      </c>
    </row>
    <row r="369" spans="1:10" x14ac:dyDescent="0.2">
      <c r="A369" s="158" t="s">
        <v>435</v>
      </c>
      <c r="B369" s="65">
        <v>1</v>
      </c>
      <c r="C369" s="66">
        <v>8</v>
      </c>
      <c r="D369" s="65">
        <v>57</v>
      </c>
      <c r="E369" s="66">
        <v>51</v>
      </c>
      <c r="F369" s="67"/>
      <c r="G369" s="65">
        <f t="shared" si="60"/>
        <v>-7</v>
      </c>
      <c r="H369" s="66">
        <f t="shared" si="61"/>
        <v>6</v>
      </c>
      <c r="I369" s="20">
        <f t="shared" si="62"/>
        <v>-0.875</v>
      </c>
      <c r="J369" s="21">
        <f t="shared" si="63"/>
        <v>0.11764705882352941</v>
      </c>
    </row>
    <row r="370" spans="1:10" x14ac:dyDescent="0.2">
      <c r="A370" s="158" t="s">
        <v>436</v>
      </c>
      <c r="B370" s="65">
        <v>10</v>
      </c>
      <c r="C370" s="66">
        <v>14</v>
      </c>
      <c r="D370" s="65">
        <v>191</v>
      </c>
      <c r="E370" s="66">
        <v>273</v>
      </c>
      <c r="F370" s="67"/>
      <c r="G370" s="65">
        <f t="shared" si="60"/>
        <v>-4</v>
      </c>
      <c r="H370" s="66">
        <f t="shared" si="61"/>
        <v>-82</v>
      </c>
      <c r="I370" s="20">
        <f t="shared" si="62"/>
        <v>-0.2857142857142857</v>
      </c>
      <c r="J370" s="21">
        <f t="shared" si="63"/>
        <v>-0.30036630036630035</v>
      </c>
    </row>
    <row r="371" spans="1:10" x14ac:dyDescent="0.2">
      <c r="A371" s="158" t="s">
        <v>477</v>
      </c>
      <c r="B371" s="65">
        <v>4</v>
      </c>
      <c r="C371" s="66">
        <v>0</v>
      </c>
      <c r="D371" s="65">
        <v>22</v>
      </c>
      <c r="E371" s="66">
        <v>18</v>
      </c>
      <c r="F371" s="67"/>
      <c r="G371" s="65">
        <f t="shared" si="60"/>
        <v>4</v>
      </c>
      <c r="H371" s="66">
        <f t="shared" si="61"/>
        <v>4</v>
      </c>
      <c r="I371" s="20" t="str">
        <f t="shared" si="62"/>
        <v>-</v>
      </c>
      <c r="J371" s="21">
        <f t="shared" si="63"/>
        <v>0.22222222222222221</v>
      </c>
    </row>
    <row r="372" spans="1:10" x14ac:dyDescent="0.2">
      <c r="A372" s="158" t="s">
        <v>478</v>
      </c>
      <c r="B372" s="65">
        <v>13</v>
      </c>
      <c r="C372" s="66">
        <v>18</v>
      </c>
      <c r="D372" s="65">
        <v>165</v>
      </c>
      <c r="E372" s="66">
        <v>94</v>
      </c>
      <c r="F372" s="67"/>
      <c r="G372" s="65">
        <f t="shared" si="60"/>
        <v>-5</v>
      </c>
      <c r="H372" s="66">
        <f t="shared" si="61"/>
        <v>71</v>
      </c>
      <c r="I372" s="20">
        <f t="shared" si="62"/>
        <v>-0.27777777777777779</v>
      </c>
      <c r="J372" s="21">
        <f t="shared" si="63"/>
        <v>0.75531914893617025</v>
      </c>
    </row>
    <row r="373" spans="1:10" x14ac:dyDescent="0.2">
      <c r="A373" s="158" t="s">
        <v>495</v>
      </c>
      <c r="B373" s="65">
        <v>2</v>
      </c>
      <c r="C373" s="66">
        <v>3</v>
      </c>
      <c r="D373" s="65">
        <v>31</v>
      </c>
      <c r="E373" s="66">
        <v>19</v>
      </c>
      <c r="F373" s="67"/>
      <c r="G373" s="65">
        <f t="shared" si="60"/>
        <v>-1</v>
      </c>
      <c r="H373" s="66">
        <f t="shared" si="61"/>
        <v>12</v>
      </c>
      <c r="I373" s="20">
        <f t="shared" si="62"/>
        <v>-0.33333333333333331</v>
      </c>
      <c r="J373" s="21">
        <f t="shared" si="63"/>
        <v>0.63157894736842102</v>
      </c>
    </row>
    <row r="374" spans="1:10" x14ac:dyDescent="0.2">
      <c r="A374" s="158" t="s">
        <v>496</v>
      </c>
      <c r="B374" s="65">
        <v>0</v>
      </c>
      <c r="C374" s="66">
        <v>1</v>
      </c>
      <c r="D374" s="65">
        <v>0</v>
      </c>
      <c r="E374" s="66">
        <v>4</v>
      </c>
      <c r="F374" s="67"/>
      <c r="G374" s="65">
        <f t="shared" si="60"/>
        <v>-1</v>
      </c>
      <c r="H374" s="66">
        <f t="shared" si="61"/>
        <v>-4</v>
      </c>
      <c r="I374" s="20">
        <f t="shared" si="62"/>
        <v>-1</v>
      </c>
      <c r="J374" s="21">
        <f t="shared" si="63"/>
        <v>-1</v>
      </c>
    </row>
    <row r="375" spans="1:10" x14ac:dyDescent="0.2">
      <c r="A375" s="158" t="s">
        <v>537</v>
      </c>
      <c r="B375" s="65">
        <v>0</v>
      </c>
      <c r="C375" s="66">
        <v>0</v>
      </c>
      <c r="D375" s="65">
        <v>0</v>
      </c>
      <c r="E375" s="66">
        <v>4</v>
      </c>
      <c r="F375" s="67"/>
      <c r="G375" s="65">
        <f t="shared" si="60"/>
        <v>0</v>
      </c>
      <c r="H375" s="66">
        <f t="shared" si="61"/>
        <v>-4</v>
      </c>
      <c r="I375" s="20" t="str">
        <f t="shared" si="62"/>
        <v>-</v>
      </c>
      <c r="J375" s="21">
        <f t="shared" si="63"/>
        <v>-1</v>
      </c>
    </row>
    <row r="376" spans="1:10" x14ac:dyDescent="0.2">
      <c r="A376" s="158" t="s">
        <v>301</v>
      </c>
      <c r="B376" s="65">
        <v>1</v>
      </c>
      <c r="C376" s="66">
        <v>0</v>
      </c>
      <c r="D376" s="65">
        <v>7</v>
      </c>
      <c r="E376" s="66">
        <v>12</v>
      </c>
      <c r="F376" s="67"/>
      <c r="G376" s="65">
        <f t="shared" si="60"/>
        <v>1</v>
      </c>
      <c r="H376" s="66">
        <f t="shared" si="61"/>
        <v>-5</v>
      </c>
      <c r="I376" s="20" t="str">
        <f t="shared" si="62"/>
        <v>-</v>
      </c>
      <c r="J376" s="21">
        <f t="shared" si="63"/>
        <v>-0.41666666666666669</v>
      </c>
    </row>
    <row r="377" spans="1:10" x14ac:dyDescent="0.2">
      <c r="A377" s="158" t="s">
        <v>354</v>
      </c>
      <c r="B377" s="65">
        <v>0</v>
      </c>
      <c r="C377" s="66">
        <v>0</v>
      </c>
      <c r="D377" s="65">
        <v>1</v>
      </c>
      <c r="E377" s="66">
        <v>2</v>
      </c>
      <c r="F377" s="67"/>
      <c r="G377" s="65">
        <f t="shared" si="60"/>
        <v>0</v>
      </c>
      <c r="H377" s="66">
        <f t="shared" si="61"/>
        <v>-1</v>
      </c>
      <c r="I377" s="20" t="str">
        <f t="shared" si="62"/>
        <v>-</v>
      </c>
      <c r="J377" s="21">
        <f t="shared" si="63"/>
        <v>-0.5</v>
      </c>
    </row>
    <row r="378" spans="1:10" x14ac:dyDescent="0.2">
      <c r="A378" s="158" t="s">
        <v>339</v>
      </c>
      <c r="B378" s="65">
        <v>0</v>
      </c>
      <c r="C378" s="66">
        <v>0</v>
      </c>
      <c r="D378" s="65">
        <v>1</v>
      </c>
      <c r="E378" s="66">
        <v>10</v>
      </c>
      <c r="F378" s="67"/>
      <c r="G378" s="65">
        <f t="shared" si="60"/>
        <v>0</v>
      </c>
      <c r="H378" s="66">
        <f t="shared" si="61"/>
        <v>-9</v>
      </c>
      <c r="I378" s="20" t="str">
        <f t="shared" si="62"/>
        <v>-</v>
      </c>
      <c r="J378" s="21">
        <f t="shared" si="63"/>
        <v>-0.9</v>
      </c>
    </row>
    <row r="379" spans="1:10" s="160" customFormat="1" x14ac:dyDescent="0.2">
      <c r="A379" s="178" t="s">
        <v>687</v>
      </c>
      <c r="B379" s="71">
        <v>136</v>
      </c>
      <c r="C379" s="72">
        <v>143</v>
      </c>
      <c r="D379" s="71">
        <v>1454</v>
      </c>
      <c r="E379" s="72">
        <v>1529</v>
      </c>
      <c r="F379" s="73"/>
      <c r="G379" s="71">
        <f t="shared" si="60"/>
        <v>-7</v>
      </c>
      <c r="H379" s="72">
        <f t="shared" si="61"/>
        <v>-75</v>
      </c>
      <c r="I379" s="37">
        <f t="shared" si="62"/>
        <v>-4.8951048951048952E-2</v>
      </c>
      <c r="J379" s="38">
        <f t="shared" si="63"/>
        <v>-4.9051667756703728E-2</v>
      </c>
    </row>
    <row r="380" spans="1:10" x14ac:dyDescent="0.2">
      <c r="A380" s="177"/>
      <c r="B380" s="143"/>
      <c r="C380" s="144"/>
      <c r="D380" s="143"/>
      <c r="E380" s="144"/>
      <c r="F380" s="145"/>
      <c r="G380" s="143"/>
      <c r="H380" s="144"/>
      <c r="I380" s="151"/>
      <c r="J380" s="152"/>
    </row>
    <row r="381" spans="1:10" s="139" customFormat="1" x14ac:dyDescent="0.2">
      <c r="A381" s="159" t="s">
        <v>77</v>
      </c>
      <c r="B381" s="65"/>
      <c r="C381" s="66"/>
      <c r="D381" s="65"/>
      <c r="E381" s="66"/>
      <c r="F381" s="67"/>
      <c r="G381" s="65"/>
      <c r="H381" s="66"/>
      <c r="I381" s="20"/>
      <c r="J381" s="21"/>
    </row>
    <row r="382" spans="1:10" x14ac:dyDescent="0.2">
      <c r="A382" s="158" t="s">
        <v>580</v>
      </c>
      <c r="B382" s="65">
        <v>7</v>
      </c>
      <c r="C382" s="66">
        <v>6</v>
      </c>
      <c r="D382" s="65">
        <v>65</v>
      </c>
      <c r="E382" s="66">
        <v>129</v>
      </c>
      <c r="F382" s="67"/>
      <c r="G382" s="65">
        <f>B382-C382</f>
        <v>1</v>
      </c>
      <c r="H382" s="66">
        <f>D382-E382</f>
        <v>-64</v>
      </c>
      <c r="I382" s="20">
        <f>IF(C382=0, "-", IF(G382/C382&lt;10, G382/C382, "&gt;999%"))</f>
        <v>0.16666666666666666</v>
      </c>
      <c r="J382" s="21">
        <f>IF(E382=0, "-", IF(H382/E382&lt;10, H382/E382, "&gt;999%"))</f>
        <v>-0.49612403100775193</v>
      </c>
    </row>
    <row r="383" spans="1:10" x14ac:dyDescent="0.2">
      <c r="A383" s="158" t="s">
        <v>567</v>
      </c>
      <c r="B383" s="65">
        <v>0</v>
      </c>
      <c r="C383" s="66">
        <v>0</v>
      </c>
      <c r="D383" s="65">
        <v>2</v>
      </c>
      <c r="E383" s="66">
        <v>2</v>
      </c>
      <c r="F383" s="67"/>
      <c r="G383" s="65">
        <f>B383-C383</f>
        <v>0</v>
      </c>
      <c r="H383" s="66">
        <f>D383-E383</f>
        <v>0</v>
      </c>
      <c r="I383" s="20" t="str">
        <f>IF(C383=0, "-", IF(G383/C383&lt;10, G383/C383, "&gt;999%"))</f>
        <v>-</v>
      </c>
      <c r="J383" s="21">
        <f>IF(E383=0, "-", IF(H383/E383&lt;10, H383/E383, "&gt;999%"))</f>
        <v>0</v>
      </c>
    </row>
    <row r="384" spans="1:10" s="160" customFormat="1" x14ac:dyDescent="0.2">
      <c r="A384" s="178" t="s">
        <v>688</v>
      </c>
      <c r="B384" s="71">
        <v>7</v>
      </c>
      <c r="C384" s="72">
        <v>6</v>
      </c>
      <c r="D384" s="71">
        <v>67</v>
      </c>
      <c r="E384" s="72">
        <v>131</v>
      </c>
      <c r="F384" s="73"/>
      <c r="G384" s="71">
        <f>B384-C384</f>
        <v>1</v>
      </c>
      <c r="H384" s="72">
        <f>D384-E384</f>
        <v>-64</v>
      </c>
      <c r="I384" s="37">
        <f>IF(C384=0, "-", IF(G384/C384&lt;10, G384/C384, "&gt;999%"))</f>
        <v>0.16666666666666666</v>
      </c>
      <c r="J384" s="38">
        <f>IF(E384=0, "-", IF(H384/E384&lt;10, H384/E384, "&gt;999%"))</f>
        <v>-0.48854961832061067</v>
      </c>
    </row>
    <row r="385" spans="1:10" x14ac:dyDescent="0.2">
      <c r="A385" s="177"/>
      <c r="B385" s="143"/>
      <c r="C385" s="144"/>
      <c r="D385" s="143"/>
      <c r="E385" s="144"/>
      <c r="F385" s="145"/>
      <c r="G385" s="143"/>
      <c r="H385" s="144"/>
      <c r="I385" s="151"/>
      <c r="J385" s="152"/>
    </row>
    <row r="386" spans="1:10" s="139" customFormat="1" x14ac:dyDescent="0.2">
      <c r="A386" s="159" t="s">
        <v>78</v>
      </c>
      <c r="B386" s="65"/>
      <c r="C386" s="66"/>
      <c r="D386" s="65"/>
      <c r="E386" s="66"/>
      <c r="F386" s="67"/>
      <c r="G386" s="65"/>
      <c r="H386" s="66"/>
      <c r="I386" s="20"/>
      <c r="J386" s="21"/>
    </row>
    <row r="387" spans="1:10" x14ac:dyDescent="0.2">
      <c r="A387" s="158" t="s">
        <v>313</v>
      </c>
      <c r="B387" s="65">
        <v>0</v>
      </c>
      <c r="C387" s="66">
        <v>0</v>
      </c>
      <c r="D387" s="65">
        <v>5</v>
      </c>
      <c r="E387" s="66">
        <v>1</v>
      </c>
      <c r="F387" s="67"/>
      <c r="G387" s="65">
        <f t="shared" ref="G387:G395" si="64">B387-C387</f>
        <v>0</v>
      </c>
      <c r="H387" s="66">
        <f t="shared" ref="H387:H395" si="65">D387-E387</f>
        <v>4</v>
      </c>
      <c r="I387" s="20" t="str">
        <f t="shared" ref="I387:I395" si="66">IF(C387=0, "-", IF(G387/C387&lt;10, G387/C387, "&gt;999%"))</f>
        <v>-</v>
      </c>
      <c r="J387" s="21">
        <f t="shared" ref="J387:J395" si="67">IF(E387=0, "-", IF(H387/E387&lt;10, H387/E387, "&gt;999%"))</f>
        <v>4</v>
      </c>
    </row>
    <row r="388" spans="1:10" x14ac:dyDescent="0.2">
      <c r="A388" s="158" t="s">
        <v>559</v>
      </c>
      <c r="B388" s="65">
        <v>8</v>
      </c>
      <c r="C388" s="66">
        <v>9</v>
      </c>
      <c r="D388" s="65">
        <v>177</v>
      </c>
      <c r="E388" s="66">
        <v>144</v>
      </c>
      <c r="F388" s="67"/>
      <c r="G388" s="65">
        <f t="shared" si="64"/>
        <v>-1</v>
      </c>
      <c r="H388" s="66">
        <f t="shared" si="65"/>
        <v>33</v>
      </c>
      <c r="I388" s="20">
        <f t="shared" si="66"/>
        <v>-0.1111111111111111</v>
      </c>
      <c r="J388" s="21">
        <f t="shared" si="67"/>
        <v>0.22916666666666666</v>
      </c>
    </row>
    <row r="389" spans="1:10" x14ac:dyDescent="0.2">
      <c r="A389" s="158" t="s">
        <v>499</v>
      </c>
      <c r="B389" s="65">
        <v>0</v>
      </c>
      <c r="C389" s="66">
        <v>0</v>
      </c>
      <c r="D389" s="65">
        <v>6</v>
      </c>
      <c r="E389" s="66">
        <v>3</v>
      </c>
      <c r="F389" s="67"/>
      <c r="G389" s="65">
        <f t="shared" si="64"/>
        <v>0</v>
      </c>
      <c r="H389" s="66">
        <f t="shared" si="65"/>
        <v>3</v>
      </c>
      <c r="I389" s="20" t="str">
        <f t="shared" si="66"/>
        <v>-</v>
      </c>
      <c r="J389" s="21">
        <f t="shared" si="67"/>
        <v>1</v>
      </c>
    </row>
    <row r="390" spans="1:10" x14ac:dyDescent="0.2">
      <c r="A390" s="158" t="s">
        <v>314</v>
      </c>
      <c r="B390" s="65">
        <v>3</v>
      </c>
      <c r="C390" s="66">
        <v>0</v>
      </c>
      <c r="D390" s="65">
        <v>12</v>
      </c>
      <c r="E390" s="66">
        <v>3</v>
      </c>
      <c r="F390" s="67"/>
      <c r="G390" s="65">
        <f t="shared" si="64"/>
        <v>3</v>
      </c>
      <c r="H390" s="66">
        <f t="shared" si="65"/>
        <v>9</v>
      </c>
      <c r="I390" s="20" t="str">
        <f t="shared" si="66"/>
        <v>-</v>
      </c>
      <c r="J390" s="21">
        <f t="shared" si="67"/>
        <v>3</v>
      </c>
    </row>
    <row r="391" spans="1:10" x14ac:dyDescent="0.2">
      <c r="A391" s="158" t="s">
        <v>315</v>
      </c>
      <c r="B391" s="65">
        <v>0</v>
      </c>
      <c r="C391" s="66">
        <v>3</v>
      </c>
      <c r="D391" s="65">
        <v>20</v>
      </c>
      <c r="E391" s="66">
        <v>20</v>
      </c>
      <c r="F391" s="67"/>
      <c r="G391" s="65">
        <f t="shared" si="64"/>
        <v>-3</v>
      </c>
      <c r="H391" s="66">
        <f t="shared" si="65"/>
        <v>0</v>
      </c>
      <c r="I391" s="20">
        <f t="shared" si="66"/>
        <v>-1</v>
      </c>
      <c r="J391" s="21">
        <f t="shared" si="67"/>
        <v>0</v>
      </c>
    </row>
    <row r="392" spans="1:10" x14ac:dyDescent="0.2">
      <c r="A392" s="158" t="s">
        <v>512</v>
      </c>
      <c r="B392" s="65">
        <v>2</v>
      </c>
      <c r="C392" s="66">
        <v>1</v>
      </c>
      <c r="D392" s="65">
        <v>83</v>
      </c>
      <c r="E392" s="66">
        <v>44</v>
      </c>
      <c r="F392" s="67"/>
      <c r="G392" s="65">
        <f t="shared" si="64"/>
        <v>1</v>
      </c>
      <c r="H392" s="66">
        <f t="shared" si="65"/>
        <v>39</v>
      </c>
      <c r="I392" s="20">
        <f t="shared" si="66"/>
        <v>1</v>
      </c>
      <c r="J392" s="21">
        <f t="shared" si="67"/>
        <v>0.88636363636363635</v>
      </c>
    </row>
    <row r="393" spans="1:10" x14ac:dyDescent="0.2">
      <c r="A393" s="158" t="s">
        <v>523</v>
      </c>
      <c r="B393" s="65">
        <v>0</v>
      </c>
      <c r="C393" s="66">
        <v>0</v>
      </c>
      <c r="D393" s="65">
        <v>1</v>
      </c>
      <c r="E393" s="66">
        <v>3</v>
      </c>
      <c r="F393" s="67"/>
      <c r="G393" s="65">
        <f t="shared" si="64"/>
        <v>0</v>
      </c>
      <c r="H393" s="66">
        <f t="shared" si="65"/>
        <v>-2</v>
      </c>
      <c r="I393" s="20" t="str">
        <f t="shared" si="66"/>
        <v>-</v>
      </c>
      <c r="J393" s="21">
        <f t="shared" si="67"/>
        <v>-0.66666666666666663</v>
      </c>
    </row>
    <row r="394" spans="1:10" x14ac:dyDescent="0.2">
      <c r="A394" s="158" t="s">
        <v>538</v>
      </c>
      <c r="B394" s="65">
        <v>42</v>
      </c>
      <c r="C394" s="66">
        <v>12</v>
      </c>
      <c r="D394" s="65">
        <v>253</v>
      </c>
      <c r="E394" s="66">
        <v>156</v>
      </c>
      <c r="F394" s="67"/>
      <c r="G394" s="65">
        <f t="shared" si="64"/>
        <v>30</v>
      </c>
      <c r="H394" s="66">
        <f t="shared" si="65"/>
        <v>97</v>
      </c>
      <c r="I394" s="20">
        <f t="shared" si="66"/>
        <v>2.5</v>
      </c>
      <c r="J394" s="21">
        <f t="shared" si="67"/>
        <v>0.62179487179487181</v>
      </c>
    </row>
    <row r="395" spans="1:10" s="160" customFormat="1" x14ac:dyDescent="0.2">
      <c r="A395" s="178" t="s">
        <v>689</v>
      </c>
      <c r="B395" s="71">
        <v>55</v>
      </c>
      <c r="C395" s="72">
        <v>25</v>
      </c>
      <c r="D395" s="71">
        <v>557</v>
      </c>
      <c r="E395" s="72">
        <v>374</v>
      </c>
      <c r="F395" s="73"/>
      <c r="G395" s="71">
        <f t="shared" si="64"/>
        <v>30</v>
      </c>
      <c r="H395" s="72">
        <f t="shared" si="65"/>
        <v>183</v>
      </c>
      <c r="I395" s="37">
        <f t="shared" si="66"/>
        <v>1.2</v>
      </c>
      <c r="J395" s="38">
        <f t="shared" si="67"/>
        <v>0.48930481283422461</v>
      </c>
    </row>
    <row r="396" spans="1:10" x14ac:dyDescent="0.2">
      <c r="A396" s="177"/>
      <c r="B396" s="143"/>
      <c r="C396" s="144"/>
      <c r="D396" s="143"/>
      <c r="E396" s="144"/>
      <c r="F396" s="145"/>
      <c r="G396" s="143"/>
      <c r="H396" s="144"/>
      <c r="I396" s="151"/>
      <c r="J396" s="152"/>
    </row>
    <row r="397" spans="1:10" s="139" customFormat="1" x14ac:dyDescent="0.2">
      <c r="A397" s="159" t="s">
        <v>79</v>
      </c>
      <c r="B397" s="65"/>
      <c r="C397" s="66"/>
      <c r="D397" s="65"/>
      <c r="E397" s="66"/>
      <c r="F397" s="67"/>
      <c r="G397" s="65"/>
      <c r="H397" s="66"/>
      <c r="I397" s="20"/>
      <c r="J397" s="21"/>
    </row>
    <row r="398" spans="1:10" x14ac:dyDescent="0.2">
      <c r="A398" s="158" t="s">
        <v>412</v>
      </c>
      <c r="B398" s="65">
        <v>0</v>
      </c>
      <c r="C398" s="66">
        <v>0</v>
      </c>
      <c r="D398" s="65">
        <v>0</v>
      </c>
      <c r="E398" s="66">
        <v>23</v>
      </c>
      <c r="F398" s="67"/>
      <c r="G398" s="65">
        <f t="shared" ref="G398:G403" si="68">B398-C398</f>
        <v>0</v>
      </c>
      <c r="H398" s="66">
        <f t="shared" ref="H398:H403" si="69">D398-E398</f>
        <v>-23</v>
      </c>
      <c r="I398" s="20" t="str">
        <f t="shared" ref="I398:I403" si="70">IF(C398=0, "-", IF(G398/C398&lt;10, G398/C398, "&gt;999%"))</f>
        <v>-</v>
      </c>
      <c r="J398" s="21">
        <f t="shared" ref="J398:J403" si="71">IF(E398=0, "-", IF(H398/E398&lt;10, H398/E398, "&gt;999%"))</f>
        <v>-1</v>
      </c>
    </row>
    <row r="399" spans="1:10" x14ac:dyDescent="0.2">
      <c r="A399" s="158" t="s">
        <v>413</v>
      </c>
      <c r="B399" s="65">
        <v>16</v>
      </c>
      <c r="C399" s="66">
        <v>3</v>
      </c>
      <c r="D399" s="65">
        <v>115</v>
      </c>
      <c r="E399" s="66">
        <v>3</v>
      </c>
      <c r="F399" s="67"/>
      <c r="G399" s="65">
        <f t="shared" si="68"/>
        <v>13</v>
      </c>
      <c r="H399" s="66">
        <f t="shared" si="69"/>
        <v>112</v>
      </c>
      <c r="I399" s="20">
        <f t="shared" si="70"/>
        <v>4.333333333333333</v>
      </c>
      <c r="J399" s="21" t="str">
        <f t="shared" si="71"/>
        <v>&gt;999%</v>
      </c>
    </row>
    <row r="400" spans="1:10" x14ac:dyDescent="0.2">
      <c r="A400" s="158" t="s">
        <v>207</v>
      </c>
      <c r="B400" s="65">
        <v>59</v>
      </c>
      <c r="C400" s="66">
        <v>39</v>
      </c>
      <c r="D400" s="65">
        <v>639</v>
      </c>
      <c r="E400" s="66">
        <v>274</v>
      </c>
      <c r="F400" s="67"/>
      <c r="G400" s="65">
        <f t="shared" si="68"/>
        <v>20</v>
      </c>
      <c r="H400" s="66">
        <f t="shared" si="69"/>
        <v>365</v>
      </c>
      <c r="I400" s="20">
        <f t="shared" si="70"/>
        <v>0.51282051282051277</v>
      </c>
      <c r="J400" s="21">
        <f t="shared" si="71"/>
        <v>1.332116788321168</v>
      </c>
    </row>
    <row r="401" spans="1:10" x14ac:dyDescent="0.2">
      <c r="A401" s="158" t="s">
        <v>231</v>
      </c>
      <c r="B401" s="65">
        <v>0</v>
      </c>
      <c r="C401" s="66">
        <v>0</v>
      </c>
      <c r="D401" s="65">
        <v>0</v>
      </c>
      <c r="E401" s="66">
        <v>36</v>
      </c>
      <c r="F401" s="67"/>
      <c r="G401" s="65">
        <f t="shared" si="68"/>
        <v>0</v>
      </c>
      <c r="H401" s="66">
        <f t="shared" si="69"/>
        <v>-36</v>
      </c>
      <c r="I401" s="20" t="str">
        <f t="shared" si="70"/>
        <v>-</v>
      </c>
      <c r="J401" s="21">
        <f t="shared" si="71"/>
        <v>-1</v>
      </c>
    </row>
    <row r="402" spans="1:10" x14ac:dyDescent="0.2">
      <c r="A402" s="158" t="s">
        <v>380</v>
      </c>
      <c r="B402" s="65">
        <v>40</v>
      </c>
      <c r="C402" s="66">
        <v>20</v>
      </c>
      <c r="D402" s="65">
        <v>305</v>
      </c>
      <c r="E402" s="66">
        <v>182</v>
      </c>
      <c r="F402" s="67"/>
      <c r="G402" s="65">
        <f t="shared" si="68"/>
        <v>20</v>
      </c>
      <c r="H402" s="66">
        <f t="shared" si="69"/>
        <v>123</v>
      </c>
      <c r="I402" s="20">
        <f t="shared" si="70"/>
        <v>1</v>
      </c>
      <c r="J402" s="21">
        <f t="shared" si="71"/>
        <v>0.67582417582417587</v>
      </c>
    </row>
    <row r="403" spans="1:10" s="160" customFormat="1" x14ac:dyDescent="0.2">
      <c r="A403" s="178" t="s">
        <v>690</v>
      </c>
      <c r="B403" s="71">
        <v>115</v>
      </c>
      <c r="C403" s="72">
        <v>62</v>
      </c>
      <c r="D403" s="71">
        <v>1059</v>
      </c>
      <c r="E403" s="72">
        <v>518</v>
      </c>
      <c r="F403" s="73"/>
      <c r="G403" s="71">
        <f t="shared" si="68"/>
        <v>53</v>
      </c>
      <c r="H403" s="72">
        <f t="shared" si="69"/>
        <v>541</v>
      </c>
      <c r="I403" s="37">
        <f t="shared" si="70"/>
        <v>0.85483870967741937</v>
      </c>
      <c r="J403" s="38">
        <f t="shared" si="71"/>
        <v>1.0444015444015444</v>
      </c>
    </row>
    <row r="404" spans="1:10" x14ac:dyDescent="0.2">
      <c r="A404" s="177"/>
      <c r="B404" s="143"/>
      <c r="C404" s="144"/>
      <c r="D404" s="143"/>
      <c r="E404" s="144"/>
      <c r="F404" s="145"/>
      <c r="G404" s="143"/>
      <c r="H404" s="144"/>
      <c r="I404" s="151"/>
      <c r="J404" s="152"/>
    </row>
    <row r="405" spans="1:10" s="139" customFormat="1" x14ac:dyDescent="0.2">
      <c r="A405" s="159" t="s">
        <v>80</v>
      </c>
      <c r="B405" s="65"/>
      <c r="C405" s="66"/>
      <c r="D405" s="65"/>
      <c r="E405" s="66"/>
      <c r="F405" s="67"/>
      <c r="G405" s="65"/>
      <c r="H405" s="66"/>
      <c r="I405" s="20"/>
      <c r="J405" s="21"/>
    </row>
    <row r="406" spans="1:10" x14ac:dyDescent="0.2">
      <c r="A406" s="158" t="s">
        <v>323</v>
      </c>
      <c r="B406" s="65">
        <v>1</v>
      </c>
      <c r="C406" s="66">
        <v>2</v>
      </c>
      <c r="D406" s="65">
        <v>12</v>
      </c>
      <c r="E406" s="66">
        <v>14</v>
      </c>
      <c r="F406" s="67"/>
      <c r="G406" s="65">
        <f>B406-C406</f>
        <v>-1</v>
      </c>
      <c r="H406" s="66">
        <f>D406-E406</f>
        <v>-2</v>
      </c>
      <c r="I406" s="20">
        <f>IF(C406=0, "-", IF(G406/C406&lt;10, G406/C406, "&gt;999%"))</f>
        <v>-0.5</v>
      </c>
      <c r="J406" s="21">
        <f>IF(E406=0, "-", IF(H406/E406&lt;10, H406/E406, "&gt;999%"))</f>
        <v>-0.14285714285714285</v>
      </c>
    </row>
    <row r="407" spans="1:10" x14ac:dyDescent="0.2">
      <c r="A407" s="158" t="s">
        <v>250</v>
      </c>
      <c r="B407" s="65">
        <v>2</v>
      </c>
      <c r="C407" s="66">
        <v>0</v>
      </c>
      <c r="D407" s="65">
        <v>25</v>
      </c>
      <c r="E407" s="66">
        <v>14</v>
      </c>
      <c r="F407" s="67"/>
      <c r="G407" s="65">
        <f>B407-C407</f>
        <v>2</v>
      </c>
      <c r="H407" s="66">
        <f>D407-E407</f>
        <v>11</v>
      </c>
      <c r="I407" s="20" t="str">
        <f>IF(C407=0, "-", IF(G407/C407&lt;10, G407/C407, "&gt;999%"))</f>
        <v>-</v>
      </c>
      <c r="J407" s="21">
        <f>IF(E407=0, "-", IF(H407/E407&lt;10, H407/E407, "&gt;999%"))</f>
        <v>0.7857142857142857</v>
      </c>
    </row>
    <row r="408" spans="1:10" x14ac:dyDescent="0.2">
      <c r="A408" s="158" t="s">
        <v>401</v>
      </c>
      <c r="B408" s="65">
        <v>5</v>
      </c>
      <c r="C408" s="66">
        <v>5</v>
      </c>
      <c r="D408" s="65">
        <v>51</v>
      </c>
      <c r="E408" s="66">
        <v>50</v>
      </c>
      <c r="F408" s="67"/>
      <c r="G408" s="65">
        <f>B408-C408</f>
        <v>0</v>
      </c>
      <c r="H408" s="66">
        <f>D408-E408</f>
        <v>1</v>
      </c>
      <c r="I408" s="20">
        <f>IF(C408=0, "-", IF(G408/C408&lt;10, G408/C408, "&gt;999%"))</f>
        <v>0</v>
      </c>
      <c r="J408" s="21">
        <f>IF(E408=0, "-", IF(H408/E408&lt;10, H408/E408, "&gt;999%"))</f>
        <v>0.02</v>
      </c>
    </row>
    <row r="409" spans="1:10" x14ac:dyDescent="0.2">
      <c r="A409" s="158" t="s">
        <v>217</v>
      </c>
      <c r="B409" s="65">
        <v>12</v>
      </c>
      <c r="C409" s="66">
        <v>4</v>
      </c>
      <c r="D409" s="65">
        <v>123</v>
      </c>
      <c r="E409" s="66">
        <v>125</v>
      </c>
      <c r="F409" s="67"/>
      <c r="G409" s="65">
        <f>B409-C409</f>
        <v>8</v>
      </c>
      <c r="H409" s="66">
        <f>D409-E409</f>
        <v>-2</v>
      </c>
      <c r="I409" s="20">
        <f>IF(C409=0, "-", IF(G409/C409&lt;10, G409/C409, "&gt;999%"))</f>
        <v>2</v>
      </c>
      <c r="J409" s="21">
        <f>IF(E409=0, "-", IF(H409/E409&lt;10, H409/E409, "&gt;999%"))</f>
        <v>-1.6E-2</v>
      </c>
    </row>
    <row r="410" spans="1:10" s="160" customFormat="1" x14ac:dyDescent="0.2">
      <c r="A410" s="178" t="s">
        <v>691</v>
      </c>
      <c r="B410" s="71">
        <v>20</v>
      </c>
      <c r="C410" s="72">
        <v>11</v>
      </c>
      <c r="D410" s="71">
        <v>211</v>
      </c>
      <c r="E410" s="72">
        <v>203</v>
      </c>
      <c r="F410" s="73"/>
      <c r="G410" s="71">
        <f>B410-C410</f>
        <v>9</v>
      </c>
      <c r="H410" s="72">
        <f>D410-E410</f>
        <v>8</v>
      </c>
      <c r="I410" s="37">
        <f>IF(C410=0, "-", IF(G410/C410&lt;10, G410/C410, "&gt;999%"))</f>
        <v>0.81818181818181823</v>
      </c>
      <c r="J410" s="38">
        <f>IF(E410=0, "-", IF(H410/E410&lt;10, H410/E410, "&gt;999%"))</f>
        <v>3.9408866995073892E-2</v>
      </c>
    </row>
    <row r="411" spans="1:10" x14ac:dyDescent="0.2">
      <c r="A411" s="177"/>
      <c r="B411" s="143"/>
      <c r="C411" s="144"/>
      <c r="D411" s="143"/>
      <c r="E411" s="144"/>
      <c r="F411" s="145"/>
      <c r="G411" s="143"/>
      <c r="H411" s="144"/>
      <c r="I411" s="151"/>
      <c r="J411" s="152"/>
    </row>
    <row r="412" spans="1:10" s="139" customFormat="1" x14ac:dyDescent="0.2">
      <c r="A412" s="159" t="s">
        <v>81</v>
      </c>
      <c r="B412" s="65"/>
      <c r="C412" s="66"/>
      <c r="D412" s="65"/>
      <c r="E412" s="66"/>
      <c r="F412" s="67"/>
      <c r="G412" s="65"/>
      <c r="H412" s="66"/>
      <c r="I412" s="20"/>
      <c r="J412" s="21"/>
    </row>
    <row r="413" spans="1:10" x14ac:dyDescent="0.2">
      <c r="A413" s="158" t="s">
        <v>381</v>
      </c>
      <c r="B413" s="65">
        <v>253</v>
      </c>
      <c r="C413" s="66">
        <v>209</v>
      </c>
      <c r="D413" s="65">
        <v>1847</v>
      </c>
      <c r="E413" s="66">
        <v>2167</v>
      </c>
      <c r="F413" s="67"/>
      <c r="G413" s="65">
        <f t="shared" ref="G413:G423" si="72">B413-C413</f>
        <v>44</v>
      </c>
      <c r="H413" s="66">
        <f t="shared" ref="H413:H423" si="73">D413-E413</f>
        <v>-320</v>
      </c>
      <c r="I413" s="20">
        <f t="shared" ref="I413:I423" si="74">IF(C413=0, "-", IF(G413/C413&lt;10, G413/C413, "&gt;999%"))</f>
        <v>0.21052631578947367</v>
      </c>
      <c r="J413" s="21">
        <f t="shared" ref="J413:J423" si="75">IF(E413=0, "-", IF(H413/E413&lt;10, H413/E413, "&gt;999%"))</f>
        <v>-0.14766958929395477</v>
      </c>
    </row>
    <row r="414" spans="1:10" x14ac:dyDescent="0.2">
      <c r="A414" s="158" t="s">
        <v>382</v>
      </c>
      <c r="B414" s="65">
        <v>70</v>
      </c>
      <c r="C414" s="66">
        <v>24</v>
      </c>
      <c r="D414" s="65">
        <v>454</v>
      </c>
      <c r="E414" s="66">
        <v>575</v>
      </c>
      <c r="F414" s="67"/>
      <c r="G414" s="65">
        <f t="shared" si="72"/>
        <v>46</v>
      </c>
      <c r="H414" s="66">
        <f t="shared" si="73"/>
        <v>-121</v>
      </c>
      <c r="I414" s="20">
        <f t="shared" si="74"/>
        <v>1.9166666666666667</v>
      </c>
      <c r="J414" s="21">
        <f t="shared" si="75"/>
        <v>-0.21043478260869566</v>
      </c>
    </row>
    <row r="415" spans="1:10" x14ac:dyDescent="0.2">
      <c r="A415" s="158" t="s">
        <v>513</v>
      </c>
      <c r="B415" s="65">
        <v>7</v>
      </c>
      <c r="C415" s="66">
        <v>0</v>
      </c>
      <c r="D415" s="65">
        <v>37</v>
      </c>
      <c r="E415" s="66">
        <v>0</v>
      </c>
      <c r="F415" s="67"/>
      <c r="G415" s="65">
        <f t="shared" si="72"/>
        <v>7</v>
      </c>
      <c r="H415" s="66">
        <f t="shared" si="73"/>
        <v>37</v>
      </c>
      <c r="I415" s="20" t="str">
        <f t="shared" si="74"/>
        <v>-</v>
      </c>
      <c r="J415" s="21" t="str">
        <f t="shared" si="75"/>
        <v>-</v>
      </c>
    </row>
    <row r="416" spans="1:10" x14ac:dyDescent="0.2">
      <c r="A416" s="158" t="s">
        <v>232</v>
      </c>
      <c r="B416" s="65">
        <v>0</v>
      </c>
      <c r="C416" s="66">
        <v>0</v>
      </c>
      <c r="D416" s="65">
        <v>0</v>
      </c>
      <c r="E416" s="66">
        <v>160</v>
      </c>
      <c r="F416" s="67"/>
      <c r="G416" s="65">
        <f t="shared" si="72"/>
        <v>0</v>
      </c>
      <c r="H416" s="66">
        <f t="shared" si="73"/>
        <v>-160</v>
      </c>
      <c r="I416" s="20" t="str">
        <f t="shared" si="74"/>
        <v>-</v>
      </c>
      <c r="J416" s="21">
        <f t="shared" si="75"/>
        <v>-1</v>
      </c>
    </row>
    <row r="417" spans="1:10" x14ac:dyDescent="0.2">
      <c r="A417" s="158" t="s">
        <v>199</v>
      </c>
      <c r="B417" s="65">
        <v>2</v>
      </c>
      <c r="C417" s="66">
        <v>1</v>
      </c>
      <c r="D417" s="65">
        <v>58</v>
      </c>
      <c r="E417" s="66">
        <v>35</v>
      </c>
      <c r="F417" s="67"/>
      <c r="G417" s="65">
        <f t="shared" si="72"/>
        <v>1</v>
      </c>
      <c r="H417" s="66">
        <f t="shared" si="73"/>
        <v>23</v>
      </c>
      <c r="I417" s="20">
        <f t="shared" si="74"/>
        <v>1</v>
      </c>
      <c r="J417" s="21">
        <f t="shared" si="75"/>
        <v>0.65714285714285714</v>
      </c>
    </row>
    <row r="418" spans="1:10" x14ac:dyDescent="0.2">
      <c r="A418" s="158" t="s">
        <v>414</v>
      </c>
      <c r="B418" s="65">
        <v>157</v>
      </c>
      <c r="C418" s="66">
        <v>207</v>
      </c>
      <c r="D418" s="65">
        <v>1816</v>
      </c>
      <c r="E418" s="66">
        <v>2124</v>
      </c>
      <c r="F418" s="67"/>
      <c r="G418" s="65">
        <f t="shared" si="72"/>
        <v>-50</v>
      </c>
      <c r="H418" s="66">
        <f t="shared" si="73"/>
        <v>-308</v>
      </c>
      <c r="I418" s="20">
        <f t="shared" si="74"/>
        <v>-0.24154589371980675</v>
      </c>
      <c r="J418" s="21">
        <f t="shared" si="75"/>
        <v>-0.14500941619585686</v>
      </c>
    </row>
    <row r="419" spans="1:10" x14ac:dyDescent="0.2">
      <c r="A419" s="158" t="s">
        <v>454</v>
      </c>
      <c r="B419" s="65">
        <v>72</v>
      </c>
      <c r="C419" s="66">
        <v>46</v>
      </c>
      <c r="D419" s="65">
        <v>527</v>
      </c>
      <c r="E419" s="66">
        <v>578</v>
      </c>
      <c r="F419" s="67"/>
      <c r="G419" s="65">
        <f t="shared" si="72"/>
        <v>26</v>
      </c>
      <c r="H419" s="66">
        <f t="shared" si="73"/>
        <v>-51</v>
      </c>
      <c r="I419" s="20">
        <f t="shared" si="74"/>
        <v>0.56521739130434778</v>
      </c>
      <c r="J419" s="21">
        <f t="shared" si="75"/>
        <v>-8.8235294117647065E-2</v>
      </c>
    </row>
    <row r="420" spans="1:10" x14ac:dyDescent="0.2">
      <c r="A420" s="158" t="s">
        <v>455</v>
      </c>
      <c r="B420" s="65">
        <v>92</v>
      </c>
      <c r="C420" s="66">
        <v>41</v>
      </c>
      <c r="D420" s="65">
        <v>897</v>
      </c>
      <c r="E420" s="66">
        <v>651</v>
      </c>
      <c r="F420" s="67"/>
      <c r="G420" s="65">
        <f t="shared" si="72"/>
        <v>51</v>
      </c>
      <c r="H420" s="66">
        <f t="shared" si="73"/>
        <v>246</v>
      </c>
      <c r="I420" s="20">
        <f t="shared" si="74"/>
        <v>1.2439024390243902</v>
      </c>
      <c r="J420" s="21">
        <f t="shared" si="75"/>
        <v>0.37788018433179721</v>
      </c>
    </row>
    <row r="421" spans="1:10" x14ac:dyDescent="0.2">
      <c r="A421" s="158" t="s">
        <v>524</v>
      </c>
      <c r="B421" s="65">
        <v>19</v>
      </c>
      <c r="C421" s="66">
        <v>32</v>
      </c>
      <c r="D421" s="65">
        <v>278</v>
      </c>
      <c r="E421" s="66">
        <v>355</v>
      </c>
      <c r="F421" s="67"/>
      <c r="G421" s="65">
        <f t="shared" si="72"/>
        <v>-13</v>
      </c>
      <c r="H421" s="66">
        <f t="shared" si="73"/>
        <v>-77</v>
      </c>
      <c r="I421" s="20">
        <f t="shared" si="74"/>
        <v>-0.40625</v>
      </c>
      <c r="J421" s="21">
        <f t="shared" si="75"/>
        <v>-0.21690140845070421</v>
      </c>
    </row>
    <row r="422" spans="1:10" x14ac:dyDescent="0.2">
      <c r="A422" s="158" t="s">
        <v>539</v>
      </c>
      <c r="B422" s="65">
        <v>164</v>
      </c>
      <c r="C422" s="66">
        <v>37</v>
      </c>
      <c r="D422" s="65">
        <v>1738</v>
      </c>
      <c r="E422" s="66">
        <v>2162</v>
      </c>
      <c r="F422" s="67"/>
      <c r="G422" s="65">
        <f t="shared" si="72"/>
        <v>127</v>
      </c>
      <c r="H422" s="66">
        <f t="shared" si="73"/>
        <v>-424</v>
      </c>
      <c r="I422" s="20">
        <f t="shared" si="74"/>
        <v>3.4324324324324325</v>
      </c>
      <c r="J422" s="21">
        <f t="shared" si="75"/>
        <v>-0.19611470860314523</v>
      </c>
    </row>
    <row r="423" spans="1:10" s="160" customFormat="1" x14ac:dyDescent="0.2">
      <c r="A423" s="178" t="s">
        <v>692</v>
      </c>
      <c r="B423" s="71">
        <v>836</v>
      </c>
      <c r="C423" s="72">
        <v>597</v>
      </c>
      <c r="D423" s="71">
        <v>7652</v>
      </c>
      <c r="E423" s="72">
        <v>8807</v>
      </c>
      <c r="F423" s="73"/>
      <c r="G423" s="71">
        <f t="shared" si="72"/>
        <v>239</v>
      </c>
      <c r="H423" s="72">
        <f t="shared" si="73"/>
        <v>-1155</v>
      </c>
      <c r="I423" s="37">
        <f t="shared" si="74"/>
        <v>0.40033500837520936</v>
      </c>
      <c r="J423" s="38">
        <f t="shared" si="75"/>
        <v>-0.13114567957306689</v>
      </c>
    </row>
    <row r="424" spans="1:10" x14ac:dyDescent="0.2">
      <c r="A424" s="177"/>
      <c r="B424" s="143"/>
      <c r="C424" s="144"/>
      <c r="D424" s="143"/>
      <c r="E424" s="144"/>
      <c r="F424" s="145"/>
      <c r="G424" s="143"/>
      <c r="H424" s="144"/>
      <c r="I424" s="151"/>
      <c r="J424" s="152"/>
    </row>
    <row r="425" spans="1:10" s="139" customFormat="1" x14ac:dyDescent="0.2">
      <c r="A425" s="159" t="s">
        <v>82</v>
      </c>
      <c r="B425" s="65"/>
      <c r="C425" s="66"/>
      <c r="D425" s="65"/>
      <c r="E425" s="66"/>
      <c r="F425" s="67"/>
      <c r="G425" s="65"/>
      <c r="H425" s="66"/>
      <c r="I425" s="20"/>
      <c r="J425" s="21"/>
    </row>
    <row r="426" spans="1:10" x14ac:dyDescent="0.2">
      <c r="A426" s="158" t="s">
        <v>324</v>
      </c>
      <c r="B426" s="65">
        <v>1</v>
      </c>
      <c r="C426" s="66">
        <v>1</v>
      </c>
      <c r="D426" s="65">
        <v>9</v>
      </c>
      <c r="E426" s="66">
        <v>13</v>
      </c>
      <c r="F426" s="67"/>
      <c r="G426" s="65">
        <f t="shared" ref="G426:G436" si="76">B426-C426</f>
        <v>0</v>
      </c>
      <c r="H426" s="66">
        <f t="shared" ref="H426:H436" si="77">D426-E426</f>
        <v>-4</v>
      </c>
      <c r="I426" s="20">
        <f t="shared" ref="I426:I436" si="78">IF(C426=0, "-", IF(G426/C426&lt;10, G426/C426, "&gt;999%"))</f>
        <v>0</v>
      </c>
      <c r="J426" s="21">
        <f t="shared" ref="J426:J436" si="79">IF(E426=0, "-", IF(H426/E426&lt;10, H426/E426, "&gt;999%"))</f>
        <v>-0.30769230769230771</v>
      </c>
    </row>
    <row r="427" spans="1:10" x14ac:dyDescent="0.2">
      <c r="A427" s="158" t="s">
        <v>355</v>
      </c>
      <c r="B427" s="65">
        <v>0</v>
      </c>
      <c r="C427" s="66">
        <v>0</v>
      </c>
      <c r="D427" s="65">
        <v>2</v>
      </c>
      <c r="E427" s="66">
        <v>3</v>
      </c>
      <c r="F427" s="67"/>
      <c r="G427" s="65">
        <f t="shared" si="76"/>
        <v>0</v>
      </c>
      <c r="H427" s="66">
        <f t="shared" si="77"/>
        <v>-1</v>
      </c>
      <c r="I427" s="20" t="str">
        <f t="shared" si="78"/>
        <v>-</v>
      </c>
      <c r="J427" s="21">
        <f t="shared" si="79"/>
        <v>-0.33333333333333331</v>
      </c>
    </row>
    <row r="428" spans="1:10" x14ac:dyDescent="0.2">
      <c r="A428" s="158" t="s">
        <v>365</v>
      </c>
      <c r="B428" s="65">
        <v>10</v>
      </c>
      <c r="C428" s="66">
        <v>0</v>
      </c>
      <c r="D428" s="65">
        <v>93</v>
      </c>
      <c r="E428" s="66">
        <v>27</v>
      </c>
      <c r="F428" s="67"/>
      <c r="G428" s="65">
        <f t="shared" si="76"/>
        <v>10</v>
      </c>
      <c r="H428" s="66">
        <f t="shared" si="77"/>
        <v>66</v>
      </c>
      <c r="I428" s="20" t="str">
        <f t="shared" si="78"/>
        <v>-</v>
      </c>
      <c r="J428" s="21">
        <f t="shared" si="79"/>
        <v>2.4444444444444446</v>
      </c>
    </row>
    <row r="429" spans="1:10" x14ac:dyDescent="0.2">
      <c r="A429" s="158" t="s">
        <v>251</v>
      </c>
      <c r="B429" s="65">
        <v>6</v>
      </c>
      <c r="C429" s="66">
        <v>4</v>
      </c>
      <c r="D429" s="65">
        <v>39</v>
      </c>
      <c r="E429" s="66">
        <v>36</v>
      </c>
      <c r="F429" s="67"/>
      <c r="G429" s="65">
        <f t="shared" si="76"/>
        <v>2</v>
      </c>
      <c r="H429" s="66">
        <f t="shared" si="77"/>
        <v>3</v>
      </c>
      <c r="I429" s="20">
        <f t="shared" si="78"/>
        <v>0.5</v>
      </c>
      <c r="J429" s="21">
        <f t="shared" si="79"/>
        <v>8.3333333333333329E-2</v>
      </c>
    </row>
    <row r="430" spans="1:10" x14ac:dyDescent="0.2">
      <c r="A430" s="158" t="s">
        <v>525</v>
      </c>
      <c r="B430" s="65">
        <v>7</v>
      </c>
      <c r="C430" s="66">
        <v>11</v>
      </c>
      <c r="D430" s="65">
        <v>108</v>
      </c>
      <c r="E430" s="66">
        <v>144</v>
      </c>
      <c r="F430" s="67"/>
      <c r="G430" s="65">
        <f t="shared" si="76"/>
        <v>-4</v>
      </c>
      <c r="H430" s="66">
        <f t="shared" si="77"/>
        <v>-36</v>
      </c>
      <c r="I430" s="20">
        <f t="shared" si="78"/>
        <v>-0.36363636363636365</v>
      </c>
      <c r="J430" s="21">
        <f t="shared" si="79"/>
        <v>-0.25</v>
      </c>
    </row>
    <row r="431" spans="1:10" x14ac:dyDescent="0.2">
      <c r="A431" s="158" t="s">
        <v>540</v>
      </c>
      <c r="B431" s="65">
        <v>96</v>
      </c>
      <c r="C431" s="66">
        <v>58</v>
      </c>
      <c r="D431" s="65">
        <v>879</v>
      </c>
      <c r="E431" s="66">
        <v>880</v>
      </c>
      <c r="F431" s="67"/>
      <c r="G431" s="65">
        <f t="shared" si="76"/>
        <v>38</v>
      </c>
      <c r="H431" s="66">
        <f t="shared" si="77"/>
        <v>-1</v>
      </c>
      <c r="I431" s="20">
        <f t="shared" si="78"/>
        <v>0.65517241379310343</v>
      </c>
      <c r="J431" s="21">
        <f t="shared" si="79"/>
        <v>-1.1363636363636363E-3</v>
      </c>
    </row>
    <row r="432" spans="1:10" x14ac:dyDescent="0.2">
      <c r="A432" s="158" t="s">
        <v>456</v>
      </c>
      <c r="B432" s="65">
        <v>6</v>
      </c>
      <c r="C432" s="66">
        <v>10</v>
      </c>
      <c r="D432" s="65">
        <v>65</v>
      </c>
      <c r="E432" s="66">
        <v>130</v>
      </c>
      <c r="F432" s="67"/>
      <c r="G432" s="65">
        <f t="shared" si="76"/>
        <v>-4</v>
      </c>
      <c r="H432" s="66">
        <f t="shared" si="77"/>
        <v>-65</v>
      </c>
      <c r="I432" s="20">
        <f t="shared" si="78"/>
        <v>-0.4</v>
      </c>
      <c r="J432" s="21">
        <f t="shared" si="79"/>
        <v>-0.5</v>
      </c>
    </row>
    <row r="433" spans="1:10" x14ac:dyDescent="0.2">
      <c r="A433" s="158" t="s">
        <v>483</v>
      </c>
      <c r="B433" s="65">
        <v>41</v>
      </c>
      <c r="C433" s="66">
        <v>19</v>
      </c>
      <c r="D433" s="65">
        <v>415</v>
      </c>
      <c r="E433" s="66">
        <v>260</v>
      </c>
      <c r="F433" s="67"/>
      <c r="G433" s="65">
        <f t="shared" si="76"/>
        <v>22</v>
      </c>
      <c r="H433" s="66">
        <f t="shared" si="77"/>
        <v>155</v>
      </c>
      <c r="I433" s="20">
        <f t="shared" si="78"/>
        <v>1.1578947368421053</v>
      </c>
      <c r="J433" s="21">
        <f t="shared" si="79"/>
        <v>0.59615384615384615</v>
      </c>
    </row>
    <row r="434" spans="1:10" x14ac:dyDescent="0.2">
      <c r="A434" s="158" t="s">
        <v>383</v>
      </c>
      <c r="B434" s="65">
        <v>77</v>
      </c>
      <c r="C434" s="66">
        <v>65</v>
      </c>
      <c r="D434" s="65">
        <v>754</v>
      </c>
      <c r="E434" s="66">
        <v>841</v>
      </c>
      <c r="F434" s="67"/>
      <c r="G434" s="65">
        <f t="shared" si="76"/>
        <v>12</v>
      </c>
      <c r="H434" s="66">
        <f t="shared" si="77"/>
        <v>-87</v>
      </c>
      <c r="I434" s="20">
        <f t="shared" si="78"/>
        <v>0.18461538461538463</v>
      </c>
      <c r="J434" s="21">
        <f t="shared" si="79"/>
        <v>-0.10344827586206896</v>
      </c>
    </row>
    <row r="435" spans="1:10" x14ac:dyDescent="0.2">
      <c r="A435" s="158" t="s">
        <v>415</v>
      </c>
      <c r="B435" s="65">
        <v>166</v>
      </c>
      <c r="C435" s="66">
        <v>163</v>
      </c>
      <c r="D435" s="65">
        <v>1688</v>
      </c>
      <c r="E435" s="66">
        <v>1734</v>
      </c>
      <c r="F435" s="67"/>
      <c r="G435" s="65">
        <f t="shared" si="76"/>
        <v>3</v>
      </c>
      <c r="H435" s="66">
        <f t="shared" si="77"/>
        <v>-46</v>
      </c>
      <c r="I435" s="20">
        <f t="shared" si="78"/>
        <v>1.8404907975460124E-2</v>
      </c>
      <c r="J435" s="21">
        <f t="shared" si="79"/>
        <v>-2.6528258362168398E-2</v>
      </c>
    </row>
    <row r="436" spans="1:10" s="160" customFormat="1" x14ac:dyDescent="0.2">
      <c r="A436" s="178" t="s">
        <v>693</v>
      </c>
      <c r="B436" s="71">
        <v>410</v>
      </c>
      <c r="C436" s="72">
        <v>331</v>
      </c>
      <c r="D436" s="71">
        <v>4052</v>
      </c>
      <c r="E436" s="72">
        <v>4068</v>
      </c>
      <c r="F436" s="73"/>
      <c r="G436" s="71">
        <f t="shared" si="76"/>
        <v>79</v>
      </c>
      <c r="H436" s="72">
        <f t="shared" si="77"/>
        <v>-16</v>
      </c>
      <c r="I436" s="37">
        <f t="shared" si="78"/>
        <v>0.23867069486404835</v>
      </c>
      <c r="J436" s="38">
        <f t="shared" si="79"/>
        <v>-3.9331366764995086E-3</v>
      </c>
    </row>
    <row r="437" spans="1:10" x14ac:dyDescent="0.2">
      <c r="A437" s="177"/>
      <c r="B437" s="143"/>
      <c r="C437" s="144"/>
      <c r="D437" s="143"/>
      <c r="E437" s="144"/>
      <c r="F437" s="145"/>
      <c r="G437" s="143"/>
      <c r="H437" s="144"/>
      <c r="I437" s="151"/>
      <c r="J437" s="152"/>
    </row>
    <row r="438" spans="1:10" s="139" customFormat="1" x14ac:dyDescent="0.2">
      <c r="A438" s="159" t="s">
        <v>83</v>
      </c>
      <c r="B438" s="65"/>
      <c r="C438" s="66"/>
      <c r="D438" s="65"/>
      <c r="E438" s="66"/>
      <c r="F438" s="67"/>
      <c r="G438" s="65"/>
      <c r="H438" s="66"/>
      <c r="I438" s="20"/>
      <c r="J438" s="21"/>
    </row>
    <row r="439" spans="1:10" x14ac:dyDescent="0.2">
      <c r="A439" s="158" t="s">
        <v>384</v>
      </c>
      <c r="B439" s="65">
        <v>0</v>
      </c>
      <c r="C439" s="66">
        <v>0</v>
      </c>
      <c r="D439" s="65">
        <v>0</v>
      </c>
      <c r="E439" s="66">
        <v>5</v>
      </c>
      <c r="F439" s="67"/>
      <c r="G439" s="65">
        <f t="shared" ref="G439:G447" si="80">B439-C439</f>
        <v>0</v>
      </c>
      <c r="H439" s="66">
        <f t="shared" ref="H439:H447" si="81">D439-E439</f>
        <v>-5</v>
      </c>
      <c r="I439" s="20" t="str">
        <f t="shared" ref="I439:I447" si="82">IF(C439=0, "-", IF(G439/C439&lt;10, G439/C439, "&gt;999%"))</f>
        <v>-</v>
      </c>
      <c r="J439" s="21">
        <f t="shared" ref="J439:J447" si="83">IF(E439=0, "-", IF(H439/E439&lt;10, H439/E439, "&gt;999%"))</f>
        <v>-1</v>
      </c>
    </row>
    <row r="440" spans="1:10" x14ac:dyDescent="0.2">
      <c r="A440" s="158" t="s">
        <v>218</v>
      </c>
      <c r="B440" s="65">
        <v>0</v>
      </c>
      <c r="C440" s="66">
        <v>0</v>
      </c>
      <c r="D440" s="65">
        <v>0</v>
      </c>
      <c r="E440" s="66">
        <v>1</v>
      </c>
      <c r="F440" s="67"/>
      <c r="G440" s="65">
        <f t="shared" si="80"/>
        <v>0</v>
      </c>
      <c r="H440" s="66">
        <f t="shared" si="81"/>
        <v>-1</v>
      </c>
      <c r="I440" s="20" t="str">
        <f t="shared" si="82"/>
        <v>-</v>
      </c>
      <c r="J440" s="21">
        <f t="shared" si="83"/>
        <v>-1</v>
      </c>
    </row>
    <row r="441" spans="1:10" x14ac:dyDescent="0.2">
      <c r="A441" s="158" t="s">
        <v>416</v>
      </c>
      <c r="B441" s="65">
        <v>3</v>
      </c>
      <c r="C441" s="66">
        <v>2</v>
      </c>
      <c r="D441" s="65">
        <v>53</v>
      </c>
      <c r="E441" s="66">
        <v>35</v>
      </c>
      <c r="F441" s="67"/>
      <c r="G441" s="65">
        <f t="shared" si="80"/>
        <v>1</v>
      </c>
      <c r="H441" s="66">
        <f t="shared" si="81"/>
        <v>18</v>
      </c>
      <c r="I441" s="20">
        <f t="shared" si="82"/>
        <v>0.5</v>
      </c>
      <c r="J441" s="21">
        <f t="shared" si="83"/>
        <v>0.51428571428571423</v>
      </c>
    </row>
    <row r="442" spans="1:10" x14ac:dyDescent="0.2">
      <c r="A442" s="158" t="s">
        <v>233</v>
      </c>
      <c r="B442" s="65">
        <v>0</v>
      </c>
      <c r="C442" s="66">
        <v>0</v>
      </c>
      <c r="D442" s="65">
        <v>8</v>
      </c>
      <c r="E442" s="66">
        <v>11</v>
      </c>
      <c r="F442" s="67"/>
      <c r="G442" s="65">
        <f t="shared" si="80"/>
        <v>0</v>
      </c>
      <c r="H442" s="66">
        <f t="shared" si="81"/>
        <v>-3</v>
      </c>
      <c r="I442" s="20" t="str">
        <f t="shared" si="82"/>
        <v>-</v>
      </c>
      <c r="J442" s="21">
        <f t="shared" si="83"/>
        <v>-0.27272727272727271</v>
      </c>
    </row>
    <row r="443" spans="1:10" x14ac:dyDescent="0.2">
      <c r="A443" s="158" t="s">
        <v>417</v>
      </c>
      <c r="B443" s="65">
        <v>3</v>
      </c>
      <c r="C443" s="66">
        <v>1</v>
      </c>
      <c r="D443" s="65">
        <v>11</v>
      </c>
      <c r="E443" s="66">
        <v>25</v>
      </c>
      <c r="F443" s="67"/>
      <c r="G443" s="65">
        <f t="shared" si="80"/>
        <v>2</v>
      </c>
      <c r="H443" s="66">
        <f t="shared" si="81"/>
        <v>-14</v>
      </c>
      <c r="I443" s="20">
        <f t="shared" si="82"/>
        <v>2</v>
      </c>
      <c r="J443" s="21">
        <f t="shared" si="83"/>
        <v>-0.56000000000000005</v>
      </c>
    </row>
    <row r="444" spans="1:10" x14ac:dyDescent="0.2">
      <c r="A444" s="158" t="s">
        <v>258</v>
      </c>
      <c r="B444" s="65">
        <v>0</v>
      </c>
      <c r="C444" s="66">
        <v>0</v>
      </c>
      <c r="D444" s="65">
        <v>10</v>
      </c>
      <c r="E444" s="66">
        <v>1</v>
      </c>
      <c r="F444" s="67"/>
      <c r="G444" s="65">
        <f t="shared" si="80"/>
        <v>0</v>
      </c>
      <c r="H444" s="66">
        <f t="shared" si="81"/>
        <v>9</v>
      </c>
      <c r="I444" s="20" t="str">
        <f t="shared" si="82"/>
        <v>-</v>
      </c>
      <c r="J444" s="21">
        <f t="shared" si="83"/>
        <v>9</v>
      </c>
    </row>
    <row r="445" spans="1:10" x14ac:dyDescent="0.2">
      <c r="A445" s="158" t="s">
        <v>514</v>
      </c>
      <c r="B445" s="65">
        <v>0</v>
      </c>
      <c r="C445" s="66">
        <v>0</v>
      </c>
      <c r="D445" s="65">
        <v>5</v>
      </c>
      <c r="E445" s="66">
        <v>2</v>
      </c>
      <c r="F445" s="67"/>
      <c r="G445" s="65">
        <f t="shared" si="80"/>
        <v>0</v>
      </c>
      <c r="H445" s="66">
        <f t="shared" si="81"/>
        <v>3</v>
      </c>
      <c r="I445" s="20" t="str">
        <f t="shared" si="82"/>
        <v>-</v>
      </c>
      <c r="J445" s="21">
        <f t="shared" si="83"/>
        <v>1.5</v>
      </c>
    </row>
    <row r="446" spans="1:10" x14ac:dyDescent="0.2">
      <c r="A446" s="158" t="s">
        <v>505</v>
      </c>
      <c r="B446" s="65">
        <v>1</v>
      </c>
      <c r="C446" s="66">
        <v>0</v>
      </c>
      <c r="D446" s="65">
        <v>11</v>
      </c>
      <c r="E446" s="66">
        <v>2</v>
      </c>
      <c r="F446" s="67"/>
      <c r="G446" s="65">
        <f t="shared" si="80"/>
        <v>1</v>
      </c>
      <c r="H446" s="66">
        <f t="shared" si="81"/>
        <v>9</v>
      </c>
      <c r="I446" s="20" t="str">
        <f t="shared" si="82"/>
        <v>-</v>
      </c>
      <c r="J446" s="21">
        <f t="shared" si="83"/>
        <v>4.5</v>
      </c>
    </row>
    <row r="447" spans="1:10" s="160" customFormat="1" x14ac:dyDescent="0.2">
      <c r="A447" s="178" t="s">
        <v>694</v>
      </c>
      <c r="B447" s="71">
        <v>7</v>
      </c>
      <c r="C447" s="72">
        <v>3</v>
      </c>
      <c r="D447" s="71">
        <v>98</v>
      </c>
      <c r="E447" s="72">
        <v>82</v>
      </c>
      <c r="F447" s="73"/>
      <c r="G447" s="71">
        <f t="shared" si="80"/>
        <v>4</v>
      </c>
      <c r="H447" s="72">
        <f t="shared" si="81"/>
        <v>16</v>
      </c>
      <c r="I447" s="37">
        <f t="shared" si="82"/>
        <v>1.3333333333333333</v>
      </c>
      <c r="J447" s="38">
        <f t="shared" si="83"/>
        <v>0.1951219512195122</v>
      </c>
    </row>
    <row r="448" spans="1:10" x14ac:dyDescent="0.2">
      <c r="A448" s="177"/>
      <c r="B448" s="143"/>
      <c r="C448" s="144"/>
      <c r="D448" s="143"/>
      <c r="E448" s="144"/>
      <c r="F448" s="145"/>
      <c r="G448" s="143"/>
      <c r="H448" s="144"/>
      <c r="I448" s="151"/>
      <c r="J448" s="152"/>
    </row>
    <row r="449" spans="1:10" s="139" customFormat="1" x14ac:dyDescent="0.2">
      <c r="A449" s="159" t="s">
        <v>84</v>
      </c>
      <c r="B449" s="65"/>
      <c r="C449" s="66"/>
      <c r="D449" s="65"/>
      <c r="E449" s="66"/>
      <c r="F449" s="67"/>
      <c r="G449" s="65"/>
      <c r="H449" s="66"/>
      <c r="I449" s="20"/>
      <c r="J449" s="21"/>
    </row>
    <row r="450" spans="1:10" x14ac:dyDescent="0.2">
      <c r="A450" s="158" t="s">
        <v>356</v>
      </c>
      <c r="B450" s="65">
        <v>0</v>
      </c>
      <c r="C450" s="66">
        <v>2</v>
      </c>
      <c r="D450" s="65">
        <v>28</v>
      </c>
      <c r="E450" s="66">
        <v>29</v>
      </c>
      <c r="F450" s="67"/>
      <c r="G450" s="65">
        <f t="shared" ref="G450:G457" si="84">B450-C450</f>
        <v>-2</v>
      </c>
      <c r="H450" s="66">
        <f t="shared" ref="H450:H457" si="85">D450-E450</f>
        <v>-1</v>
      </c>
      <c r="I450" s="20">
        <f t="shared" ref="I450:I457" si="86">IF(C450=0, "-", IF(G450/C450&lt;10, G450/C450, "&gt;999%"))</f>
        <v>-1</v>
      </c>
      <c r="J450" s="21">
        <f t="shared" ref="J450:J457" si="87">IF(E450=0, "-", IF(H450/E450&lt;10, H450/E450, "&gt;999%"))</f>
        <v>-3.4482758620689655E-2</v>
      </c>
    </row>
    <row r="451" spans="1:10" x14ac:dyDescent="0.2">
      <c r="A451" s="158" t="s">
        <v>340</v>
      </c>
      <c r="B451" s="65">
        <v>0</v>
      </c>
      <c r="C451" s="66">
        <v>1</v>
      </c>
      <c r="D451" s="65">
        <v>7</v>
      </c>
      <c r="E451" s="66">
        <v>5</v>
      </c>
      <c r="F451" s="67"/>
      <c r="G451" s="65">
        <f t="shared" si="84"/>
        <v>-1</v>
      </c>
      <c r="H451" s="66">
        <f t="shared" si="85"/>
        <v>2</v>
      </c>
      <c r="I451" s="20">
        <f t="shared" si="86"/>
        <v>-1</v>
      </c>
      <c r="J451" s="21">
        <f t="shared" si="87"/>
        <v>0.4</v>
      </c>
    </row>
    <row r="452" spans="1:10" x14ac:dyDescent="0.2">
      <c r="A452" s="158" t="s">
        <v>479</v>
      </c>
      <c r="B452" s="65">
        <v>8</v>
      </c>
      <c r="C452" s="66">
        <v>5</v>
      </c>
      <c r="D452" s="65">
        <v>46</v>
      </c>
      <c r="E452" s="66">
        <v>9</v>
      </c>
      <c r="F452" s="67"/>
      <c r="G452" s="65">
        <f t="shared" si="84"/>
        <v>3</v>
      </c>
      <c r="H452" s="66">
        <f t="shared" si="85"/>
        <v>37</v>
      </c>
      <c r="I452" s="20">
        <f t="shared" si="86"/>
        <v>0.6</v>
      </c>
      <c r="J452" s="21">
        <f t="shared" si="87"/>
        <v>4.1111111111111107</v>
      </c>
    </row>
    <row r="453" spans="1:10" x14ac:dyDescent="0.2">
      <c r="A453" s="158" t="s">
        <v>480</v>
      </c>
      <c r="B453" s="65">
        <v>3</v>
      </c>
      <c r="C453" s="66">
        <v>2</v>
      </c>
      <c r="D453" s="65">
        <v>56</v>
      </c>
      <c r="E453" s="66">
        <v>88</v>
      </c>
      <c r="F453" s="67"/>
      <c r="G453" s="65">
        <f t="shared" si="84"/>
        <v>1</v>
      </c>
      <c r="H453" s="66">
        <f t="shared" si="85"/>
        <v>-32</v>
      </c>
      <c r="I453" s="20">
        <f t="shared" si="86"/>
        <v>0.5</v>
      </c>
      <c r="J453" s="21">
        <f t="shared" si="87"/>
        <v>-0.36363636363636365</v>
      </c>
    </row>
    <row r="454" spans="1:10" x14ac:dyDescent="0.2">
      <c r="A454" s="158" t="s">
        <v>341</v>
      </c>
      <c r="B454" s="65">
        <v>1</v>
      </c>
      <c r="C454" s="66">
        <v>0</v>
      </c>
      <c r="D454" s="65">
        <v>10</v>
      </c>
      <c r="E454" s="66">
        <v>11</v>
      </c>
      <c r="F454" s="67"/>
      <c r="G454" s="65">
        <f t="shared" si="84"/>
        <v>1</v>
      </c>
      <c r="H454" s="66">
        <f t="shared" si="85"/>
        <v>-1</v>
      </c>
      <c r="I454" s="20" t="str">
        <f t="shared" si="86"/>
        <v>-</v>
      </c>
      <c r="J454" s="21">
        <f t="shared" si="87"/>
        <v>-9.0909090909090912E-2</v>
      </c>
    </row>
    <row r="455" spans="1:10" x14ac:dyDescent="0.2">
      <c r="A455" s="158" t="s">
        <v>437</v>
      </c>
      <c r="B455" s="65">
        <v>7</v>
      </c>
      <c r="C455" s="66">
        <v>8</v>
      </c>
      <c r="D455" s="65">
        <v>149</v>
      </c>
      <c r="E455" s="66">
        <v>123</v>
      </c>
      <c r="F455" s="67"/>
      <c r="G455" s="65">
        <f t="shared" si="84"/>
        <v>-1</v>
      </c>
      <c r="H455" s="66">
        <f t="shared" si="85"/>
        <v>26</v>
      </c>
      <c r="I455" s="20">
        <f t="shared" si="86"/>
        <v>-0.125</v>
      </c>
      <c r="J455" s="21">
        <f t="shared" si="87"/>
        <v>0.21138211382113822</v>
      </c>
    </row>
    <row r="456" spans="1:10" x14ac:dyDescent="0.2">
      <c r="A456" s="158" t="s">
        <v>302</v>
      </c>
      <c r="B456" s="65">
        <v>1</v>
      </c>
      <c r="C456" s="66">
        <v>0</v>
      </c>
      <c r="D456" s="65">
        <v>2</v>
      </c>
      <c r="E456" s="66">
        <v>3</v>
      </c>
      <c r="F456" s="67"/>
      <c r="G456" s="65">
        <f t="shared" si="84"/>
        <v>1</v>
      </c>
      <c r="H456" s="66">
        <f t="shared" si="85"/>
        <v>-1</v>
      </c>
      <c r="I456" s="20" t="str">
        <f t="shared" si="86"/>
        <v>-</v>
      </c>
      <c r="J456" s="21">
        <f t="shared" si="87"/>
        <v>-0.33333333333333331</v>
      </c>
    </row>
    <row r="457" spans="1:10" s="160" customFormat="1" x14ac:dyDescent="0.2">
      <c r="A457" s="178" t="s">
        <v>695</v>
      </c>
      <c r="B457" s="71">
        <v>20</v>
      </c>
      <c r="C457" s="72">
        <v>18</v>
      </c>
      <c r="D457" s="71">
        <v>298</v>
      </c>
      <c r="E457" s="72">
        <v>268</v>
      </c>
      <c r="F457" s="73"/>
      <c r="G457" s="71">
        <f t="shared" si="84"/>
        <v>2</v>
      </c>
      <c r="H457" s="72">
        <f t="shared" si="85"/>
        <v>30</v>
      </c>
      <c r="I457" s="37">
        <f t="shared" si="86"/>
        <v>0.1111111111111111</v>
      </c>
      <c r="J457" s="38">
        <f t="shared" si="87"/>
        <v>0.11194029850746269</v>
      </c>
    </row>
    <row r="458" spans="1:10" x14ac:dyDescent="0.2">
      <c r="A458" s="177"/>
      <c r="B458" s="143"/>
      <c r="C458" s="144"/>
      <c r="D458" s="143"/>
      <c r="E458" s="144"/>
      <c r="F458" s="145"/>
      <c r="G458" s="143"/>
      <c r="H458" s="144"/>
      <c r="I458" s="151"/>
      <c r="J458" s="152"/>
    </row>
    <row r="459" spans="1:10" s="139" customFormat="1" x14ac:dyDescent="0.2">
      <c r="A459" s="159" t="s">
        <v>85</v>
      </c>
      <c r="B459" s="65"/>
      <c r="C459" s="66"/>
      <c r="D459" s="65"/>
      <c r="E459" s="66"/>
      <c r="F459" s="67"/>
      <c r="G459" s="65"/>
      <c r="H459" s="66"/>
      <c r="I459" s="20"/>
      <c r="J459" s="21"/>
    </row>
    <row r="460" spans="1:10" x14ac:dyDescent="0.2">
      <c r="A460" s="158" t="s">
        <v>541</v>
      </c>
      <c r="B460" s="65">
        <v>3</v>
      </c>
      <c r="C460" s="66">
        <v>14</v>
      </c>
      <c r="D460" s="65">
        <v>138</v>
      </c>
      <c r="E460" s="66">
        <v>78</v>
      </c>
      <c r="F460" s="67"/>
      <c r="G460" s="65">
        <f>B460-C460</f>
        <v>-11</v>
      </c>
      <c r="H460" s="66">
        <f>D460-E460</f>
        <v>60</v>
      </c>
      <c r="I460" s="20">
        <f>IF(C460=0, "-", IF(G460/C460&lt;10, G460/C460, "&gt;999%"))</f>
        <v>-0.7857142857142857</v>
      </c>
      <c r="J460" s="21">
        <f>IF(E460=0, "-", IF(H460/E460&lt;10, H460/E460, "&gt;999%"))</f>
        <v>0.76923076923076927</v>
      </c>
    </row>
    <row r="461" spans="1:10" x14ac:dyDescent="0.2">
      <c r="A461" s="158" t="s">
        <v>542</v>
      </c>
      <c r="B461" s="65">
        <v>1</v>
      </c>
      <c r="C461" s="66">
        <v>12</v>
      </c>
      <c r="D461" s="65">
        <v>74</v>
      </c>
      <c r="E461" s="66">
        <v>75</v>
      </c>
      <c r="F461" s="67"/>
      <c r="G461" s="65">
        <f>B461-C461</f>
        <v>-11</v>
      </c>
      <c r="H461" s="66">
        <f>D461-E461</f>
        <v>-1</v>
      </c>
      <c r="I461" s="20">
        <f>IF(C461=0, "-", IF(G461/C461&lt;10, G461/C461, "&gt;999%"))</f>
        <v>-0.91666666666666663</v>
      </c>
      <c r="J461" s="21">
        <f>IF(E461=0, "-", IF(H461/E461&lt;10, H461/E461, "&gt;999%"))</f>
        <v>-1.3333333333333334E-2</v>
      </c>
    </row>
    <row r="462" spans="1:10" x14ac:dyDescent="0.2">
      <c r="A462" s="158" t="s">
        <v>543</v>
      </c>
      <c r="B462" s="65">
        <v>11</v>
      </c>
      <c r="C462" s="66">
        <v>0</v>
      </c>
      <c r="D462" s="65">
        <v>40</v>
      </c>
      <c r="E462" s="66">
        <v>0</v>
      </c>
      <c r="F462" s="67"/>
      <c r="G462" s="65">
        <f>B462-C462</f>
        <v>11</v>
      </c>
      <c r="H462" s="66">
        <f>D462-E462</f>
        <v>40</v>
      </c>
      <c r="I462" s="20" t="str">
        <f>IF(C462=0, "-", IF(G462/C462&lt;10, G462/C462, "&gt;999%"))</f>
        <v>-</v>
      </c>
      <c r="J462" s="21" t="str">
        <f>IF(E462=0, "-", IF(H462/E462&lt;10, H462/E462, "&gt;999%"))</f>
        <v>-</v>
      </c>
    </row>
    <row r="463" spans="1:10" x14ac:dyDescent="0.2">
      <c r="A463" s="158" t="s">
        <v>544</v>
      </c>
      <c r="B463" s="65">
        <v>1</v>
      </c>
      <c r="C463" s="66">
        <v>0</v>
      </c>
      <c r="D463" s="65">
        <v>2</v>
      </c>
      <c r="E463" s="66">
        <v>14</v>
      </c>
      <c r="F463" s="67"/>
      <c r="G463" s="65">
        <f>B463-C463</f>
        <v>1</v>
      </c>
      <c r="H463" s="66">
        <f>D463-E463</f>
        <v>-12</v>
      </c>
      <c r="I463" s="20" t="str">
        <f>IF(C463=0, "-", IF(G463/C463&lt;10, G463/C463, "&gt;999%"))</f>
        <v>-</v>
      </c>
      <c r="J463" s="21">
        <f>IF(E463=0, "-", IF(H463/E463&lt;10, H463/E463, "&gt;999%"))</f>
        <v>-0.8571428571428571</v>
      </c>
    </row>
    <row r="464" spans="1:10" s="160" customFormat="1" x14ac:dyDescent="0.2">
      <c r="A464" s="178" t="s">
        <v>696</v>
      </c>
      <c r="B464" s="71">
        <v>16</v>
      </c>
      <c r="C464" s="72">
        <v>26</v>
      </c>
      <c r="D464" s="71">
        <v>254</v>
      </c>
      <c r="E464" s="72">
        <v>167</v>
      </c>
      <c r="F464" s="73"/>
      <c r="G464" s="71">
        <f>B464-C464</f>
        <v>-10</v>
      </c>
      <c r="H464" s="72">
        <f>D464-E464</f>
        <v>87</v>
      </c>
      <c r="I464" s="37">
        <f>IF(C464=0, "-", IF(G464/C464&lt;10, G464/C464, "&gt;999%"))</f>
        <v>-0.38461538461538464</v>
      </c>
      <c r="J464" s="38">
        <f>IF(E464=0, "-", IF(H464/E464&lt;10, H464/E464, "&gt;999%"))</f>
        <v>0.52095808383233533</v>
      </c>
    </row>
    <row r="465" spans="1:10" x14ac:dyDescent="0.2">
      <c r="A465" s="177"/>
      <c r="B465" s="143"/>
      <c r="C465" s="144"/>
      <c r="D465" s="143"/>
      <c r="E465" s="144"/>
      <c r="F465" s="145"/>
      <c r="G465" s="143"/>
      <c r="H465" s="144"/>
      <c r="I465" s="151"/>
      <c r="J465" s="152"/>
    </row>
    <row r="466" spans="1:10" s="139" customFormat="1" x14ac:dyDescent="0.2">
      <c r="A466" s="159" t="s">
        <v>86</v>
      </c>
      <c r="B466" s="65"/>
      <c r="C466" s="66"/>
      <c r="D466" s="65"/>
      <c r="E466" s="66"/>
      <c r="F466" s="67"/>
      <c r="G466" s="65"/>
      <c r="H466" s="66"/>
      <c r="I466" s="20"/>
      <c r="J466" s="21"/>
    </row>
    <row r="467" spans="1:10" x14ac:dyDescent="0.2">
      <c r="A467" s="158" t="s">
        <v>366</v>
      </c>
      <c r="B467" s="65">
        <v>0</v>
      </c>
      <c r="C467" s="66">
        <v>3</v>
      </c>
      <c r="D467" s="65">
        <v>6</v>
      </c>
      <c r="E467" s="66">
        <v>25</v>
      </c>
      <c r="F467" s="67"/>
      <c r="G467" s="65">
        <f t="shared" ref="G467:G477" si="88">B467-C467</f>
        <v>-3</v>
      </c>
      <c r="H467" s="66">
        <f t="shared" ref="H467:H477" si="89">D467-E467</f>
        <v>-19</v>
      </c>
      <c r="I467" s="20">
        <f t="shared" ref="I467:I477" si="90">IF(C467=0, "-", IF(G467/C467&lt;10, G467/C467, "&gt;999%"))</f>
        <v>-1</v>
      </c>
      <c r="J467" s="21">
        <f t="shared" ref="J467:J477" si="91">IF(E467=0, "-", IF(H467/E467&lt;10, H467/E467, "&gt;999%"))</f>
        <v>-0.76</v>
      </c>
    </row>
    <row r="468" spans="1:10" x14ac:dyDescent="0.2">
      <c r="A468" s="158" t="s">
        <v>208</v>
      </c>
      <c r="B468" s="65">
        <v>0</v>
      </c>
      <c r="C468" s="66">
        <v>3</v>
      </c>
      <c r="D468" s="65">
        <v>3</v>
      </c>
      <c r="E468" s="66">
        <v>77</v>
      </c>
      <c r="F468" s="67"/>
      <c r="G468" s="65">
        <f t="shared" si="88"/>
        <v>-3</v>
      </c>
      <c r="H468" s="66">
        <f t="shared" si="89"/>
        <v>-74</v>
      </c>
      <c r="I468" s="20">
        <f t="shared" si="90"/>
        <v>-1</v>
      </c>
      <c r="J468" s="21">
        <f t="shared" si="91"/>
        <v>-0.96103896103896103</v>
      </c>
    </row>
    <row r="469" spans="1:10" x14ac:dyDescent="0.2">
      <c r="A469" s="158" t="s">
        <v>385</v>
      </c>
      <c r="B469" s="65">
        <v>0</v>
      </c>
      <c r="C469" s="66">
        <v>1</v>
      </c>
      <c r="D469" s="65">
        <v>51</v>
      </c>
      <c r="E469" s="66">
        <v>9</v>
      </c>
      <c r="F469" s="67"/>
      <c r="G469" s="65">
        <f t="shared" si="88"/>
        <v>-1</v>
      </c>
      <c r="H469" s="66">
        <f t="shared" si="89"/>
        <v>42</v>
      </c>
      <c r="I469" s="20">
        <f t="shared" si="90"/>
        <v>-1</v>
      </c>
      <c r="J469" s="21">
        <f t="shared" si="91"/>
        <v>4.666666666666667</v>
      </c>
    </row>
    <row r="470" spans="1:10" x14ac:dyDescent="0.2">
      <c r="A470" s="158" t="s">
        <v>506</v>
      </c>
      <c r="B470" s="65">
        <v>4</v>
      </c>
      <c r="C470" s="66">
        <v>4</v>
      </c>
      <c r="D470" s="65">
        <v>48</v>
      </c>
      <c r="E470" s="66">
        <v>58</v>
      </c>
      <c r="F470" s="67"/>
      <c r="G470" s="65">
        <f t="shared" si="88"/>
        <v>0</v>
      </c>
      <c r="H470" s="66">
        <f t="shared" si="89"/>
        <v>-10</v>
      </c>
      <c r="I470" s="20">
        <f t="shared" si="90"/>
        <v>0</v>
      </c>
      <c r="J470" s="21">
        <f t="shared" si="91"/>
        <v>-0.17241379310344829</v>
      </c>
    </row>
    <row r="471" spans="1:10" x14ac:dyDescent="0.2">
      <c r="A471" s="158" t="s">
        <v>418</v>
      </c>
      <c r="B471" s="65">
        <v>11</v>
      </c>
      <c r="C471" s="66">
        <v>17</v>
      </c>
      <c r="D471" s="65">
        <v>155</v>
      </c>
      <c r="E471" s="66">
        <v>153</v>
      </c>
      <c r="F471" s="67"/>
      <c r="G471" s="65">
        <f t="shared" si="88"/>
        <v>-6</v>
      </c>
      <c r="H471" s="66">
        <f t="shared" si="89"/>
        <v>2</v>
      </c>
      <c r="I471" s="20">
        <f t="shared" si="90"/>
        <v>-0.35294117647058826</v>
      </c>
      <c r="J471" s="21">
        <f t="shared" si="91"/>
        <v>1.3071895424836602E-2</v>
      </c>
    </row>
    <row r="472" spans="1:10" x14ac:dyDescent="0.2">
      <c r="A472" s="158" t="s">
        <v>560</v>
      </c>
      <c r="B472" s="65">
        <v>3</v>
      </c>
      <c r="C472" s="66">
        <v>1</v>
      </c>
      <c r="D472" s="65">
        <v>56</v>
      </c>
      <c r="E472" s="66">
        <v>40</v>
      </c>
      <c r="F472" s="67"/>
      <c r="G472" s="65">
        <f t="shared" si="88"/>
        <v>2</v>
      </c>
      <c r="H472" s="66">
        <f t="shared" si="89"/>
        <v>16</v>
      </c>
      <c r="I472" s="20">
        <f t="shared" si="90"/>
        <v>2</v>
      </c>
      <c r="J472" s="21">
        <f t="shared" si="91"/>
        <v>0.4</v>
      </c>
    </row>
    <row r="473" spans="1:10" x14ac:dyDescent="0.2">
      <c r="A473" s="158" t="s">
        <v>500</v>
      </c>
      <c r="B473" s="65">
        <v>0</v>
      </c>
      <c r="C473" s="66">
        <v>0</v>
      </c>
      <c r="D473" s="65">
        <v>0</v>
      </c>
      <c r="E473" s="66">
        <v>8</v>
      </c>
      <c r="F473" s="67"/>
      <c r="G473" s="65">
        <f t="shared" si="88"/>
        <v>0</v>
      </c>
      <c r="H473" s="66">
        <f t="shared" si="89"/>
        <v>-8</v>
      </c>
      <c r="I473" s="20" t="str">
        <f t="shared" si="90"/>
        <v>-</v>
      </c>
      <c r="J473" s="21">
        <f t="shared" si="91"/>
        <v>-1</v>
      </c>
    </row>
    <row r="474" spans="1:10" x14ac:dyDescent="0.2">
      <c r="A474" s="158" t="s">
        <v>234</v>
      </c>
      <c r="B474" s="65">
        <v>0</v>
      </c>
      <c r="C474" s="66">
        <v>5</v>
      </c>
      <c r="D474" s="65">
        <v>17</v>
      </c>
      <c r="E474" s="66">
        <v>27</v>
      </c>
      <c r="F474" s="67"/>
      <c r="G474" s="65">
        <f t="shared" si="88"/>
        <v>-5</v>
      </c>
      <c r="H474" s="66">
        <f t="shared" si="89"/>
        <v>-10</v>
      </c>
      <c r="I474" s="20">
        <f t="shared" si="90"/>
        <v>-1</v>
      </c>
      <c r="J474" s="21">
        <f t="shared" si="91"/>
        <v>-0.37037037037037035</v>
      </c>
    </row>
    <row r="475" spans="1:10" x14ac:dyDescent="0.2">
      <c r="A475" s="158" t="s">
        <v>515</v>
      </c>
      <c r="B475" s="65">
        <v>13</v>
      </c>
      <c r="C475" s="66">
        <v>19</v>
      </c>
      <c r="D475" s="65">
        <v>101</v>
      </c>
      <c r="E475" s="66">
        <v>134</v>
      </c>
      <c r="F475" s="67"/>
      <c r="G475" s="65">
        <f t="shared" si="88"/>
        <v>-6</v>
      </c>
      <c r="H475" s="66">
        <f t="shared" si="89"/>
        <v>-33</v>
      </c>
      <c r="I475" s="20">
        <f t="shared" si="90"/>
        <v>-0.31578947368421051</v>
      </c>
      <c r="J475" s="21">
        <f t="shared" si="91"/>
        <v>-0.2462686567164179</v>
      </c>
    </row>
    <row r="476" spans="1:10" x14ac:dyDescent="0.2">
      <c r="A476" s="158" t="s">
        <v>219</v>
      </c>
      <c r="B476" s="65">
        <v>0</v>
      </c>
      <c r="C476" s="66">
        <v>0</v>
      </c>
      <c r="D476" s="65">
        <v>0</v>
      </c>
      <c r="E476" s="66">
        <v>1</v>
      </c>
      <c r="F476" s="67"/>
      <c r="G476" s="65">
        <f t="shared" si="88"/>
        <v>0</v>
      </c>
      <c r="H476" s="66">
        <f t="shared" si="89"/>
        <v>-1</v>
      </c>
      <c r="I476" s="20" t="str">
        <f t="shared" si="90"/>
        <v>-</v>
      </c>
      <c r="J476" s="21">
        <f t="shared" si="91"/>
        <v>-1</v>
      </c>
    </row>
    <row r="477" spans="1:10" s="160" customFormat="1" x14ac:dyDescent="0.2">
      <c r="A477" s="178" t="s">
        <v>697</v>
      </c>
      <c r="B477" s="71">
        <v>31</v>
      </c>
      <c r="C477" s="72">
        <v>53</v>
      </c>
      <c r="D477" s="71">
        <v>437</v>
      </c>
      <c r="E477" s="72">
        <v>532</v>
      </c>
      <c r="F477" s="73"/>
      <c r="G477" s="71">
        <f t="shared" si="88"/>
        <v>-22</v>
      </c>
      <c r="H477" s="72">
        <f t="shared" si="89"/>
        <v>-95</v>
      </c>
      <c r="I477" s="37">
        <f t="shared" si="90"/>
        <v>-0.41509433962264153</v>
      </c>
      <c r="J477" s="38">
        <f t="shared" si="91"/>
        <v>-0.17857142857142858</v>
      </c>
    </row>
    <row r="478" spans="1:10" x14ac:dyDescent="0.2">
      <c r="A478" s="177"/>
      <c r="B478" s="143"/>
      <c r="C478" s="144"/>
      <c r="D478" s="143"/>
      <c r="E478" s="144"/>
      <c r="F478" s="145"/>
      <c r="G478" s="143"/>
      <c r="H478" s="144"/>
      <c r="I478" s="151"/>
      <c r="J478" s="152"/>
    </row>
    <row r="479" spans="1:10" s="139" customFormat="1" x14ac:dyDescent="0.2">
      <c r="A479" s="159" t="s">
        <v>87</v>
      </c>
      <c r="B479" s="65"/>
      <c r="C479" s="66"/>
      <c r="D479" s="65"/>
      <c r="E479" s="66"/>
      <c r="F479" s="67"/>
      <c r="G479" s="65"/>
      <c r="H479" s="66"/>
      <c r="I479" s="20"/>
      <c r="J479" s="21"/>
    </row>
    <row r="480" spans="1:10" x14ac:dyDescent="0.2">
      <c r="A480" s="158" t="s">
        <v>357</v>
      </c>
      <c r="B480" s="65">
        <v>0</v>
      </c>
      <c r="C480" s="66">
        <v>0</v>
      </c>
      <c r="D480" s="65">
        <v>2</v>
      </c>
      <c r="E480" s="66">
        <v>2</v>
      </c>
      <c r="F480" s="67"/>
      <c r="G480" s="65">
        <f>B480-C480</f>
        <v>0</v>
      </c>
      <c r="H480" s="66">
        <f>D480-E480</f>
        <v>0</v>
      </c>
      <c r="I480" s="20" t="str">
        <f>IF(C480=0, "-", IF(G480/C480&lt;10, G480/C480, "&gt;999%"))</f>
        <v>-</v>
      </c>
      <c r="J480" s="21">
        <f>IF(E480=0, "-", IF(H480/E480&lt;10, H480/E480, "&gt;999%"))</f>
        <v>0</v>
      </c>
    </row>
    <row r="481" spans="1:10" x14ac:dyDescent="0.2">
      <c r="A481" s="158" t="s">
        <v>497</v>
      </c>
      <c r="B481" s="65">
        <v>0</v>
      </c>
      <c r="C481" s="66">
        <v>0</v>
      </c>
      <c r="D481" s="65">
        <v>2</v>
      </c>
      <c r="E481" s="66">
        <v>1</v>
      </c>
      <c r="F481" s="67"/>
      <c r="G481" s="65">
        <f>B481-C481</f>
        <v>0</v>
      </c>
      <c r="H481" s="66">
        <f>D481-E481</f>
        <v>1</v>
      </c>
      <c r="I481" s="20" t="str">
        <f>IF(C481=0, "-", IF(G481/C481&lt;10, G481/C481, "&gt;999%"))</f>
        <v>-</v>
      </c>
      <c r="J481" s="21">
        <f>IF(E481=0, "-", IF(H481/E481&lt;10, H481/E481, "&gt;999%"))</f>
        <v>1</v>
      </c>
    </row>
    <row r="482" spans="1:10" x14ac:dyDescent="0.2">
      <c r="A482" s="158" t="s">
        <v>303</v>
      </c>
      <c r="B482" s="65">
        <v>0</v>
      </c>
      <c r="C482" s="66">
        <v>0</v>
      </c>
      <c r="D482" s="65">
        <v>0</v>
      </c>
      <c r="E482" s="66">
        <v>1</v>
      </c>
      <c r="F482" s="67"/>
      <c r="G482" s="65">
        <f>B482-C482</f>
        <v>0</v>
      </c>
      <c r="H482" s="66">
        <f>D482-E482</f>
        <v>-1</v>
      </c>
      <c r="I482" s="20" t="str">
        <f>IF(C482=0, "-", IF(G482/C482&lt;10, G482/C482, "&gt;999%"))</f>
        <v>-</v>
      </c>
      <c r="J482" s="21">
        <f>IF(E482=0, "-", IF(H482/E482&lt;10, H482/E482, "&gt;999%"))</f>
        <v>-1</v>
      </c>
    </row>
    <row r="483" spans="1:10" s="160" customFormat="1" x14ac:dyDescent="0.2">
      <c r="A483" s="178" t="s">
        <v>698</v>
      </c>
      <c r="B483" s="71">
        <v>0</v>
      </c>
      <c r="C483" s="72">
        <v>0</v>
      </c>
      <c r="D483" s="71">
        <v>4</v>
      </c>
      <c r="E483" s="72">
        <v>4</v>
      </c>
      <c r="F483" s="73"/>
      <c r="G483" s="71">
        <f>B483-C483</f>
        <v>0</v>
      </c>
      <c r="H483" s="72">
        <f>D483-E483</f>
        <v>0</v>
      </c>
      <c r="I483" s="37" t="str">
        <f>IF(C483=0, "-", IF(G483/C483&lt;10, G483/C483, "&gt;999%"))</f>
        <v>-</v>
      </c>
      <c r="J483" s="38">
        <f>IF(E483=0, "-", IF(H483/E483&lt;10, H483/E483, "&gt;999%"))</f>
        <v>0</v>
      </c>
    </row>
    <row r="484" spans="1:10" x14ac:dyDescent="0.2">
      <c r="A484" s="177"/>
      <c r="B484" s="143"/>
      <c r="C484" s="144"/>
      <c r="D484" s="143"/>
      <c r="E484" s="144"/>
      <c r="F484" s="145"/>
      <c r="G484" s="143"/>
      <c r="H484" s="144"/>
      <c r="I484" s="151"/>
      <c r="J484" s="152"/>
    </row>
    <row r="485" spans="1:10" s="139" customFormat="1" x14ac:dyDescent="0.2">
      <c r="A485" s="159" t="s">
        <v>88</v>
      </c>
      <c r="B485" s="65"/>
      <c r="C485" s="66"/>
      <c r="D485" s="65"/>
      <c r="E485" s="66"/>
      <c r="F485" s="67"/>
      <c r="G485" s="65"/>
      <c r="H485" s="66"/>
      <c r="I485" s="20"/>
      <c r="J485" s="21"/>
    </row>
    <row r="486" spans="1:10" x14ac:dyDescent="0.2">
      <c r="A486" s="158" t="s">
        <v>581</v>
      </c>
      <c r="B486" s="65">
        <v>12</v>
      </c>
      <c r="C486" s="66">
        <v>18</v>
      </c>
      <c r="D486" s="65">
        <v>145</v>
      </c>
      <c r="E486" s="66">
        <v>135</v>
      </c>
      <c r="F486" s="67"/>
      <c r="G486" s="65">
        <f>B486-C486</f>
        <v>-6</v>
      </c>
      <c r="H486" s="66">
        <f>D486-E486</f>
        <v>10</v>
      </c>
      <c r="I486" s="20">
        <f>IF(C486=0, "-", IF(G486/C486&lt;10, G486/C486, "&gt;999%"))</f>
        <v>-0.33333333333333331</v>
      </c>
      <c r="J486" s="21">
        <f>IF(E486=0, "-", IF(H486/E486&lt;10, H486/E486, "&gt;999%"))</f>
        <v>7.407407407407407E-2</v>
      </c>
    </row>
    <row r="487" spans="1:10" x14ac:dyDescent="0.2">
      <c r="A487" s="158" t="s">
        <v>568</v>
      </c>
      <c r="B487" s="65">
        <v>0</v>
      </c>
      <c r="C487" s="66">
        <v>2</v>
      </c>
      <c r="D487" s="65">
        <v>6</v>
      </c>
      <c r="E487" s="66">
        <v>7</v>
      </c>
      <c r="F487" s="67"/>
      <c r="G487" s="65">
        <f>B487-C487</f>
        <v>-2</v>
      </c>
      <c r="H487" s="66">
        <f>D487-E487</f>
        <v>-1</v>
      </c>
      <c r="I487" s="20">
        <f>IF(C487=0, "-", IF(G487/C487&lt;10, G487/C487, "&gt;999%"))</f>
        <v>-1</v>
      </c>
      <c r="J487" s="21">
        <f>IF(E487=0, "-", IF(H487/E487&lt;10, H487/E487, "&gt;999%"))</f>
        <v>-0.14285714285714285</v>
      </c>
    </row>
    <row r="488" spans="1:10" s="160" customFormat="1" x14ac:dyDescent="0.2">
      <c r="A488" s="178" t="s">
        <v>699</v>
      </c>
      <c r="B488" s="71">
        <v>12</v>
      </c>
      <c r="C488" s="72">
        <v>20</v>
      </c>
      <c r="D488" s="71">
        <v>151</v>
      </c>
      <c r="E488" s="72">
        <v>142</v>
      </c>
      <c r="F488" s="73"/>
      <c r="G488" s="71">
        <f>B488-C488</f>
        <v>-8</v>
      </c>
      <c r="H488" s="72">
        <f>D488-E488</f>
        <v>9</v>
      </c>
      <c r="I488" s="37">
        <f>IF(C488=0, "-", IF(G488/C488&lt;10, G488/C488, "&gt;999%"))</f>
        <v>-0.4</v>
      </c>
      <c r="J488" s="38">
        <f>IF(E488=0, "-", IF(H488/E488&lt;10, H488/E488, "&gt;999%"))</f>
        <v>6.3380281690140844E-2</v>
      </c>
    </row>
    <row r="489" spans="1:10" x14ac:dyDescent="0.2">
      <c r="A489" s="177"/>
      <c r="B489" s="143"/>
      <c r="C489" s="144"/>
      <c r="D489" s="143"/>
      <c r="E489" s="144"/>
      <c r="F489" s="145"/>
      <c r="G489" s="143"/>
      <c r="H489" s="144"/>
      <c r="I489" s="151"/>
      <c r="J489" s="152"/>
    </row>
    <row r="490" spans="1:10" s="139" customFormat="1" x14ac:dyDescent="0.2">
      <c r="A490" s="159" t="s">
        <v>89</v>
      </c>
      <c r="B490" s="65"/>
      <c r="C490" s="66"/>
      <c r="D490" s="65"/>
      <c r="E490" s="66"/>
      <c r="F490" s="67"/>
      <c r="G490" s="65"/>
      <c r="H490" s="66"/>
      <c r="I490" s="20"/>
      <c r="J490" s="21"/>
    </row>
    <row r="491" spans="1:10" x14ac:dyDescent="0.2">
      <c r="A491" s="158" t="s">
        <v>209</v>
      </c>
      <c r="B491" s="65">
        <v>4</v>
      </c>
      <c r="C491" s="66">
        <v>0</v>
      </c>
      <c r="D491" s="65">
        <v>35</v>
      </c>
      <c r="E491" s="66">
        <v>28</v>
      </c>
      <c r="F491" s="67"/>
      <c r="G491" s="65">
        <f t="shared" ref="G491:G499" si="92">B491-C491</f>
        <v>4</v>
      </c>
      <c r="H491" s="66">
        <f t="shared" ref="H491:H499" si="93">D491-E491</f>
        <v>7</v>
      </c>
      <c r="I491" s="20" t="str">
        <f t="shared" ref="I491:I499" si="94">IF(C491=0, "-", IF(G491/C491&lt;10, G491/C491, "&gt;999%"))</f>
        <v>-</v>
      </c>
      <c r="J491" s="21">
        <f t="shared" ref="J491:J499" si="95">IF(E491=0, "-", IF(H491/E491&lt;10, H491/E491, "&gt;999%"))</f>
        <v>0.25</v>
      </c>
    </row>
    <row r="492" spans="1:10" x14ac:dyDescent="0.2">
      <c r="A492" s="158" t="s">
        <v>386</v>
      </c>
      <c r="B492" s="65">
        <v>9</v>
      </c>
      <c r="C492" s="66">
        <v>0</v>
      </c>
      <c r="D492" s="65">
        <v>25</v>
      </c>
      <c r="E492" s="66">
        <v>0</v>
      </c>
      <c r="F492" s="67"/>
      <c r="G492" s="65">
        <f t="shared" si="92"/>
        <v>9</v>
      </c>
      <c r="H492" s="66">
        <f t="shared" si="93"/>
        <v>25</v>
      </c>
      <c r="I492" s="20" t="str">
        <f t="shared" si="94"/>
        <v>-</v>
      </c>
      <c r="J492" s="21" t="str">
        <f t="shared" si="95"/>
        <v>-</v>
      </c>
    </row>
    <row r="493" spans="1:10" x14ac:dyDescent="0.2">
      <c r="A493" s="158" t="s">
        <v>419</v>
      </c>
      <c r="B493" s="65">
        <v>5</v>
      </c>
      <c r="C493" s="66">
        <v>4</v>
      </c>
      <c r="D493" s="65">
        <v>61</v>
      </c>
      <c r="E493" s="66">
        <v>44</v>
      </c>
      <c r="F493" s="67"/>
      <c r="G493" s="65">
        <f t="shared" si="92"/>
        <v>1</v>
      </c>
      <c r="H493" s="66">
        <f t="shared" si="93"/>
        <v>17</v>
      </c>
      <c r="I493" s="20">
        <f t="shared" si="94"/>
        <v>0.25</v>
      </c>
      <c r="J493" s="21">
        <f t="shared" si="95"/>
        <v>0.38636363636363635</v>
      </c>
    </row>
    <row r="494" spans="1:10" x14ac:dyDescent="0.2">
      <c r="A494" s="158" t="s">
        <v>457</v>
      </c>
      <c r="B494" s="65">
        <v>7</v>
      </c>
      <c r="C494" s="66">
        <v>7</v>
      </c>
      <c r="D494" s="65">
        <v>87</v>
      </c>
      <c r="E494" s="66">
        <v>88</v>
      </c>
      <c r="F494" s="67"/>
      <c r="G494" s="65">
        <f t="shared" si="92"/>
        <v>0</v>
      </c>
      <c r="H494" s="66">
        <f t="shared" si="93"/>
        <v>-1</v>
      </c>
      <c r="I494" s="20">
        <f t="shared" si="94"/>
        <v>0</v>
      </c>
      <c r="J494" s="21">
        <f t="shared" si="95"/>
        <v>-1.1363636363636364E-2</v>
      </c>
    </row>
    <row r="495" spans="1:10" x14ac:dyDescent="0.2">
      <c r="A495" s="158" t="s">
        <v>259</v>
      </c>
      <c r="B495" s="65">
        <v>17</v>
      </c>
      <c r="C495" s="66">
        <v>6</v>
      </c>
      <c r="D495" s="65">
        <v>124</v>
      </c>
      <c r="E495" s="66">
        <v>61</v>
      </c>
      <c r="F495" s="67"/>
      <c r="G495" s="65">
        <f t="shared" si="92"/>
        <v>11</v>
      </c>
      <c r="H495" s="66">
        <f t="shared" si="93"/>
        <v>63</v>
      </c>
      <c r="I495" s="20">
        <f t="shared" si="94"/>
        <v>1.8333333333333333</v>
      </c>
      <c r="J495" s="21">
        <f t="shared" si="95"/>
        <v>1.0327868852459017</v>
      </c>
    </row>
    <row r="496" spans="1:10" x14ac:dyDescent="0.2">
      <c r="A496" s="158" t="s">
        <v>235</v>
      </c>
      <c r="B496" s="65">
        <v>0</v>
      </c>
      <c r="C496" s="66">
        <v>5</v>
      </c>
      <c r="D496" s="65">
        <v>6</v>
      </c>
      <c r="E496" s="66">
        <v>17</v>
      </c>
      <c r="F496" s="67"/>
      <c r="G496" s="65">
        <f t="shared" si="92"/>
        <v>-5</v>
      </c>
      <c r="H496" s="66">
        <f t="shared" si="93"/>
        <v>-11</v>
      </c>
      <c r="I496" s="20">
        <f t="shared" si="94"/>
        <v>-1</v>
      </c>
      <c r="J496" s="21">
        <f t="shared" si="95"/>
        <v>-0.6470588235294118</v>
      </c>
    </row>
    <row r="497" spans="1:10" x14ac:dyDescent="0.2">
      <c r="A497" s="158" t="s">
        <v>236</v>
      </c>
      <c r="B497" s="65">
        <v>0</v>
      </c>
      <c r="C497" s="66">
        <v>0</v>
      </c>
      <c r="D497" s="65">
        <v>2</v>
      </c>
      <c r="E497" s="66">
        <v>0</v>
      </c>
      <c r="F497" s="67"/>
      <c r="G497" s="65">
        <f t="shared" si="92"/>
        <v>0</v>
      </c>
      <c r="H497" s="66">
        <f t="shared" si="93"/>
        <v>2</v>
      </c>
      <c r="I497" s="20" t="str">
        <f t="shared" si="94"/>
        <v>-</v>
      </c>
      <c r="J497" s="21" t="str">
        <f t="shared" si="95"/>
        <v>-</v>
      </c>
    </row>
    <row r="498" spans="1:10" x14ac:dyDescent="0.2">
      <c r="A498" s="158" t="s">
        <v>281</v>
      </c>
      <c r="B498" s="65">
        <v>1</v>
      </c>
      <c r="C498" s="66">
        <v>1</v>
      </c>
      <c r="D498" s="65">
        <v>14</v>
      </c>
      <c r="E498" s="66">
        <v>33</v>
      </c>
      <c r="F498" s="67"/>
      <c r="G498" s="65">
        <f t="shared" si="92"/>
        <v>0</v>
      </c>
      <c r="H498" s="66">
        <f t="shared" si="93"/>
        <v>-19</v>
      </c>
      <c r="I498" s="20">
        <f t="shared" si="94"/>
        <v>0</v>
      </c>
      <c r="J498" s="21">
        <f t="shared" si="95"/>
        <v>-0.5757575757575758</v>
      </c>
    </row>
    <row r="499" spans="1:10" s="160" customFormat="1" x14ac:dyDescent="0.2">
      <c r="A499" s="178" t="s">
        <v>700</v>
      </c>
      <c r="B499" s="71">
        <v>43</v>
      </c>
      <c r="C499" s="72">
        <v>23</v>
      </c>
      <c r="D499" s="71">
        <v>354</v>
      </c>
      <c r="E499" s="72">
        <v>271</v>
      </c>
      <c r="F499" s="73"/>
      <c r="G499" s="71">
        <f t="shared" si="92"/>
        <v>20</v>
      </c>
      <c r="H499" s="72">
        <f t="shared" si="93"/>
        <v>83</v>
      </c>
      <c r="I499" s="37">
        <f t="shared" si="94"/>
        <v>0.86956521739130432</v>
      </c>
      <c r="J499" s="38">
        <f t="shared" si="95"/>
        <v>0.30627306273062732</v>
      </c>
    </row>
    <row r="500" spans="1:10" x14ac:dyDescent="0.2">
      <c r="A500" s="177"/>
      <c r="B500" s="143"/>
      <c r="C500" s="144"/>
      <c r="D500" s="143"/>
      <c r="E500" s="144"/>
      <c r="F500" s="145"/>
      <c r="G500" s="143"/>
      <c r="H500" s="144"/>
      <c r="I500" s="151"/>
      <c r="J500" s="152"/>
    </row>
    <row r="501" spans="1:10" s="139" customFormat="1" x14ac:dyDescent="0.2">
      <c r="A501" s="159" t="s">
        <v>90</v>
      </c>
      <c r="B501" s="65"/>
      <c r="C501" s="66"/>
      <c r="D501" s="65"/>
      <c r="E501" s="66"/>
      <c r="F501" s="67"/>
      <c r="G501" s="65"/>
      <c r="H501" s="66"/>
      <c r="I501" s="20"/>
      <c r="J501" s="21"/>
    </row>
    <row r="502" spans="1:10" x14ac:dyDescent="0.2">
      <c r="A502" s="158" t="s">
        <v>420</v>
      </c>
      <c r="B502" s="65">
        <v>3</v>
      </c>
      <c r="C502" s="66">
        <v>2</v>
      </c>
      <c r="D502" s="65">
        <v>32</v>
      </c>
      <c r="E502" s="66">
        <v>3</v>
      </c>
      <c r="F502" s="67"/>
      <c r="G502" s="65">
        <f t="shared" ref="G502:G507" si="96">B502-C502</f>
        <v>1</v>
      </c>
      <c r="H502" s="66">
        <f t="shared" ref="H502:H507" si="97">D502-E502</f>
        <v>29</v>
      </c>
      <c r="I502" s="20">
        <f t="shared" ref="I502:I507" si="98">IF(C502=0, "-", IF(G502/C502&lt;10, G502/C502, "&gt;999%"))</f>
        <v>0.5</v>
      </c>
      <c r="J502" s="21">
        <f t="shared" ref="J502:J507" si="99">IF(E502=0, "-", IF(H502/E502&lt;10, H502/E502, "&gt;999%"))</f>
        <v>9.6666666666666661</v>
      </c>
    </row>
    <row r="503" spans="1:10" x14ac:dyDescent="0.2">
      <c r="A503" s="158" t="s">
        <v>545</v>
      </c>
      <c r="B503" s="65">
        <v>22</v>
      </c>
      <c r="C503" s="66">
        <v>16</v>
      </c>
      <c r="D503" s="65">
        <v>122</v>
      </c>
      <c r="E503" s="66">
        <v>66</v>
      </c>
      <c r="F503" s="67"/>
      <c r="G503" s="65">
        <f t="shared" si="96"/>
        <v>6</v>
      </c>
      <c r="H503" s="66">
        <f t="shared" si="97"/>
        <v>56</v>
      </c>
      <c r="I503" s="20">
        <f t="shared" si="98"/>
        <v>0.375</v>
      </c>
      <c r="J503" s="21">
        <f t="shared" si="99"/>
        <v>0.84848484848484851</v>
      </c>
    </row>
    <row r="504" spans="1:10" x14ac:dyDescent="0.2">
      <c r="A504" s="158" t="s">
        <v>458</v>
      </c>
      <c r="B504" s="65">
        <v>4</v>
      </c>
      <c r="C504" s="66">
        <v>6</v>
      </c>
      <c r="D504" s="65">
        <v>42</v>
      </c>
      <c r="E504" s="66">
        <v>36</v>
      </c>
      <c r="F504" s="67"/>
      <c r="G504" s="65">
        <f t="shared" si="96"/>
        <v>-2</v>
      </c>
      <c r="H504" s="66">
        <f t="shared" si="97"/>
        <v>6</v>
      </c>
      <c r="I504" s="20">
        <f t="shared" si="98"/>
        <v>-0.33333333333333331</v>
      </c>
      <c r="J504" s="21">
        <f t="shared" si="99"/>
        <v>0.16666666666666666</v>
      </c>
    </row>
    <row r="505" spans="1:10" x14ac:dyDescent="0.2">
      <c r="A505" s="158" t="s">
        <v>367</v>
      </c>
      <c r="B505" s="65">
        <v>0</v>
      </c>
      <c r="C505" s="66">
        <v>6</v>
      </c>
      <c r="D505" s="65">
        <v>4</v>
      </c>
      <c r="E505" s="66">
        <v>26</v>
      </c>
      <c r="F505" s="67"/>
      <c r="G505" s="65">
        <f t="shared" si="96"/>
        <v>-6</v>
      </c>
      <c r="H505" s="66">
        <f t="shared" si="97"/>
        <v>-22</v>
      </c>
      <c r="I505" s="20">
        <f t="shared" si="98"/>
        <v>-1</v>
      </c>
      <c r="J505" s="21">
        <f t="shared" si="99"/>
        <v>-0.84615384615384615</v>
      </c>
    </row>
    <row r="506" spans="1:10" x14ac:dyDescent="0.2">
      <c r="A506" s="158" t="s">
        <v>387</v>
      </c>
      <c r="B506" s="65">
        <v>0</v>
      </c>
      <c r="C506" s="66">
        <v>1</v>
      </c>
      <c r="D506" s="65">
        <v>1</v>
      </c>
      <c r="E506" s="66">
        <v>9</v>
      </c>
      <c r="F506" s="67"/>
      <c r="G506" s="65">
        <f t="shared" si="96"/>
        <v>-1</v>
      </c>
      <c r="H506" s="66">
        <f t="shared" si="97"/>
        <v>-8</v>
      </c>
      <c r="I506" s="20">
        <f t="shared" si="98"/>
        <v>-1</v>
      </c>
      <c r="J506" s="21">
        <f t="shared" si="99"/>
        <v>-0.88888888888888884</v>
      </c>
    </row>
    <row r="507" spans="1:10" s="160" customFormat="1" x14ac:dyDescent="0.2">
      <c r="A507" s="178" t="s">
        <v>701</v>
      </c>
      <c r="B507" s="71">
        <v>29</v>
      </c>
      <c r="C507" s="72">
        <v>31</v>
      </c>
      <c r="D507" s="71">
        <v>201</v>
      </c>
      <c r="E507" s="72">
        <v>140</v>
      </c>
      <c r="F507" s="73"/>
      <c r="G507" s="71">
        <f t="shared" si="96"/>
        <v>-2</v>
      </c>
      <c r="H507" s="72">
        <f t="shared" si="97"/>
        <v>61</v>
      </c>
      <c r="I507" s="37">
        <f t="shared" si="98"/>
        <v>-6.4516129032258063E-2</v>
      </c>
      <c r="J507" s="38">
        <f t="shared" si="99"/>
        <v>0.43571428571428572</v>
      </c>
    </row>
    <row r="508" spans="1:10" x14ac:dyDescent="0.2">
      <c r="A508" s="177"/>
      <c r="B508" s="143"/>
      <c r="C508" s="144"/>
      <c r="D508" s="143"/>
      <c r="E508" s="144"/>
      <c r="F508" s="145"/>
      <c r="G508" s="143"/>
      <c r="H508" s="144"/>
      <c r="I508" s="151"/>
      <c r="J508" s="152"/>
    </row>
    <row r="509" spans="1:10" s="139" customFormat="1" x14ac:dyDescent="0.2">
      <c r="A509" s="159" t="s">
        <v>91</v>
      </c>
      <c r="B509" s="65"/>
      <c r="C509" s="66"/>
      <c r="D509" s="65"/>
      <c r="E509" s="66"/>
      <c r="F509" s="67"/>
      <c r="G509" s="65"/>
      <c r="H509" s="66"/>
      <c r="I509" s="20"/>
      <c r="J509" s="21"/>
    </row>
    <row r="510" spans="1:10" x14ac:dyDescent="0.2">
      <c r="A510" s="158" t="s">
        <v>325</v>
      </c>
      <c r="B510" s="65">
        <v>5</v>
      </c>
      <c r="C510" s="66">
        <v>7</v>
      </c>
      <c r="D510" s="65">
        <v>36</v>
      </c>
      <c r="E510" s="66">
        <v>57</v>
      </c>
      <c r="F510" s="67"/>
      <c r="G510" s="65">
        <f t="shared" ref="G510:G518" si="100">B510-C510</f>
        <v>-2</v>
      </c>
      <c r="H510" s="66">
        <f t="shared" ref="H510:H518" si="101">D510-E510</f>
        <v>-21</v>
      </c>
      <c r="I510" s="20">
        <f t="shared" ref="I510:I518" si="102">IF(C510=0, "-", IF(G510/C510&lt;10, G510/C510, "&gt;999%"))</f>
        <v>-0.2857142857142857</v>
      </c>
      <c r="J510" s="21">
        <f t="shared" ref="J510:J518" si="103">IF(E510=0, "-", IF(H510/E510&lt;10, H510/E510, "&gt;999%"))</f>
        <v>-0.36842105263157893</v>
      </c>
    </row>
    <row r="511" spans="1:10" x14ac:dyDescent="0.2">
      <c r="A511" s="158" t="s">
        <v>421</v>
      </c>
      <c r="B511" s="65">
        <v>93</v>
      </c>
      <c r="C511" s="66">
        <v>112</v>
      </c>
      <c r="D511" s="65">
        <v>1081</v>
      </c>
      <c r="E511" s="66">
        <v>1386</v>
      </c>
      <c r="F511" s="67"/>
      <c r="G511" s="65">
        <f t="shared" si="100"/>
        <v>-19</v>
      </c>
      <c r="H511" s="66">
        <f t="shared" si="101"/>
        <v>-305</v>
      </c>
      <c r="I511" s="20">
        <f t="shared" si="102"/>
        <v>-0.16964285714285715</v>
      </c>
      <c r="J511" s="21">
        <f t="shared" si="103"/>
        <v>-0.22005772005772006</v>
      </c>
    </row>
    <row r="512" spans="1:10" x14ac:dyDescent="0.2">
      <c r="A512" s="158" t="s">
        <v>237</v>
      </c>
      <c r="B512" s="65">
        <v>26</v>
      </c>
      <c r="C512" s="66">
        <v>42</v>
      </c>
      <c r="D512" s="65">
        <v>258</v>
      </c>
      <c r="E512" s="66">
        <v>377</v>
      </c>
      <c r="F512" s="67"/>
      <c r="G512" s="65">
        <f t="shared" si="100"/>
        <v>-16</v>
      </c>
      <c r="H512" s="66">
        <f t="shared" si="101"/>
        <v>-119</v>
      </c>
      <c r="I512" s="20">
        <f t="shared" si="102"/>
        <v>-0.38095238095238093</v>
      </c>
      <c r="J512" s="21">
        <f t="shared" si="103"/>
        <v>-0.3156498673740053</v>
      </c>
    </row>
    <row r="513" spans="1:10" x14ac:dyDescent="0.2">
      <c r="A513" s="158" t="s">
        <v>260</v>
      </c>
      <c r="B513" s="65">
        <v>0</v>
      </c>
      <c r="C513" s="66">
        <v>2</v>
      </c>
      <c r="D513" s="65">
        <v>22</v>
      </c>
      <c r="E513" s="66">
        <v>15</v>
      </c>
      <c r="F513" s="67"/>
      <c r="G513" s="65">
        <f t="shared" si="100"/>
        <v>-2</v>
      </c>
      <c r="H513" s="66">
        <f t="shared" si="101"/>
        <v>7</v>
      </c>
      <c r="I513" s="20">
        <f t="shared" si="102"/>
        <v>-1</v>
      </c>
      <c r="J513" s="21">
        <f t="shared" si="103"/>
        <v>0.46666666666666667</v>
      </c>
    </row>
    <row r="514" spans="1:10" x14ac:dyDescent="0.2">
      <c r="A514" s="158" t="s">
        <v>261</v>
      </c>
      <c r="B514" s="65">
        <v>3</v>
      </c>
      <c r="C514" s="66">
        <v>6</v>
      </c>
      <c r="D514" s="65">
        <v>162</v>
      </c>
      <c r="E514" s="66">
        <v>106</v>
      </c>
      <c r="F514" s="67"/>
      <c r="G514" s="65">
        <f t="shared" si="100"/>
        <v>-3</v>
      </c>
      <c r="H514" s="66">
        <f t="shared" si="101"/>
        <v>56</v>
      </c>
      <c r="I514" s="20">
        <f t="shared" si="102"/>
        <v>-0.5</v>
      </c>
      <c r="J514" s="21">
        <f t="shared" si="103"/>
        <v>0.52830188679245282</v>
      </c>
    </row>
    <row r="515" spans="1:10" x14ac:dyDescent="0.2">
      <c r="A515" s="158" t="s">
        <v>459</v>
      </c>
      <c r="B515" s="65">
        <v>25</v>
      </c>
      <c r="C515" s="66">
        <v>45</v>
      </c>
      <c r="D515" s="65">
        <v>464</v>
      </c>
      <c r="E515" s="66">
        <v>594</v>
      </c>
      <c r="F515" s="67"/>
      <c r="G515" s="65">
        <f t="shared" si="100"/>
        <v>-20</v>
      </c>
      <c r="H515" s="66">
        <f t="shared" si="101"/>
        <v>-130</v>
      </c>
      <c r="I515" s="20">
        <f t="shared" si="102"/>
        <v>-0.44444444444444442</v>
      </c>
      <c r="J515" s="21">
        <f t="shared" si="103"/>
        <v>-0.21885521885521886</v>
      </c>
    </row>
    <row r="516" spans="1:10" x14ac:dyDescent="0.2">
      <c r="A516" s="158" t="s">
        <v>238</v>
      </c>
      <c r="B516" s="65">
        <v>7</v>
      </c>
      <c r="C516" s="66">
        <v>8</v>
      </c>
      <c r="D516" s="65">
        <v>110</v>
      </c>
      <c r="E516" s="66">
        <v>92</v>
      </c>
      <c r="F516" s="67"/>
      <c r="G516" s="65">
        <f t="shared" si="100"/>
        <v>-1</v>
      </c>
      <c r="H516" s="66">
        <f t="shared" si="101"/>
        <v>18</v>
      </c>
      <c r="I516" s="20">
        <f t="shared" si="102"/>
        <v>-0.125</v>
      </c>
      <c r="J516" s="21">
        <f t="shared" si="103"/>
        <v>0.19565217391304349</v>
      </c>
    </row>
    <row r="517" spans="1:10" x14ac:dyDescent="0.2">
      <c r="A517" s="158" t="s">
        <v>388</v>
      </c>
      <c r="B517" s="65">
        <v>83</v>
      </c>
      <c r="C517" s="66">
        <v>51</v>
      </c>
      <c r="D517" s="65">
        <v>684</v>
      </c>
      <c r="E517" s="66">
        <v>834</v>
      </c>
      <c r="F517" s="67"/>
      <c r="G517" s="65">
        <f t="shared" si="100"/>
        <v>32</v>
      </c>
      <c r="H517" s="66">
        <f t="shared" si="101"/>
        <v>-150</v>
      </c>
      <c r="I517" s="20">
        <f t="shared" si="102"/>
        <v>0.62745098039215685</v>
      </c>
      <c r="J517" s="21">
        <f t="shared" si="103"/>
        <v>-0.17985611510791366</v>
      </c>
    </row>
    <row r="518" spans="1:10" s="160" customFormat="1" x14ac:dyDescent="0.2">
      <c r="A518" s="178" t="s">
        <v>702</v>
      </c>
      <c r="B518" s="71">
        <v>242</v>
      </c>
      <c r="C518" s="72">
        <v>273</v>
      </c>
      <c r="D518" s="71">
        <v>2817</v>
      </c>
      <c r="E518" s="72">
        <v>3461</v>
      </c>
      <c r="F518" s="73"/>
      <c r="G518" s="71">
        <f t="shared" si="100"/>
        <v>-31</v>
      </c>
      <c r="H518" s="72">
        <f t="shared" si="101"/>
        <v>-644</v>
      </c>
      <c r="I518" s="37">
        <f t="shared" si="102"/>
        <v>-0.11355311355311355</v>
      </c>
      <c r="J518" s="38">
        <f t="shared" si="103"/>
        <v>-0.18607338919387462</v>
      </c>
    </row>
    <row r="519" spans="1:10" x14ac:dyDescent="0.2">
      <c r="A519" s="177"/>
      <c r="B519" s="143"/>
      <c r="C519" s="144"/>
      <c r="D519" s="143"/>
      <c r="E519" s="144"/>
      <c r="F519" s="145"/>
      <c r="G519" s="143"/>
      <c r="H519" s="144"/>
      <c r="I519" s="151"/>
      <c r="J519" s="152"/>
    </row>
    <row r="520" spans="1:10" s="139" customFormat="1" x14ac:dyDescent="0.2">
      <c r="A520" s="159" t="s">
        <v>92</v>
      </c>
      <c r="B520" s="65"/>
      <c r="C520" s="66"/>
      <c r="D520" s="65"/>
      <c r="E520" s="66"/>
      <c r="F520" s="67"/>
      <c r="G520" s="65"/>
      <c r="H520" s="66"/>
      <c r="I520" s="20"/>
      <c r="J520" s="21"/>
    </row>
    <row r="521" spans="1:10" x14ac:dyDescent="0.2">
      <c r="A521" s="158" t="s">
        <v>210</v>
      </c>
      <c r="B521" s="65">
        <v>73</v>
      </c>
      <c r="C521" s="66">
        <v>43</v>
      </c>
      <c r="D521" s="65">
        <v>523</v>
      </c>
      <c r="E521" s="66">
        <v>299</v>
      </c>
      <c r="F521" s="67"/>
      <c r="G521" s="65">
        <f t="shared" ref="G521:G528" si="104">B521-C521</f>
        <v>30</v>
      </c>
      <c r="H521" s="66">
        <f t="shared" ref="H521:H528" si="105">D521-E521</f>
        <v>224</v>
      </c>
      <c r="I521" s="20">
        <f t="shared" ref="I521:I528" si="106">IF(C521=0, "-", IF(G521/C521&lt;10, G521/C521, "&gt;999%"))</f>
        <v>0.69767441860465118</v>
      </c>
      <c r="J521" s="21">
        <f t="shared" ref="J521:J528" si="107">IF(E521=0, "-", IF(H521/E521&lt;10, H521/E521, "&gt;999%"))</f>
        <v>0.74916387959866215</v>
      </c>
    </row>
    <row r="522" spans="1:10" x14ac:dyDescent="0.2">
      <c r="A522" s="158" t="s">
        <v>422</v>
      </c>
      <c r="B522" s="65">
        <v>0</v>
      </c>
      <c r="C522" s="66">
        <v>0</v>
      </c>
      <c r="D522" s="65">
        <v>0</v>
      </c>
      <c r="E522" s="66">
        <v>43</v>
      </c>
      <c r="F522" s="67"/>
      <c r="G522" s="65">
        <f t="shared" si="104"/>
        <v>0</v>
      </c>
      <c r="H522" s="66">
        <f t="shared" si="105"/>
        <v>-43</v>
      </c>
      <c r="I522" s="20" t="str">
        <f t="shared" si="106"/>
        <v>-</v>
      </c>
      <c r="J522" s="21">
        <f t="shared" si="107"/>
        <v>-1</v>
      </c>
    </row>
    <row r="523" spans="1:10" x14ac:dyDescent="0.2">
      <c r="A523" s="158" t="s">
        <v>368</v>
      </c>
      <c r="B523" s="65">
        <v>16</v>
      </c>
      <c r="C523" s="66">
        <v>4</v>
      </c>
      <c r="D523" s="65">
        <v>61</v>
      </c>
      <c r="E523" s="66">
        <v>116</v>
      </c>
      <c r="F523" s="67"/>
      <c r="G523" s="65">
        <f t="shared" si="104"/>
        <v>12</v>
      </c>
      <c r="H523" s="66">
        <f t="shared" si="105"/>
        <v>-55</v>
      </c>
      <c r="I523" s="20">
        <f t="shared" si="106"/>
        <v>3</v>
      </c>
      <c r="J523" s="21">
        <f t="shared" si="107"/>
        <v>-0.47413793103448276</v>
      </c>
    </row>
    <row r="524" spans="1:10" x14ac:dyDescent="0.2">
      <c r="A524" s="158" t="s">
        <v>369</v>
      </c>
      <c r="B524" s="65">
        <v>26</v>
      </c>
      <c r="C524" s="66">
        <v>9</v>
      </c>
      <c r="D524" s="65">
        <v>284</v>
      </c>
      <c r="E524" s="66">
        <v>175</v>
      </c>
      <c r="F524" s="67"/>
      <c r="G524" s="65">
        <f t="shared" si="104"/>
        <v>17</v>
      </c>
      <c r="H524" s="66">
        <f t="shared" si="105"/>
        <v>109</v>
      </c>
      <c r="I524" s="20">
        <f t="shared" si="106"/>
        <v>1.8888888888888888</v>
      </c>
      <c r="J524" s="21">
        <f t="shared" si="107"/>
        <v>0.62285714285714289</v>
      </c>
    </row>
    <row r="525" spans="1:10" x14ac:dyDescent="0.2">
      <c r="A525" s="158" t="s">
        <v>389</v>
      </c>
      <c r="B525" s="65">
        <v>13</v>
      </c>
      <c r="C525" s="66">
        <v>3</v>
      </c>
      <c r="D525" s="65">
        <v>83</v>
      </c>
      <c r="E525" s="66">
        <v>64</v>
      </c>
      <c r="F525" s="67"/>
      <c r="G525" s="65">
        <f t="shared" si="104"/>
        <v>10</v>
      </c>
      <c r="H525" s="66">
        <f t="shared" si="105"/>
        <v>19</v>
      </c>
      <c r="I525" s="20">
        <f t="shared" si="106"/>
        <v>3.3333333333333335</v>
      </c>
      <c r="J525" s="21">
        <f t="shared" si="107"/>
        <v>0.296875</v>
      </c>
    </row>
    <row r="526" spans="1:10" x14ac:dyDescent="0.2">
      <c r="A526" s="158" t="s">
        <v>211</v>
      </c>
      <c r="B526" s="65">
        <v>73</v>
      </c>
      <c r="C526" s="66">
        <v>41</v>
      </c>
      <c r="D526" s="65">
        <v>546</v>
      </c>
      <c r="E526" s="66">
        <v>823</v>
      </c>
      <c r="F526" s="67"/>
      <c r="G526" s="65">
        <f t="shared" si="104"/>
        <v>32</v>
      </c>
      <c r="H526" s="66">
        <f t="shared" si="105"/>
        <v>-277</v>
      </c>
      <c r="I526" s="20">
        <f t="shared" si="106"/>
        <v>0.78048780487804881</v>
      </c>
      <c r="J526" s="21">
        <f t="shared" si="107"/>
        <v>-0.33657351154313486</v>
      </c>
    </row>
    <row r="527" spans="1:10" x14ac:dyDescent="0.2">
      <c r="A527" s="158" t="s">
        <v>390</v>
      </c>
      <c r="B527" s="65">
        <v>48</v>
      </c>
      <c r="C527" s="66">
        <v>92</v>
      </c>
      <c r="D527" s="65">
        <v>793</v>
      </c>
      <c r="E527" s="66">
        <v>837</v>
      </c>
      <c r="F527" s="67"/>
      <c r="G527" s="65">
        <f t="shared" si="104"/>
        <v>-44</v>
      </c>
      <c r="H527" s="66">
        <f t="shared" si="105"/>
        <v>-44</v>
      </c>
      <c r="I527" s="20">
        <f t="shared" si="106"/>
        <v>-0.47826086956521741</v>
      </c>
      <c r="J527" s="21">
        <f t="shared" si="107"/>
        <v>-5.2568697729988054E-2</v>
      </c>
    </row>
    <row r="528" spans="1:10" s="160" customFormat="1" x14ac:dyDescent="0.2">
      <c r="A528" s="178" t="s">
        <v>703</v>
      </c>
      <c r="B528" s="71">
        <v>249</v>
      </c>
      <c r="C528" s="72">
        <v>192</v>
      </c>
      <c r="D528" s="71">
        <v>2290</v>
      </c>
      <c r="E528" s="72">
        <v>2357</v>
      </c>
      <c r="F528" s="73"/>
      <c r="G528" s="71">
        <f t="shared" si="104"/>
        <v>57</v>
      </c>
      <c r="H528" s="72">
        <f t="shared" si="105"/>
        <v>-67</v>
      </c>
      <c r="I528" s="37">
        <f t="shared" si="106"/>
        <v>0.296875</v>
      </c>
      <c r="J528" s="38">
        <f t="shared" si="107"/>
        <v>-2.8425965210012727E-2</v>
      </c>
    </row>
    <row r="529" spans="1:10" x14ac:dyDescent="0.2">
      <c r="A529" s="177"/>
      <c r="B529" s="143"/>
      <c r="C529" s="144"/>
      <c r="D529" s="143"/>
      <c r="E529" s="144"/>
      <c r="F529" s="145"/>
      <c r="G529" s="143"/>
      <c r="H529" s="144"/>
      <c r="I529" s="151"/>
      <c r="J529" s="152"/>
    </row>
    <row r="530" spans="1:10" s="139" customFormat="1" x14ac:dyDescent="0.2">
      <c r="A530" s="159" t="s">
        <v>93</v>
      </c>
      <c r="B530" s="65"/>
      <c r="C530" s="66"/>
      <c r="D530" s="65"/>
      <c r="E530" s="66"/>
      <c r="F530" s="67"/>
      <c r="G530" s="65"/>
      <c r="H530" s="66"/>
      <c r="I530" s="20"/>
      <c r="J530" s="21"/>
    </row>
    <row r="531" spans="1:10" x14ac:dyDescent="0.2">
      <c r="A531" s="158" t="s">
        <v>326</v>
      </c>
      <c r="B531" s="65">
        <v>2</v>
      </c>
      <c r="C531" s="66">
        <v>3</v>
      </c>
      <c r="D531" s="65">
        <v>20</v>
      </c>
      <c r="E531" s="66">
        <v>29</v>
      </c>
      <c r="F531" s="67"/>
      <c r="G531" s="65">
        <f t="shared" ref="G531:G554" si="108">B531-C531</f>
        <v>-1</v>
      </c>
      <c r="H531" s="66">
        <f t="shared" ref="H531:H554" si="109">D531-E531</f>
        <v>-9</v>
      </c>
      <c r="I531" s="20">
        <f t="shared" ref="I531:I554" si="110">IF(C531=0, "-", IF(G531/C531&lt;10, G531/C531, "&gt;999%"))</f>
        <v>-0.33333333333333331</v>
      </c>
      <c r="J531" s="21">
        <f t="shared" ref="J531:J554" si="111">IF(E531=0, "-", IF(H531/E531&lt;10, H531/E531, "&gt;999%"))</f>
        <v>-0.31034482758620691</v>
      </c>
    </row>
    <row r="532" spans="1:10" x14ac:dyDescent="0.2">
      <c r="A532" s="158" t="s">
        <v>262</v>
      </c>
      <c r="B532" s="65">
        <v>79</v>
      </c>
      <c r="C532" s="66">
        <v>120</v>
      </c>
      <c r="D532" s="65">
        <v>1275</v>
      </c>
      <c r="E532" s="66">
        <v>1413</v>
      </c>
      <c r="F532" s="67"/>
      <c r="G532" s="65">
        <f t="shared" si="108"/>
        <v>-41</v>
      </c>
      <c r="H532" s="66">
        <f t="shared" si="109"/>
        <v>-138</v>
      </c>
      <c r="I532" s="20">
        <f t="shared" si="110"/>
        <v>-0.34166666666666667</v>
      </c>
      <c r="J532" s="21">
        <f t="shared" si="111"/>
        <v>-9.7664543524416142E-2</v>
      </c>
    </row>
    <row r="533" spans="1:10" x14ac:dyDescent="0.2">
      <c r="A533" s="158" t="s">
        <v>391</v>
      </c>
      <c r="B533" s="65">
        <v>75</v>
      </c>
      <c r="C533" s="66">
        <v>54</v>
      </c>
      <c r="D533" s="65">
        <v>674</v>
      </c>
      <c r="E533" s="66">
        <v>598</v>
      </c>
      <c r="F533" s="67"/>
      <c r="G533" s="65">
        <f t="shared" si="108"/>
        <v>21</v>
      </c>
      <c r="H533" s="66">
        <f t="shared" si="109"/>
        <v>76</v>
      </c>
      <c r="I533" s="20">
        <f t="shared" si="110"/>
        <v>0.3888888888888889</v>
      </c>
      <c r="J533" s="21">
        <f t="shared" si="111"/>
        <v>0.12709030100334448</v>
      </c>
    </row>
    <row r="534" spans="1:10" x14ac:dyDescent="0.2">
      <c r="A534" s="158" t="s">
        <v>502</v>
      </c>
      <c r="B534" s="65">
        <v>11</v>
      </c>
      <c r="C534" s="66">
        <v>3</v>
      </c>
      <c r="D534" s="65">
        <v>95</v>
      </c>
      <c r="E534" s="66">
        <v>66</v>
      </c>
      <c r="F534" s="67"/>
      <c r="G534" s="65">
        <f t="shared" si="108"/>
        <v>8</v>
      </c>
      <c r="H534" s="66">
        <f t="shared" si="109"/>
        <v>29</v>
      </c>
      <c r="I534" s="20">
        <f t="shared" si="110"/>
        <v>2.6666666666666665</v>
      </c>
      <c r="J534" s="21">
        <f t="shared" si="111"/>
        <v>0.43939393939393939</v>
      </c>
    </row>
    <row r="535" spans="1:10" x14ac:dyDescent="0.2">
      <c r="A535" s="158" t="s">
        <v>239</v>
      </c>
      <c r="B535" s="65">
        <v>185</v>
      </c>
      <c r="C535" s="66">
        <v>184</v>
      </c>
      <c r="D535" s="65">
        <v>2189</v>
      </c>
      <c r="E535" s="66">
        <v>2303</v>
      </c>
      <c r="F535" s="67"/>
      <c r="G535" s="65">
        <f t="shared" si="108"/>
        <v>1</v>
      </c>
      <c r="H535" s="66">
        <f t="shared" si="109"/>
        <v>-114</v>
      </c>
      <c r="I535" s="20">
        <f t="shared" si="110"/>
        <v>5.434782608695652E-3</v>
      </c>
      <c r="J535" s="21">
        <f t="shared" si="111"/>
        <v>-4.9500651324359532E-2</v>
      </c>
    </row>
    <row r="536" spans="1:10" x14ac:dyDescent="0.2">
      <c r="A536" s="158" t="s">
        <v>460</v>
      </c>
      <c r="B536" s="65">
        <v>63</v>
      </c>
      <c r="C536" s="66">
        <v>32</v>
      </c>
      <c r="D536" s="65">
        <v>459</v>
      </c>
      <c r="E536" s="66">
        <v>468</v>
      </c>
      <c r="F536" s="67"/>
      <c r="G536" s="65">
        <f t="shared" si="108"/>
        <v>31</v>
      </c>
      <c r="H536" s="66">
        <f t="shared" si="109"/>
        <v>-9</v>
      </c>
      <c r="I536" s="20">
        <f t="shared" si="110"/>
        <v>0.96875</v>
      </c>
      <c r="J536" s="21">
        <f t="shared" si="111"/>
        <v>-1.9230769230769232E-2</v>
      </c>
    </row>
    <row r="537" spans="1:10" x14ac:dyDescent="0.2">
      <c r="A537" s="158" t="s">
        <v>316</v>
      </c>
      <c r="B537" s="65">
        <v>1</v>
      </c>
      <c r="C537" s="66">
        <v>1</v>
      </c>
      <c r="D537" s="65">
        <v>27</v>
      </c>
      <c r="E537" s="66">
        <v>8</v>
      </c>
      <c r="F537" s="67"/>
      <c r="G537" s="65">
        <f t="shared" si="108"/>
        <v>0</v>
      </c>
      <c r="H537" s="66">
        <f t="shared" si="109"/>
        <v>19</v>
      </c>
      <c r="I537" s="20">
        <f t="shared" si="110"/>
        <v>0</v>
      </c>
      <c r="J537" s="21">
        <f t="shared" si="111"/>
        <v>2.375</v>
      </c>
    </row>
    <row r="538" spans="1:10" x14ac:dyDescent="0.2">
      <c r="A538" s="158" t="s">
        <v>501</v>
      </c>
      <c r="B538" s="65">
        <v>44</v>
      </c>
      <c r="C538" s="66">
        <v>23</v>
      </c>
      <c r="D538" s="65">
        <v>505</v>
      </c>
      <c r="E538" s="66">
        <v>481</v>
      </c>
      <c r="F538" s="67"/>
      <c r="G538" s="65">
        <f t="shared" si="108"/>
        <v>21</v>
      </c>
      <c r="H538" s="66">
        <f t="shared" si="109"/>
        <v>24</v>
      </c>
      <c r="I538" s="20">
        <f t="shared" si="110"/>
        <v>0.91304347826086951</v>
      </c>
      <c r="J538" s="21">
        <f t="shared" si="111"/>
        <v>4.9896049896049899E-2</v>
      </c>
    </row>
    <row r="539" spans="1:10" x14ac:dyDescent="0.2">
      <c r="A539" s="158" t="s">
        <v>516</v>
      </c>
      <c r="B539" s="65">
        <v>46</v>
      </c>
      <c r="C539" s="66">
        <v>43</v>
      </c>
      <c r="D539" s="65">
        <v>334</v>
      </c>
      <c r="E539" s="66">
        <v>397</v>
      </c>
      <c r="F539" s="67"/>
      <c r="G539" s="65">
        <f t="shared" si="108"/>
        <v>3</v>
      </c>
      <c r="H539" s="66">
        <f t="shared" si="109"/>
        <v>-63</v>
      </c>
      <c r="I539" s="20">
        <f t="shared" si="110"/>
        <v>6.9767441860465115E-2</v>
      </c>
      <c r="J539" s="21">
        <f t="shared" si="111"/>
        <v>-0.15869017632241814</v>
      </c>
    </row>
    <row r="540" spans="1:10" x14ac:dyDescent="0.2">
      <c r="A540" s="158" t="s">
        <v>526</v>
      </c>
      <c r="B540" s="65">
        <v>82</v>
      </c>
      <c r="C540" s="66">
        <v>42</v>
      </c>
      <c r="D540" s="65">
        <v>910</v>
      </c>
      <c r="E540" s="66">
        <v>837</v>
      </c>
      <c r="F540" s="67"/>
      <c r="G540" s="65">
        <f t="shared" si="108"/>
        <v>40</v>
      </c>
      <c r="H540" s="66">
        <f t="shared" si="109"/>
        <v>73</v>
      </c>
      <c r="I540" s="20">
        <f t="shared" si="110"/>
        <v>0.95238095238095233</v>
      </c>
      <c r="J540" s="21">
        <f t="shared" si="111"/>
        <v>8.7216248506571087E-2</v>
      </c>
    </row>
    <row r="541" spans="1:10" x14ac:dyDescent="0.2">
      <c r="A541" s="158" t="s">
        <v>546</v>
      </c>
      <c r="B541" s="65">
        <v>757</v>
      </c>
      <c r="C541" s="66">
        <v>472</v>
      </c>
      <c r="D541" s="65">
        <v>6009</v>
      </c>
      <c r="E541" s="66">
        <v>5728</v>
      </c>
      <c r="F541" s="67"/>
      <c r="G541" s="65">
        <f t="shared" si="108"/>
        <v>285</v>
      </c>
      <c r="H541" s="66">
        <f t="shared" si="109"/>
        <v>281</v>
      </c>
      <c r="I541" s="20">
        <f t="shared" si="110"/>
        <v>0.60381355932203384</v>
      </c>
      <c r="J541" s="21">
        <f t="shared" si="111"/>
        <v>4.9057262569832401E-2</v>
      </c>
    </row>
    <row r="542" spans="1:10" x14ac:dyDescent="0.2">
      <c r="A542" s="158" t="s">
        <v>461</v>
      </c>
      <c r="B542" s="65">
        <v>9</v>
      </c>
      <c r="C542" s="66">
        <v>104</v>
      </c>
      <c r="D542" s="65">
        <v>803</v>
      </c>
      <c r="E542" s="66">
        <v>1075</v>
      </c>
      <c r="F542" s="67"/>
      <c r="G542" s="65">
        <f t="shared" si="108"/>
        <v>-95</v>
      </c>
      <c r="H542" s="66">
        <f t="shared" si="109"/>
        <v>-272</v>
      </c>
      <c r="I542" s="20">
        <f t="shared" si="110"/>
        <v>-0.91346153846153844</v>
      </c>
      <c r="J542" s="21">
        <f t="shared" si="111"/>
        <v>-0.25302325581395346</v>
      </c>
    </row>
    <row r="543" spans="1:10" x14ac:dyDescent="0.2">
      <c r="A543" s="158" t="s">
        <v>547</v>
      </c>
      <c r="B543" s="65">
        <v>241</v>
      </c>
      <c r="C543" s="66">
        <v>125</v>
      </c>
      <c r="D543" s="65">
        <v>1988</v>
      </c>
      <c r="E543" s="66">
        <v>1883</v>
      </c>
      <c r="F543" s="67"/>
      <c r="G543" s="65">
        <f t="shared" si="108"/>
        <v>116</v>
      </c>
      <c r="H543" s="66">
        <f t="shared" si="109"/>
        <v>105</v>
      </c>
      <c r="I543" s="20">
        <f t="shared" si="110"/>
        <v>0.92800000000000005</v>
      </c>
      <c r="J543" s="21">
        <f t="shared" si="111"/>
        <v>5.5762081784386616E-2</v>
      </c>
    </row>
    <row r="544" spans="1:10" x14ac:dyDescent="0.2">
      <c r="A544" s="158" t="s">
        <v>484</v>
      </c>
      <c r="B544" s="65">
        <v>360</v>
      </c>
      <c r="C544" s="66">
        <v>134</v>
      </c>
      <c r="D544" s="65">
        <v>2445</v>
      </c>
      <c r="E544" s="66">
        <v>2127</v>
      </c>
      <c r="F544" s="67"/>
      <c r="G544" s="65">
        <f t="shared" si="108"/>
        <v>226</v>
      </c>
      <c r="H544" s="66">
        <f t="shared" si="109"/>
        <v>318</v>
      </c>
      <c r="I544" s="20">
        <f t="shared" si="110"/>
        <v>1.6865671641791045</v>
      </c>
      <c r="J544" s="21">
        <f t="shared" si="111"/>
        <v>0.14950634696755993</v>
      </c>
    </row>
    <row r="545" spans="1:10" x14ac:dyDescent="0.2">
      <c r="A545" s="158" t="s">
        <v>462</v>
      </c>
      <c r="B545" s="65">
        <v>377</v>
      </c>
      <c r="C545" s="66">
        <v>175</v>
      </c>
      <c r="D545" s="65">
        <v>2698</v>
      </c>
      <c r="E545" s="66">
        <v>2690</v>
      </c>
      <c r="F545" s="67"/>
      <c r="G545" s="65">
        <f t="shared" si="108"/>
        <v>202</v>
      </c>
      <c r="H545" s="66">
        <f t="shared" si="109"/>
        <v>8</v>
      </c>
      <c r="I545" s="20">
        <f t="shared" si="110"/>
        <v>1.1542857142857144</v>
      </c>
      <c r="J545" s="21">
        <f t="shared" si="111"/>
        <v>2.9739776951672862E-3</v>
      </c>
    </row>
    <row r="546" spans="1:10" x14ac:dyDescent="0.2">
      <c r="A546" s="158" t="s">
        <v>240</v>
      </c>
      <c r="B546" s="65">
        <v>0</v>
      </c>
      <c r="C546" s="66">
        <v>0</v>
      </c>
      <c r="D546" s="65">
        <v>6</v>
      </c>
      <c r="E546" s="66">
        <v>25</v>
      </c>
      <c r="F546" s="67"/>
      <c r="G546" s="65">
        <f t="shared" si="108"/>
        <v>0</v>
      </c>
      <c r="H546" s="66">
        <f t="shared" si="109"/>
        <v>-19</v>
      </c>
      <c r="I546" s="20" t="str">
        <f t="shared" si="110"/>
        <v>-</v>
      </c>
      <c r="J546" s="21">
        <f t="shared" si="111"/>
        <v>-0.76</v>
      </c>
    </row>
    <row r="547" spans="1:10" x14ac:dyDescent="0.2">
      <c r="A547" s="158" t="s">
        <v>212</v>
      </c>
      <c r="B547" s="65">
        <v>0</v>
      </c>
      <c r="C547" s="66">
        <v>0</v>
      </c>
      <c r="D547" s="65">
        <v>7</v>
      </c>
      <c r="E547" s="66">
        <v>23</v>
      </c>
      <c r="F547" s="67"/>
      <c r="G547" s="65">
        <f t="shared" si="108"/>
        <v>0</v>
      </c>
      <c r="H547" s="66">
        <f t="shared" si="109"/>
        <v>-16</v>
      </c>
      <c r="I547" s="20" t="str">
        <f t="shared" si="110"/>
        <v>-</v>
      </c>
      <c r="J547" s="21">
        <f t="shared" si="111"/>
        <v>-0.69565217391304346</v>
      </c>
    </row>
    <row r="548" spans="1:10" x14ac:dyDescent="0.2">
      <c r="A548" s="158" t="s">
        <v>241</v>
      </c>
      <c r="B548" s="65">
        <v>2</v>
      </c>
      <c r="C548" s="66">
        <v>24</v>
      </c>
      <c r="D548" s="65">
        <v>34</v>
      </c>
      <c r="E548" s="66">
        <v>72</v>
      </c>
      <c r="F548" s="67"/>
      <c r="G548" s="65">
        <f t="shared" si="108"/>
        <v>-22</v>
      </c>
      <c r="H548" s="66">
        <f t="shared" si="109"/>
        <v>-38</v>
      </c>
      <c r="I548" s="20">
        <f t="shared" si="110"/>
        <v>-0.91666666666666663</v>
      </c>
      <c r="J548" s="21">
        <f t="shared" si="111"/>
        <v>-0.52777777777777779</v>
      </c>
    </row>
    <row r="549" spans="1:10" x14ac:dyDescent="0.2">
      <c r="A549" s="158" t="s">
        <v>423</v>
      </c>
      <c r="B549" s="65">
        <v>387</v>
      </c>
      <c r="C549" s="66">
        <v>218</v>
      </c>
      <c r="D549" s="65">
        <v>3953</v>
      </c>
      <c r="E549" s="66">
        <v>2205</v>
      </c>
      <c r="F549" s="67"/>
      <c r="G549" s="65">
        <f t="shared" si="108"/>
        <v>169</v>
      </c>
      <c r="H549" s="66">
        <f t="shared" si="109"/>
        <v>1748</v>
      </c>
      <c r="I549" s="20">
        <f t="shared" si="110"/>
        <v>0.77522935779816515</v>
      </c>
      <c r="J549" s="21">
        <f t="shared" si="111"/>
        <v>0.79274376417233561</v>
      </c>
    </row>
    <row r="550" spans="1:10" x14ac:dyDescent="0.2">
      <c r="A550" s="158" t="s">
        <v>342</v>
      </c>
      <c r="B550" s="65">
        <v>0</v>
      </c>
      <c r="C550" s="66">
        <v>2</v>
      </c>
      <c r="D550" s="65">
        <v>13</v>
      </c>
      <c r="E550" s="66">
        <v>36</v>
      </c>
      <c r="F550" s="67"/>
      <c r="G550" s="65">
        <f t="shared" si="108"/>
        <v>-2</v>
      </c>
      <c r="H550" s="66">
        <f t="shared" si="109"/>
        <v>-23</v>
      </c>
      <c r="I550" s="20">
        <f t="shared" si="110"/>
        <v>-1</v>
      </c>
      <c r="J550" s="21">
        <f t="shared" si="111"/>
        <v>-0.63888888888888884</v>
      </c>
    </row>
    <row r="551" spans="1:10" x14ac:dyDescent="0.2">
      <c r="A551" s="158" t="s">
        <v>309</v>
      </c>
      <c r="B551" s="65">
        <v>0</v>
      </c>
      <c r="C551" s="66">
        <v>16</v>
      </c>
      <c r="D551" s="65">
        <v>9</v>
      </c>
      <c r="E551" s="66">
        <v>97</v>
      </c>
      <c r="F551" s="67"/>
      <c r="G551" s="65">
        <f t="shared" si="108"/>
        <v>-16</v>
      </c>
      <c r="H551" s="66">
        <f t="shared" si="109"/>
        <v>-88</v>
      </c>
      <c r="I551" s="20">
        <f t="shared" si="110"/>
        <v>-1</v>
      </c>
      <c r="J551" s="21">
        <f t="shared" si="111"/>
        <v>-0.90721649484536082</v>
      </c>
    </row>
    <row r="552" spans="1:10" x14ac:dyDescent="0.2">
      <c r="A552" s="158" t="s">
        <v>213</v>
      </c>
      <c r="B552" s="65">
        <v>39</v>
      </c>
      <c r="C552" s="66">
        <v>62</v>
      </c>
      <c r="D552" s="65">
        <v>469</v>
      </c>
      <c r="E552" s="66">
        <v>629</v>
      </c>
      <c r="F552" s="67"/>
      <c r="G552" s="65">
        <f t="shared" si="108"/>
        <v>-23</v>
      </c>
      <c r="H552" s="66">
        <f t="shared" si="109"/>
        <v>-160</v>
      </c>
      <c r="I552" s="20">
        <f t="shared" si="110"/>
        <v>-0.37096774193548387</v>
      </c>
      <c r="J552" s="21">
        <f t="shared" si="111"/>
        <v>-0.25437201907790141</v>
      </c>
    </row>
    <row r="553" spans="1:10" x14ac:dyDescent="0.2">
      <c r="A553" s="158" t="s">
        <v>370</v>
      </c>
      <c r="B553" s="65">
        <v>47</v>
      </c>
      <c r="C553" s="66">
        <v>0</v>
      </c>
      <c r="D553" s="65">
        <v>143</v>
      </c>
      <c r="E553" s="66">
        <v>0</v>
      </c>
      <c r="F553" s="67"/>
      <c r="G553" s="65">
        <f t="shared" si="108"/>
        <v>47</v>
      </c>
      <c r="H553" s="66">
        <f t="shared" si="109"/>
        <v>143</v>
      </c>
      <c r="I553" s="20" t="str">
        <f t="shared" si="110"/>
        <v>-</v>
      </c>
      <c r="J553" s="21" t="str">
        <f t="shared" si="111"/>
        <v>-</v>
      </c>
    </row>
    <row r="554" spans="1:10" s="160" customFormat="1" x14ac:dyDescent="0.2">
      <c r="A554" s="178" t="s">
        <v>704</v>
      </c>
      <c r="B554" s="71">
        <v>2807</v>
      </c>
      <c r="C554" s="72">
        <v>1837</v>
      </c>
      <c r="D554" s="71">
        <v>25065</v>
      </c>
      <c r="E554" s="72">
        <v>23190</v>
      </c>
      <c r="F554" s="73"/>
      <c r="G554" s="71">
        <f t="shared" si="108"/>
        <v>970</v>
      </c>
      <c r="H554" s="72">
        <f t="shared" si="109"/>
        <v>1875</v>
      </c>
      <c r="I554" s="37">
        <f t="shared" si="110"/>
        <v>0.52803483941208496</v>
      </c>
      <c r="J554" s="38">
        <f t="shared" si="111"/>
        <v>8.0853816300129361E-2</v>
      </c>
    </row>
    <row r="555" spans="1:10" x14ac:dyDescent="0.2">
      <c r="A555" s="177"/>
      <c r="B555" s="143"/>
      <c r="C555" s="144"/>
      <c r="D555" s="143"/>
      <c r="E555" s="144"/>
      <c r="F555" s="145"/>
      <c r="G555" s="143"/>
      <c r="H555" s="144"/>
      <c r="I555" s="151"/>
      <c r="J555" s="152"/>
    </row>
    <row r="556" spans="1:10" s="139" customFormat="1" x14ac:dyDescent="0.2">
      <c r="A556" s="159" t="s">
        <v>94</v>
      </c>
      <c r="B556" s="65"/>
      <c r="C556" s="66"/>
      <c r="D556" s="65"/>
      <c r="E556" s="66"/>
      <c r="F556" s="67"/>
      <c r="G556" s="65"/>
      <c r="H556" s="66"/>
      <c r="I556" s="20"/>
      <c r="J556" s="21"/>
    </row>
    <row r="557" spans="1:10" x14ac:dyDescent="0.2">
      <c r="A557" s="158" t="s">
        <v>582</v>
      </c>
      <c r="B557" s="65">
        <v>3</v>
      </c>
      <c r="C557" s="66">
        <v>4</v>
      </c>
      <c r="D557" s="65">
        <v>64</v>
      </c>
      <c r="E557" s="66">
        <v>44</v>
      </c>
      <c r="F557" s="67"/>
      <c r="G557" s="65">
        <f>B557-C557</f>
        <v>-1</v>
      </c>
      <c r="H557" s="66">
        <f>D557-E557</f>
        <v>20</v>
      </c>
      <c r="I557" s="20">
        <f>IF(C557=0, "-", IF(G557/C557&lt;10, G557/C557, "&gt;999%"))</f>
        <v>-0.25</v>
      </c>
      <c r="J557" s="21">
        <f>IF(E557=0, "-", IF(H557/E557&lt;10, H557/E557, "&gt;999%"))</f>
        <v>0.45454545454545453</v>
      </c>
    </row>
    <row r="558" spans="1:10" x14ac:dyDescent="0.2">
      <c r="A558" s="158" t="s">
        <v>569</v>
      </c>
      <c r="B558" s="65">
        <v>5</v>
      </c>
      <c r="C558" s="66">
        <v>0</v>
      </c>
      <c r="D558" s="65">
        <v>19</v>
      </c>
      <c r="E558" s="66">
        <v>30</v>
      </c>
      <c r="F558" s="67"/>
      <c r="G558" s="65">
        <f>B558-C558</f>
        <v>5</v>
      </c>
      <c r="H558" s="66">
        <f>D558-E558</f>
        <v>-11</v>
      </c>
      <c r="I558" s="20" t="str">
        <f>IF(C558=0, "-", IF(G558/C558&lt;10, G558/C558, "&gt;999%"))</f>
        <v>-</v>
      </c>
      <c r="J558" s="21">
        <f>IF(E558=0, "-", IF(H558/E558&lt;10, H558/E558, "&gt;999%"))</f>
        <v>-0.36666666666666664</v>
      </c>
    </row>
    <row r="559" spans="1:10" s="160" customFormat="1" x14ac:dyDescent="0.2">
      <c r="A559" s="178" t="s">
        <v>705</v>
      </c>
      <c r="B559" s="71">
        <v>8</v>
      </c>
      <c r="C559" s="72">
        <v>4</v>
      </c>
      <c r="D559" s="71">
        <v>83</v>
      </c>
      <c r="E559" s="72">
        <v>74</v>
      </c>
      <c r="F559" s="73"/>
      <c r="G559" s="71">
        <f>B559-C559</f>
        <v>4</v>
      </c>
      <c r="H559" s="72">
        <f>D559-E559</f>
        <v>9</v>
      </c>
      <c r="I559" s="37">
        <f>IF(C559=0, "-", IF(G559/C559&lt;10, G559/C559, "&gt;999%"))</f>
        <v>1</v>
      </c>
      <c r="J559" s="38">
        <f>IF(E559=0, "-", IF(H559/E559&lt;10, H559/E559, "&gt;999%"))</f>
        <v>0.12162162162162163</v>
      </c>
    </row>
    <row r="560" spans="1:10" x14ac:dyDescent="0.2">
      <c r="A560" s="177"/>
      <c r="B560" s="143"/>
      <c r="C560" s="144"/>
      <c r="D560" s="143"/>
      <c r="E560" s="144"/>
      <c r="F560" s="145"/>
      <c r="G560" s="143"/>
      <c r="H560" s="144"/>
      <c r="I560" s="151"/>
      <c r="J560" s="152"/>
    </row>
    <row r="561" spans="1:10" s="139" customFormat="1" x14ac:dyDescent="0.2">
      <c r="A561" s="159" t="s">
        <v>95</v>
      </c>
      <c r="B561" s="65"/>
      <c r="C561" s="66"/>
      <c r="D561" s="65"/>
      <c r="E561" s="66"/>
      <c r="F561" s="67"/>
      <c r="G561" s="65"/>
      <c r="H561" s="66"/>
      <c r="I561" s="20"/>
      <c r="J561" s="21"/>
    </row>
    <row r="562" spans="1:10" x14ac:dyDescent="0.2">
      <c r="A562" s="158" t="s">
        <v>527</v>
      </c>
      <c r="B562" s="65">
        <v>0</v>
      </c>
      <c r="C562" s="66">
        <v>0</v>
      </c>
      <c r="D562" s="65">
        <v>5</v>
      </c>
      <c r="E562" s="66">
        <v>4</v>
      </c>
      <c r="F562" s="67"/>
      <c r="G562" s="65">
        <f t="shared" ref="G562:G581" si="112">B562-C562</f>
        <v>0</v>
      </c>
      <c r="H562" s="66">
        <f t="shared" ref="H562:H581" si="113">D562-E562</f>
        <v>1</v>
      </c>
      <c r="I562" s="20" t="str">
        <f t="shared" ref="I562:I581" si="114">IF(C562=0, "-", IF(G562/C562&lt;10, G562/C562, "&gt;999%"))</f>
        <v>-</v>
      </c>
      <c r="J562" s="21">
        <f t="shared" ref="J562:J581" si="115">IF(E562=0, "-", IF(H562/E562&lt;10, H562/E562, "&gt;999%"))</f>
        <v>0.25</v>
      </c>
    </row>
    <row r="563" spans="1:10" x14ac:dyDescent="0.2">
      <c r="A563" s="158" t="s">
        <v>548</v>
      </c>
      <c r="B563" s="65">
        <v>37</v>
      </c>
      <c r="C563" s="66">
        <v>53</v>
      </c>
      <c r="D563" s="65">
        <v>534</v>
      </c>
      <c r="E563" s="66">
        <v>639</v>
      </c>
      <c r="F563" s="67"/>
      <c r="G563" s="65">
        <f t="shared" si="112"/>
        <v>-16</v>
      </c>
      <c r="H563" s="66">
        <f t="shared" si="113"/>
        <v>-105</v>
      </c>
      <c r="I563" s="20">
        <f t="shared" si="114"/>
        <v>-0.30188679245283018</v>
      </c>
      <c r="J563" s="21">
        <f t="shared" si="115"/>
        <v>-0.16431924882629109</v>
      </c>
    </row>
    <row r="564" spans="1:10" x14ac:dyDescent="0.2">
      <c r="A564" s="158" t="s">
        <v>276</v>
      </c>
      <c r="B564" s="65">
        <v>0</v>
      </c>
      <c r="C564" s="66">
        <v>1</v>
      </c>
      <c r="D564" s="65">
        <v>0</v>
      </c>
      <c r="E564" s="66">
        <v>15</v>
      </c>
      <c r="F564" s="67"/>
      <c r="G564" s="65">
        <f t="shared" si="112"/>
        <v>-1</v>
      </c>
      <c r="H564" s="66">
        <f t="shared" si="113"/>
        <v>-15</v>
      </c>
      <c r="I564" s="20">
        <f t="shared" si="114"/>
        <v>-1</v>
      </c>
      <c r="J564" s="21">
        <f t="shared" si="115"/>
        <v>-1</v>
      </c>
    </row>
    <row r="565" spans="1:10" x14ac:dyDescent="0.2">
      <c r="A565" s="158" t="s">
        <v>310</v>
      </c>
      <c r="B565" s="65">
        <v>2</v>
      </c>
      <c r="C565" s="66">
        <v>0</v>
      </c>
      <c r="D565" s="65">
        <v>20</v>
      </c>
      <c r="E565" s="66">
        <v>19</v>
      </c>
      <c r="F565" s="67"/>
      <c r="G565" s="65">
        <f t="shared" si="112"/>
        <v>2</v>
      </c>
      <c r="H565" s="66">
        <f t="shared" si="113"/>
        <v>1</v>
      </c>
      <c r="I565" s="20" t="str">
        <f t="shared" si="114"/>
        <v>-</v>
      </c>
      <c r="J565" s="21">
        <f t="shared" si="115"/>
        <v>5.2631578947368418E-2</v>
      </c>
    </row>
    <row r="566" spans="1:10" x14ac:dyDescent="0.2">
      <c r="A566" s="158" t="s">
        <v>507</v>
      </c>
      <c r="B566" s="65">
        <v>11</v>
      </c>
      <c r="C566" s="66">
        <v>5</v>
      </c>
      <c r="D566" s="65">
        <v>132</v>
      </c>
      <c r="E566" s="66">
        <v>115</v>
      </c>
      <c r="F566" s="67"/>
      <c r="G566" s="65">
        <f t="shared" si="112"/>
        <v>6</v>
      </c>
      <c r="H566" s="66">
        <f t="shared" si="113"/>
        <v>17</v>
      </c>
      <c r="I566" s="20">
        <f t="shared" si="114"/>
        <v>1.2</v>
      </c>
      <c r="J566" s="21">
        <f t="shared" si="115"/>
        <v>0.14782608695652175</v>
      </c>
    </row>
    <row r="567" spans="1:10" x14ac:dyDescent="0.2">
      <c r="A567" s="158" t="s">
        <v>311</v>
      </c>
      <c r="B567" s="65">
        <v>0</v>
      </c>
      <c r="C567" s="66">
        <v>2</v>
      </c>
      <c r="D567" s="65">
        <v>0</v>
      </c>
      <c r="E567" s="66">
        <v>9</v>
      </c>
      <c r="F567" s="67"/>
      <c r="G567" s="65">
        <f t="shared" si="112"/>
        <v>-2</v>
      </c>
      <c r="H567" s="66">
        <f t="shared" si="113"/>
        <v>-9</v>
      </c>
      <c r="I567" s="20">
        <f t="shared" si="114"/>
        <v>-1</v>
      </c>
      <c r="J567" s="21">
        <f t="shared" si="115"/>
        <v>-1</v>
      </c>
    </row>
    <row r="568" spans="1:10" x14ac:dyDescent="0.2">
      <c r="A568" s="158" t="s">
        <v>561</v>
      </c>
      <c r="B568" s="65">
        <v>2</v>
      </c>
      <c r="C568" s="66">
        <v>6</v>
      </c>
      <c r="D568" s="65">
        <v>99</v>
      </c>
      <c r="E568" s="66">
        <v>60</v>
      </c>
      <c r="F568" s="67"/>
      <c r="G568" s="65">
        <f t="shared" si="112"/>
        <v>-4</v>
      </c>
      <c r="H568" s="66">
        <f t="shared" si="113"/>
        <v>39</v>
      </c>
      <c r="I568" s="20">
        <f t="shared" si="114"/>
        <v>-0.66666666666666663</v>
      </c>
      <c r="J568" s="21">
        <f t="shared" si="115"/>
        <v>0.65</v>
      </c>
    </row>
    <row r="569" spans="1:10" x14ac:dyDescent="0.2">
      <c r="A569" s="158" t="s">
        <v>242</v>
      </c>
      <c r="B569" s="65">
        <v>23</v>
      </c>
      <c r="C569" s="66">
        <v>85</v>
      </c>
      <c r="D569" s="65">
        <v>641</v>
      </c>
      <c r="E569" s="66">
        <v>994</v>
      </c>
      <c r="F569" s="67"/>
      <c r="G569" s="65">
        <f t="shared" si="112"/>
        <v>-62</v>
      </c>
      <c r="H569" s="66">
        <f t="shared" si="113"/>
        <v>-353</v>
      </c>
      <c r="I569" s="20">
        <f t="shared" si="114"/>
        <v>-0.72941176470588232</v>
      </c>
      <c r="J569" s="21">
        <f t="shared" si="115"/>
        <v>-0.35513078470824949</v>
      </c>
    </row>
    <row r="570" spans="1:10" x14ac:dyDescent="0.2">
      <c r="A570" s="158" t="s">
        <v>424</v>
      </c>
      <c r="B570" s="65">
        <v>0</v>
      </c>
      <c r="C570" s="66">
        <v>1</v>
      </c>
      <c r="D570" s="65">
        <v>15</v>
      </c>
      <c r="E570" s="66">
        <v>37</v>
      </c>
      <c r="F570" s="67"/>
      <c r="G570" s="65">
        <f t="shared" si="112"/>
        <v>-1</v>
      </c>
      <c r="H570" s="66">
        <f t="shared" si="113"/>
        <v>-22</v>
      </c>
      <c r="I570" s="20">
        <f t="shared" si="114"/>
        <v>-1</v>
      </c>
      <c r="J570" s="21">
        <f t="shared" si="115"/>
        <v>-0.59459459459459463</v>
      </c>
    </row>
    <row r="571" spans="1:10" x14ac:dyDescent="0.2">
      <c r="A571" s="158" t="s">
        <v>312</v>
      </c>
      <c r="B571" s="65">
        <v>1</v>
      </c>
      <c r="C571" s="66">
        <v>3</v>
      </c>
      <c r="D571" s="65">
        <v>2</v>
      </c>
      <c r="E571" s="66">
        <v>48</v>
      </c>
      <c r="F571" s="67"/>
      <c r="G571" s="65">
        <f t="shared" si="112"/>
        <v>-2</v>
      </c>
      <c r="H571" s="66">
        <f t="shared" si="113"/>
        <v>-46</v>
      </c>
      <c r="I571" s="20">
        <f t="shared" si="114"/>
        <v>-0.66666666666666663</v>
      </c>
      <c r="J571" s="21">
        <f t="shared" si="115"/>
        <v>-0.95833333333333337</v>
      </c>
    </row>
    <row r="572" spans="1:10" x14ac:dyDescent="0.2">
      <c r="A572" s="158" t="s">
        <v>263</v>
      </c>
      <c r="B572" s="65">
        <v>3</v>
      </c>
      <c r="C572" s="66">
        <v>1</v>
      </c>
      <c r="D572" s="65">
        <v>29</v>
      </c>
      <c r="E572" s="66">
        <v>54</v>
      </c>
      <c r="F572" s="67"/>
      <c r="G572" s="65">
        <f t="shared" si="112"/>
        <v>2</v>
      </c>
      <c r="H572" s="66">
        <f t="shared" si="113"/>
        <v>-25</v>
      </c>
      <c r="I572" s="20">
        <f t="shared" si="114"/>
        <v>2</v>
      </c>
      <c r="J572" s="21">
        <f t="shared" si="115"/>
        <v>-0.46296296296296297</v>
      </c>
    </row>
    <row r="573" spans="1:10" x14ac:dyDescent="0.2">
      <c r="A573" s="158" t="s">
        <v>463</v>
      </c>
      <c r="B573" s="65">
        <v>0</v>
      </c>
      <c r="C573" s="66">
        <v>1</v>
      </c>
      <c r="D573" s="65">
        <v>0</v>
      </c>
      <c r="E573" s="66">
        <v>9</v>
      </c>
      <c r="F573" s="67"/>
      <c r="G573" s="65">
        <f t="shared" si="112"/>
        <v>-1</v>
      </c>
      <c r="H573" s="66">
        <f t="shared" si="113"/>
        <v>-9</v>
      </c>
      <c r="I573" s="20">
        <f t="shared" si="114"/>
        <v>-1</v>
      </c>
      <c r="J573" s="21">
        <f t="shared" si="115"/>
        <v>-1</v>
      </c>
    </row>
    <row r="574" spans="1:10" x14ac:dyDescent="0.2">
      <c r="A574" s="158" t="s">
        <v>214</v>
      </c>
      <c r="B574" s="65">
        <v>40</v>
      </c>
      <c r="C574" s="66">
        <v>21</v>
      </c>
      <c r="D574" s="65">
        <v>260</v>
      </c>
      <c r="E574" s="66">
        <v>401</v>
      </c>
      <c r="F574" s="67"/>
      <c r="G574" s="65">
        <f t="shared" si="112"/>
        <v>19</v>
      </c>
      <c r="H574" s="66">
        <f t="shared" si="113"/>
        <v>-141</v>
      </c>
      <c r="I574" s="20">
        <f t="shared" si="114"/>
        <v>0.90476190476190477</v>
      </c>
      <c r="J574" s="21">
        <f t="shared" si="115"/>
        <v>-0.35162094763092272</v>
      </c>
    </row>
    <row r="575" spans="1:10" x14ac:dyDescent="0.2">
      <c r="A575" s="158" t="s">
        <v>371</v>
      </c>
      <c r="B575" s="65">
        <v>33</v>
      </c>
      <c r="C575" s="66">
        <v>0</v>
      </c>
      <c r="D575" s="65">
        <v>226</v>
      </c>
      <c r="E575" s="66">
        <v>0</v>
      </c>
      <c r="F575" s="67"/>
      <c r="G575" s="65">
        <f t="shared" si="112"/>
        <v>33</v>
      </c>
      <c r="H575" s="66">
        <f t="shared" si="113"/>
        <v>226</v>
      </c>
      <c r="I575" s="20" t="str">
        <f t="shared" si="114"/>
        <v>-</v>
      </c>
      <c r="J575" s="21" t="str">
        <f t="shared" si="115"/>
        <v>-</v>
      </c>
    </row>
    <row r="576" spans="1:10" x14ac:dyDescent="0.2">
      <c r="A576" s="158" t="s">
        <v>425</v>
      </c>
      <c r="B576" s="65">
        <v>11</v>
      </c>
      <c r="C576" s="66">
        <v>44</v>
      </c>
      <c r="D576" s="65">
        <v>373</v>
      </c>
      <c r="E576" s="66">
        <v>513</v>
      </c>
      <c r="F576" s="67"/>
      <c r="G576" s="65">
        <f t="shared" si="112"/>
        <v>-33</v>
      </c>
      <c r="H576" s="66">
        <f t="shared" si="113"/>
        <v>-140</v>
      </c>
      <c r="I576" s="20">
        <f t="shared" si="114"/>
        <v>-0.75</v>
      </c>
      <c r="J576" s="21">
        <f t="shared" si="115"/>
        <v>-0.27290448343079921</v>
      </c>
    </row>
    <row r="577" spans="1:10" x14ac:dyDescent="0.2">
      <c r="A577" s="158" t="s">
        <v>464</v>
      </c>
      <c r="B577" s="65">
        <v>17</v>
      </c>
      <c r="C577" s="66">
        <v>34</v>
      </c>
      <c r="D577" s="65">
        <v>225</v>
      </c>
      <c r="E577" s="66">
        <v>318</v>
      </c>
      <c r="F577" s="67"/>
      <c r="G577" s="65">
        <f t="shared" si="112"/>
        <v>-17</v>
      </c>
      <c r="H577" s="66">
        <f t="shared" si="113"/>
        <v>-93</v>
      </c>
      <c r="I577" s="20">
        <f t="shared" si="114"/>
        <v>-0.5</v>
      </c>
      <c r="J577" s="21">
        <f t="shared" si="115"/>
        <v>-0.29245283018867924</v>
      </c>
    </row>
    <row r="578" spans="1:10" x14ac:dyDescent="0.2">
      <c r="A578" s="158" t="s">
        <v>481</v>
      </c>
      <c r="B578" s="65">
        <v>9</v>
      </c>
      <c r="C578" s="66">
        <v>4</v>
      </c>
      <c r="D578" s="65">
        <v>96</v>
      </c>
      <c r="E578" s="66">
        <v>77</v>
      </c>
      <c r="F578" s="67"/>
      <c r="G578" s="65">
        <f t="shared" si="112"/>
        <v>5</v>
      </c>
      <c r="H578" s="66">
        <f t="shared" si="113"/>
        <v>19</v>
      </c>
      <c r="I578" s="20">
        <f t="shared" si="114"/>
        <v>1.25</v>
      </c>
      <c r="J578" s="21">
        <f t="shared" si="115"/>
        <v>0.24675324675324675</v>
      </c>
    </row>
    <row r="579" spans="1:10" x14ac:dyDescent="0.2">
      <c r="A579" s="158" t="s">
        <v>517</v>
      </c>
      <c r="B579" s="65">
        <v>1</v>
      </c>
      <c r="C579" s="66">
        <v>8</v>
      </c>
      <c r="D579" s="65">
        <v>11</v>
      </c>
      <c r="E579" s="66">
        <v>79</v>
      </c>
      <c r="F579" s="67"/>
      <c r="G579" s="65">
        <f t="shared" si="112"/>
        <v>-7</v>
      </c>
      <c r="H579" s="66">
        <f t="shared" si="113"/>
        <v>-68</v>
      </c>
      <c r="I579" s="20">
        <f t="shared" si="114"/>
        <v>-0.875</v>
      </c>
      <c r="J579" s="21">
        <f t="shared" si="115"/>
        <v>-0.86075949367088611</v>
      </c>
    </row>
    <row r="580" spans="1:10" x14ac:dyDescent="0.2">
      <c r="A580" s="158" t="s">
        <v>392</v>
      </c>
      <c r="B580" s="65">
        <v>27</v>
      </c>
      <c r="C580" s="66">
        <v>0</v>
      </c>
      <c r="D580" s="65">
        <v>115</v>
      </c>
      <c r="E580" s="66">
        <v>0</v>
      </c>
      <c r="F580" s="67"/>
      <c r="G580" s="65">
        <f t="shared" si="112"/>
        <v>27</v>
      </c>
      <c r="H580" s="66">
        <f t="shared" si="113"/>
        <v>115</v>
      </c>
      <c r="I580" s="20" t="str">
        <f t="shared" si="114"/>
        <v>-</v>
      </c>
      <c r="J580" s="21" t="str">
        <f t="shared" si="115"/>
        <v>-</v>
      </c>
    </row>
    <row r="581" spans="1:10" s="160" customFormat="1" x14ac:dyDescent="0.2">
      <c r="A581" s="178" t="s">
        <v>706</v>
      </c>
      <c r="B581" s="71">
        <v>217</v>
      </c>
      <c r="C581" s="72">
        <v>269</v>
      </c>
      <c r="D581" s="71">
        <v>2783</v>
      </c>
      <c r="E581" s="72">
        <v>3391</v>
      </c>
      <c r="F581" s="73"/>
      <c r="G581" s="71">
        <f t="shared" si="112"/>
        <v>-52</v>
      </c>
      <c r="H581" s="72">
        <f t="shared" si="113"/>
        <v>-608</v>
      </c>
      <c r="I581" s="37">
        <f t="shared" si="114"/>
        <v>-0.19330855018587362</v>
      </c>
      <c r="J581" s="38">
        <f t="shared" si="115"/>
        <v>-0.17929814214096138</v>
      </c>
    </row>
    <row r="582" spans="1:10" x14ac:dyDescent="0.2">
      <c r="A582" s="177"/>
      <c r="B582" s="143"/>
      <c r="C582" s="144"/>
      <c r="D582" s="143"/>
      <c r="E582" s="144"/>
      <c r="F582" s="145"/>
      <c r="G582" s="143"/>
      <c r="H582" s="144"/>
      <c r="I582" s="151"/>
      <c r="J582" s="152"/>
    </row>
    <row r="583" spans="1:10" s="139" customFormat="1" x14ac:dyDescent="0.2">
      <c r="A583" s="159" t="s">
        <v>96</v>
      </c>
      <c r="B583" s="65"/>
      <c r="C583" s="66"/>
      <c r="D583" s="65"/>
      <c r="E583" s="66"/>
      <c r="F583" s="67"/>
      <c r="G583" s="65"/>
      <c r="H583" s="66"/>
      <c r="I583" s="20"/>
      <c r="J583" s="21"/>
    </row>
    <row r="584" spans="1:10" x14ac:dyDescent="0.2">
      <c r="A584" s="158" t="s">
        <v>277</v>
      </c>
      <c r="B584" s="65">
        <v>0</v>
      </c>
      <c r="C584" s="66">
        <v>2</v>
      </c>
      <c r="D584" s="65">
        <v>21</v>
      </c>
      <c r="E584" s="66">
        <v>8</v>
      </c>
      <c r="F584" s="67"/>
      <c r="G584" s="65">
        <f t="shared" ref="G584:G590" si="116">B584-C584</f>
        <v>-2</v>
      </c>
      <c r="H584" s="66">
        <f t="shared" ref="H584:H590" si="117">D584-E584</f>
        <v>13</v>
      </c>
      <c r="I584" s="20">
        <f t="shared" ref="I584:I590" si="118">IF(C584=0, "-", IF(G584/C584&lt;10, G584/C584, "&gt;999%"))</f>
        <v>-1</v>
      </c>
      <c r="J584" s="21">
        <f t="shared" ref="J584:J590" si="119">IF(E584=0, "-", IF(H584/E584&lt;10, H584/E584, "&gt;999%"))</f>
        <v>1.625</v>
      </c>
    </row>
    <row r="585" spans="1:10" x14ac:dyDescent="0.2">
      <c r="A585" s="158" t="s">
        <v>278</v>
      </c>
      <c r="B585" s="65">
        <v>0</v>
      </c>
      <c r="C585" s="66">
        <v>0</v>
      </c>
      <c r="D585" s="65">
        <v>18</v>
      </c>
      <c r="E585" s="66">
        <v>2</v>
      </c>
      <c r="F585" s="67"/>
      <c r="G585" s="65">
        <f t="shared" si="116"/>
        <v>0</v>
      </c>
      <c r="H585" s="66">
        <f t="shared" si="117"/>
        <v>16</v>
      </c>
      <c r="I585" s="20" t="str">
        <f t="shared" si="118"/>
        <v>-</v>
      </c>
      <c r="J585" s="21">
        <f t="shared" si="119"/>
        <v>8</v>
      </c>
    </row>
    <row r="586" spans="1:10" x14ac:dyDescent="0.2">
      <c r="A586" s="158" t="s">
        <v>290</v>
      </c>
      <c r="B586" s="65">
        <v>0</v>
      </c>
      <c r="C586" s="66">
        <v>0</v>
      </c>
      <c r="D586" s="65">
        <v>5</v>
      </c>
      <c r="E586" s="66">
        <v>2</v>
      </c>
      <c r="F586" s="67"/>
      <c r="G586" s="65">
        <f t="shared" si="116"/>
        <v>0</v>
      </c>
      <c r="H586" s="66">
        <f t="shared" si="117"/>
        <v>3</v>
      </c>
      <c r="I586" s="20" t="str">
        <f t="shared" si="118"/>
        <v>-</v>
      </c>
      <c r="J586" s="21">
        <f t="shared" si="119"/>
        <v>1.5</v>
      </c>
    </row>
    <row r="587" spans="1:10" x14ac:dyDescent="0.2">
      <c r="A587" s="158" t="s">
        <v>402</v>
      </c>
      <c r="B587" s="65">
        <v>25</v>
      </c>
      <c r="C587" s="66">
        <v>12</v>
      </c>
      <c r="D587" s="65">
        <v>197</v>
      </c>
      <c r="E587" s="66">
        <v>192</v>
      </c>
      <c r="F587" s="67"/>
      <c r="G587" s="65">
        <f t="shared" si="116"/>
        <v>13</v>
      </c>
      <c r="H587" s="66">
        <f t="shared" si="117"/>
        <v>5</v>
      </c>
      <c r="I587" s="20">
        <f t="shared" si="118"/>
        <v>1.0833333333333333</v>
      </c>
      <c r="J587" s="21">
        <f t="shared" si="119"/>
        <v>2.6041666666666668E-2</v>
      </c>
    </row>
    <row r="588" spans="1:10" x14ac:dyDescent="0.2">
      <c r="A588" s="158" t="s">
        <v>438</v>
      </c>
      <c r="B588" s="65">
        <v>14</v>
      </c>
      <c r="C588" s="66">
        <v>14</v>
      </c>
      <c r="D588" s="65">
        <v>170</v>
      </c>
      <c r="E588" s="66">
        <v>213</v>
      </c>
      <c r="F588" s="67"/>
      <c r="G588" s="65">
        <f t="shared" si="116"/>
        <v>0</v>
      </c>
      <c r="H588" s="66">
        <f t="shared" si="117"/>
        <v>-43</v>
      </c>
      <c r="I588" s="20">
        <f t="shared" si="118"/>
        <v>0</v>
      </c>
      <c r="J588" s="21">
        <f t="shared" si="119"/>
        <v>-0.20187793427230047</v>
      </c>
    </row>
    <row r="589" spans="1:10" x14ac:dyDescent="0.2">
      <c r="A589" s="158" t="s">
        <v>482</v>
      </c>
      <c r="B589" s="65">
        <v>9</v>
      </c>
      <c r="C589" s="66">
        <v>3</v>
      </c>
      <c r="D589" s="65">
        <v>55</v>
      </c>
      <c r="E589" s="66">
        <v>53</v>
      </c>
      <c r="F589" s="67"/>
      <c r="G589" s="65">
        <f t="shared" si="116"/>
        <v>6</v>
      </c>
      <c r="H589" s="66">
        <f t="shared" si="117"/>
        <v>2</v>
      </c>
      <c r="I589" s="20">
        <f t="shared" si="118"/>
        <v>2</v>
      </c>
      <c r="J589" s="21">
        <f t="shared" si="119"/>
        <v>3.7735849056603772E-2</v>
      </c>
    </row>
    <row r="590" spans="1:10" s="160" customFormat="1" x14ac:dyDescent="0.2">
      <c r="A590" s="178" t="s">
        <v>707</v>
      </c>
      <c r="B590" s="71">
        <v>48</v>
      </c>
      <c r="C590" s="72">
        <v>31</v>
      </c>
      <c r="D590" s="71">
        <v>466</v>
      </c>
      <c r="E590" s="72">
        <v>470</v>
      </c>
      <c r="F590" s="73"/>
      <c r="G590" s="71">
        <f t="shared" si="116"/>
        <v>17</v>
      </c>
      <c r="H590" s="72">
        <f t="shared" si="117"/>
        <v>-4</v>
      </c>
      <c r="I590" s="37">
        <f t="shared" si="118"/>
        <v>0.54838709677419351</v>
      </c>
      <c r="J590" s="38">
        <f t="shared" si="119"/>
        <v>-8.5106382978723406E-3</v>
      </c>
    </row>
    <row r="591" spans="1:10" x14ac:dyDescent="0.2">
      <c r="A591" s="177"/>
      <c r="B591" s="143"/>
      <c r="C591" s="144"/>
      <c r="D591" s="143"/>
      <c r="E591" s="144"/>
      <c r="F591" s="145"/>
      <c r="G591" s="143"/>
      <c r="H591" s="144"/>
      <c r="I591" s="151"/>
      <c r="J591" s="152"/>
    </row>
    <row r="592" spans="1:10" s="139" customFormat="1" x14ac:dyDescent="0.2">
      <c r="A592" s="159" t="s">
        <v>97</v>
      </c>
      <c r="B592" s="65"/>
      <c r="C592" s="66"/>
      <c r="D592" s="65"/>
      <c r="E592" s="66"/>
      <c r="F592" s="67"/>
      <c r="G592" s="65"/>
      <c r="H592" s="66"/>
      <c r="I592" s="20"/>
      <c r="J592" s="21"/>
    </row>
    <row r="593" spans="1:10" x14ac:dyDescent="0.2">
      <c r="A593" s="158" t="s">
        <v>583</v>
      </c>
      <c r="B593" s="65">
        <v>25</v>
      </c>
      <c r="C593" s="66">
        <v>11</v>
      </c>
      <c r="D593" s="65">
        <v>229</v>
      </c>
      <c r="E593" s="66">
        <v>266</v>
      </c>
      <c r="F593" s="67"/>
      <c r="G593" s="65">
        <f>B593-C593</f>
        <v>14</v>
      </c>
      <c r="H593" s="66">
        <f>D593-E593</f>
        <v>-37</v>
      </c>
      <c r="I593" s="20">
        <f>IF(C593=0, "-", IF(G593/C593&lt;10, G593/C593, "&gt;999%"))</f>
        <v>1.2727272727272727</v>
      </c>
      <c r="J593" s="21">
        <f>IF(E593=0, "-", IF(H593/E593&lt;10, H593/E593, "&gt;999%"))</f>
        <v>-0.13909774436090225</v>
      </c>
    </row>
    <row r="594" spans="1:10" x14ac:dyDescent="0.2">
      <c r="A594" s="158" t="s">
        <v>570</v>
      </c>
      <c r="B594" s="65">
        <v>0</v>
      </c>
      <c r="C594" s="66">
        <v>0</v>
      </c>
      <c r="D594" s="65">
        <v>7</v>
      </c>
      <c r="E594" s="66">
        <v>4</v>
      </c>
      <c r="F594" s="67"/>
      <c r="G594" s="65">
        <f>B594-C594</f>
        <v>0</v>
      </c>
      <c r="H594" s="66">
        <f>D594-E594</f>
        <v>3</v>
      </c>
      <c r="I594" s="20" t="str">
        <f>IF(C594=0, "-", IF(G594/C594&lt;10, G594/C594, "&gt;999%"))</f>
        <v>-</v>
      </c>
      <c r="J594" s="21">
        <f>IF(E594=0, "-", IF(H594/E594&lt;10, H594/E594, "&gt;999%"))</f>
        <v>0.75</v>
      </c>
    </row>
    <row r="595" spans="1:10" s="160" customFormat="1" x14ac:dyDescent="0.2">
      <c r="A595" s="178" t="s">
        <v>708</v>
      </c>
      <c r="B595" s="71">
        <v>25</v>
      </c>
      <c r="C595" s="72">
        <v>11</v>
      </c>
      <c r="D595" s="71">
        <v>236</v>
      </c>
      <c r="E595" s="72">
        <v>270</v>
      </c>
      <c r="F595" s="73"/>
      <c r="G595" s="71">
        <f>B595-C595</f>
        <v>14</v>
      </c>
      <c r="H595" s="72">
        <f>D595-E595</f>
        <v>-34</v>
      </c>
      <c r="I595" s="37">
        <f>IF(C595=0, "-", IF(G595/C595&lt;10, G595/C595, "&gt;999%"))</f>
        <v>1.2727272727272727</v>
      </c>
      <c r="J595" s="38">
        <f>IF(E595=0, "-", IF(H595/E595&lt;10, H595/E595, "&gt;999%"))</f>
        <v>-0.12592592592592591</v>
      </c>
    </row>
    <row r="596" spans="1:10" x14ac:dyDescent="0.2">
      <c r="A596" s="177"/>
      <c r="B596" s="143"/>
      <c r="C596" s="144"/>
      <c r="D596" s="143"/>
      <c r="E596" s="144"/>
      <c r="F596" s="145"/>
      <c r="G596" s="143"/>
      <c r="H596" s="144"/>
      <c r="I596" s="151"/>
      <c r="J596" s="152"/>
    </row>
    <row r="597" spans="1:10" s="139" customFormat="1" x14ac:dyDescent="0.2">
      <c r="A597" s="159" t="s">
        <v>98</v>
      </c>
      <c r="B597" s="65"/>
      <c r="C597" s="66"/>
      <c r="D597" s="65"/>
      <c r="E597" s="66"/>
      <c r="F597" s="67"/>
      <c r="G597" s="65"/>
      <c r="H597" s="66"/>
      <c r="I597" s="20"/>
      <c r="J597" s="21"/>
    </row>
    <row r="598" spans="1:10" x14ac:dyDescent="0.2">
      <c r="A598" s="158" t="s">
        <v>584</v>
      </c>
      <c r="B598" s="65">
        <v>2</v>
      </c>
      <c r="C598" s="66">
        <v>1</v>
      </c>
      <c r="D598" s="65">
        <v>18</v>
      </c>
      <c r="E598" s="66">
        <v>18</v>
      </c>
      <c r="F598" s="67"/>
      <c r="G598" s="65">
        <f>B598-C598</f>
        <v>1</v>
      </c>
      <c r="H598" s="66">
        <f>D598-E598</f>
        <v>0</v>
      </c>
      <c r="I598" s="20">
        <f>IF(C598=0, "-", IF(G598/C598&lt;10, G598/C598, "&gt;999%"))</f>
        <v>1</v>
      </c>
      <c r="J598" s="21">
        <f>IF(E598=0, "-", IF(H598/E598&lt;10, H598/E598, "&gt;999%"))</f>
        <v>0</v>
      </c>
    </row>
    <row r="599" spans="1:10" s="160" customFormat="1" x14ac:dyDescent="0.2">
      <c r="A599" s="165" t="s">
        <v>709</v>
      </c>
      <c r="B599" s="166">
        <v>2</v>
      </c>
      <c r="C599" s="167">
        <v>1</v>
      </c>
      <c r="D599" s="166">
        <v>18</v>
      </c>
      <c r="E599" s="167">
        <v>18</v>
      </c>
      <c r="F599" s="168"/>
      <c r="G599" s="166">
        <f>B599-C599</f>
        <v>1</v>
      </c>
      <c r="H599" s="167">
        <f>D599-E599</f>
        <v>0</v>
      </c>
      <c r="I599" s="169">
        <f>IF(C599=0, "-", IF(G599/C599&lt;10, G599/C599, "&gt;999%"))</f>
        <v>1</v>
      </c>
      <c r="J599" s="170">
        <f>IF(E599=0, "-", IF(H599/E599&lt;10, H599/E599, "&gt;999%"))</f>
        <v>0</v>
      </c>
    </row>
    <row r="600" spans="1:10" x14ac:dyDescent="0.2">
      <c r="A600" s="171"/>
      <c r="B600" s="172"/>
      <c r="C600" s="173"/>
      <c r="D600" s="172"/>
      <c r="E600" s="173"/>
      <c r="F600" s="174"/>
      <c r="G600" s="172"/>
      <c r="H600" s="173"/>
      <c r="I600" s="175"/>
      <c r="J600" s="176"/>
    </row>
    <row r="601" spans="1:10" x14ac:dyDescent="0.2">
      <c r="A601" s="27" t="s">
        <v>16</v>
      </c>
      <c r="B601" s="71">
        <f>SUM(B7:B600)/2</f>
        <v>9098</v>
      </c>
      <c r="C601" s="77">
        <f>SUM(C7:C600)/2</f>
        <v>7197</v>
      </c>
      <c r="D601" s="71">
        <f>SUM(D7:D600)/2</f>
        <v>89434</v>
      </c>
      <c r="E601" s="77">
        <f>SUM(E7:E600)/2</f>
        <v>91901</v>
      </c>
      <c r="F601" s="73"/>
      <c r="G601" s="71">
        <f>B601-C601</f>
        <v>1901</v>
      </c>
      <c r="H601" s="72">
        <f>D601-E601</f>
        <v>-2467</v>
      </c>
      <c r="I601" s="37">
        <f>IF(C601=0, 0, G601/C601)</f>
        <v>0.26413783520911494</v>
      </c>
      <c r="J601" s="38">
        <f>IF(E601=0, 0, H601/E601)</f>
        <v>-2.6844103981458308E-2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4" max="16383" man="1"/>
    <brk id="158" max="16383" man="1"/>
    <brk id="216" max="16383" man="1"/>
    <brk id="277" max="16383" man="1"/>
    <brk id="334" max="16383" man="1"/>
    <brk id="395" max="16383" man="1"/>
    <brk id="457" max="16383" man="1"/>
    <brk id="518" max="16383" man="1"/>
    <brk id="5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111</v>
      </c>
      <c r="B7" s="65">
        <v>1529</v>
      </c>
      <c r="C7" s="66">
        <v>1790</v>
      </c>
      <c r="D7" s="65">
        <v>18588</v>
      </c>
      <c r="E7" s="66">
        <v>23617</v>
      </c>
      <c r="F7" s="67"/>
      <c r="G7" s="65">
        <f>B7-C7</f>
        <v>-261</v>
      </c>
      <c r="H7" s="66">
        <f>D7-E7</f>
        <v>-5029</v>
      </c>
      <c r="I7" s="28">
        <f>IF(C7=0, "-", IF(G7/C7&lt;10, G7/C7*100, "&gt;999"))</f>
        <v>-14.58100558659218</v>
      </c>
      <c r="J7" s="29">
        <f>IF(E7=0, "-", IF(H7/E7&lt;10, H7/E7*100, "&gt;999"))</f>
        <v>-21.293983147732565</v>
      </c>
    </row>
    <row r="8" spans="1:10" x14ac:dyDescent="0.2">
      <c r="A8" s="7" t="s">
        <v>120</v>
      </c>
      <c r="B8" s="65">
        <v>4659</v>
      </c>
      <c r="C8" s="66">
        <v>3478</v>
      </c>
      <c r="D8" s="65">
        <v>44554</v>
      </c>
      <c r="E8" s="66">
        <v>42054</v>
      </c>
      <c r="F8" s="67"/>
      <c r="G8" s="65">
        <f>B8-C8</f>
        <v>1181</v>
      </c>
      <c r="H8" s="66">
        <f>D8-E8</f>
        <v>2500</v>
      </c>
      <c r="I8" s="28">
        <f>IF(C8=0, "-", IF(G8/C8&lt;10, G8/C8*100, "&gt;999"))</f>
        <v>33.956296722254173</v>
      </c>
      <c r="J8" s="29">
        <f>IF(E8=0, "-", IF(H8/E8&lt;10, H8/E8*100, "&gt;999"))</f>
        <v>5.9447377181718739</v>
      </c>
    </row>
    <row r="9" spans="1:10" x14ac:dyDescent="0.2">
      <c r="A9" s="7" t="s">
        <v>126</v>
      </c>
      <c r="B9" s="65">
        <v>2557</v>
      </c>
      <c r="C9" s="66">
        <v>1659</v>
      </c>
      <c r="D9" s="65">
        <v>22510</v>
      </c>
      <c r="E9" s="66">
        <v>22858</v>
      </c>
      <c r="F9" s="67"/>
      <c r="G9" s="65">
        <f>B9-C9</f>
        <v>898</v>
      </c>
      <c r="H9" s="66">
        <f>D9-E9</f>
        <v>-348</v>
      </c>
      <c r="I9" s="28">
        <f>IF(C9=0, "-", IF(G9/C9&lt;10, G9/C9*100, "&gt;999"))</f>
        <v>54.128993369499703</v>
      </c>
      <c r="J9" s="29">
        <f>IF(E9=0, "-", IF(H9/E9&lt;10, H9/E9*100, "&gt;999"))</f>
        <v>-1.5224429083909352</v>
      </c>
    </row>
    <row r="10" spans="1:10" x14ac:dyDescent="0.2">
      <c r="A10" s="7" t="s">
        <v>127</v>
      </c>
      <c r="B10" s="65">
        <v>353</v>
      </c>
      <c r="C10" s="66">
        <v>270</v>
      </c>
      <c r="D10" s="65">
        <v>3782</v>
      </c>
      <c r="E10" s="66">
        <v>3372</v>
      </c>
      <c r="F10" s="67"/>
      <c r="G10" s="65">
        <f>B10-C10</f>
        <v>83</v>
      </c>
      <c r="H10" s="66">
        <f>D10-E10</f>
        <v>410</v>
      </c>
      <c r="I10" s="28">
        <f>IF(C10=0, "-", IF(G10/C10&lt;10, G10/C10*100, "&gt;999"))</f>
        <v>30.74074074074074</v>
      </c>
      <c r="J10" s="29">
        <f>IF(E10=0, "-", IF(H10/E10&lt;10, H10/E10*100, "&gt;999"))</f>
        <v>12.158956109134046</v>
      </c>
    </row>
    <row r="11" spans="1:10" s="43" customFormat="1" x14ac:dyDescent="0.2">
      <c r="A11" s="27" t="s">
        <v>0</v>
      </c>
      <c r="B11" s="71">
        <f>SUM(B7:B10)</f>
        <v>9098</v>
      </c>
      <c r="C11" s="72">
        <f>SUM(C7:C10)</f>
        <v>7197</v>
      </c>
      <c r="D11" s="71">
        <f>SUM(D7:D10)</f>
        <v>89434</v>
      </c>
      <c r="E11" s="72">
        <f>SUM(E7:E10)</f>
        <v>91901</v>
      </c>
      <c r="F11" s="73"/>
      <c r="G11" s="71">
        <f>B11-C11</f>
        <v>1901</v>
      </c>
      <c r="H11" s="72">
        <f>D11-E11</f>
        <v>-2467</v>
      </c>
      <c r="I11" s="44">
        <f>IF(C11=0, 0, G11/C11*100)</f>
        <v>26.413783520911494</v>
      </c>
      <c r="J11" s="45">
        <f>IF(E11=0, 0, H11/E11*100)</f>
        <v>-2.6844103981458307</v>
      </c>
    </row>
    <row r="13" spans="1:10" x14ac:dyDescent="0.2">
      <c r="A13" s="3"/>
      <c r="B13" s="196" t="s">
        <v>1</v>
      </c>
      <c r="C13" s="197"/>
      <c r="D13" s="196" t="s">
        <v>2</v>
      </c>
      <c r="E13" s="197"/>
      <c r="F13" s="59"/>
      <c r="G13" s="196" t="s">
        <v>3</v>
      </c>
      <c r="H13" s="200"/>
      <c r="I13" s="200"/>
      <c r="J13" s="197"/>
    </row>
    <row r="14" spans="1:10" x14ac:dyDescent="0.2">
      <c r="A14" s="7" t="s">
        <v>112</v>
      </c>
      <c r="B14" s="65">
        <v>33</v>
      </c>
      <c r="C14" s="66">
        <v>18</v>
      </c>
      <c r="D14" s="65">
        <v>420</v>
      </c>
      <c r="E14" s="66">
        <v>507</v>
      </c>
      <c r="F14" s="67"/>
      <c r="G14" s="65">
        <f t="shared" ref="G14:G34" si="0">B14-C14</f>
        <v>15</v>
      </c>
      <c r="H14" s="66">
        <f t="shared" ref="H14:H34" si="1">D14-E14</f>
        <v>-87</v>
      </c>
      <c r="I14" s="28">
        <f t="shared" ref="I14:I33" si="2">IF(C14=0, "-", IF(G14/C14&lt;10, G14/C14*100, "&gt;999"))</f>
        <v>83.333333333333343</v>
      </c>
      <c r="J14" s="29">
        <f t="shared" ref="J14:J33" si="3">IF(E14=0, "-", IF(H14/E14&lt;10, H14/E14*100, "&gt;999"))</f>
        <v>-17.159763313609467</v>
      </c>
    </row>
    <row r="15" spans="1:10" x14ac:dyDescent="0.2">
      <c r="A15" s="7" t="s">
        <v>113</v>
      </c>
      <c r="B15" s="65">
        <v>399</v>
      </c>
      <c r="C15" s="66">
        <v>311</v>
      </c>
      <c r="D15" s="65">
        <v>3562</v>
      </c>
      <c r="E15" s="66">
        <v>4916</v>
      </c>
      <c r="F15" s="67"/>
      <c r="G15" s="65">
        <f t="shared" si="0"/>
        <v>88</v>
      </c>
      <c r="H15" s="66">
        <f t="shared" si="1"/>
        <v>-1354</v>
      </c>
      <c r="I15" s="28">
        <f t="shared" si="2"/>
        <v>28.29581993569132</v>
      </c>
      <c r="J15" s="29">
        <f t="shared" si="3"/>
        <v>-27.54271765663141</v>
      </c>
    </row>
    <row r="16" spans="1:10" x14ac:dyDescent="0.2">
      <c r="A16" s="7" t="s">
        <v>114</v>
      </c>
      <c r="B16" s="65">
        <v>775</v>
      </c>
      <c r="C16" s="66">
        <v>950</v>
      </c>
      <c r="D16" s="65">
        <v>10281</v>
      </c>
      <c r="E16" s="66">
        <v>12967</v>
      </c>
      <c r="F16" s="67"/>
      <c r="G16" s="65">
        <f t="shared" si="0"/>
        <v>-175</v>
      </c>
      <c r="H16" s="66">
        <f t="shared" si="1"/>
        <v>-2686</v>
      </c>
      <c r="I16" s="28">
        <f t="shared" si="2"/>
        <v>-18.421052631578945</v>
      </c>
      <c r="J16" s="29">
        <f t="shared" si="3"/>
        <v>-20.714120459628287</v>
      </c>
    </row>
    <row r="17" spans="1:10" x14ac:dyDescent="0.2">
      <c r="A17" s="7" t="s">
        <v>115</v>
      </c>
      <c r="B17" s="65">
        <v>201</v>
      </c>
      <c r="C17" s="66">
        <v>241</v>
      </c>
      <c r="D17" s="65">
        <v>2475</v>
      </c>
      <c r="E17" s="66">
        <v>2820</v>
      </c>
      <c r="F17" s="67"/>
      <c r="G17" s="65">
        <f t="shared" si="0"/>
        <v>-40</v>
      </c>
      <c r="H17" s="66">
        <f t="shared" si="1"/>
        <v>-345</v>
      </c>
      <c r="I17" s="28">
        <f t="shared" si="2"/>
        <v>-16.597510373443981</v>
      </c>
      <c r="J17" s="29">
        <f t="shared" si="3"/>
        <v>-12.23404255319149</v>
      </c>
    </row>
    <row r="18" spans="1:10" x14ac:dyDescent="0.2">
      <c r="A18" s="7" t="s">
        <v>116</v>
      </c>
      <c r="B18" s="65">
        <v>24</v>
      </c>
      <c r="C18" s="66">
        <v>132</v>
      </c>
      <c r="D18" s="65">
        <v>455</v>
      </c>
      <c r="E18" s="66">
        <v>699</v>
      </c>
      <c r="F18" s="67"/>
      <c r="G18" s="65">
        <f t="shared" si="0"/>
        <v>-108</v>
      </c>
      <c r="H18" s="66">
        <f t="shared" si="1"/>
        <v>-244</v>
      </c>
      <c r="I18" s="28">
        <f t="shared" si="2"/>
        <v>-81.818181818181827</v>
      </c>
      <c r="J18" s="29">
        <f t="shared" si="3"/>
        <v>-34.907010014306152</v>
      </c>
    </row>
    <row r="19" spans="1:10" x14ac:dyDescent="0.2">
      <c r="A19" s="7" t="s">
        <v>117</v>
      </c>
      <c r="B19" s="65">
        <v>2</v>
      </c>
      <c r="C19" s="66">
        <v>2</v>
      </c>
      <c r="D19" s="65">
        <v>41</v>
      </c>
      <c r="E19" s="66">
        <v>44</v>
      </c>
      <c r="F19" s="67"/>
      <c r="G19" s="65">
        <f t="shared" si="0"/>
        <v>0</v>
      </c>
      <c r="H19" s="66">
        <f t="shared" si="1"/>
        <v>-3</v>
      </c>
      <c r="I19" s="28">
        <f t="shared" si="2"/>
        <v>0</v>
      </c>
      <c r="J19" s="29">
        <f t="shared" si="3"/>
        <v>-6.8181818181818175</v>
      </c>
    </row>
    <row r="20" spans="1:10" x14ac:dyDescent="0.2">
      <c r="A20" s="7" t="s">
        <v>118</v>
      </c>
      <c r="B20" s="65">
        <v>36</v>
      </c>
      <c r="C20" s="66">
        <v>90</v>
      </c>
      <c r="D20" s="65">
        <v>665</v>
      </c>
      <c r="E20" s="66">
        <v>829</v>
      </c>
      <c r="F20" s="67"/>
      <c r="G20" s="65">
        <f t="shared" si="0"/>
        <v>-54</v>
      </c>
      <c r="H20" s="66">
        <f t="shared" si="1"/>
        <v>-164</v>
      </c>
      <c r="I20" s="28">
        <f t="shared" si="2"/>
        <v>-60</v>
      </c>
      <c r="J20" s="29">
        <f t="shared" si="3"/>
        <v>-19.782870928829915</v>
      </c>
    </row>
    <row r="21" spans="1:10" x14ac:dyDescent="0.2">
      <c r="A21" s="7" t="s">
        <v>119</v>
      </c>
      <c r="B21" s="65">
        <v>59</v>
      </c>
      <c r="C21" s="66">
        <v>46</v>
      </c>
      <c r="D21" s="65">
        <v>689</v>
      </c>
      <c r="E21" s="66">
        <v>835</v>
      </c>
      <c r="F21" s="67"/>
      <c r="G21" s="65">
        <f t="shared" si="0"/>
        <v>13</v>
      </c>
      <c r="H21" s="66">
        <f t="shared" si="1"/>
        <v>-146</v>
      </c>
      <c r="I21" s="28">
        <f t="shared" si="2"/>
        <v>28.260869565217391</v>
      </c>
      <c r="J21" s="29">
        <f t="shared" si="3"/>
        <v>-17.485029940119762</v>
      </c>
    </row>
    <row r="22" spans="1:10" x14ac:dyDescent="0.2">
      <c r="A22" s="142" t="s">
        <v>121</v>
      </c>
      <c r="B22" s="143">
        <v>260</v>
      </c>
      <c r="C22" s="144">
        <v>171</v>
      </c>
      <c r="D22" s="143">
        <v>2613</v>
      </c>
      <c r="E22" s="144">
        <v>1994</v>
      </c>
      <c r="F22" s="145"/>
      <c r="G22" s="143">
        <f t="shared" si="0"/>
        <v>89</v>
      </c>
      <c r="H22" s="144">
        <f t="shared" si="1"/>
        <v>619</v>
      </c>
      <c r="I22" s="146">
        <f t="shared" si="2"/>
        <v>52.046783625730995</v>
      </c>
      <c r="J22" s="147">
        <f t="shared" si="3"/>
        <v>31.043129388164491</v>
      </c>
    </row>
    <row r="23" spans="1:10" x14ac:dyDescent="0.2">
      <c r="A23" s="7" t="s">
        <v>122</v>
      </c>
      <c r="B23" s="65">
        <v>1237</v>
      </c>
      <c r="C23" s="66">
        <v>897</v>
      </c>
      <c r="D23" s="65">
        <v>10794</v>
      </c>
      <c r="E23" s="66">
        <v>9589</v>
      </c>
      <c r="F23" s="67"/>
      <c r="G23" s="65">
        <f t="shared" si="0"/>
        <v>340</v>
      </c>
      <c r="H23" s="66">
        <f t="shared" si="1"/>
        <v>1205</v>
      </c>
      <c r="I23" s="28">
        <f t="shared" si="2"/>
        <v>37.904124860646597</v>
      </c>
      <c r="J23" s="29">
        <f t="shared" si="3"/>
        <v>12.566482427781834</v>
      </c>
    </row>
    <row r="24" spans="1:10" x14ac:dyDescent="0.2">
      <c r="A24" s="7" t="s">
        <v>123</v>
      </c>
      <c r="B24" s="65">
        <v>1540</v>
      </c>
      <c r="C24" s="66">
        <v>1353</v>
      </c>
      <c r="D24" s="65">
        <v>16792</v>
      </c>
      <c r="E24" s="66">
        <v>16454</v>
      </c>
      <c r="F24" s="67"/>
      <c r="G24" s="65">
        <f t="shared" si="0"/>
        <v>187</v>
      </c>
      <c r="H24" s="66">
        <f t="shared" si="1"/>
        <v>338</v>
      </c>
      <c r="I24" s="28">
        <f t="shared" si="2"/>
        <v>13.821138211382115</v>
      </c>
      <c r="J24" s="29">
        <f t="shared" si="3"/>
        <v>2.054211741825696</v>
      </c>
    </row>
    <row r="25" spans="1:10" x14ac:dyDescent="0.2">
      <c r="A25" s="7" t="s">
        <v>124</v>
      </c>
      <c r="B25" s="65">
        <v>1203</v>
      </c>
      <c r="C25" s="66">
        <v>878</v>
      </c>
      <c r="D25" s="65">
        <v>11268</v>
      </c>
      <c r="E25" s="66">
        <v>11378</v>
      </c>
      <c r="F25" s="67"/>
      <c r="G25" s="65">
        <f t="shared" si="0"/>
        <v>325</v>
      </c>
      <c r="H25" s="66">
        <f t="shared" si="1"/>
        <v>-110</v>
      </c>
      <c r="I25" s="28">
        <f t="shared" si="2"/>
        <v>37.015945330296127</v>
      </c>
      <c r="J25" s="29">
        <f t="shared" si="3"/>
        <v>-0.96677799261733166</v>
      </c>
    </row>
    <row r="26" spans="1:10" x14ac:dyDescent="0.2">
      <c r="A26" s="7" t="s">
        <v>125</v>
      </c>
      <c r="B26" s="65">
        <v>419</v>
      </c>
      <c r="C26" s="66">
        <v>179</v>
      </c>
      <c r="D26" s="65">
        <v>3087</v>
      </c>
      <c r="E26" s="66">
        <v>2639</v>
      </c>
      <c r="F26" s="67"/>
      <c r="G26" s="65">
        <f t="shared" si="0"/>
        <v>240</v>
      </c>
      <c r="H26" s="66">
        <f t="shared" si="1"/>
        <v>448</v>
      </c>
      <c r="I26" s="28">
        <f t="shared" si="2"/>
        <v>134.07821229050279</v>
      </c>
      <c r="J26" s="29">
        <f t="shared" si="3"/>
        <v>16.976127320954905</v>
      </c>
    </row>
    <row r="27" spans="1:10" x14ac:dyDescent="0.2">
      <c r="A27" s="142" t="s">
        <v>128</v>
      </c>
      <c r="B27" s="143">
        <v>44</v>
      </c>
      <c r="C27" s="144">
        <v>23</v>
      </c>
      <c r="D27" s="143">
        <v>512</v>
      </c>
      <c r="E27" s="144">
        <v>492</v>
      </c>
      <c r="F27" s="145"/>
      <c r="G27" s="143">
        <f t="shared" si="0"/>
        <v>21</v>
      </c>
      <c r="H27" s="144">
        <f t="shared" si="1"/>
        <v>20</v>
      </c>
      <c r="I27" s="146">
        <f t="shared" si="2"/>
        <v>91.304347826086953</v>
      </c>
      <c r="J27" s="147">
        <f t="shared" si="3"/>
        <v>4.0650406504065035</v>
      </c>
    </row>
    <row r="28" spans="1:10" x14ac:dyDescent="0.2">
      <c r="A28" s="7" t="s">
        <v>129</v>
      </c>
      <c r="B28" s="65">
        <v>11</v>
      </c>
      <c r="C28" s="66">
        <v>3</v>
      </c>
      <c r="D28" s="65">
        <v>95</v>
      </c>
      <c r="E28" s="66">
        <v>66</v>
      </c>
      <c r="F28" s="67"/>
      <c r="G28" s="65">
        <f t="shared" si="0"/>
        <v>8</v>
      </c>
      <c r="H28" s="66">
        <f t="shared" si="1"/>
        <v>29</v>
      </c>
      <c r="I28" s="28">
        <f t="shared" si="2"/>
        <v>266.66666666666663</v>
      </c>
      <c r="J28" s="29">
        <f t="shared" si="3"/>
        <v>43.939393939393938</v>
      </c>
    </row>
    <row r="29" spans="1:10" x14ac:dyDescent="0.2">
      <c r="A29" s="7" t="s">
        <v>130</v>
      </c>
      <c r="B29" s="65">
        <v>17</v>
      </c>
      <c r="C29" s="66">
        <v>11</v>
      </c>
      <c r="D29" s="65">
        <v>201</v>
      </c>
      <c r="E29" s="66">
        <v>193</v>
      </c>
      <c r="F29" s="67"/>
      <c r="G29" s="65">
        <f t="shared" si="0"/>
        <v>6</v>
      </c>
      <c r="H29" s="66">
        <f t="shared" si="1"/>
        <v>8</v>
      </c>
      <c r="I29" s="28">
        <f t="shared" si="2"/>
        <v>54.54545454545454</v>
      </c>
      <c r="J29" s="29">
        <f t="shared" si="3"/>
        <v>4.1450777202072544</v>
      </c>
    </row>
    <row r="30" spans="1:10" x14ac:dyDescent="0.2">
      <c r="A30" s="7" t="s">
        <v>131</v>
      </c>
      <c r="B30" s="65">
        <v>143</v>
      </c>
      <c r="C30" s="66">
        <v>100</v>
      </c>
      <c r="D30" s="65">
        <v>1186</v>
      </c>
      <c r="E30" s="66">
        <v>1167</v>
      </c>
      <c r="F30" s="67"/>
      <c r="G30" s="65">
        <f t="shared" si="0"/>
        <v>43</v>
      </c>
      <c r="H30" s="66">
        <f t="shared" si="1"/>
        <v>19</v>
      </c>
      <c r="I30" s="28">
        <f t="shared" si="2"/>
        <v>43</v>
      </c>
      <c r="J30" s="29">
        <f t="shared" si="3"/>
        <v>1.6281062553556127</v>
      </c>
    </row>
    <row r="31" spans="1:10" x14ac:dyDescent="0.2">
      <c r="A31" s="7" t="s">
        <v>132</v>
      </c>
      <c r="B31" s="65">
        <v>226</v>
      </c>
      <c r="C31" s="66">
        <v>158</v>
      </c>
      <c r="D31" s="65">
        <v>2216</v>
      </c>
      <c r="E31" s="66">
        <v>2269</v>
      </c>
      <c r="F31" s="67"/>
      <c r="G31" s="65">
        <f t="shared" si="0"/>
        <v>68</v>
      </c>
      <c r="H31" s="66">
        <f t="shared" si="1"/>
        <v>-53</v>
      </c>
      <c r="I31" s="28">
        <f t="shared" si="2"/>
        <v>43.037974683544306</v>
      </c>
      <c r="J31" s="29">
        <f t="shared" si="3"/>
        <v>-2.3358307624504184</v>
      </c>
    </row>
    <row r="32" spans="1:10" x14ac:dyDescent="0.2">
      <c r="A32" s="7" t="s">
        <v>133</v>
      </c>
      <c r="B32" s="65">
        <v>2116</v>
      </c>
      <c r="C32" s="66">
        <v>1364</v>
      </c>
      <c r="D32" s="65">
        <v>18300</v>
      </c>
      <c r="E32" s="66">
        <v>18671</v>
      </c>
      <c r="F32" s="67"/>
      <c r="G32" s="65">
        <f t="shared" si="0"/>
        <v>752</v>
      </c>
      <c r="H32" s="66">
        <f t="shared" si="1"/>
        <v>-371</v>
      </c>
      <c r="I32" s="28">
        <f t="shared" si="2"/>
        <v>55.131964809384158</v>
      </c>
      <c r="J32" s="29">
        <f t="shared" si="3"/>
        <v>-1.9870387231535538</v>
      </c>
    </row>
    <row r="33" spans="1:10" x14ac:dyDescent="0.2">
      <c r="A33" s="142" t="s">
        <v>127</v>
      </c>
      <c r="B33" s="143">
        <v>353</v>
      </c>
      <c r="C33" s="144">
        <v>270</v>
      </c>
      <c r="D33" s="143">
        <v>3782</v>
      </c>
      <c r="E33" s="144">
        <v>3372</v>
      </c>
      <c r="F33" s="145"/>
      <c r="G33" s="143">
        <f t="shared" si="0"/>
        <v>83</v>
      </c>
      <c r="H33" s="144">
        <f t="shared" si="1"/>
        <v>410</v>
      </c>
      <c r="I33" s="146">
        <f t="shared" si="2"/>
        <v>30.74074074074074</v>
      </c>
      <c r="J33" s="147">
        <f t="shared" si="3"/>
        <v>12.158956109134046</v>
      </c>
    </row>
    <row r="34" spans="1:10" s="43" customFormat="1" x14ac:dyDescent="0.2">
      <c r="A34" s="27" t="s">
        <v>0</v>
      </c>
      <c r="B34" s="71">
        <f>SUM(B14:B33)</f>
        <v>9098</v>
      </c>
      <c r="C34" s="72">
        <f>SUM(C14:C33)</f>
        <v>7197</v>
      </c>
      <c r="D34" s="71">
        <f>SUM(D14:D33)</f>
        <v>89434</v>
      </c>
      <c r="E34" s="72">
        <f>SUM(E14:E33)</f>
        <v>91901</v>
      </c>
      <c r="F34" s="73"/>
      <c r="G34" s="71">
        <f t="shared" si="0"/>
        <v>1901</v>
      </c>
      <c r="H34" s="72">
        <f t="shared" si="1"/>
        <v>-2467</v>
      </c>
      <c r="I34" s="44">
        <f>IF(C34=0, 0, G34/C34*100)</f>
        <v>26.413783520911494</v>
      </c>
      <c r="J34" s="45">
        <f>IF(E34=0, 0, H34/E34*100)</f>
        <v>-2.6844103981458307</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111</v>
      </c>
      <c r="B39" s="30">
        <f>$B$7/$B$11*100</f>
        <v>16.805891404704333</v>
      </c>
      <c r="C39" s="31">
        <f>$C$7/$C$11*100</f>
        <v>24.871474225371681</v>
      </c>
      <c r="D39" s="30">
        <f>$D$7/$D$11*100</f>
        <v>20.784041863273476</v>
      </c>
      <c r="E39" s="31">
        <f>$E$7/$E$11*100</f>
        <v>25.698305785573606</v>
      </c>
      <c r="F39" s="32"/>
      <c r="G39" s="30">
        <f>B39-C39</f>
        <v>-8.0655828206673483</v>
      </c>
      <c r="H39" s="31">
        <f>D39-E39</f>
        <v>-4.9142639223001297</v>
      </c>
    </row>
    <row r="40" spans="1:10" x14ac:dyDescent="0.2">
      <c r="A40" s="7" t="s">
        <v>120</v>
      </c>
      <c r="B40" s="30">
        <f>$B$8/$B$11*100</f>
        <v>51.209056935590233</v>
      </c>
      <c r="C40" s="31">
        <f>$C$8/$C$11*100</f>
        <v>48.325691260247325</v>
      </c>
      <c r="D40" s="30">
        <f>$D$8/$D$11*100</f>
        <v>49.817742692935575</v>
      </c>
      <c r="E40" s="31">
        <f>$E$8/$E$11*100</f>
        <v>45.760111424250013</v>
      </c>
      <c r="F40" s="32"/>
      <c r="G40" s="30">
        <f>B40-C40</f>
        <v>2.8833656753429082</v>
      </c>
      <c r="H40" s="31">
        <f>D40-E40</f>
        <v>4.0576312686855616</v>
      </c>
    </row>
    <row r="41" spans="1:10" x14ac:dyDescent="0.2">
      <c r="A41" s="7" t="s">
        <v>126</v>
      </c>
      <c r="B41" s="30">
        <f>$B$9/$B$11*100</f>
        <v>28.105078039129477</v>
      </c>
      <c r="C41" s="31">
        <f>$C$9/$C$11*100</f>
        <v>23.051271363067947</v>
      </c>
      <c r="D41" s="30">
        <f>$D$9/$D$11*100</f>
        <v>25.169398662700988</v>
      </c>
      <c r="E41" s="31">
        <f>$E$9/$E$11*100</f>
        <v>24.872417057485773</v>
      </c>
      <c r="F41" s="32"/>
      <c r="G41" s="30">
        <f>B41-C41</f>
        <v>5.0538066760615301</v>
      </c>
      <c r="H41" s="31">
        <f>D41-E41</f>
        <v>0.29698160521521544</v>
      </c>
    </row>
    <row r="42" spans="1:10" x14ac:dyDescent="0.2">
      <c r="A42" s="7" t="s">
        <v>127</v>
      </c>
      <c r="B42" s="30">
        <f>$B$10/$B$11*100</f>
        <v>3.8799736205759507</v>
      </c>
      <c r="C42" s="31">
        <f>$C$10/$C$11*100</f>
        <v>3.751563151313047</v>
      </c>
      <c r="D42" s="30">
        <f>$D$10/$D$11*100</f>
        <v>4.2288167810899653</v>
      </c>
      <c r="E42" s="31">
        <f>$E$10/$E$11*100</f>
        <v>3.6691657326906131</v>
      </c>
      <c r="F42" s="32"/>
      <c r="G42" s="30">
        <f>B42-C42</f>
        <v>0.12841046926290378</v>
      </c>
      <c r="H42" s="31">
        <f>D42-E42</f>
        <v>0.5596510483993522</v>
      </c>
    </row>
    <row r="43" spans="1:10" s="43" customFormat="1" x14ac:dyDescent="0.2">
      <c r="A43" s="27" t="s">
        <v>0</v>
      </c>
      <c r="B43" s="46">
        <f>SUM(B39:B42)</f>
        <v>100</v>
      </c>
      <c r="C43" s="47">
        <f>SUM(C39:C42)</f>
        <v>100.00000000000001</v>
      </c>
      <c r="D43" s="46">
        <f>SUM(D39:D42)</f>
        <v>100</v>
      </c>
      <c r="E43" s="47">
        <f>SUM(E39:E42)</f>
        <v>100.00000000000001</v>
      </c>
      <c r="F43" s="48"/>
      <c r="G43" s="46">
        <f>B43-C43</f>
        <v>0</v>
      </c>
      <c r="H43" s="47">
        <f>D43-E43</f>
        <v>0</v>
      </c>
    </row>
    <row r="45" spans="1:10" x14ac:dyDescent="0.2">
      <c r="A45" s="3"/>
      <c r="B45" s="196" t="s">
        <v>1</v>
      </c>
      <c r="C45" s="197"/>
      <c r="D45" s="196" t="s">
        <v>2</v>
      </c>
      <c r="E45" s="197"/>
      <c r="F45" s="59"/>
      <c r="G45" s="196" t="s">
        <v>9</v>
      </c>
      <c r="H45" s="197"/>
    </row>
    <row r="46" spans="1:10" x14ac:dyDescent="0.2">
      <c r="A46" s="7" t="s">
        <v>112</v>
      </c>
      <c r="B46" s="30">
        <f>$B$14/$B$34*100</f>
        <v>0.36271708067707187</v>
      </c>
      <c r="C46" s="31">
        <f>$C$14/$C$34*100</f>
        <v>0.25010421008753647</v>
      </c>
      <c r="D46" s="30">
        <f>$D$14/$D$34*100</f>
        <v>0.46962005501263498</v>
      </c>
      <c r="E46" s="31">
        <f>$E$14/$E$34*100</f>
        <v>0.55168061283337511</v>
      </c>
      <c r="F46" s="32"/>
      <c r="G46" s="30">
        <f t="shared" ref="G46:G66" si="4">B46-C46</f>
        <v>0.1126128705895354</v>
      </c>
      <c r="H46" s="31">
        <f t="shared" ref="H46:H66" si="5">D46-E46</f>
        <v>-8.2060557820740121E-2</v>
      </c>
    </row>
    <row r="47" spans="1:10" x14ac:dyDescent="0.2">
      <c r="A47" s="7" t="s">
        <v>113</v>
      </c>
      <c r="B47" s="30">
        <f>$B$15/$B$34*100</f>
        <v>4.3855792481864144</v>
      </c>
      <c r="C47" s="31">
        <f>$C$15/$C$34*100</f>
        <v>4.3212449631791019</v>
      </c>
      <c r="D47" s="30">
        <f>$D$15/$D$34*100</f>
        <v>3.9828253237023952</v>
      </c>
      <c r="E47" s="31">
        <f>$E$15/$E$34*100</f>
        <v>5.349234502344915</v>
      </c>
      <c r="F47" s="32"/>
      <c r="G47" s="30">
        <f t="shared" si="4"/>
        <v>6.4334285007312531E-2</v>
      </c>
      <c r="H47" s="31">
        <f t="shared" si="5"/>
        <v>-1.3664091786425199</v>
      </c>
    </row>
    <row r="48" spans="1:10" x14ac:dyDescent="0.2">
      <c r="A48" s="7" t="s">
        <v>114</v>
      </c>
      <c r="B48" s="30">
        <f>$B$16/$B$34*100</f>
        <v>8.5183556825675986</v>
      </c>
      <c r="C48" s="31">
        <f>$C$16/$C$34*100</f>
        <v>13.199944421286647</v>
      </c>
      <c r="D48" s="30">
        <f>$D$16/$D$34*100</f>
        <v>11.495628060916429</v>
      </c>
      <c r="E48" s="31">
        <f>$E$16/$E$34*100</f>
        <v>14.109748533748274</v>
      </c>
      <c r="F48" s="32"/>
      <c r="G48" s="30">
        <f t="shared" si="4"/>
        <v>-4.6815887387190482</v>
      </c>
      <c r="H48" s="31">
        <f t="shared" si="5"/>
        <v>-2.6141204728318446</v>
      </c>
    </row>
    <row r="49" spans="1:8" x14ac:dyDescent="0.2">
      <c r="A49" s="7" t="s">
        <v>115</v>
      </c>
      <c r="B49" s="30">
        <f>$B$17/$B$34*100</f>
        <v>2.2092767641239832</v>
      </c>
      <c r="C49" s="31">
        <f>$C$17/$C$34*100</f>
        <v>3.3486174795053496</v>
      </c>
      <c r="D49" s="30">
        <f>$D$17/$D$34*100</f>
        <v>2.7674038956101707</v>
      </c>
      <c r="E49" s="31">
        <f>$E$17/$E$34*100</f>
        <v>3.06851938499037</v>
      </c>
      <c r="F49" s="32"/>
      <c r="G49" s="30">
        <f t="shared" si="4"/>
        <v>-1.1393407153813664</v>
      </c>
      <c r="H49" s="31">
        <f t="shared" si="5"/>
        <v>-0.30111548938019927</v>
      </c>
    </row>
    <row r="50" spans="1:8" x14ac:dyDescent="0.2">
      <c r="A50" s="7" t="s">
        <v>116</v>
      </c>
      <c r="B50" s="30">
        <f>$B$18/$B$34*100</f>
        <v>0.2637942404924159</v>
      </c>
      <c r="C50" s="31">
        <f>$C$18/$C$34*100</f>
        <v>1.8340975406419342</v>
      </c>
      <c r="D50" s="30">
        <f>$D$18/$D$34*100</f>
        <v>0.50875505959702128</v>
      </c>
      <c r="E50" s="31">
        <f>$E$18/$E$34*100</f>
        <v>0.7606010815986769</v>
      </c>
      <c r="F50" s="32"/>
      <c r="G50" s="30">
        <f t="shared" si="4"/>
        <v>-1.5703033001495184</v>
      </c>
      <c r="H50" s="31">
        <f t="shared" si="5"/>
        <v>-0.25184602200165562</v>
      </c>
    </row>
    <row r="51" spans="1:8" x14ac:dyDescent="0.2">
      <c r="A51" s="7" t="s">
        <v>117</v>
      </c>
      <c r="B51" s="30">
        <f>$B$19/$B$34*100</f>
        <v>2.1982853374367992E-2</v>
      </c>
      <c r="C51" s="31">
        <f>$C$19/$C$34*100</f>
        <v>2.7789356676392943E-2</v>
      </c>
      <c r="D51" s="30">
        <f>$D$19/$D$34*100</f>
        <v>4.5843862513138184E-2</v>
      </c>
      <c r="E51" s="31">
        <f>$E$19/$E$34*100</f>
        <v>4.7877607425381663E-2</v>
      </c>
      <c r="F51" s="32"/>
      <c r="G51" s="30">
        <f t="shared" si="4"/>
        <v>-5.8065033020249512E-3</v>
      </c>
      <c r="H51" s="31">
        <f t="shared" si="5"/>
        <v>-2.0337449122434792E-3</v>
      </c>
    </row>
    <row r="52" spans="1:8" x14ac:dyDescent="0.2">
      <c r="A52" s="7" t="s">
        <v>118</v>
      </c>
      <c r="B52" s="30">
        <f>$B$20/$B$34*100</f>
        <v>0.39569136073862388</v>
      </c>
      <c r="C52" s="31">
        <f>$C$20/$C$34*100</f>
        <v>1.2505210504376825</v>
      </c>
      <c r="D52" s="30">
        <f>$D$20/$D$34*100</f>
        <v>0.7435650871033388</v>
      </c>
      <c r="E52" s="31">
        <f>$E$20/$E$34*100</f>
        <v>0.90205764899184993</v>
      </c>
      <c r="F52" s="32"/>
      <c r="G52" s="30">
        <f t="shared" si="4"/>
        <v>-0.85482968969905859</v>
      </c>
      <c r="H52" s="31">
        <f t="shared" si="5"/>
        <v>-0.15849256188851113</v>
      </c>
    </row>
    <row r="53" spans="1:8" x14ac:dyDescent="0.2">
      <c r="A53" s="7" t="s">
        <v>119</v>
      </c>
      <c r="B53" s="30">
        <f>$B$21/$B$34*100</f>
        <v>0.64849417454385583</v>
      </c>
      <c r="C53" s="31">
        <f>$C$21/$C$34*100</f>
        <v>0.6391552035570377</v>
      </c>
      <c r="D53" s="30">
        <f>$D$21/$D$34*100</f>
        <v>0.77040051881834648</v>
      </c>
      <c r="E53" s="31">
        <f>$E$21/$E$34*100</f>
        <v>0.90858641364076564</v>
      </c>
      <c r="F53" s="32"/>
      <c r="G53" s="30">
        <f t="shared" si="4"/>
        <v>9.3389709868181292E-3</v>
      </c>
      <c r="H53" s="31">
        <f t="shared" si="5"/>
        <v>-0.13818589482241916</v>
      </c>
    </row>
    <row r="54" spans="1:8" x14ac:dyDescent="0.2">
      <c r="A54" s="142" t="s">
        <v>121</v>
      </c>
      <c r="B54" s="148">
        <f>$B$22/$B$34*100</f>
        <v>2.8577709386678389</v>
      </c>
      <c r="C54" s="149">
        <f>$C$22/$C$34*100</f>
        <v>2.3759899958315964</v>
      </c>
      <c r="D54" s="148">
        <f>$D$22/$D$34*100</f>
        <v>2.9217076279714647</v>
      </c>
      <c r="E54" s="149">
        <f>$E$22/$E$34*100</f>
        <v>2.1697261183229779</v>
      </c>
      <c r="F54" s="150"/>
      <c r="G54" s="148">
        <f t="shared" si="4"/>
        <v>0.48178094283624251</v>
      </c>
      <c r="H54" s="149">
        <f t="shared" si="5"/>
        <v>0.75198150964848676</v>
      </c>
    </row>
    <row r="55" spans="1:8" x14ac:dyDescent="0.2">
      <c r="A55" s="7" t="s">
        <v>122</v>
      </c>
      <c r="B55" s="30">
        <f>$B$23/$B$34*100</f>
        <v>13.596394812046602</v>
      </c>
      <c r="C55" s="31">
        <f>$C$23/$C$34*100</f>
        <v>12.463526469362234</v>
      </c>
      <c r="D55" s="30">
        <f>$D$23/$D$34*100</f>
        <v>12.069235413824719</v>
      </c>
      <c r="E55" s="31">
        <f>$E$23/$E$34*100</f>
        <v>10.434054036408744</v>
      </c>
      <c r="F55" s="32"/>
      <c r="G55" s="30">
        <f t="shared" si="4"/>
        <v>1.1328683426843682</v>
      </c>
      <c r="H55" s="31">
        <f t="shared" si="5"/>
        <v>1.6351813774159751</v>
      </c>
    </row>
    <row r="56" spans="1:8" x14ac:dyDescent="0.2">
      <c r="A56" s="7" t="s">
        <v>123</v>
      </c>
      <c r="B56" s="30">
        <f>$B$24/$B$34*100</f>
        <v>16.926797098263354</v>
      </c>
      <c r="C56" s="31">
        <f>$C$24/$C$34*100</f>
        <v>18.799499791579823</v>
      </c>
      <c r="D56" s="30">
        <f>$D$24/$D$34*100</f>
        <v>18.775857056600397</v>
      </c>
      <c r="E56" s="31">
        <f>$E$24/$E$34*100</f>
        <v>17.904048922209771</v>
      </c>
      <c r="F56" s="32"/>
      <c r="G56" s="30">
        <f t="shared" si="4"/>
        <v>-1.8727026933164694</v>
      </c>
      <c r="H56" s="31">
        <f t="shared" si="5"/>
        <v>0.87180813439062632</v>
      </c>
    </row>
    <row r="57" spans="1:8" x14ac:dyDescent="0.2">
      <c r="A57" s="7" t="s">
        <v>124</v>
      </c>
      <c r="B57" s="30">
        <f>$B$25/$B$34*100</f>
        <v>13.222686304682348</v>
      </c>
      <c r="C57" s="31">
        <f>$C$25/$C$34*100</f>
        <v>12.199527580936502</v>
      </c>
      <c r="D57" s="30">
        <f>$D$25/$D$34*100</f>
        <v>12.599235190196122</v>
      </c>
      <c r="E57" s="31">
        <f>$E$25/$E$34*100</f>
        <v>12.380714029227104</v>
      </c>
      <c r="F57" s="32"/>
      <c r="G57" s="30">
        <f t="shared" si="4"/>
        <v>1.0231587237458459</v>
      </c>
      <c r="H57" s="31">
        <f t="shared" si="5"/>
        <v>0.21852116096901852</v>
      </c>
    </row>
    <row r="58" spans="1:8" x14ac:dyDescent="0.2">
      <c r="A58" s="7" t="s">
        <v>125</v>
      </c>
      <c r="B58" s="30">
        <f>$B$26/$B$34*100</f>
        <v>4.6054077819300945</v>
      </c>
      <c r="C58" s="31">
        <f>$C$26/$C$34*100</f>
        <v>2.4871474225371686</v>
      </c>
      <c r="D58" s="30">
        <f>$D$26/$D$34*100</f>
        <v>3.451707404342867</v>
      </c>
      <c r="E58" s="31">
        <f>$E$26/$E$34*100</f>
        <v>2.8715683180814136</v>
      </c>
      <c r="F58" s="32"/>
      <c r="G58" s="30">
        <f t="shared" si="4"/>
        <v>2.1182603593929259</v>
      </c>
      <c r="H58" s="31">
        <f t="shared" si="5"/>
        <v>0.5801390862614535</v>
      </c>
    </row>
    <row r="59" spans="1:8" x14ac:dyDescent="0.2">
      <c r="A59" s="142" t="s">
        <v>128</v>
      </c>
      <c r="B59" s="148">
        <f>$B$27/$B$34*100</f>
        <v>0.48362277423609584</v>
      </c>
      <c r="C59" s="149">
        <f>$C$27/$C$34*100</f>
        <v>0.31957760177851885</v>
      </c>
      <c r="D59" s="148">
        <f>$D$27/$D$34*100</f>
        <v>0.57248920992016461</v>
      </c>
      <c r="E59" s="149">
        <f>$E$27/$E$34*100</f>
        <v>0.53535870121108586</v>
      </c>
      <c r="F59" s="150"/>
      <c r="G59" s="148">
        <f t="shared" si="4"/>
        <v>0.16404517245757699</v>
      </c>
      <c r="H59" s="149">
        <f t="shared" si="5"/>
        <v>3.7130508709078747E-2</v>
      </c>
    </row>
    <row r="60" spans="1:8" x14ac:dyDescent="0.2">
      <c r="A60" s="7" t="s">
        <v>129</v>
      </c>
      <c r="B60" s="30">
        <f>$B$28/$B$34*100</f>
        <v>0.12090569355902396</v>
      </c>
      <c r="C60" s="31">
        <f>$C$28/$C$34*100</f>
        <v>4.1684035014589414E-2</v>
      </c>
      <c r="D60" s="30">
        <f>$D$28/$D$34*100</f>
        <v>0.10622358387190554</v>
      </c>
      <c r="E60" s="31">
        <f>$E$28/$E$34*100</f>
        <v>7.1816411138072495E-2</v>
      </c>
      <c r="F60" s="32"/>
      <c r="G60" s="30">
        <f t="shared" si="4"/>
        <v>7.9221658544434553E-2</v>
      </c>
      <c r="H60" s="31">
        <f t="shared" si="5"/>
        <v>3.440717273383305E-2</v>
      </c>
    </row>
    <row r="61" spans="1:8" x14ac:dyDescent="0.2">
      <c r="A61" s="7" t="s">
        <v>130</v>
      </c>
      <c r="B61" s="30">
        <f>$B$29/$B$34*100</f>
        <v>0.18685425368212794</v>
      </c>
      <c r="C61" s="31">
        <f>$C$29/$C$34*100</f>
        <v>0.15284146172016116</v>
      </c>
      <c r="D61" s="30">
        <f>$D$29/$D$34*100</f>
        <v>0.22474674061318964</v>
      </c>
      <c r="E61" s="31">
        <f>$E$29/$E$34*100</f>
        <v>0.21000859620678775</v>
      </c>
      <c r="F61" s="32"/>
      <c r="G61" s="30">
        <f t="shared" si="4"/>
        <v>3.4012791961966771E-2</v>
      </c>
      <c r="H61" s="31">
        <f t="shared" si="5"/>
        <v>1.4738144406401893E-2</v>
      </c>
    </row>
    <row r="62" spans="1:8" x14ac:dyDescent="0.2">
      <c r="A62" s="7" t="s">
        <v>131</v>
      </c>
      <c r="B62" s="30">
        <f>$B$30/$B$34*100</f>
        <v>1.5717740162673115</v>
      </c>
      <c r="C62" s="31">
        <f>$C$30/$C$34*100</f>
        <v>1.3894678338196471</v>
      </c>
      <c r="D62" s="30">
        <f>$D$30/$D$34*100</f>
        <v>1.3261175839166313</v>
      </c>
      <c r="E62" s="31">
        <f>$E$30/$E$34*100</f>
        <v>1.2698447242141</v>
      </c>
      <c r="F62" s="32"/>
      <c r="G62" s="30">
        <f t="shared" si="4"/>
        <v>0.18230618244766439</v>
      </c>
      <c r="H62" s="31">
        <f t="shared" si="5"/>
        <v>5.6272859702531264E-2</v>
      </c>
    </row>
    <row r="63" spans="1:8" x14ac:dyDescent="0.2">
      <c r="A63" s="7" t="s">
        <v>132</v>
      </c>
      <c r="B63" s="30">
        <f>$B$31/$B$34*100</f>
        <v>2.4840624313035833</v>
      </c>
      <c r="C63" s="31">
        <f>$C$31/$C$34*100</f>
        <v>2.1953591774350421</v>
      </c>
      <c r="D63" s="30">
        <f>$D$31/$D$34*100</f>
        <v>2.4778048616857125</v>
      </c>
      <c r="E63" s="31">
        <f>$E$31/$E$34*100</f>
        <v>2.4689611647316134</v>
      </c>
      <c r="F63" s="32"/>
      <c r="G63" s="30">
        <f t="shared" si="4"/>
        <v>0.28870325386854123</v>
      </c>
      <c r="H63" s="31">
        <f t="shared" si="5"/>
        <v>8.843696954099034E-3</v>
      </c>
    </row>
    <row r="64" spans="1:8" x14ac:dyDescent="0.2">
      <c r="A64" s="7" t="s">
        <v>133</v>
      </c>
      <c r="B64" s="30">
        <f>$B$32/$B$34*100</f>
        <v>23.257858870081336</v>
      </c>
      <c r="C64" s="31">
        <f>$C$32/$C$34*100</f>
        <v>18.952341253299988</v>
      </c>
      <c r="D64" s="30">
        <f>$D$32/$D$34*100</f>
        <v>20.462016682693381</v>
      </c>
      <c r="E64" s="31">
        <f>$E$32/$E$34*100</f>
        <v>20.316427459984112</v>
      </c>
      <c r="F64" s="32"/>
      <c r="G64" s="30">
        <f t="shared" si="4"/>
        <v>4.3055176167813478</v>
      </c>
      <c r="H64" s="31">
        <f t="shared" si="5"/>
        <v>0.145589222709269</v>
      </c>
    </row>
    <row r="65" spans="1:8" x14ac:dyDescent="0.2">
      <c r="A65" s="142" t="s">
        <v>127</v>
      </c>
      <c r="B65" s="148">
        <f>$B$33/$B$34*100</f>
        <v>3.8799736205759507</v>
      </c>
      <c r="C65" s="149">
        <f>$C$33/$C$34*100</f>
        <v>3.751563151313047</v>
      </c>
      <c r="D65" s="148">
        <f>$D$33/$D$34*100</f>
        <v>4.2288167810899653</v>
      </c>
      <c r="E65" s="149">
        <f>$E$33/$E$34*100</f>
        <v>3.6691657326906131</v>
      </c>
      <c r="F65" s="150"/>
      <c r="G65" s="148">
        <f t="shared" si="4"/>
        <v>0.12841046926290378</v>
      </c>
      <c r="H65" s="149">
        <f t="shared" si="5"/>
        <v>0.5596510483993522</v>
      </c>
    </row>
    <row r="66" spans="1:8" s="43" customFormat="1" x14ac:dyDescent="0.2">
      <c r="A66" s="27" t="s">
        <v>0</v>
      </c>
      <c r="B66" s="46">
        <f>SUM(B46:B65)</f>
        <v>100</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4</v>
      </c>
      <c r="C6" s="66">
        <v>2</v>
      </c>
      <c r="D6" s="65">
        <v>58</v>
      </c>
      <c r="E6" s="66">
        <v>38</v>
      </c>
      <c r="F6" s="67"/>
      <c r="G6" s="65">
        <f t="shared" ref="G6:G37" si="0">B6-C6</f>
        <v>2</v>
      </c>
      <c r="H6" s="66">
        <f t="shared" ref="H6:H37" si="1">D6-E6</f>
        <v>20</v>
      </c>
      <c r="I6" s="20">
        <f t="shared" ref="I6:I37" si="2">IF(C6=0, "-", IF(G6/C6&lt;10, G6/C6, "&gt;999%"))</f>
        <v>1</v>
      </c>
      <c r="J6" s="21">
        <f t="shared" ref="J6:J37" si="3">IF(E6=0, "-", IF(H6/E6&lt;10, H6/E6, "&gt;999%"))</f>
        <v>0.52631578947368418</v>
      </c>
    </row>
    <row r="7" spans="1:10" x14ac:dyDescent="0.2">
      <c r="A7" s="7" t="s">
        <v>32</v>
      </c>
      <c r="B7" s="65">
        <v>0</v>
      </c>
      <c r="C7" s="66">
        <v>0</v>
      </c>
      <c r="D7" s="65">
        <v>0</v>
      </c>
      <c r="E7" s="66">
        <v>1</v>
      </c>
      <c r="F7" s="67"/>
      <c r="G7" s="65">
        <f t="shared" si="0"/>
        <v>0</v>
      </c>
      <c r="H7" s="66">
        <f t="shared" si="1"/>
        <v>-1</v>
      </c>
      <c r="I7" s="20" t="str">
        <f t="shared" si="2"/>
        <v>-</v>
      </c>
      <c r="J7" s="21">
        <f t="shared" si="3"/>
        <v>-1</v>
      </c>
    </row>
    <row r="8" spans="1:10" x14ac:dyDescent="0.2">
      <c r="A8" s="7" t="s">
        <v>33</v>
      </c>
      <c r="B8" s="65">
        <v>1</v>
      </c>
      <c r="C8" s="66">
        <v>0</v>
      </c>
      <c r="D8" s="65">
        <v>5</v>
      </c>
      <c r="E8" s="66">
        <v>8</v>
      </c>
      <c r="F8" s="67"/>
      <c r="G8" s="65">
        <f t="shared" si="0"/>
        <v>1</v>
      </c>
      <c r="H8" s="66">
        <f t="shared" si="1"/>
        <v>-3</v>
      </c>
      <c r="I8" s="20" t="str">
        <f t="shared" si="2"/>
        <v>-</v>
      </c>
      <c r="J8" s="21">
        <f t="shared" si="3"/>
        <v>-0.375</v>
      </c>
    </row>
    <row r="9" spans="1:10" x14ac:dyDescent="0.2">
      <c r="A9" s="7" t="s">
        <v>34</v>
      </c>
      <c r="B9" s="65">
        <v>155</v>
      </c>
      <c r="C9" s="66">
        <v>94</v>
      </c>
      <c r="D9" s="65">
        <v>1178</v>
      </c>
      <c r="E9" s="66">
        <v>864</v>
      </c>
      <c r="F9" s="67"/>
      <c r="G9" s="65">
        <f t="shared" si="0"/>
        <v>61</v>
      </c>
      <c r="H9" s="66">
        <f t="shared" si="1"/>
        <v>314</v>
      </c>
      <c r="I9" s="20">
        <f t="shared" si="2"/>
        <v>0.64893617021276595</v>
      </c>
      <c r="J9" s="21">
        <f t="shared" si="3"/>
        <v>0.36342592592592593</v>
      </c>
    </row>
    <row r="10" spans="1:10" x14ac:dyDescent="0.2">
      <c r="A10" s="7" t="s">
        <v>35</v>
      </c>
      <c r="B10" s="65">
        <v>3</v>
      </c>
      <c r="C10" s="66">
        <v>2</v>
      </c>
      <c r="D10" s="65">
        <v>20</v>
      </c>
      <c r="E10" s="66">
        <v>14</v>
      </c>
      <c r="F10" s="67"/>
      <c r="G10" s="65">
        <f t="shared" si="0"/>
        <v>1</v>
      </c>
      <c r="H10" s="66">
        <f t="shared" si="1"/>
        <v>6</v>
      </c>
      <c r="I10" s="20">
        <f t="shared" si="2"/>
        <v>0.5</v>
      </c>
      <c r="J10" s="21">
        <f t="shared" si="3"/>
        <v>0.42857142857142855</v>
      </c>
    </row>
    <row r="11" spans="1:10" x14ac:dyDescent="0.2">
      <c r="A11" s="7" t="s">
        <v>36</v>
      </c>
      <c r="B11" s="65">
        <v>125</v>
      </c>
      <c r="C11" s="66">
        <v>91</v>
      </c>
      <c r="D11" s="65">
        <v>1304</v>
      </c>
      <c r="E11" s="66">
        <v>1152</v>
      </c>
      <c r="F11" s="67"/>
      <c r="G11" s="65">
        <f t="shared" si="0"/>
        <v>34</v>
      </c>
      <c r="H11" s="66">
        <f t="shared" si="1"/>
        <v>152</v>
      </c>
      <c r="I11" s="20">
        <f t="shared" si="2"/>
        <v>0.37362637362637363</v>
      </c>
      <c r="J11" s="21">
        <f t="shared" si="3"/>
        <v>0.13194444444444445</v>
      </c>
    </row>
    <row r="12" spans="1:10" x14ac:dyDescent="0.2">
      <c r="A12" s="7" t="s">
        <v>37</v>
      </c>
      <c r="B12" s="65">
        <v>2</v>
      </c>
      <c r="C12" s="66">
        <v>0</v>
      </c>
      <c r="D12" s="65">
        <v>2</v>
      </c>
      <c r="E12" s="66">
        <v>0</v>
      </c>
      <c r="F12" s="67"/>
      <c r="G12" s="65">
        <f t="shared" si="0"/>
        <v>2</v>
      </c>
      <c r="H12" s="66">
        <f t="shared" si="1"/>
        <v>2</v>
      </c>
      <c r="I12" s="20" t="str">
        <f t="shared" si="2"/>
        <v>-</v>
      </c>
      <c r="J12" s="21" t="str">
        <f t="shared" si="3"/>
        <v>-</v>
      </c>
    </row>
    <row r="13" spans="1:10" x14ac:dyDescent="0.2">
      <c r="A13" s="7" t="s">
        <v>38</v>
      </c>
      <c r="B13" s="65">
        <v>0</v>
      </c>
      <c r="C13" s="66">
        <v>1</v>
      </c>
      <c r="D13" s="65">
        <v>14</v>
      </c>
      <c r="E13" s="66">
        <v>14</v>
      </c>
      <c r="F13" s="67"/>
      <c r="G13" s="65">
        <f t="shared" si="0"/>
        <v>-1</v>
      </c>
      <c r="H13" s="66">
        <f t="shared" si="1"/>
        <v>0</v>
      </c>
      <c r="I13" s="20">
        <f t="shared" si="2"/>
        <v>-1</v>
      </c>
      <c r="J13" s="21">
        <f t="shared" si="3"/>
        <v>0</v>
      </c>
    </row>
    <row r="14" spans="1:10" x14ac:dyDescent="0.2">
      <c r="A14" s="7" t="s">
        <v>39</v>
      </c>
      <c r="B14" s="65">
        <v>0</v>
      </c>
      <c r="C14" s="66">
        <v>1</v>
      </c>
      <c r="D14" s="65">
        <v>9</v>
      </c>
      <c r="E14" s="66">
        <v>9</v>
      </c>
      <c r="F14" s="67"/>
      <c r="G14" s="65">
        <f t="shared" si="0"/>
        <v>-1</v>
      </c>
      <c r="H14" s="66">
        <f t="shared" si="1"/>
        <v>0</v>
      </c>
      <c r="I14" s="20">
        <f t="shared" si="2"/>
        <v>-1</v>
      </c>
      <c r="J14" s="21">
        <f t="shared" si="3"/>
        <v>0</v>
      </c>
    </row>
    <row r="15" spans="1:10" x14ac:dyDescent="0.2">
      <c r="A15" s="7" t="s">
        <v>42</v>
      </c>
      <c r="B15" s="65">
        <v>2</v>
      </c>
      <c r="C15" s="66">
        <v>0</v>
      </c>
      <c r="D15" s="65">
        <v>20</v>
      </c>
      <c r="E15" s="66">
        <v>24</v>
      </c>
      <c r="F15" s="67"/>
      <c r="G15" s="65">
        <f t="shared" si="0"/>
        <v>2</v>
      </c>
      <c r="H15" s="66">
        <f t="shared" si="1"/>
        <v>-4</v>
      </c>
      <c r="I15" s="20" t="str">
        <f t="shared" si="2"/>
        <v>-</v>
      </c>
      <c r="J15" s="21">
        <f t="shared" si="3"/>
        <v>-0.16666666666666666</v>
      </c>
    </row>
    <row r="16" spans="1:10" x14ac:dyDescent="0.2">
      <c r="A16" s="7" t="s">
        <v>43</v>
      </c>
      <c r="B16" s="65">
        <v>0</v>
      </c>
      <c r="C16" s="66">
        <v>2</v>
      </c>
      <c r="D16" s="65">
        <v>57</v>
      </c>
      <c r="E16" s="66">
        <v>67</v>
      </c>
      <c r="F16" s="67"/>
      <c r="G16" s="65">
        <f t="shared" si="0"/>
        <v>-2</v>
      </c>
      <c r="H16" s="66">
        <f t="shared" si="1"/>
        <v>-10</v>
      </c>
      <c r="I16" s="20">
        <f t="shared" si="2"/>
        <v>-1</v>
      </c>
      <c r="J16" s="21">
        <f t="shared" si="3"/>
        <v>-0.14925373134328357</v>
      </c>
    </row>
    <row r="17" spans="1:10" x14ac:dyDescent="0.2">
      <c r="A17" s="7" t="s">
        <v>44</v>
      </c>
      <c r="B17" s="65">
        <v>5</v>
      </c>
      <c r="C17" s="66">
        <v>10</v>
      </c>
      <c r="D17" s="65">
        <v>84</v>
      </c>
      <c r="E17" s="66">
        <v>106</v>
      </c>
      <c r="F17" s="67"/>
      <c r="G17" s="65">
        <f t="shared" si="0"/>
        <v>-5</v>
      </c>
      <c r="H17" s="66">
        <f t="shared" si="1"/>
        <v>-22</v>
      </c>
      <c r="I17" s="20">
        <f t="shared" si="2"/>
        <v>-0.5</v>
      </c>
      <c r="J17" s="21">
        <f t="shared" si="3"/>
        <v>-0.20754716981132076</v>
      </c>
    </row>
    <row r="18" spans="1:10" x14ac:dyDescent="0.2">
      <c r="A18" s="7" t="s">
        <v>45</v>
      </c>
      <c r="B18" s="65">
        <v>647</v>
      </c>
      <c r="C18" s="66">
        <v>425</v>
      </c>
      <c r="D18" s="65">
        <v>5832</v>
      </c>
      <c r="E18" s="66">
        <v>5798</v>
      </c>
      <c r="F18" s="67"/>
      <c r="G18" s="65">
        <f t="shared" si="0"/>
        <v>222</v>
      </c>
      <c r="H18" s="66">
        <f t="shared" si="1"/>
        <v>34</v>
      </c>
      <c r="I18" s="20">
        <f t="shared" si="2"/>
        <v>0.52235294117647058</v>
      </c>
      <c r="J18" s="21">
        <f t="shared" si="3"/>
        <v>5.8640910658847882E-3</v>
      </c>
    </row>
    <row r="19" spans="1:10" x14ac:dyDescent="0.2">
      <c r="A19" s="7" t="s">
        <v>48</v>
      </c>
      <c r="B19" s="65">
        <v>1</v>
      </c>
      <c r="C19" s="66">
        <v>0</v>
      </c>
      <c r="D19" s="65">
        <v>6</v>
      </c>
      <c r="E19" s="66">
        <v>7</v>
      </c>
      <c r="F19" s="67"/>
      <c r="G19" s="65">
        <f t="shared" si="0"/>
        <v>1</v>
      </c>
      <c r="H19" s="66">
        <f t="shared" si="1"/>
        <v>-1</v>
      </c>
      <c r="I19" s="20" t="str">
        <f t="shared" si="2"/>
        <v>-</v>
      </c>
      <c r="J19" s="21">
        <f t="shared" si="3"/>
        <v>-0.14285714285714285</v>
      </c>
    </row>
    <row r="20" spans="1:10" x14ac:dyDescent="0.2">
      <c r="A20" s="7" t="s">
        <v>49</v>
      </c>
      <c r="B20" s="65">
        <v>28</v>
      </c>
      <c r="C20" s="66">
        <v>5</v>
      </c>
      <c r="D20" s="65">
        <v>134</v>
      </c>
      <c r="E20" s="66">
        <v>66</v>
      </c>
      <c r="F20" s="67"/>
      <c r="G20" s="65">
        <f t="shared" si="0"/>
        <v>23</v>
      </c>
      <c r="H20" s="66">
        <f t="shared" si="1"/>
        <v>68</v>
      </c>
      <c r="I20" s="20">
        <f t="shared" si="2"/>
        <v>4.5999999999999996</v>
      </c>
      <c r="J20" s="21">
        <f t="shared" si="3"/>
        <v>1.0303030303030303</v>
      </c>
    </row>
    <row r="21" spans="1:10" x14ac:dyDescent="0.2">
      <c r="A21" s="7" t="s">
        <v>50</v>
      </c>
      <c r="B21" s="65">
        <v>26</v>
      </c>
      <c r="C21" s="66">
        <v>6</v>
      </c>
      <c r="D21" s="65">
        <v>231</v>
      </c>
      <c r="E21" s="66">
        <v>61</v>
      </c>
      <c r="F21" s="67"/>
      <c r="G21" s="65">
        <f t="shared" si="0"/>
        <v>20</v>
      </c>
      <c r="H21" s="66">
        <f t="shared" si="1"/>
        <v>170</v>
      </c>
      <c r="I21" s="20">
        <f t="shared" si="2"/>
        <v>3.3333333333333335</v>
      </c>
      <c r="J21" s="21">
        <f t="shared" si="3"/>
        <v>2.7868852459016393</v>
      </c>
    </row>
    <row r="22" spans="1:10" x14ac:dyDescent="0.2">
      <c r="A22" s="7" t="s">
        <v>52</v>
      </c>
      <c r="B22" s="65">
        <v>1</v>
      </c>
      <c r="C22" s="66">
        <v>263</v>
      </c>
      <c r="D22" s="65">
        <v>1407</v>
      </c>
      <c r="E22" s="66">
        <v>3269</v>
      </c>
      <c r="F22" s="67"/>
      <c r="G22" s="65">
        <f t="shared" si="0"/>
        <v>-262</v>
      </c>
      <c r="H22" s="66">
        <f t="shared" si="1"/>
        <v>-1862</v>
      </c>
      <c r="I22" s="20">
        <f t="shared" si="2"/>
        <v>-0.99619771863117867</v>
      </c>
      <c r="J22" s="21">
        <f t="shared" si="3"/>
        <v>-0.56959314775160597</v>
      </c>
    </row>
    <row r="23" spans="1:10" x14ac:dyDescent="0.2">
      <c r="A23" s="7" t="s">
        <v>53</v>
      </c>
      <c r="B23" s="65">
        <v>208</v>
      </c>
      <c r="C23" s="66">
        <v>259</v>
      </c>
      <c r="D23" s="65">
        <v>2447</v>
      </c>
      <c r="E23" s="66">
        <v>3054</v>
      </c>
      <c r="F23" s="67"/>
      <c r="G23" s="65">
        <f t="shared" si="0"/>
        <v>-51</v>
      </c>
      <c r="H23" s="66">
        <f t="shared" si="1"/>
        <v>-607</v>
      </c>
      <c r="I23" s="20">
        <f t="shared" si="2"/>
        <v>-0.19691119691119691</v>
      </c>
      <c r="J23" s="21">
        <f t="shared" si="3"/>
        <v>-0.19875573018991485</v>
      </c>
    </row>
    <row r="24" spans="1:10" x14ac:dyDescent="0.2">
      <c r="A24" s="7" t="s">
        <v>54</v>
      </c>
      <c r="B24" s="65">
        <v>609</v>
      </c>
      <c r="C24" s="66">
        <v>589</v>
      </c>
      <c r="D24" s="65">
        <v>6763</v>
      </c>
      <c r="E24" s="66">
        <v>8555</v>
      </c>
      <c r="F24" s="67"/>
      <c r="G24" s="65">
        <f t="shared" si="0"/>
        <v>20</v>
      </c>
      <c r="H24" s="66">
        <f t="shared" si="1"/>
        <v>-1792</v>
      </c>
      <c r="I24" s="20">
        <f t="shared" si="2"/>
        <v>3.3955857385398983E-2</v>
      </c>
      <c r="J24" s="21">
        <f t="shared" si="3"/>
        <v>-0.20946814728229105</v>
      </c>
    </row>
    <row r="25" spans="1:10" x14ac:dyDescent="0.2">
      <c r="A25" s="7" t="s">
        <v>56</v>
      </c>
      <c r="B25" s="65">
        <v>0</v>
      </c>
      <c r="C25" s="66">
        <v>1</v>
      </c>
      <c r="D25" s="65">
        <v>12</v>
      </c>
      <c r="E25" s="66">
        <v>24</v>
      </c>
      <c r="F25" s="67"/>
      <c r="G25" s="65">
        <f t="shared" si="0"/>
        <v>-1</v>
      </c>
      <c r="H25" s="66">
        <f t="shared" si="1"/>
        <v>-12</v>
      </c>
      <c r="I25" s="20">
        <f t="shared" si="2"/>
        <v>-1</v>
      </c>
      <c r="J25" s="21">
        <f t="shared" si="3"/>
        <v>-0.5</v>
      </c>
    </row>
    <row r="26" spans="1:10" x14ac:dyDescent="0.2">
      <c r="A26" s="7" t="s">
        <v>59</v>
      </c>
      <c r="B26" s="65">
        <v>325</v>
      </c>
      <c r="C26" s="66">
        <v>291</v>
      </c>
      <c r="D26" s="65">
        <v>2363</v>
      </c>
      <c r="E26" s="66">
        <v>2422</v>
      </c>
      <c r="F26" s="67"/>
      <c r="G26" s="65">
        <f t="shared" si="0"/>
        <v>34</v>
      </c>
      <c r="H26" s="66">
        <f t="shared" si="1"/>
        <v>-59</v>
      </c>
      <c r="I26" s="20">
        <f t="shared" si="2"/>
        <v>0.11683848797250859</v>
      </c>
      <c r="J26" s="21">
        <f t="shared" si="3"/>
        <v>-2.4360033030553261E-2</v>
      </c>
    </row>
    <row r="27" spans="1:10" x14ac:dyDescent="0.2">
      <c r="A27" s="7" t="s">
        <v>60</v>
      </c>
      <c r="B27" s="65">
        <v>0</v>
      </c>
      <c r="C27" s="66">
        <v>0</v>
      </c>
      <c r="D27" s="65">
        <v>1</v>
      </c>
      <c r="E27" s="66">
        <v>0</v>
      </c>
      <c r="F27" s="67"/>
      <c r="G27" s="65">
        <f t="shared" si="0"/>
        <v>0</v>
      </c>
      <c r="H27" s="66">
        <f t="shared" si="1"/>
        <v>1</v>
      </c>
      <c r="I27" s="20" t="str">
        <f t="shared" si="2"/>
        <v>-</v>
      </c>
      <c r="J27" s="21" t="str">
        <f t="shared" si="3"/>
        <v>-</v>
      </c>
    </row>
    <row r="28" spans="1:10" x14ac:dyDescent="0.2">
      <c r="A28" s="7" t="s">
        <v>62</v>
      </c>
      <c r="B28" s="65">
        <v>2</v>
      </c>
      <c r="C28" s="66">
        <v>11</v>
      </c>
      <c r="D28" s="65">
        <v>108</v>
      </c>
      <c r="E28" s="66">
        <v>151</v>
      </c>
      <c r="F28" s="67"/>
      <c r="G28" s="65">
        <f t="shared" si="0"/>
        <v>-9</v>
      </c>
      <c r="H28" s="66">
        <f t="shared" si="1"/>
        <v>-43</v>
      </c>
      <c r="I28" s="20">
        <f t="shared" si="2"/>
        <v>-0.81818181818181823</v>
      </c>
      <c r="J28" s="21">
        <f t="shared" si="3"/>
        <v>-0.28476821192052981</v>
      </c>
    </row>
    <row r="29" spans="1:10" x14ac:dyDescent="0.2">
      <c r="A29" s="7" t="s">
        <v>63</v>
      </c>
      <c r="B29" s="65">
        <v>43</v>
      </c>
      <c r="C29" s="66">
        <v>20</v>
      </c>
      <c r="D29" s="65">
        <v>401</v>
      </c>
      <c r="E29" s="66">
        <v>406</v>
      </c>
      <c r="F29" s="67"/>
      <c r="G29" s="65">
        <f t="shared" si="0"/>
        <v>23</v>
      </c>
      <c r="H29" s="66">
        <f t="shared" si="1"/>
        <v>-5</v>
      </c>
      <c r="I29" s="20">
        <f t="shared" si="2"/>
        <v>1.1499999999999999</v>
      </c>
      <c r="J29" s="21">
        <f t="shared" si="3"/>
        <v>-1.2315270935960592E-2</v>
      </c>
    </row>
    <row r="30" spans="1:10" x14ac:dyDescent="0.2">
      <c r="A30" s="7" t="s">
        <v>65</v>
      </c>
      <c r="B30" s="65">
        <v>388</v>
      </c>
      <c r="C30" s="66">
        <v>408</v>
      </c>
      <c r="D30" s="65">
        <v>4912</v>
      </c>
      <c r="E30" s="66">
        <v>4478</v>
      </c>
      <c r="F30" s="67"/>
      <c r="G30" s="65">
        <f t="shared" si="0"/>
        <v>-20</v>
      </c>
      <c r="H30" s="66">
        <f t="shared" si="1"/>
        <v>434</v>
      </c>
      <c r="I30" s="20">
        <f t="shared" si="2"/>
        <v>-4.9019607843137254E-2</v>
      </c>
      <c r="J30" s="21">
        <f t="shared" si="3"/>
        <v>9.691826708351943E-2</v>
      </c>
    </row>
    <row r="31" spans="1:10" x14ac:dyDescent="0.2">
      <c r="A31" s="7" t="s">
        <v>66</v>
      </c>
      <c r="B31" s="65">
        <v>0</v>
      </c>
      <c r="C31" s="66">
        <v>0</v>
      </c>
      <c r="D31" s="65">
        <v>9</v>
      </c>
      <c r="E31" s="66">
        <v>16</v>
      </c>
      <c r="F31" s="67"/>
      <c r="G31" s="65">
        <f t="shared" si="0"/>
        <v>0</v>
      </c>
      <c r="H31" s="66">
        <f t="shared" si="1"/>
        <v>-7</v>
      </c>
      <c r="I31" s="20" t="str">
        <f t="shared" si="2"/>
        <v>-</v>
      </c>
      <c r="J31" s="21">
        <f t="shared" si="3"/>
        <v>-0.4375</v>
      </c>
    </row>
    <row r="32" spans="1:10" x14ac:dyDescent="0.2">
      <c r="A32" s="7" t="s">
        <v>67</v>
      </c>
      <c r="B32" s="65">
        <v>34</v>
      </c>
      <c r="C32" s="66">
        <v>41</v>
      </c>
      <c r="D32" s="65">
        <v>473</v>
      </c>
      <c r="E32" s="66">
        <v>566</v>
      </c>
      <c r="F32" s="67"/>
      <c r="G32" s="65">
        <f t="shared" si="0"/>
        <v>-7</v>
      </c>
      <c r="H32" s="66">
        <f t="shared" si="1"/>
        <v>-93</v>
      </c>
      <c r="I32" s="20">
        <f t="shared" si="2"/>
        <v>-0.17073170731707318</v>
      </c>
      <c r="J32" s="21">
        <f t="shared" si="3"/>
        <v>-0.16431095406360424</v>
      </c>
    </row>
    <row r="33" spans="1:10" x14ac:dyDescent="0.2">
      <c r="A33" s="7" t="s">
        <v>68</v>
      </c>
      <c r="B33" s="65">
        <v>112</v>
      </c>
      <c r="C33" s="66">
        <v>31</v>
      </c>
      <c r="D33" s="65">
        <v>722</v>
      </c>
      <c r="E33" s="66">
        <v>457</v>
      </c>
      <c r="F33" s="67"/>
      <c r="G33" s="65">
        <f t="shared" si="0"/>
        <v>81</v>
      </c>
      <c r="H33" s="66">
        <f t="shared" si="1"/>
        <v>265</v>
      </c>
      <c r="I33" s="20">
        <f t="shared" si="2"/>
        <v>2.6129032258064515</v>
      </c>
      <c r="J33" s="21">
        <f t="shared" si="3"/>
        <v>0.57986870897155363</v>
      </c>
    </row>
    <row r="34" spans="1:10" x14ac:dyDescent="0.2">
      <c r="A34" s="7" t="s">
        <v>69</v>
      </c>
      <c r="B34" s="65">
        <v>75</v>
      </c>
      <c r="C34" s="66">
        <v>41</v>
      </c>
      <c r="D34" s="65">
        <v>580</v>
      </c>
      <c r="E34" s="66">
        <v>579</v>
      </c>
      <c r="F34" s="67"/>
      <c r="G34" s="65">
        <f t="shared" si="0"/>
        <v>34</v>
      </c>
      <c r="H34" s="66">
        <f t="shared" si="1"/>
        <v>1</v>
      </c>
      <c r="I34" s="20">
        <f t="shared" si="2"/>
        <v>0.82926829268292679</v>
      </c>
      <c r="J34" s="21">
        <f t="shared" si="3"/>
        <v>1.7271157167530224E-3</v>
      </c>
    </row>
    <row r="35" spans="1:10" x14ac:dyDescent="0.2">
      <c r="A35" s="7" t="s">
        <v>70</v>
      </c>
      <c r="B35" s="65">
        <v>0</v>
      </c>
      <c r="C35" s="66">
        <v>0</v>
      </c>
      <c r="D35" s="65">
        <v>4</v>
      </c>
      <c r="E35" s="66">
        <v>3</v>
      </c>
      <c r="F35" s="67"/>
      <c r="G35" s="65">
        <f t="shared" si="0"/>
        <v>0</v>
      </c>
      <c r="H35" s="66">
        <f t="shared" si="1"/>
        <v>1</v>
      </c>
      <c r="I35" s="20" t="str">
        <f t="shared" si="2"/>
        <v>-</v>
      </c>
      <c r="J35" s="21">
        <f t="shared" si="3"/>
        <v>0.33333333333333331</v>
      </c>
    </row>
    <row r="36" spans="1:10" x14ac:dyDescent="0.2">
      <c r="A36" s="7" t="s">
        <v>73</v>
      </c>
      <c r="B36" s="65">
        <v>4</v>
      </c>
      <c r="C36" s="66">
        <v>0</v>
      </c>
      <c r="D36" s="65">
        <v>25</v>
      </c>
      <c r="E36" s="66">
        <v>38</v>
      </c>
      <c r="F36" s="67"/>
      <c r="G36" s="65">
        <f t="shared" si="0"/>
        <v>4</v>
      </c>
      <c r="H36" s="66">
        <f t="shared" si="1"/>
        <v>-13</v>
      </c>
      <c r="I36" s="20" t="str">
        <f t="shared" si="2"/>
        <v>-</v>
      </c>
      <c r="J36" s="21">
        <f t="shared" si="3"/>
        <v>-0.34210526315789475</v>
      </c>
    </row>
    <row r="37" spans="1:10" x14ac:dyDescent="0.2">
      <c r="A37" s="7" t="s">
        <v>74</v>
      </c>
      <c r="B37" s="65">
        <v>693</v>
      </c>
      <c r="C37" s="66">
        <v>434</v>
      </c>
      <c r="D37" s="65">
        <v>6918</v>
      </c>
      <c r="E37" s="66">
        <v>6841</v>
      </c>
      <c r="F37" s="67"/>
      <c r="G37" s="65">
        <f t="shared" si="0"/>
        <v>259</v>
      </c>
      <c r="H37" s="66">
        <f t="shared" si="1"/>
        <v>77</v>
      </c>
      <c r="I37" s="20">
        <f t="shared" si="2"/>
        <v>0.59677419354838712</v>
      </c>
      <c r="J37" s="21">
        <f t="shared" si="3"/>
        <v>1.1255664376553136E-2</v>
      </c>
    </row>
    <row r="38" spans="1:10" x14ac:dyDescent="0.2">
      <c r="A38" s="7" t="s">
        <v>75</v>
      </c>
      <c r="B38" s="65">
        <v>0</v>
      </c>
      <c r="C38" s="66">
        <v>0</v>
      </c>
      <c r="D38" s="65">
        <v>3</v>
      </c>
      <c r="E38" s="66">
        <v>0</v>
      </c>
      <c r="F38" s="67"/>
      <c r="G38" s="65">
        <f t="shared" ref="G38:G73" si="4">B38-C38</f>
        <v>0</v>
      </c>
      <c r="H38" s="66">
        <f t="shared" ref="H38:H73" si="5">D38-E38</f>
        <v>3</v>
      </c>
      <c r="I38" s="20" t="str">
        <f t="shared" ref="I38:I73" si="6">IF(C38=0, "-", IF(G38/C38&lt;10, G38/C38, "&gt;999%"))</f>
        <v>-</v>
      </c>
      <c r="J38" s="21" t="str">
        <f t="shared" ref="J38:J73" si="7">IF(E38=0, "-", IF(H38/E38&lt;10, H38/E38, "&gt;999%"))</f>
        <v>-</v>
      </c>
    </row>
    <row r="39" spans="1:10" x14ac:dyDescent="0.2">
      <c r="A39" s="7" t="s">
        <v>76</v>
      </c>
      <c r="B39" s="65">
        <v>136</v>
      </c>
      <c r="C39" s="66">
        <v>143</v>
      </c>
      <c r="D39" s="65">
        <v>1454</v>
      </c>
      <c r="E39" s="66">
        <v>1529</v>
      </c>
      <c r="F39" s="67"/>
      <c r="G39" s="65">
        <f t="shared" si="4"/>
        <v>-7</v>
      </c>
      <c r="H39" s="66">
        <f t="shared" si="5"/>
        <v>-75</v>
      </c>
      <c r="I39" s="20">
        <f t="shared" si="6"/>
        <v>-4.8951048951048952E-2</v>
      </c>
      <c r="J39" s="21">
        <f t="shared" si="7"/>
        <v>-4.9051667756703728E-2</v>
      </c>
    </row>
    <row r="40" spans="1:10" x14ac:dyDescent="0.2">
      <c r="A40" s="7" t="s">
        <v>78</v>
      </c>
      <c r="B40" s="65">
        <v>55</v>
      </c>
      <c r="C40" s="66">
        <v>25</v>
      </c>
      <c r="D40" s="65">
        <v>557</v>
      </c>
      <c r="E40" s="66">
        <v>374</v>
      </c>
      <c r="F40" s="67"/>
      <c r="G40" s="65">
        <f t="shared" si="4"/>
        <v>30</v>
      </c>
      <c r="H40" s="66">
        <f t="shared" si="5"/>
        <v>183</v>
      </c>
      <c r="I40" s="20">
        <f t="shared" si="6"/>
        <v>1.2</v>
      </c>
      <c r="J40" s="21">
        <f t="shared" si="7"/>
        <v>0.48930481283422461</v>
      </c>
    </row>
    <row r="41" spans="1:10" x14ac:dyDescent="0.2">
      <c r="A41" s="7" t="s">
        <v>79</v>
      </c>
      <c r="B41" s="65">
        <v>115</v>
      </c>
      <c r="C41" s="66">
        <v>62</v>
      </c>
      <c r="D41" s="65">
        <v>1059</v>
      </c>
      <c r="E41" s="66">
        <v>518</v>
      </c>
      <c r="F41" s="67"/>
      <c r="G41" s="65">
        <f t="shared" si="4"/>
        <v>53</v>
      </c>
      <c r="H41" s="66">
        <f t="shared" si="5"/>
        <v>541</v>
      </c>
      <c r="I41" s="20">
        <f t="shared" si="6"/>
        <v>0.85483870967741937</v>
      </c>
      <c r="J41" s="21">
        <f t="shared" si="7"/>
        <v>1.0444015444015444</v>
      </c>
    </row>
    <row r="42" spans="1:10" x14ac:dyDescent="0.2">
      <c r="A42" s="7" t="s">
        <v>80</v>
      </c>
      <c r="B42" s="65">
        <v>20</v>
      </c>
      <c r="C42" s="66">
        <v>11</v>
      </c>
      <c r="D42" s="65">
        <v>211</v>
      </c>
      <c r="E42" s="66">
        <v>203</v>
      </c>
      <c r="F42" s="67"/>
      <c r="G42" s="65">
        <f t="shared" si="4"/>
        <v>9</v>
      </c>
      <c r="H42" s="66">
        <f t="shared" si="5"/>
        <v>8</v>
      </c>
      <c r="I42" s="20">
        <f t="shared" si="6"/>
        <v>0.81818181818181823</v>
      </c>
      <c r="J42" s="21">
        <f t="shared" si="7"/>
        <v>3.9408866995073892E-2</v>
      </c>
    </row>
    <row r="43" spans="1:10" x14ac:dyDescent="0.2">
      <c r="A43" s="7" t="s">
        <v>81</v>
      </c>
      <c r="B43" s="65">
        <v>836</v>
      </c>
      <c r="C43" s="66">
        <v>597</v>
      </c>
      <c r="D43" s="65">
        <v>7652</v>
      </c>
      <c r="E43" s="66">
        <v>8807</v>
      </c>
      <c r="F43" s="67"/>
      <c r="G43" s="65">
        <f t="shared" si="4"/>
        <v>239</v>
      </c>
      <c r="H43" s="66">
        <f t="shared" si="5"/>
        <v>-1155</v>
      </c>
      <c r="I43" s="20">
        <f t="shared" si="6"/>
        <v>0.40033500837520936</v>
      </c>
      <c r="J43" s="21">
        <f t="shared" si="7"/>
        <v>-0.13114567957306689</v>
      </c>
    </row>
    <row r="44" spans="1:10" x14ac:dyDescent="0.2">
      <c r="A44" s="7" t="s">
        <v>82</v>
      </c>
      <c r="B44" s="65">
        <v>410</v>
      </c>
      <c r="C44" s="66">
        <v>331</v>
      </c>
      <c r="D44" s="65">
        <v>4052</v>
      </c>
      <c r="E44" s="66">
        <v>4068</v>
      </c>
      <c r="F44" s="67"/>
      <c r="G44" s="65">
        <f t="shared" si="4"/>
        <v>79</v>
      </c>
      <c r="H44" s="66">
        <f t="shared" si="5"/>
        <v>-16</v>
      </c>
      <c r="I44" s="20">
        <f t="shared" si="6"/>
        <v>0.23867069486404835</v>
      </c>
      <c r="J44" s="21">
        <f t="shared" si="7"/>
        <v>-3.9331366764995086E-3</v>
      </c>
    </row>
    <row r="45" spans="1:10" x14ac:dyDescent="0.2">
      <c r="A45" s="7" t="s">
        <v>83</v>
      </c>
      <c r="B45" s="65">
        <v>7</v>
      </c>
      <c r="C45" s="66">
        <v>3</v>
      </c>
      <c r="D45" s="65">
        <v>98</v>
      </c>
      <c r="E45" s="66">
        <v>82</v>
      </c>
      <c r="F45" s="67"/>
      <c r="G45" s="65">
        <f t="shared" si="4"/>
        <v>4</v>
      </c>
      <c r="H45" s="66">
        <f t="shared" si="5"/>
        <v>16</v>
      </c>
      <c r="I45" s="20">
        <f t="shared" si="6"/>
        <v>1.3333333333333333</v>
      </c>
      <c r="J45" s="21">
        <f t="shared" si="7"/>
        <v>0.1951219512195122</v>
      </c>
    </row>
    <row r="46" spans="1:10" x14ac:dyDescent="0.2">
      <c r="A46" s="7" t="s">
        <v>84</v>
      </c>
      <c r="B46" s="65">
        <v>20</v>
      </c>
      <c r="C46" s="66">
        <v>18</v>
      </c>
      <c r="D46" s="65">
        <v>298</v>
      </c>
      <c r="E46" s="66">
        <v>268</v>
      </c>
      <c r="F46" s="67"/>
      <c r="G46" s="65">
        <f t="shared" si="4"/>
        <v>2</v>
      </c>
      <c r="H46" s="66">
        <f t="shared" si="5"/>
        <v>30</v>
      </c>
      <c r="I46" s="20">
        <f t="shared" si="6"/>
        <v>0.1111111111111111</v>
      </c>
      <c r="J46" s="21">
        <f t="shared" si="7"/>
        <v>0.11194029850746269</v>
      </c>
    </row>
    <row r="47" spans="1:10" x14ac:dyDescent="0.2">
      <c r="A47" s="7" t="s">
        <v>85</v>
      </c>
      <c r="B47" s="65">
        <v>16</v>
      </c>
      <c r="C47" s="66">
        <v>26</v>
      </c>
      <c r="D47" s="65">
        <v>254</v>
      </c>
      <c r="E47" s="66">
        <v>167</v>
      </c>
      <c r="F47" s="67"/>
      <c r="G47" s="65">
        <f t="shared" si="4"/>
        <v>-10</v>
      </c>
      <c r="H47" s="66">
        <f t="shared" si="5"/>
        <v>87</v>
      </c>
      <c r="I47" s="20">
        <f t="shared" si="6"/>
        <v>-0.38461538461538464</v>
      </c>
      <c r="J47" s="21">
        <f t="shared" si="7"/>
        <v>0.52095808383233533</v>
      </c>
    </row>
    <row r="48" spans="1:10" x14ac:dyDescent="0.2">
      <c r="A48" s="7" t="s">
        <v>86</v>
      </c>
      <c r="B48" s="65">
        <v>31</v>
      </c>
      <c r="C48" s="66">
        <v>53</v>
      </c>
      <c r="D48" s="65">
        <v>437</v>
      </c>
      <c r="E48" s="66">
        <v>532</v>
      </c>
      <c r="F48" s="67"/>
      <c r="G48" s="65">
        <f t="shared" si="4"/>
        <v>-22</v>
      </c>
      <c r="H48" s="66">
        <f t="shared" si="5"/>
        <v>-95</v>
      </c>
      <c r="I48" s="20">
        <f t="shared" si="6"/>
        <v>-0.41509433962264153</v>
      </c>
      <c r="J48" s="21">
        <f t="shared" si="7"/>
        <v>-0.17857142857142858</v>
      </c>
    </row>
    <row r="49" spans="1:10" x14ac:dyDescent="0.2">
      <c r="A49" s="7" t="s">
        <v>87</v>
      </c>
      <c r="B49" s="65">
        <v>0</v>
      </c>
      <c r="C49" s="66">
        <v>0</v>
      </c>
      <c r="D49" s="65">
        <v>4</v>
      </c>
      <c r="E49" s="66">
        <v>4</v>
      </c>
      <c r="F49" s="67"/>
      <c r="G49" s="65">
        <f t="shared" si="4"/>
        <v>0</v>
      </c>
      <c r="H49" s="66">
        <f t="shared" si="5"/>
        <v>0</v>
      </c>
      <c r="I49" s="20" t="str">
        <f t="shared" si="6"/>
        <v>-</v>
      </c>
      <c r="J49" s="21">
        <f t="shared" si="7"/>
        <v>0</v>
      </c>
    </row>
    <row r="50" spans="1:10" x14ac:dyDescent="0.2">
      <c r="A50" s="7" t="s">
        <v>89</v>
      </c>
      <c r="B50" s="65">
        <v>43</v>
      </c>
      <c r="C50" s="66">
        <v>23</v>
      </c>
      <c r="D50" s="65">
        <v>354</v>
      </c>
      <c r="E50" s="66">
        <v>271</v>
      </c>
      <c r="F50" s="67"/>
      <c r="G50" s="65">
        <f t="shared" si="4"/>
        <v>20</v>
      </c>
      <c r="H50" s="66">
        <f t="shared" si="5"/>
        <v>83</v>
      </c>
      <c r="I50" s="20">
        <f t="shared" si="6"/>
        <v>0.86956521739130432</v>
      </c>
      <c r="J50" s="21">
        <f t="shared" si="7"/>
        <v>0.30627306273062732</v>
      </c>
    </row>
    <row r="51" spans="1:10" x14ac:dyDescent="0.2">
      <c r="A51" s="7" t="s">
        <v>90</v>
      </c>
      <c r="B51" s="65">
        <v>29</v>
      </c>
      <c r="C51" s="66">
        <v>31</v>
      </c>
      <c r="D51" s="65">
        <v>201</v>
      </c>
      <c r="E51" s="66">
        <v>140</v>
      </c>
      <c r="F51" s="67"/>
      <c r="G51" s="65">
        <f t="shared" si="4"/>
        <v>-2</v>
      </c>
      <c r="H51" s="66">
        <f t="shared" si="5"/>
        <v>61</v>
      </c>
      <c r="I51" s="20">
        <f t="shared" si="6"/>
        <v>-6.4516129032258063E-2</v>
      </c>
      <c r="J51" s="21">
        <f t="shared" si="7"/>
        <v>0.43571428571428572</v>
      </c>
    </row>
    <row r="52" spans="1:10" x14ac:dyDescent="0.2">
      <c r="A52" s="7" t="s">
        <v>91</v>
      </c>
      <c r="B52" s="65">
        <v>242</v>
      </c>
      <c r="C52" s="66">
        <v>273</v>
      </c>
      <c r="D52" s="65">
        <v>2817</v>
      </c>
      <c r="E52" s="66">
        <v>3461</v>
      </c>
      <c r="F52" s="67"/>
      <c r="G52" s="65">
        <f t="shared" si="4"/>
        <v>-31</v>
      </c>
      <c r="H52" s="66">
        <f t="shared" si="5"/>
        <v>-644</v>
      </c>
      <c r="I52" s="20">
        <f t="shared" si="6"/>
        <v>-0.11355311355311355</v>
      </c>
      <c r="J52" s="21">
        <f t="shared" si="7"/>
        <v>-0.18607338919387462</v>
      </c>
    </row>
    <row r="53" spans="1:10" x14ac:dyDescent="0.2">
      <c r="A53" s="7" t="s">
        <v>92</v>
      </c>
      <c r="B53" s="65">
        <v>249</v>
      </c>
      <c r="C53" s="66">
        <v>192</v>
      </c>
      <c r="D53" s="65">
        <v>2290</v>
      </c>
      <c r="E53" s="66">
        <v>2357</v>
      </c>
      <c r="F53" s="67"/>
      <c r="G53" s="65">
        <f t="shared" si="4"/>
        <v>57</v>
      </c>
      <c r="H53" s="66">
        <f t="shared" si="5"/>
        <v>-67</v>
      </c>
      <c r="I53" s="20">
        <f t="shared" si="6"/>
        <v>0.296875</v>
      </c>
      <c r="J53" s="21">
        <f t="shared" si="7"/>
        <v>-2.8425965210012727E-2</v>
      </c>
    </row>
    <row r="54" spans="1:10" x14ac:dyDescent="0.2">
      <c r="A54" s="7" t="s">
        <v>93</v>
      </c>
      <c r="B54" s="65">
        <v>2807</v>
      </c>
      <c r="C54" s="66">
        <v>1837</v>
      </c>
      <c r="D54" s="65">
        <v>25065</v>
      </c>
      <c r="E54" s="66">
        <v>23190</v>
      </c>
      <c r="F54" s="67"/>
      <c r="G54" s="65">
        <f t="shared" si="4"/>
        <v>970</v>
      </c>
      <c r="H54" s="66">
        <f t="shared" si="5"/>
        <v>1875</v>
      </c>
      <c r="I54" s="20">
        <f t="shared" si="6"/>
        <v>0.52803483941208496</v>
      </c>
      <c r="J54" s="21">
        <f t="shared" si="7"/>
        <v>8.0853816300129361E-2</v>
      </c>
    </row>
    <row r="55" spans="1:10" x14ac:dyDescent="0.2">
      <c r="A55" s="7" t="s">
        <v>95</v>
      </c>
      <c r="B55" s="65">
        <v>217</v>
      </c>
      <c r="C55" s="66">
        <v>269</v>
      </c>
      <c r="D55" s="65">
        <v>2783</v>
      </c>
      <c r="E55" s="66">
        <v>3391</v>
      </c>
      <c r="F55" s="67"/>
      <c r="G55" s="65">
        <f t="shared" si="4"/>
        <v>-52</v>
      </c>
      <c r="H55" s="66">
        <f t="shared" si="5"/>
        <v>-608</v>
      </c>
      <c r="I55" s="20">
        <f t="shared" si="6"/>
        <v>-0.19330855018587362</v>
      </c>
      <c r="J55" s="21">
        <f t="shared" si="7"/>
        <v>-0.17929814214096138</v>
      </c>
    </row>
    <row r="56" spans="1:10" x14ac:dyDescent="0.2">
      <c r="A56" s="7" t="s">
        <v>96</v>
      </c>
      <c r="B56" s="65">
        <v>48</v>
      </c>
      <c r="C56" s="66">
        <v>31</v>
      </c>
      <c r="D56" s="65">
        <v>466</v>
      </c>
      <c r="E56" s="66">
        <v>470</v>
      </c>
      <c r="F56" s="67"/>
      <c r="G56" s="65">
        <f t="shared" si="4"/>
        <v>17</v>
      </c>
      <c r="H56" s="66">
        <f t="shared" si="5"/>
        <v>-4</v>
      </c>
      <c r="I56" s="20">
        <f t="shared" si="6"/>
        <v>0.54838709677419351</v>
      </c>
      <c r="J56" s="21">
        <f t="shared" si="7"/>
        <v>-8.5106382978723406E-3</v>
      </c>
    </row>
    <row r="57" spans="1:10" x14ac:dyDescent="0.2">
      <c r="A57" s="142" t="s">
        <v>40</v>
      </c>
      <c r="B57" s="143">
        <v>3</v>
      </c>
      <c r="C57" s="144">
        <v>1</v>
      </c>
      <c r="D57" s="143">
        <v>21</v>
      </c>
      <c r="E57" s="144">
        <v>18</v>
      </c>
      <c r="F57" s="145"/>
      <c r="G57" s="143">
        <f t="shared" si="4"/>
        <v>2</v>
      </c>
      <c r="H57" s="144">
        <f t="shared" si="5"/>
        <v>3</v>
      </c>
      <c r="I57" s="151">
        <f t="shared" si="6"/>
        <v>2</v>
      </c>
      <c r="J57" s="152">
        <f t="shared" si="7"/>
        <v>0.16666666666666666</v>
      </c>
    </row>
    <row r="58" spans="1:10" x14ac:dyDescent="0.2">
      <c r="A58" s="7" t="s">
        <v>41</v>
      </c>
      <c r="B58" s="65">
        <v>0</v>
      </c>
      <c r="C58" s="66">
        <v>0</v>
      </c>
      <c r="D58" s="65">
        <v>2</v>
      </c>
      <c r="E58" s="66">
        <v>0</v>
      </c>
      <c r="F58" s="67"/>
      <c r="G58" s="65">
        <f t="shared" si="4"/>
        <v>0</v>
      </c>
      <c r="H58" s="66">
        <f t="shared" si="5"/>
        <v>2</v>
      </c>
      <c r="I58" s="20" t="str">
        <f t="shared" si="6"/>
        <v>-</v>
      </c>
      <c r="J58" s="21" t="str">
        <f t="shared" si="7"/>
        <v>-</v>
      </c>
    </row>
    <row r="59" spans="1:10" x14ac:dyDescent="0.2">
      <c r="A59" s="7" t="s">
        <v>46</v>
      </c>
      <c r="B59" s="65">
        <v>1</v>
      </c>
      <c r="C59" s="66">
        <v>1</v>
      </c>
      <c r="D59" s="65">
        <v>14</v>
      </c>
      <c r="E59" s="66">
        <v>13</v>
      </c>
      <c r="F59" s="67"/>
      <c r="G59" s="65">
        <f t="shared" si="4"/>
        <v>0</v>
      </c>
      <c r="H59" s="66">
        <f t="shared" si="5"/>
        <v>1</v>
      </c>
      <c r="I59" s="20">
        <f t="shared" si="6"/>
        <v>0</v>
      </c>
      <c r="J59" s="21">
        <f t="shared" si="7"/>
        <v>7.6923076923076927E-2</v>
      </c>
    </row>
    <row r="60" spans="1:10" x14ac:dyDescent="0.2">
      <c r="A60" s="7" t="s">
        <v>47</v>
      </c>
      <c r="B60" s="65">
        <v>71</v>
      </c>
      <c r="C60" s="66">
        <v>14</v>
      </c>
      <c r="D60" s="65">
        <v>490</v>
      </c>
      <c r="E60" s="66">
        <v>219</v>
      </c>
      <c r="F60" s="67"/>
      <c r="G60" s="65">
        <f t="shared" si="4"/>
        <v>57</v>
      </c>
      <c r="H60" s="66">
        <f t="shared" si="5"/>
        <v>271</v>
      </c>
      <c r="I60" s="20">
        <f t="shared" si="6"/>
        <v>4.0714285714285712</v>
      </c>
      <c r="J60" s="21">
        <f t="shared" si="7"/>
        <v>1.2374429223744292</v>
      </c>
    </row>
    <row r="61" spans="1:10" x14ac:dyDescent="0.2">
      <c r="A61" s="7" t="s">
        <v>51</v>
      </c>
      <c r="B61" s="65">
        <v>46</v>
      </c>
      <c r="C61" s="66">
        <v>48</v>
      </c>
      <c r="D61" s="65">
        <v>610</v>
      </c>
      <c r="E61" s="66">
        <v>621</v>
      </c>
      <c r="F61" s="67"/>
      <c r="G61" s="65">
        <f t="shared" si="4"/>
        <v>-2</v>
      </c>
      <c r="H61" s="66">
        <f t="shared" si="5"/>
        <v>-11</v>
      </c>
      <c r="I61" s="20">
        <f t="shared" si="6"/>
        <v>-4.1666666666666664E-2</v>
      </c>
      <c r="J61" s="21">
        <f t="shared" si="7"/>
        <v>-1.7713365539452495E-2</v>
      </c>
    </row>
    <row r="62" spans="1:10" x14ac:dyDescent="0.2">
      <c r="A62" s="7" t="s">
        <v>55</v>
      </c>
      <c r="B62" s="65">
        <v>4</v>
      </c>
      <c r="C62" s="66">
        <v>1</v>
      </c>
      <c r="D62" s="65">
        <v>27</v>
      </c>
      <c r="E62" s="66">
        <v>15</v>
      </c>
      <c r="F62" s="67"/>
      <c r="G62" s="65">
        <f t="shared" si="4"/>
        <v>3</v>
      </c>
      <c r="H62" s="66">
        <f t="shared" si="5"/>
        <v>12</v>
      </c>
      <c r="I62" s="20">
        <f t="shared" si="6"/>
        <v>3</v>
      </c>
      <c r="J62" s="21">
        <f t="shared" si="7"/>
        <v>0.8</v>
      </c>
    </row>
    <row r="63" spans="1:10" x14ac:dyDescent="0.2">
      <c r="A63" s="7" t="s">
        <v>57</v>
      </c>
      <c r="B63" s="65">
        <v>0</v>
      </c>
      <c r="C63" s="66">
        <v>1</v>
      </c>
      <c r="D63" s="65">
        <v>12</v>
      </c>
      <c r="E63" s="66">
        <v>5</v>
      </c>
      <c r="F63" s="67"/>
      <c r="G63" s="65">
        <f t="shared" si="4"/>
        <v>-1</v>
      </c>
      <c r="H63" s="66">
        <f t="shared" si="5"/>
        <v>7</v>
      </c>
      <c r="I63" s="20">
        <f t="shared" si="6"/>
        <v>-1</v>
      </c>
      <c r="J63" s="21">
        <f t="shared" si="7"/>
        <v>1.4</v>
      </c>
    </row>
    <row r="64" spans="1:10" x14ac:dyDescent="0.2">
      <c r="A64" s="7" t="s">
        <v>58</v>
      </c>
      <c r="B64" s="65">
        <v>92</v>
      </c>
      <c r="C64" s="66">
        <v>88</v>
      </c>
      <c r="D64" s="65">
        <v>1156</v>
      </c>
      <c r="E64" s="66">
        <v>1043</v>
      </c>
      <c r="F64" s="67"/>
      <c r="G64" s="65">
        <f t="shared" si="4"/>
        <v>4</v>
      </c>
      <c r="H64" s="66">
        <f t="shared" si="5"/>
        <v>113</v>
      </c>
      <c r="I64" s="20">
        <f t="shared" si="6"/>
        <v>4.5454545454545456E-2</v>
      </c>
      <c r="J64" s="21">
        <f t="shared" si="7"/>
        <v>0.10834132310642378</v>
      </c>
    </row>
    <row r="65" spans="1:10" x14ac:dyDescent="0.2">
      <c r="A65" s="7" t="s">
        <v>61</v>
      </c>
      <c r="B65" s="65">
        <v>5</v>
      </c>
      <c r="C65" s="66">
        <v>7</v>
      </c>
      <c r="D65" s="65">
        <v>78</v>
      </c>
      <c r="E65" s="66">
        <v>68</v>
      </c>
      <c r="F65" s="67"/>
      <c r="G65" s="65">
        <f t="shared" si="4"/>
        <v>-2</v>
      </c>
      <c r="H65" s="66">
        <f t="shared" si="5"/>
        <v>10</v>
      </c>
      <c r="I65" s="20">
        <f t="shared" si="6"/>
        <v>-0.2857142857142857</v>
      </c>
      <c r="J65" s="21">
        <f t="shared" si="7"/>
        <v>0.14705882352941177</v>
      </c>
    </row>
    <row r="66" spans="1:10" x14ac:dyDescent="0.2">
      <c r="A66" s="7" t="s">
        <v>64</v>
      </c>
      <c r="B66" s="65">
        <v>24</v>
      </c>
      <c r="C66" s="66">
        <v>22</v>
      </c>
      <c r="D66" s="65">
        <v>158</v>
      </c>
      <c r="E66" s="66">
        <v>161</v>
      </c>
      <c r="F66" s="67"/>
      <c r="G66" s="65">
        <f t="shared" si="4"/>
        <v>2</v>
      </c>
      <c r="H66" s="66">
        <f t="shared" si="5"/>
        <v>-3</v>
      </c>
      <c r="I66" s="20">
        <f t="shared" si="6"/>
        <v>9.0909090909090912E-2</v>
      </c>
      <c r="J66" s="21">
        <f t="shared" si="7"/>
        <v>-1.8633540372670808E-2</v>
      </c>
    </row>
    <row r="67" spans="1:10" x14ac:dyDescent="0.2">
      <c r="A67" s="7" t="s">
        <v>71</v>
      </c>
      <c r="B67" s="65">
        <v>13</v>
      </c>
      <c r="C67" s="66">
        <v>10</v>
      </c>
      <c r="D67" s="65">
        <v>77</v>
      </c>
      <c r="E67" s="66">
        <v>108</v>
      </c>
      <c r="F67" s="67"/>
      <c r="G67" s="65">
        <f t="shared" si="4"/>
        <v>3</v>
      </c>
      <c r="H67" s="66">
        <f t="shared" si="5"/>
        <v>-31</v>
      </c>
      <c r="I67" s="20">
        <f t="shared" si="6"/>
        <v>0.3</v>
      </c>
      <c r="J67" s="21">
        <f t="shared" si="7"/>
        <v>-0.28703703703703703</v>
      </c>
    </row>
    <row r="68" spans="1:10" x14ac:dyDescent="0.2">
      <c r="A68" s="7" t="s">
        <v>72</v>
      </c>
      <c r="B68" s="65">
        <v>11</v>
      </c>
      <c r="C68" s="66">
        <v>9</v>
      </c>
      <c r="D68" s="65">
        <v>80</v>
      </c>
      <c r="E68" s="66">
        <v>75</v>
      </c>
      <c r="F68" s="67"/>
      <c r="G68" s="65">
        <f t="shared" si="4"/>
        <v>2</v>
      </c>
      <c r="H68" s="66">
        <f t="shared" si="5"/>
        <v>5</v>
      </c>
      <c r="I68" s="20">
        <f t="shared" si="6"/>
        <v>0.22222222222222221</v>
      </c>
      <c r="J68" s="21">
        <f t="shared" si="7"/>
        <v>6.6666666666666666E-2</v>
      </c>
    </row>
    <row r="69" spans="1:10" x14ac:dyDescent="0.2">
      <c r="A69" s="7" t="s">
        <v>77</v>
      </c>
      <c r="B69" s="65">
        <v>7</v>
      </c>
      <c r="C69" s="66">
        <v>6</v>
      </c>
      <c r="D69" s="65">
        <v>67</v>
      </c>
      <c r="E69" s="66">
        <v>131</v>
      </c>
      <c r="F69" s="67"/>
      <c r="G69" s="65">
        <f t="shared" si="4"/>
        <v>1</v>
      </c>
      <c r="H69" s="66">
        <f t="shared" si="5"/>
        <v>-64</v>
      </c>
      <c r="I69" s="20">
        <f t="shared" si="6"/>
        <v>0.16666666666666666</v>
      </c>
      <c r="J69" s="21">
        <f t="shared" si="7"/>
        <v>-0.48854961832061067</v>
      </c>
    </row>
    <row r="70" spans="1:10" x14ac:dyDescent="0.2">
      <c r="A70" s="7" t="s">
        <v>88</v>
      </c>
      <c r="B70" s="65">
        <v>12</v>
      </c>
      <c r="C70" s="66">
        <v>20</v>
      </c>
      <c r="D70" s="65">
        <v>151</v>
      </c>
      <c r="E70" s="66">
        <v>142</v>
      </c>
      <c r="F70" s="67"/>
      <c r="G70" s="65">
        <f t="shared" si="4"/>
        <v>-8</v>
      </c>
      <c r="H70" s="66">
        <f t="shared" si="5"/>
        <v>9</v>
      </c>
      <c r="I70" s="20">
        <f t="shared" si="6"/>
        <v>-0.4</v>
      </c>
      <c r="J70" s="21">
        <f t="shared" si="7"/>
        <v>6.3380281690140844E-2</v>
      </c>
    </row>
    <row r="71" spans="1:10" x14ac:dyDescent="0.2">
      <c r="A71" s="7" t="s">
        <v>94</v>
      </c>
      <c r="B71" s="65">
        <v>8</v>
      </c>
      <c r="C71" s="66">
        <v>4</v>
      </c>
      <c r="D71" s="65">
        <v>83</v>
      </c>
      <c r="E71" s="66">
        <v>74</v>
      </c>
      <c r="F71" s="67"/>
      <c r="G71" s="65">
        <f t="shared" si="4"/>
        <v>4</v>
      </c>
      <c r="H71" s="66">
        <f t="shared" si="5"/>
        <v>9</v>
      </c>
      <c r="I71" s="20">
        <f t="shared" si="6"/>
        <v>1</v>
      </c>
      <c r="J71" s="21">
        <f t="shared" si="7"/>
        <v>0.12162162162162163</v>
      </c>
    </row>
    <row r="72" spans="1:10" x14ac:dyDescent="0.2">
      <c r="A72" s="7" t="s">
        <v>97</v>
      </c>
      <c r="B72" s="65">
        <v>25</v>
      </c>
      <c r="C72" s="66">
        <v>11</v>
      </c>
      <c r="D72" s="65">
        <v>236</v>
      </c>
      <c r="E72" s="66">
        <v>270</v>
      </c>
      <c r="F72" s="67"/>
      <c r="G72" s="65">
        <f t="shared" si="4"/>
        <v>14</v>
      </c>
      <c r="H72" s="66">
        <f t="shared" si="5"/>
        <v>-34</v>
      </c>
      <c r="I72" s="20">
        <f t="shared" si="6"/>
        <v>1.2727272727272727</v>
      </c>
      <c r="J72" s="21">
        <f t="shared" si="7"/>
        <v>-0.12592592592592591</v>
      </c>
    </row>
    <row r="73" spans="1:10" x14ac:dyDescent="0.2">
      <c r="A73" s="7" t="s">
        <v>98</v>
      </c>
      <c r="B73" s="65">
        <v>2</v>
      </c>
      <c r="C73" s="66">
        <v>1</v>
      </c>
      <c r="D73" s="65">
        <v>18</v>
      </c>
      <c r="E73" s="66">
        <v>18</v>
      </c>
      <c r="F73" s="67"/>
      <c r="G73" s="65">
        <f t="shared" si="4"/>
        <v>1</v>
      </c>
      <c r="H73" s="66">
        <f t="shared" si="5"/>
        <v>0</v>
      </c>
      <c r="I73" s="20">
        <f t="shared" si="6"/>
        <v>1</v>
      </c>
      <c r="J73" s="21">
        <f t="shared" si="7"/>
        <v>0</v>
      </c>
    </row>
    <row r="74" spans="1:10" x14ac:dyDescent="0.2">
      <c r="A74" s="1"/>
      <c r="B74" s="68"/>
      <c r="C74" s="69"/>
      <c r="D74" s="68"/>
      <c r="E74" s="69"/>
      <c r="F74" s="70"/>
      <c r="G74" s="68"/>
      <c r="H74" s="69"/>
      <c r="I74" s="5"/>
      <c r="J74" s="6"/>
    </row>
    <row r="75" spans="1:10" s="43" customFormat="1" x14ac:dyDescent="0.2">
      <c r="A75" s="27" t="s">
        <v>5</v>
      </c>
      <c r="B75" s="71">
        <f>SUM(B6:B74)</f>
        <v>9098</v>
      </c>
      <c r="C75" s="72">
        <f>SUM(C6:C74)</f>
        <v>7197</v>
      </c>
      <c r="D75" s="71">
        <f>SUM(D6:D74)</f>
        <v>89434</v>
      </c>
      <c r="E75" s="72">
        <f>SUM(E6:E74)</f>
        <v>91901</v>
      </c>
      <c r="F75" s="73"/>
      <c r="G75" s="71">
        <f>SUM(G6:G74)</f>
        <v>1901</v>
      </c>
      <c r="H75" s="72">
        <f>SUM(H6:H74)</f>
        <v>-2467</v>
      </c>
      <c r="I75" s="37">
        <f>IF(C75=0, 0, G75/C75)</f>
        <v>0.26413783520911494</v>
      </c>
      <c r="J75" s="38">
        <f>IF(E75=0, 0, H75/E75)</f>
        <v>-2.6844103981458308E-2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110</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4.3965706748735997E-2</v>
      </c>
      <c r="C6" s="17">
        <v>2.7789356676392901E-2</v>
      </c>
      <c r="D6" s="16">
        <v>6.48522933112686E-2</v>
      </c>
      <c r="E6" s="17">
        <v>4.1348842776465999E-2</v>
      </c>
      <c r="F6" s="12"/>
      <c r="G6" s="10">
        <f t="shared" ref="G6:G37" si="0">B6-C6</f>
        <v>1.6176350072343096E-2</v>
      </c>
      <c r="H6" s="11">
        <f t="shared" ref="H6:H37" si="1">D6-E6</f>
        <v>2.35034505348026E-2</v>
      </c>
    </row>
    <row r="7" spans="1:8" x14ac:dyDescent="0.2">
      <c r="A7" s="7" t="s">
        <v>32</v>
      </c>
      <c r="B7" s="16">
        <v>0</v>
      </c>
      <c r="C7" s="17">
        <v>0</v>
      </c>
      <c r="D7" s="16">
        <v>0</v>
      </c>
      <c r="E7" s="17">
        <v>1.0881274414859499E-3</v>
      </c>
      <c r="F7" s="12"/>
      <c r="G7" s="10">
        <f t="shared" si="0"/>
        <v>0</v>
      </c>
      <c r="H7" s="11">
        <f t="shared" si="1"/>
        <v>-1.0881274414859499E-3</v>
      </c>
    </row>
    <row r="8" spans="1:8" x14ac:dyDescent="0.2">
      <c r="A8" s="7" t="s">
        <v>33</v>
      </c>
      <c r="B8" s="16">
        <v>1.0991426687183999E-2</v>
      </c>
      <c r="C8" s="17">
        <v>0</v>
      </c>
      <c r="D8" s="16">
        <v>5.5907149406266097E-3</v>
      </c>
      <c r="E8" s="17">
        <v>8.7050195318875787E-3</v>
      </c>
      <c r="F8" s="12"/>
      <c r="G8" s="10">
        <f t="shared" si="0"/>
        <v>1.0991426687183999E-2</v>
      </c>
      <c r="H8" s="11">
        <f t="shared" si="1"/>
        <v>-3.114304591260969E-3</v>
      </c>
    </row>
    <row r="9" spans="1:8" x14ac:dyDescent="0.2">
      <c r="A9" s="7" t="s">
        <v>34</v>
      </c>
      <c r="B9" s="16">
        <v>1.70367113651352</v>
      </c>
      <c r="C9" s="17">
        <v>1.3060997637904701</v>
      </c>
      <c r="D9" s="16">
        <v>1.31717244001163</v>
      </c>
      <c r="E9" s="17">
        <v>0.94014210944385801</v>
      </c>
      <c r="F9" s="12"/>
      <c r="G9" s="10">
        <f t="shared" si="0"/>
        <v>0.39757137272304988</v>
      </c>
      <c r="H9" s="11">
        <f t="shared" si="1"/>
        <v>0.37703033056777202</v>
      </c>
    </row>
    <row r="10" spans="1:8" x14ac:dyDescent="0.2">
      <c r="A10" s="7" t="s">
        <v>35</v>
      </c>
      <c r="B10" s="16">
        <v>3.2974280061552001E-2</v>
      </c>
      <c r="C10" s="17">
        <v>2.7789356676392901E-2</v>
      </c>
      <c r="D10" s="16">
        <v>2.2362859762506401E-2</v>
      </c>
      <c r="E10" s="17">
        <v>1.52337841808033E-2</v>
      </c>
      <c r="F10" s="12"/>
      <c r="G10" s="10">
        <f t="shared" si="0"/>
        <v>5.1849233851591001E-3</v>
      </c>
      <c r="H10" s="11">
        <f t="shared" si="1"/>
        <v>7.129075581703101E-3</v>
      </c>
    </row>
    <row r="11" spans="1:8" x14ac:dyDescent="0.2">
      <c r="A11" s="7" t="s">
        <v>36</v>
      </c>
      <c r="B11" s="16">
        <v>1.3739283358979999</v>
      </c>
      <c r="C11" s="17">
        <v>1.2644157287758802</v>
      </c>
      <c r="D11" s="16">
        <v>1.45805845651542</v>
      </c>
      <c r="E11" s="17">
        <v>1.2535228125918099</v>
      </c>
      <c r="F11" s="12"/>
      <c r="G11" s="10">
        <f t="shared" si="0"/>
        <v>0.10951260712211974</v>
      </c>
      <c r="H11" s="11">
        <f t="shared" si="1"/>
        <v>0.20453564392361012</v>
      </c>
    </row>
    <row r="12" spans="1:8" x14ac:dyDescent="0.2">
      <c r="A12" s="7" t="s">
        <v>37</v>
      </c>
      <c r="B12" s="16">
        <v>2.1982853374367999E-2</v>
      </c>
      <c r="C12" s="17">
        <v>0</v>
      </c>
      <c r="D12" s="16">
        <v>2.23628597625064E-3</v>
      </c>
      <c r="E12" s="17">
        <v>0</v>
      </c>
      <c r="F12" s="12"/>
      <c r="G12" s="10">
        <f t="shared" si="0"/>
        <v>2.1982853374367999E-2</v>
      </c>
      <c r="H12" s="11">
        <f t="shared" si="1"/>
        <v>2.23628597625064E-3</v>
      </c>
    </row>
    <row r="13" spans="1:8" x14ac:dyDescent="0.2">
      <c r="A13" s="7" t="s">
        <v>38</v>
      </c>
      <c r="B13" s="16">
        <v>0</v>
      </c>
      <c r="C13" s="17">
        <v>1.3894678338196499E-2</v>
      </c>
      <c r="D13" s="16">
        <v>1.56540018337545E-2</v>
      </c>
      <c r="E13" s="17">
        <v>1.52337841808033E-2</v>
      </c>
      <c r="F13" s="12"/>
      <c r="G13" s="10">
        <f t="shared" si="0"/>
        <v>-1.3894678338196499E-2</v>
      </c>
      <c r="H13" s="11">
        <f t="shared" si="1"/>
        <v>4.2021765295120056E-4</v>
      </c>
    </row>
    <row r="14" spans="1:8" x14ac:dyDescent="0.2">
      <c r="A14" s="7" t="s">
        <v>39</v>
      </c>
      <c r="B14" s="16">
        <v>0</v>
      </c>
      <c r="C14" s="17">
        <v>1.3894678338196499E-2</v>
      </c>
      <c r="D14" s="16">
        <v>1.0063286893127901E-2</v>
      </c>
      <c r="E14" s="17">
        <v>9.7931469733735198E-3</v>
      </c>
      <c r="F14" s="12"/>
      <c r="G14" s="10">
        <f t="shared" si="0"/>
        <v>-1.3894678338196499E-2</v>
      </c>
      <c r="H14" s="11">
        <f t="shared" si="1"/>
        <v>2.7013991975438113E-4</v>
      </c>
    </row>
    <row r="15" spans="1:8" x14ac:dyDescent="0.2">
      <c r="A15" s="7" t="s">
        <v>42</v>
      </c>
      <c r="B15" s="16">
        <v>2.1982853374367999E-2</v>
      </c>
      <c r="C15" s="17">
        <v>0</v>
      </c>
      <c r="D15" s="16">
        <v>2.2362859762506401E-2</v>
      </c>
      <c r="E15" s="17">
        <v>2.61150585956627E-2</v>
      </c>
      <c r="F15" s="12"/>
      <c r="G15" s="10">
        <f t="shared" si="0"/>
        <v>2.1982853374367999E-2</v>
      </c>
      <c r="H15" s="11">
        <f t="shared" si="1"/>
        <v>-3.7521988331562992E-3</v>
      </c>
    </row>
    <row r="16" spans="1:8" x14ac:dyDescent="0.2">
      <c r="A16" s="7" t="s">
        <v>43</v>
      </c>
      <c r="B16" s="16">
        <v>0</v>
      </c>
      <c r="C16" s="17">
        <v>2.7789356676392901E-2</v>
      </c>
      <c r="D16" s="16">
        <v>6.3734150323143307E-2</v>
      </c>
      <c r="E16" s="17">
        <v>7.2904538579558392E-2</v>
      </c>
      <c r="F16" s="12"/>
      <c r="G16" s="10">
        <f t="shared" si="0"/>
        <v>-2.7789356676392901E-2</v>
      </c>
      <c r="H16" s="11">
        <f t="shared" si="1"/>
        <v>-9.1703882564150851E-3</v>
      </c>
    </row>
    <row r="17" spans="1:8" x14ac:dyDescent="0.2">
      <c r="A17" s="7" t="s">
        <v>44</v>
      </c>
      <c r="B17" s="16">
        <v>5.4957133435920007E-2</v>
      </c>
      <c r="C17" s="17">
        <v>0.13894678338196501</v>
      </c>
      <c r="D17" s="16">
        <v>9.3924011002526994E-2</v>
      </c>
      <c r="E17" s="17">
        <v>0.11534150879751</v>
      </c>
      <c r="F17" s="12"/>
      <c r="G17" s="10">
        <f t="shared" si="0"/>
        <v>-8.3989649946044992E-2</v>
      </c>
      <c r="H17" s="11">
        <f t="shared" si="1"/>
        <v>-2.1417497794983004E-2</v>
      </c>
    </row>
    <row r="18" spans="1:8" x14ac:dyDescent="0.2">
      <c r="A18" s="7" t="s">
        <v>45</v>
      </c>
      <c r="B18" s="16">
        <v>7.1114530666080507</v>
      </c>
      <c r="C18" s="17">
        <v>5.9052382937335004</v>
      </c>
      <c r="D18" s="16">
        <v>6.5210099067468708</v>
      </c>
      <c r="E18" s="17">
        <v>6.3089629057355197</v>
      </c>
      <c r="F18" s="12"/>
      <c r="G18" s="10">
        <f t="shared" si="0"/>
        <v>1.2062147728745503</v>
      </c>
      <c r="H18" s="11">
        <f t="shared" si="1"/>
        <v>0.2120470010113511</v>
      </c>
    </row>
    <row r="19" spans="1:8" x14ac:dyDescent="0.2">
      <c r="A19" s="7" t="s">
        <v>48</v>
      </c>
      <c r="B19" s="16">
        <v>1.0991426687183999E-2</v>
      </c>
      <c r="C19" s="17">
        <v>0</v>
      </c>
      <c r="D19" s="16">
        <v>6.7088579287519299E-3</v>
      </c>
      <c r="E19" s="17">
        <v>7.6168920904016299E-3</v>
      </c>
      <c r="F19" s="12"/>
      <c r="G19" s="10">
        <f t="shared" si="0"/>
        <v>1.0991426687183999E-2</v>
      </c>
      <c r="H19" s="11">
        <f t="shared" si="1"/>
        <v>-9.0803416164969997E-4</v>
      </c>
    </row>
    <row r="20" spans="1:8" x14ac:dyDescent="0.2">
      <c r="A20" s="7" t="s">
        <v>49</v>
      </c>
      <c r="B20" s="16">
        <v>0.30775994724115197</v>
      </c>
      <c r="C20" s="17">
        <v>6.9473391690982406E-2</v>
      </c>
      <c r="D20" s="16">
        <v>0.14983116040879302</v>
      </c>
      <c r="E20" s="17">
        <v>7.1816411138072508E-2</v>
      </c>
      <c r="F20" s="12"/>
      <c r="G20" s="10">
        <f t="shared" si="0"/>
        <v>0.23828655555016956</v>
      </c>
      <c r="H20" s="11">
        <f t="shared" si="1"/>
        <v>7.801474927072051E-2</v>
      </c>
    </row>
    <row r="21" spans="1:8" x14ac:dyDescent="0.2">
      <c r="A21" s="7" t="s">
        <v>50</v>
      </c>
      <c r="B21" s="16">
        <v>0.28577709386678402</v>
      </c>
      <c r="C21" s="17">
        <v>8.3368070029178801E-2</v>
      </c>
      <c r="D21" s="16">
        <v>0.25829103025694899</v>
      </c>
      <c r="E21" s="17">
        <v>6.6375773930642798E-2</v>
      </c>
      <c r="F21" s="12"/>
      <c r="G21" s="10">
        <f t="shared" si="0"/>
        <v>0.20240902383760523</v>
      </c>
      <c r="H21" s="11">
        <f t="shared" si="1"/>
        <v>0.19191525632630618</v>
      </c>
    </row>
    <row r="22" spans="1:8" x14ac:dyDescent="0.2">
      <c r="A22" s="7" t="s">
        <v>52</v>
      </c>
      <c r="B22" s="16">
        <v>1.0991426687183999E-2</v>
      </c>
      <c r="C22" s="17">
        <v>3.6543004029456698</v>
      </c>
      <c r="D22" s="16">
        <v>1.57322718429233</v>
      </c>
      <c r="E22" s="17">
        <v>3.55708860621756</v>
      </c>
      <c r="F22" s="12"/>
      <c r="G22" s="10">
        <f t="shared" si="0"/>
        <v>-3.6433089762584858</v>
      </c>
      <c r="H22" s="11">
        <f t="shared" si="1"/>
        <v>-1.98386142192523</v>
      </c>
    </row>
    <row r="23" spans="1:8" x14ac:dyDescent="0.2">
      <c r="A23" s="7" t="s">
        <v>53</v>
      </c>
      <c r="B23" s="16">
        <v>2.2862167509342699</v>
      </c>
      <c r="C23" s="17">
        <v>3.5987216895928902</v>
      </c>
      <c r="D23" s="16">
        <v>2.7360958919426599</v>
      </c>
      <c r="E23" s="17">
        <v>3.3231412062980805</v>
      </c>
      <c r="F23" s="12"/>
      <c r="G23" s="10">
        <f t="shared" si="0"/>
        <v>-1.3125049386586203</v>
      </c>
      <c r="H23" s="11">
        <f t="shared" si="1"/>
        <v>-0.58704531435542062</v>
      </c>
    </row>
    <row r="24" spans="1:8" x14ac:dyDescent="0.2">
      <c r="A24" s="7" t="s">
        <v>54</v>
      </c>
      <c r="B24" s="16">
        <v>6.6937788524950497</v>
      </c>
      <c r="C24" s="17">
        <v>8.1839655411977201</v>
      </c>
      <c r="D24" s="16">
        <v>7.5620010286915509</v>
      </c>
      <c r="E24" s="17">
        <v>9.3089302619122787</v>
      </c>
      <c r="F24" s="12"/>
      <c r="G24" s="10">
        <f t="shared" si="0"/>
        <v>-1.4901866887026705</v>
      </c>
      <c r="H24" s="11">
        <f t="shared" si="1"/>
        <v>-1.7469292332207278</v>
      </c>
    </row>
    <row r="25" spans="1:8" x14ac:dyDescent="0.2">
      <c r="A25" s="7" t="s">
        <v>56</v>
      </c>
      <c r="B25" s="16">
        <v>0</v>
      </c>
      <c r="C25" s="17">
        <v>1.3894678338196499E-2</v>
      </c>
      <c r="D25" s="16">
        <v>1.34177158575039E-2</v>
      </c>
      <c r="E25" s="17">
        <v>2.61150585956627E-2</v>
      </c>
      <c r="F25" s="12"/>
      <c r="G25" s="10">
        <f t="shared" si="0"/>
        <v>-1.3894678338196499E-2</v>
      </c>
      <c r="H25" s="11">
        <f t="shared" si="1"/>
        <v>-1.26973427381588E-2</v>
      </c>
    </row>
    <row r="26" spans="1:8" x14ac:dyDescent="0.2">
      <c r="A26" s="7" t="s">
        <v>59</v>
      </c>
      <c r="B26" s="16">
        <v>3.5722136733348</v>
      </c>
      <c r="C26" s="17">
        <v>4.0433513964151704</v>
      </c>
      <c r="D26" s="16">
        <v>2.64217188094013</v>
      </c>
      <c r="E26" s="17">
        <v>2.6354446632789599</v>
      </c>
      <c r="F26" s="12"/>
      <c r="G26" s="10">
        <f t="shared" si="0"/>
        <v>-0.47113772308037039</v>
      </c>
      <c r="H26" s="11">
        <f t="shared" si="1"/>
        <v>6.7272176611701262E-3</v>
      </c>
    </row>
    <row r="27" spans="1:8" x14ac:dyDescent="0.2">
      <c r="A27" s="7" t="s">
        <v>60</v>
      </c>
      <c r="B27" s="16">
        <v>0</v>
      </c>
      <c r="C27" s="17">
        <v>0</v>
      </c>
      <c r="D27" s="16">
        <v>1.11814298812532E-3</v>
      </c>
      <c r="E27" s="17">
        <v>0</v>
      </c>
      <c r="F27" s="12"/>
      <c r="G27" s="10">
        <f t="shared" si="0"/>
        <v>0</v>
      </c>
      <c r="H27" s="11">
        <f t="shared" si="1"/>
        <v>1.11814298812532E-3</v>
      </c>
    </row>
    <row r="28" spans="1:8" x14ac:dyDescent="0.2">
      <c r="A28" s="7" t="s">
        <v>62</v>
      </c>
      <c r="B28" s="16">
        <v>2.1982853374367999E-2</v>
      </c>
      <c r="C28" s="17">
        <v>0.152841461720161</v>
      </c>
      <c r="D28" s="16">
        <v>0.120759442717535</v>
      </c>
      <c r="E28" s="17">
        <v>0.16430724366437799</v>
      </c>
      <c r="F28" s="12"/>
      <c r="G28" s="10">
        <f t="shared" si="0"/>
        <v>-0.13085860834579299</v>
      </c>
      <c r="H28" s="11">
        <f t="shared" si="1"/>
        <v>-4.3547800946842991E-2</v>
      </c>
    </row>
    <row r="29" spans="1:8" x14ac:dyDescent="0.2">
      <c r="A29" s="7" t="s">
        <v>63</v>
      </c>
      <c r="B29" s="16">
        <v>0.47263134754891195</v>
      </c>
      <c r="C29" s="17">
        <v>0.27789356676392901</v>
      </c>
      <c r="D29" s="16">
        <v>0.44837533823825398</v>
      </c>
      <c r="E29" s="17">
        <v>0.44177974124329394</v>
      </c>
      <c r="F29" s="12"/>
      <c r="G29" s="10">
        <f t="shared" si="0"/>
        <v>0.19473778078498294</v>
      </c>
      <c r="H29" s="11">
        <f t="shared" si="1"/>
        <v>6.5955969949600401E-3</v>
      </c>
    </row>
    <row r="30" spans="1:8" x14ac:dyDescent="0.2">
      <c r="A30" s="7" t="s">
        <v>65</v>
      </c>
      <c r="B30" s="16">
        <v>4.2646735546273895</v>
      </c>
      <c r="C30" s="17">
        <v>5.6690287619841602</v>
      </c>
      <c r="D30" s="16">
        <v>5.4923183576715804</v>
      </c>
      <c r="E30" s="17">
        <v>4.8726346829740699</v>
      </c>
      <c r="F30" s="12"/>
      <c r="G30" s="10">
        <f t="shared" si="0"/>
        <v>-1.4043552073567707</v>
      </c>
      <c r="H30" s="11">
        <f t="shared" si="1"/>
        <v>0.61968367469751051</v>
      </c>
    </row>
    <row r="31" spans="1:8" x14ac:dyDescent="0.2">
      <c r="A31" s="7" t="s">
        <v>66</v>
      </c>
      <c r="B31" s="16">
        <v>0</v>
      </c>
      <c r="C31" s="17">
        <v>0</v>
      </c>
      <c r="D31" s="16">
        <v>1.0063286893127901E-2</v>
      </c>
      <c r="E31" s="17">
        <v>1.7410039063775199E-2</v>
      </c>
      <c r="F31" s="12"/>
      <c r="G31" s="10">
        <f t="shared" si="0"/>
        <v>0</v>
      </c>
      <c r="H31" s="11">
        <f t="shared" si="1"/>
        <v>-7.3467521706472982E-3</v>
      </c>
    </row>
    <row r="32" spans="1:8" x14ac:dyDescent="0.2">
      <c r="A32" s="7" t="s">
        <v>67</v>
      </c>
      <c r="B32" s="16">
        <v>0.37370850736425604</v>
      </c>
      <c r="C32" s="17">
        <v>0.56968181186605504</v>
      </c>
      <c r="D32" s="16">
        <v>0.52888163338327698</v>
      </c>
      <c r="E32" s="17">
        <v>0.61588013188104596</v>
      </c>
      <c r="F32" s="12"/>
      <c r="G32" s="10">
        <f t="shared" si="0"/>
        <v>-0.19597330450179901</v>
      </c>
      <c r="H32" s="11">
        <f t="shared" si="1"/>
        <v>-8.6998498497768972E-2</v>
      </c>
    </row>
    <row r="33" spans="1:8" x14ac:dyDescent="0.2">
      <c r="A33" s="7" t="s">
        <v>68</v>
      </c>
      <c r="B33" s="16">
        <v>1.2310397889646101</v>
      </c>
      <c r="C33" s="17">
        <v>0.43073502848409101</v>
      </c>
      <c r="D33" s="16">
        <v>0.80729923742648202</v>
      </c>
      <c r="E33" s="17">
        <v>0.497274240759078</v>
      </c>
      <c r="F33" s="12"/>
      <c r="G33" s="10">
        <f t="shared" si="0"/>
        <v>0.80030476048051913</v>
      </c>
      <c r="H33" s="11">
        <f t="shared" si="1"/>
        <v>0.31002499666740402</v>
      </c>
    </row>
    <row r="34" spans="1:8" x14ac:dyDescent="0.2">
      <c r="A34" s="7" t="s">
        <v>69</v>
      </c>
      <c r="B34" s="16">
        <v>0.82435700153879998</v>
      </c>
      <c r="C34" s="17">
        <v>0.56968181186605504</v>
      </c>
      <c r="D34" s="16">
        <v>0.64852293311268594</v>
      </c>
      <c r="E34" s="17">
        <v>0.63002578862036296</v>
      </c>
      <c r="F34" s="12"/>
      <c r="G34" s="10">
        <f t="shared" si="0"/>
        <v>0.25467518967274494</v>
      </c>
      <c r="H34" s="11">
        <f t="shared" si="1"/>
        <v>1.8497144492322981E-2</v>
      </c>
    </row>
    <row r="35" spans="1:8" x14ac:dyDescent="0.2">
      <c r="A35" s="7" t="s">
        <v>70</v>
      </c>
      <c r="B35" s="16">
        <v>0</v>
      </c>
      <c r="C35" s="17">
        <v>0</v>
      </c>
      <c r="D35" s="16">
        <v>4.4725719525012895E-3</v>
      </c>
      <c r="E35" s="17">
        <v>3.2643823244578401E-3</v>
      </c>
      <c r="F35" s="12"/>
      <c r="G35" s="10">
        <f t="shared" si="0"/>
        <v>0</v>
      </c>
      <c r="H35" s="11">
        <f t="shared" si="1"/>
        <v>1.2081896280434494E-3</v>
      </c>
    </row>
    <row r="36" spans="1:8" x14ac:dyDescent="0.2">
      <c r="A36" s="7" t="s">
        <v>73</v>
      </c>
      <c r="B36" s="16">
        <v>4.3965706748735997E-2</v>
      </c>
      <c r="C36" s="17">
        <v>0</v>
      </c>
      <c r="D36" s="16">
        <v>2.7953574703132998E-2</v>
      </c>
      <c r="E36" s="17">
        <v>4.1348842776465999E-2</v>
      </c>
      <c r="F36" s="12"/>
      <c r="G36" s="10">
        <f t="shared" si="0"/>
        <v>4.3965706748735997E-2</v>
      </c>
      <c r="H36" s="11">
        <f t="shared" si="1"/>
        <v>-1.3395268073333001E-2</v>
      </c>
    </row>
    <row r="37" spans="1:8" x14ac:dyDescent="0.2">
      <c r="A37" s="7" t="s">
        <v>74</v>
      </c>
      <c r="B37" s="16">
        <v>7.6170586942185103</v>
      </c>
      <c r="C37" s="17">
        <v>6.0302903987772698</v>
      </c>
      <c r="D37" s="16">
        <v>7.7353131918509703</v>
      </c>
      <c r="E37" s="17">
        <v>7.4438798272053601</v>
      </c>
      <c r="F37" s="12"/>
      <c r="G37" s="10">
        <f t="shared" si="0"/>
        <v>1.5867682954412405</v>
      </c>
      <c r="H37" s="11">
        <f t="shared" si="1"/>
        <v>0.2914333646456102</v>
      </c>
    </row>
    <row r="38" spans="1:8" x14ac:dyDescent="0.2">
      <c r="A38" s="7" t="s">
        <v>75</v>
      </c>
      <c r="B38" s="16">
        <v>0</v>
      </c>
      <c r="C38" s="17">
        <v>0</v>
      </c>
      <c r="D38" s="16">
        <v>3.3544289643759602E-3</v>
      </c>
      <c r="E38" s="17">
        <v>0</v>
      </c>
      <c r="F38" s="12"/>
      <c r="G38" s="10">
        <f t="shared" ref="G38:G73" si="2">B38-C38</f>
        <v>0</v>
      </c>
      <c r="H38" s="11">
        <f t="shared" ref="H38:H73" si="3">D38-E38</f>
        <v>3.3544289643759602E-3</v>
      </c>
    </row>
    <row r="39" spans="1:8" x14ac:dyDescent="0.2">
      <c r="A39" s="7" t="s">
        <v>76</v>
      </c>
      <c r="B39" s="16">
        <v>1.4948340294570202</v>
      </c>
      <c r="C39" s="17">
        <v>1.9869390023621001</v>
      </c>
      <c r="D39" s="16">
        <v>1.6257799047342198</v>
      </c>
      <c r="E39" s="17">
        <v>1.6637468580320101</v>
      </c>
      <c r="F39" s="12"/>
      <c r="G39" s="10">
        <f t="shared" si="2"/>
        <v>-0.49210497290507993</v>
      </c>
      <c r="H39" s="11">
        <f t="shared" si="3"/>
        <v>-3.7966953297790207E-2</v>
      </c>
    </row>
    <row r="40" spans="1:8" x14ac:dyDescent="0.2">
      <c r="A40" s="7" t="s">
        <v>78</v>
      </c>
      <c r="B40" s="16">
        <v>0.60452846779512004</v>
      </c>
      <c r="C40" s="17">
        <v>0.347366958454912</v>
      </c>
      <c r="D40" s="16">
        <v>0.62280564438580399</v>
      </c>
      <c r="E40" s="17">
        <v>0.40695966311574394</v>
      </c>
      <c r="F40" s="12"/>
      <c r="G40" s="10">
        <f t="shared" si="2"/>
        <v>0.25716150934020804</v>
      </c>
      <c r="H40" s="11">
        <f t="shared" si="3"/>
        <v>0.21584598127006005</v>
      </c>
    </row>
    <row r="41" spans="1:8" x14ac:dyDescent="0.2">
      <c r="A41" s="7" t="s">
        <v>79</v>
      </c>
      <c r="B41" s="16">
        <v>1.2640140690261601</v>
      </c>
      <c r="C41" s="17">
        <v>0.86147005696818102</v>
      </c>
      <c r="D41" s="16">
        <v>1.18411342442472</v>
      </c>
      <c r="E41" s="17">
        <v>0.56365001468971998</v>
      </c>
      <c r="F41" s="12"/>
      <c r="G41" s="10">
        <f t="shared" si="2"/>
        <v>0.40254401205797907</v>
      </c>
      <c r="H41" s="11">
        <f t="shared" si="3"/>
        <v>0.62046340973500003</v>
      </c>
    </row>
    <row r="42" spans="1:8" x14ac:dyDescent="0.2">
      <c r="A42" s="7" t="s">
        <v>80</v>
      </c>
      <c r="B42" s="16">
        <v>0.21982853374368003</v>
      </c>
      <c r="C42" s="17">
        <v>0.152841461720161</v>
      </c>
      <c r="D42" s="16">
        <v>0.23592817049444301</v>
      </c>
      <c r="E42" s="17">
        <v>0.22088987062164697</v>
      </c>
      <c r="F42" s="12"/>
      <c r="G42" s="10">
        <f t="shared" si="2"/>
        <v>6.6987072023519029E-2</v>
      </c>
      <c r="H42" s="11">
        <f t="shared" si="3"/>
        <v>1.5038299872796035E-2</v>
      </c>
    </row>
    <row r="43" spans="1:8" x14ac:dyDescent="0.2">
      <c r="A43" s="7" t="s">
        <v>81</v>
      </c>
      <c r="B43" s="16">
        <v>9.1888327104858192</v>
      </c>
      <c r="C43" s="17">
        <v>8.2951229679032892</v>
      </c>
      <c r="D43" s="16">
        <v>8.5560301451349599</v>
      </c>
      <c r="E43" s="17">
        <v>9.5831383771667298</v>
      </c>
      <c r="F43" s="12"/>
      <c r="G43" s="10">
        <f t="shared" si="2"/>
        <v>0.89370974258253</v>
      </c>
      <c r="H43" s="11">
        <f t="shared" si="3"/>
        <v>-1.0271082320317699</v>
      </c>
    </row>
    <row r="44" spans="1:8" x14ac:dyDescent="0.2">
      <c r="A44" s="7" t="s">
        <v>82</v>
      </c>
      <c r="B44" s="16">
        <v>4.5064849417454402</v>
      </c>
      <c r="C44" s="17">
        <v>4.5991385299430299</v>
      </c>
      <c r="D44" s="16">
        <v>4.5307153878837996</v>
      </c>
      <c r="E44" s="17">
        <v>4.4265024319648303</v>
      </c>
      <c r="F44" s="12"/>
      <c r="G44" s="10">
        <f t="shared" si="2"/>
        <v>-9.265358819758962E-2</v>
      </c>
      <c r="H44" s="11">
        <f t="shared" si="3"/>
        <v>0.10421295591896929</v>
      </c>
    </row>
    <row r="45" spans="1:8" x14ac:dyDescent="0.2">
      <c r="A45" s="7" t="s">
        <v>83</v>
      </c>
      <c r="B45" s="16">
        <v>7.6939986810287991E-2</v>
      </c>
      <c r="C45" s="17">
        <v>4.16840350145894E-2</v>
      </c>
      <c r="D45" s="16">
        <v>0.10957801283628199</v>
      </c>
      <c r="E45" s="17">
        <v>8.9226450201847593E-2</v>
      </c>
      <c r="F45" s="12"/>
      <c r="G45" s="10">
        <f t="shared" si="2"/>
        <v>3.5255951795698591E-2</v>
      </c>
      <c r="H45" s="11">
        <f t="shared" si="3"/>
        <v>2.0351562634434398E-2</v>
      </c>
    </row>
    <row r="46" spans="1:8" x14ac:dyDescent="0.2">
      <c r="A46" s="7" t="s">
        <v>84</v>
      </c>
      <c r="B46" s="16">
        <v>0.21982853374368003</v>
      </c>
      <c r="C46" s="17">
        <v>0.25010421008753597</v>
      </c>
      <c r="D46" s="16">
        <v>0.33320661046134603</v>
      </c>
      <c r="E46" s="17">
        <v>0.29161815431823401</v>
      </c>
      <c r="F46" s="12"/>
      <c r="G46" s="10">
        <f t="shared" si="2"/>
        <v>-3.0275676343855945E-2</v>
      </c>
      <c r="H46" s="11">
        <f t="shared" si="3"/>
        <v>4.1588456143112018E-2</v>
      </c>
    </row>
    <row r="47" spans="1:8" x14ac:dyDescent="0.2">
      <c r="A47" s="7" t="s">
        <v>85</v>
      </c>
      <c r="B47" s="16">
        <v>0.17586282699494399</v>
      </c>
      <c r="C47" s="17">
        <v>0.36126163679310802</v>
      </c>
      <c r="D47" s="16">
        <v>0.284008318983832</v>
      </c>
      <c r="E47" s="17">
        <v>0.18171728272815302</v>
      </c>
      <c r="F47" s="12"/>
      <c r="G47" s="10">
        <f t="shared" si="2"/>
        <v>-0.18539880979816403</v>
      </c>
      <c r="H47" s="11">
        <f t="shared" si="3"/>
        <v>0.10229103625567898</v>
      </c>
    </row>
    <row r="48" spans="1:8" x14ac:dyDescent="0.2">
      <c r="A48" s="7" t="s">
        <v>86</v>
      </c>
      <c r="B48" s="16">
        <v>0.34073422730270403</v>
      </c>
      <c r="C48" s="17">
        <v>0.73641795192441295</v>
      </c>
      <c r="D48" s="16">
        <v>0.48862848581076501</v>
      </c>
      <c r="E48" s="17">
        <v>0.57888379887052399</v>
      </c>
      <c r="F48" s="12"/>
      <c r="G48" s="10">
        <f t="shared" si="2"/>
        <v>-0.39568372462170892</v>
      </c>
      <c r="H48" s="11">
        <f t="shared" si="3"/>
        <v>-9.0255313059758979E-2</v>
      </c>
    </row>
    <row r="49" spans="1:8" x14ac:dyDescent="0.2">
      <c r="A49" s="7" t="s">
        <v>87</v>
      </c>
      <c r="B49" s="16">
        <v>0</v>
      </c>
      <c r="C49" s="17">
        <v>0</v>
      </c>
      <c r="D49" s="16">
        <v>4.4725719525012895E-3</v>
      </c>
      <c r="E49" s="17">
        <v>4.3525097659437894E-3</v>
      </c>
      <c r="F49" s="12"/>
      <c r="G49" s="10">
        <f t="shared" si="2"/>
        <v>0</v>
      </c>
      <c r="H49" s="11">
        <f t="shared" si="3"/>
        <v>1.2006218655750012E-4</v>
      </c>
    </row>
    <row r="50" spans="1:8" x14ac:dyDescent="0.2">
      <c r="A50" s="7" t="s">
        <v>89</v>
      </c>
      <c r="B50" s="16">
        <v>0.47263134754891195</v>
      </c>
      <c r="C50" s="17">
        <v>0.31957760177851902</v>
      </c>
      <c r="D50" s="16">
        <v>0.39582261779636402</v>
      </c>
      <c r="E50" s="17">
        <v>0.29488253664269198</v>
      </c>
      <c r="F50" s="12"/>
      <c r="G50" s="10">
        <f t="shared" si="2"/>
        <v>0.15305374577039293</v>
      </c>
      <c r="H50" s="11">
        <f t="shared" si="3"/>
        <v>0.10094008115367203</v>
      </c>
    </row>
    <row r="51" spans="1:8" x14ac:dyDescent="0.2">
      <c r="A51" s="7" t="s">
        <v>90</v>
      </c>
      <c r="B51" s="16">
        <v>0.31875137392833602</v>
      </c>
      <c r="C51" s="17">
        <v>0.43073502848409101</v>
      </c>
      <c r="D51" s="16">
        <v>0.22474674061319003</v>
      </c>
      <c r="E51" s="17">
        <v>0.152337841808033</v>
      </c>
      <c r="F51" s="12"/>
      <c r="G51" s="10">
        <f t="shared" si="2"/>
        <v>-0.11198365455575499</v>
      </c>
      <c r="H51" s="11">
        <f t="shared" si="3"/>
        <v>7.2408898805157024E-2</v>
      </c>
    </row>
    <row r="52" spans="1:8" x14ac:dyDescent="0.2">
      <c r="A52" s="7" t="s">
        <v>91</v>
      </c>
      <c r="B52" s="16">
        <v>2.65992525829853</v>
      </c>
      <c r="C52" s="17">
        <v>3.7932471863276396</v>
      </c>
      <c r="D52" s="16">
        <v>3.1498087975490301</v>
      </c>
      <c r="E52" s="17">
        <v>3.7660090749828603</v>
      </c>
      <c r="F52" s="12"/>
      <c r="G52" s="10">
        <f t="shared" si="2"/>
        <v>-1.1333219280291096</v>
      </c>
      <c r="H52" s="11">
        <f t="shared" si="3"/>
        <v>-0.61620027743383021</v>
      </c>
    </row>
    <row r="53" spans="1:8" x14ac:dyDescent="0.2">
      <c r="A53" s="7" t="s">
        <v>92</v>
      </c>
      <c r="B53" s="16">
        <v>2.73686524510881</v>
      </c>
      <c r="C53" s="17">
        <v>2.6677782409337198</v>
      </c>
      <c r="D53" s="16">
        <v>2.5605474428069899</v>
      </c>
      <c r="E53" s="17">
        <v>2.56471637958238</v>
      </c>
      <c r="F53" s="12"/>
      <c r="G53" s="10">
        <f t="shared" si="2"/>
        <v>6.9087004175090172E-2</v>
      </c>
      <c r="H53" s="11">
        <f t="shared" si="3"/>
        <v>-4.1689367753900974E-3</v>
      </c>
    </row>
    <row r="54" spans="1:8" x14ac:dyDescent="0.2">
      <c r="A54" s="7" t="s">
        <v>93</v>
      </c>
      <c r="B54" s="16">
        <v>30.852934710925499</v>
      </c>
      <c r="C54" s="17">
        <v>25.524524107266899</v>
      </c>
      <c r="D54" s="16">
        <v>28.026253997361199</v>
      </c>
      <c r="E54" s="17">
        <v>25.233675368059099</v>
      </c>
      <c r="F54" s="12"/>
      <c r="G54" s="10">
        <f t="shared" si="2"/>
        <v>5.3284106036586003</v>
      </c>
      <c r="H54" s="11">
        <f t="shared" si="3"/>
        <v>2.7925786293020991</v>
      </c>
    </row>
    <row r="55" spans="1:8" x14ac:dyDescent="0.2">
      <c r="A55" s="7" t="s">
        <v>95</v>
      </c>
      <c r="B55" s="16">
        <v>2.3851395911189299</v>
      </c>
      <c r="C55" s="17">
        <v>3.7376684729748497</v>
      </c>
      <c r="D55" s="16">
        <v>3.1117919359527701</v>
      </c>
      <c r="E55" s="17">
        <v>3.6898401540788504</v>
      </c>
      <c r="F55" s="12"/>
      <c r="G55" s="10">
        <f t="shared" si="2"/>
        <v>-1.3525288818559198</v>
      </c>
      <c r="H55" s="11">
        <f t="shared" si="3"/>
        <v>-0.5780482181260802</v>
      </c>
    </row>
    <row r="56" spans="1:8" x14ac:dyDescent="0.2">
      <c r="A56" s="7" t="s">
        <v>96</v>
      </c>
      <c r="B56" s="16">
        <v>0.52758848098483202</v>
      </c>
      <c r="C56" s="17">
        <v>0.43073502848409101</v>
      </c>
      <c r="D56" s="16">
        <v>0.52105463246639994</v>
      </c>
      <c r="E56" s="17">
        <v>0.511419897498395</v>
      </c>
      <c r="F56" s="12"/>
      <c r="G56" s="10">
        <f t="shared" si="2"/>
        <v>9.6853452500741011E-2</v>
      </c>
      <c r="H56" s="11">
        <f t="shared" si="3"/>
        <v>9.6347349680049321E-3</v>
      </c>
    </row>
    <row r="57" spans="1:8" x14ac:dyDescent="0.2">
      <c r="A57" s="142" t="s">
        <v>40</v>
      </c>
      <c r="B57" s="153">
        <v>3.2974280061552001E-2</v>
      </c>
      <c r="C57" s="154">
        <v>1.3894678338196499E-2</v>
      </c>
      <c r="D57" s="153">
        <v>2.3481002750631801E-2</v>
      </c>
      <c r="E57" s="154">
        <v>1.9586293946747001E-2</v>
      </c>
      <c r="F57" s="155"/>
      <c r="G57" s="156">
        <f t="shared" si="2"/>
        <v>1.9079601723355502E-2</v>
      </c>
      <c r="H57" s="157">
        <f t="shared" si="3"/>
        <v>3.8947088038847992E-3</v>
      </c>
    </row>
    <row r="58" spans="1:8" x14ac:dyDescent="0.2">
      <c r="A58" s="7" t="s">
        <v>41</v>
      </c>
      <c r="B58" s="16">
        <v>0</v>
      </c>
      <c r="C58" s="17">
        <v>0</v>
      </c>
      <c r="D58" s="16">
        <v>2.23628597625064E-3</v>
      </c>
      <c r="E58" s="17">
        <v>0</v>
      </c>
      <c r="F58" s="12"/>
      <c r="G58" s="10">
        <f t="shared" si="2"/>
        <v>0</v>
      </c>
      <c r="H58" s="11">
        <f t="shared" si="3"/>
        <v>2.23628597625064E-3</v>
      </c>
    </row>
    <row r="59" spans="1:8" x14ac:dyDescent="0.2">
      <c r="A59" s="7" t="s">
        <v>46</v>
      </c>
      <c r="B59" s="16">
        <v>1.0991426687183999E-2</v>
      </c>
      <c r="C59" s="17">
        <v>1.3894678338196499E-2</v>
      </c>
      <c r="D59" s="16">
        <v>1.56540018337545E-2</v>
      </c>
      <c r="E59" s="17">
        <v>1.4145656739317301E-2</v>
      </c>
      <c r="F59" s="12"/>
      <c r="G59" s="10">
        <f t="shared" si="2"/>
        <v>-2.9032516510124999E-3</v>
      </c>
      <c r="H59" s="11">
        <f t="shared" si="3"/>
        <v>1.5083450944371989E-3</v>
      </c>
    </row>
    <row r="60" spans="1:8" x14ac:dyDescent="0.2">
      <c r="A60" s="7" t="s">
        <v>47</v>
      </c>
      <c r="B60" s="16">
        <v>0.78039129479006397</v>
      </c>
      <c r="C60" s="17">
        <v>0.194525496734751</v>
      </c>
      <c r="D60" s="16">
        <v>0.54789006418140807</v>
      </c>
      <c r="E60" s="17">
        <v>0.23829990968542203</v>
      </c>
      <c r="F60" s="12"/>
      <c r="G60" s="10">
        <f t="shared" si="2"/>
        <v>0.58586579805531303</v>
      </c>
      <c r="H60" s="11">
        <f t="shared" si="3"/>
        <v>0.30959015449598604</v>
      </c>
    </row>
    <row r="61" spans="1:8" x14ac:dyDescent="0.2">
      <c r="A61" s="7" t="s">
        <v>51</v>
      </c>
      <c r="B61" s="16">
        <v>0.50560562761046401</v>
      </c>
      <c r="C61" s="17">
        <v>0.66694456023343096</v>
      </c>
      <c r="D61" s="16">
        <v>0.68206722275644605</v>
      </c>
      <c r="E61" s="17">
        <v>0.67572714116277299</v>
      </c>
      <c r="F61" s="12"/>
      <c r="G61" s="10">
        <f t="shared" si="2"/>
        <v>-0.16133893262296695</v>
      </c>
      <c r="H61" s="11">
        <f t="shared" si="3"/>
        <v>6.3400815936730526E-3</v>
      </c>
    </row>
    <row r="62" spans="1:8" x14ac:dyDescent="0.2">
      <c r="A62" s="7" t="s">
        <v>55</v>
      </c>
      <c r="B62" s="16">
        <v>4.3965706748735997E-2</v>
      </c>
      <c r="C62" s="17">
        <v>1.3894678338196499E-2</v>
      </c>
      <c r="D62" s="16">
        <v>3.0189860679383701E-2</v>
      </c>
      <c r="E62" s="17">
        <v>1.6321911622289201E-2</v>
      </c>
      <c r="F62" s="12"/>
      <c r="G62" s="10">
        <f t="shared" si="2"/>
        <v>3.0071028410539498E-2</v>
      </c>
      <c r="H62" s="11">
        <f t="shared" si="3"/>
        <v>1.38679490570945E-2</v>
      </c>
    </row>
    <row r="63" spans="1:8" x14ac:dyDescent="0.2">
      <c r="A63" s="7" t="s">
        <v>57</v>
      </c>
      <c r="B63" s="16">
        <v>0</v>
      </c>
      <c r="C63" s="17">
        <v>1.3894678338196499E-2</v>
      </c>
      <c r="D63" s="16">
        <v>1.34177158575039E-2</v>
      </c>
      <c r="E63" s="17">
        <v>5.4406372074297304E-3</v>
      </c>
      <c r="F63" s="12"/>
      <c r="G63" s="10">
        <f t="shared" si="2"/>
        <v>-1.3894678338196499E-2</v>
      </c>
      <c r="H63" s="11">
        <f t="shared" si="3"/>
        <v>7.9770786500741701E-3</v>
      </c>
    </row>
    <row r="64" spans="1:8" x14ac:dyDescent="0.2">
      <c r="A64" s="7" t="s">
        <v>58</v>
      </c>
      <c r="B64" s="16">
        <v>1.01121125522093</v>
      </c>
      <c r="C64" s="17">
        <v>1.22273169376129</v>
      </c>
      <c r="D64" s="16">
        <v>1.29257329427287</v>
      </c>
      <c r="E64" s="17">
        <v>1.13491692146984</v>
      </c>
      <c r="F64" s="12"/>
      <c r="G64" s="10">
        <f t="shared" si="2"/>
        <v>-0.21152043854035996</v>
      </c>
      <c r="H64" s="11">
        <f t="shared" si="3"/>
        <v>0.15765637280303002</v>
      </c>
    </row>
    <row r="65" spans="1:8" x14ac:dyDescent="0.2">
      <c r="A65" s="7" t="s">
        <v>61</v>
      </c>
      <c r="B65" s="16">
        <v>5.4957133435920007E-2</v>
      </c>
      <c r="C65" s="17">
        <v>9.7262748367375293E-2</v>
      </c>
      <c r="D65" s="16">
        <v>8.7215153073775101E-2</v>
      </c>
      <c r="E65" s="17">
        <v>7.3992666021044401E-2</v>
      </c>
      <c r="F65" s="12"/>
      <c r="G65" s="10">
        <f t="shared" si="2"/>
        <v>-4.2305614931455286E-2</v>
      </c>
      <c r="H65" s="11">
        <f t="shared" si="3"/>
        <v>1.32224870527307E-2</v>
      </c>
    </row>
    <row r="66" spans="1:8" x14ac:dyDescent="0.2">
      <c r="A66" s="7" t="s">
        <v>64</v>
      </c>
      <c r="B66" s="16">
        <v>0.26379424049241601</v>
      </c>
      <c r="C66" s="17">
        <v>0.305682923440322</v>
      </c>
      <c r="D66" s="16">
        <v>0.17666659212380101</v>
      </c>
      <c r="E66" s="17">
        <v>0.17518851807923699</v>
      </c>
      <c r="F66" s="12"/>
      <c r="G66" s="10">
        <f t="shared" si="2"/>
        <v>-4.1888682947905986E-2</v>
      </c>
      <c r="H66" s="11">
        <f t="shared" si="3"/>
        <v>1.478074044564015E-3</v>
      </c>
    </row>
    <row r="67" spans="1:8" x14ac:dyDescent="0.2">
      <c r="A67" s="7" t="s">
        <v>71</v>
      </c>
      <c r="B67" s="16">
        <v>0.14288854693339201</v>
      </c>
      <c r="C67" s="17">
        <v>0.13894678338196501</v>
      </c>
      <c r="D67" s="16">
        <v>8.6097010085649697E-2</v>
      </c>
      <c r="E67" s="17">
        <v>0.11751776368048199</v>
      </c>
      <c r="F67" s="12"/>
      <c r="G67" s="10">
        <f t="shared" si="2"/>
        <v>3.9417635514270022E-3</v>
      </c>
      <c r="H67" s="11">
        <f t="shared" si="3"/>
        <v>-3.142075359483229E-2</v>
      </c>
    </row>
    <row r="68" spans="1:8" x14ac:dyDescent="0.2">
      <c r="A68" s="7" t="s">
        <v>72</v>
      </c>
      <c r="B68" s="16">
        <v>0.120905693559024</v>
      </c>
      <c r="C68" s="17">
        <v>0.12505210504376799</v>
      </c>
      <c r="D68" s="16">
        <v>8.94514390500257E-2</v>
      </c>
      <c r="E68" s="17">
        <v>8.1609558111446004E-2</v>
      </c>
      <c r="F68" s="12"/>
      <c r="G68" s="10">
        <f t="shared" si="2"/>
        <v>-4.1464114847439837E-3</v>
      </c>
      <c r="H68" s="11">
        <f t="shared" si="3"/>
        <v>7.8418809385796956E-3</v>
      </c>
    </row>
    <row r="69" spans="1:8" x14ac:dyDescent="0.2">
      <c r="A69" s="7" t="s">
        <v>77</v>
      </c>
      <c r="B69" s="16">
        <v>7.6939986810287991E-2</v>
      </c>
      <c r="C69" s="17">
        <v>8.3368070029178801E-2</v>
      </c>
      <c r="D69" s="16">
        <v>7.4915580204396509E-2</v>
      </c>
      <c r="E69" s="17">
        <v>0.14254469483465901</v>
      </c>
      <c r="F69" s="12"/>
      <c r="G69" s="10">
        <f t="shared" si="2"/>
        <v>-6.4280832188908094E-3</v>
      </c>
      <c r="H69" s="11">
        <f t="shared" si="3"/>
        <v>-6.7629114630262499E-2</v>
      </c>
    </row>
    <row r="70" spans="1:8" x14ac:dyDescent="0.2">
      <c r="A70" s="7" t="s">
        <v>88</v>
      </c>
      <c r="B70" s="16">
        <v>0.13189712024620801</v>
      </c>
      <c r="C70" s="17">
        <v>0.27789356676392901</v>
      </c>
      <c r="D70" s="16">
        <v>0.16883959120692402</v>
      </c>
      <c r="E70" s="17">
        <v>0.15451409669100399</v>
      </c>
      <c r="F70" s="12"/>
      <c r="G70" s="10">
        <f t="shared" si="2"/>
        <v>-0.14599644651772101</v>
      </c>
      <c r="H70" s="11">
        <f t="shared" si="3"/>
        <v>1.4325494515920023E-2</v>
      </c>
    </row>
    <row r="71" spans="1:8" x14ac:dyDescent="0.2">
      <c r="A71" s="7" t="s">
        <v>94</v>
      </c>
      <c r="B71" s="16">
        <v>8.7931413497471994E-2</v>
      </c>
      <c r="C71" s="17">
        <v>5.55787133527859E-2</v>
      </c>
      <c r="D71" s="16">
        <v>9.2805868014401702E-2</v>
      </c>
      <c r="E71" s="17">
        <v>8.0521430669960106E-2</v>
      </c>
      <c r="F71" s="12"/>
      <c r="G71" s="10">
        <f t="shared" si="2"/>
        <v>3.2352700144686095E-2</v>
      </c>
      <c r="H71" s="11">
        <f t="shared" si="3"/>
        <v>1.2284437344441596E-2</v>
      </c>
    </row>
    <row r="72" spans="1:8" x14ac:dyDescent="0.2">
      <c r="A72" s="7" t="s">
        <v>97</v>
      </c>
      <c r="B72" s="16">
        <v>0.27478566717959996</v>
      </c>
      <c r="C72" s="17">
        <v>0.152841461720161</v>
      </c>
      <c r="D72" s="16">
        <v>0.26388174519757601</v>
      </c>
      <c r="E72" s="17">
        <v>0.29379440920120597</v>
      </c>
      <c r="F72" s="12"/>
      <c r="G72" s="10">
        <f t="shared" si="2"/>
        <v>0.12194420545943896</v>
      </c>
      <c r="H72" s="11">
        <f t="shared" si="3"/>
        <v>-2.9912664003629963E-2</v>
      </c>
    </row>
    <row r="73" spans="1:8" x14ac:dyDescent="0.2">
      <c r="A73" s="7" t="s">
        <v>98</v>
      </c>
      <c r="B73" s="16">
        <v>2.1982853374367999E-2</v>
      </c>
      <c r="C73" s="17">
        <v>1.3894678338196499E-2</v>
      </c>
      <c r="D73" s="16">
        <v>2.0126573786255802E-2</v>
      </c>
      <c r="E73" s="17">
        <v>1.9586293946747001E-2</v>
      </c>
      <c r="F73" s="12"/>
      <c r="G73" s="10">
        <f t="shared" si="2"/>
        <v>8.0881750361714994E-3</v>
      </c>
      <c r="H73" s="11">
        <f t="shared" si="3"/>
        <v>5.4027983950880043E-4</v>
      </c>
    </row>
    <row r="74" spans="1:8" x14ac:dyDescent="0.2">
      <c r="A74" s="1"/>
      <c r="B74" s="18"/>
      <c r="C74" s="19"/>
      <c r="D74" s="18"/>
      <c r="E74" s="19"/>
      <c r="F74" s="15"/>
      <c r="G74" s="13"/>
      <c r="H74" s="14"/>
    </row>
    <row r="75" spans="1:8" s="43" customFormat="1" x14ac:dyDescent="0.2">
      <c r="A75" s="27" t="s">
        <v>5</v>
      </c>
      <c r="B75" s="44">
        <f>SUM(B6:B74)</f>
        <v>100.00000000000003</v>
      </c>
      <c r="C75" s="45">
        <f>SUM(C6:C74)</f>
        <v>99.999999999999943</v>
      </c>
      <c r="D75" s="44">
        <f>SUM(D6:D74)</f>
        <v>99.999999999999986</v>
      </c>
      <c r="E75" s="45">
        <f>SUM(E6:E74)</f>
        <v>99.999999999999972</v>
      </c>
      <c r="F75" s="49"/>
      <c r="G75" s="50">
        <f>SUM(G6:G74)</f>
        <v>4.1536218908788669E-14</v>
      </c>
      <c r="H75" s="51">
        <f>SUM(H6:H74)</f>
        <v>3.7331249203020889E-14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111</v>
      </c>
      <c r="B7" s="78">
        <f>SUM($B8:$B11)</f>
        <v>1529</v>
      </c>
      <c r="C7" s="79">
        <f>SUM($C8:$C11)</f>
        <v>1790</v>
      </c>
      <c r="D7" s="78">
        <f>SUM($D8:$D11)</f>
        <v>18588</v>
      </c>
      <c r="E7" s="79">
        <f>SUM($E8:$E11)</f>
        <v>23617</v>
      </c>
      <c r="F7" s="80"/>
      <c r="G7" s="78">
        <f>B7-C7</f>
        <v>-261</v>
      </c>
      <c r="H7" s="79">
        <f>D7-E7</f>
        <v>-5029</v>
      </c>
      <c r="I7" s="54">
        <f>IF(C7=0, "-", IF(G7/C7&lt;10, G7/C7, "&gt;999%"))</f>
        <v>-0.1458100558659218</v>
      </c>
      <c r="J7" s="55">
        <f>IF(E7=0, "-", IF(H7/E7&lt;10, H7/E7, "&gt;999%"))</f>
        <v>-0.21293983147732565</v>
      </c>
    </row>
    <row r="8" spans="1:10" x14ac:dyDescent="0.2">
      <c r="A8" s="158" t="s">
        <v>160</v>
      </c>
      <c r="B8" s="65">
        <v>937</v>
      </c>
      <c r="C8" s="66">
        <v>724</v>
      </c>
      <c r="D8" s="65">
        <v>9917</v>
      </c>
      <c r="E8" s="66">
        <v>11098</v>
      </c>
      <c r="F8" s="67"/>
      <c r="G8" s="65">
        <f>B8-C8</f>
        <v>213</v>
      </c>
      <c r="H8" s="66">
        <f>D8-E8</f>
        <v>-1181</v>
      </c>
      <c r="I8" s="8">
        <f>IF(C8=0, "-", IF(G8/C8&lt;10, G8/C8, "&gt;999%"))</f>
        <v>0.29419889502762431</v>
      </c>
      <c r="J8" s="9">
        <f>IF(E8=0, "-", IF(H8/E8&lt;10, H8/E8, "&gt;999%"))</f>
        <v>-0.10641557037304018</v>
      </c>
    </row>
    <row r="9" spans="1:10" x14ac:dyDescent="0.2">
      <c r="A9" s="158" t="s">
        <v>161</v>
      </c>
      <c r="B9" s="65">
        <v>464</v>
      </c>
      <c r="C9" s="66">
        <v>734</v>
      </c>
      <c r="D9" s="65">
        <v>6520</v>
      </c>
      <c r="E9" s="66">
        <v>8934</v>
      </c>
      <c r="F9" s="67"/>
      <c r="G9" s="65">
        <f>B9-C9</f>
        <v>-270</v>
      </c>
      <c r="H9" s="66">
        <f>D9-E9</f>
        <v>-2414</v>
      </c>
      <c r="I9" s="8">
        <f>IF(C9=0, "-", IF(G9/C9&lt;10, G9/C9, "&gt;999%"))</f>
        <v>-0.36784741144414168</v>
      </c>
      <c r="J9" s="9">
        <f>IF(E9=0, "-", IF(H9/E9&lt;10, H9/E9, "&gt;999%"))</f>
        <v>-0.27020371614058653</v>
      </c>
    </row>
    <row r="10" spans="1:10" x14ac:dyDescent="0.2">
      <c r="A10" s="158" t="s">
        <v>162</v>
      </c>
      <c r="B10" s="65">
        <v>28</v>
      </c>
      <c r="C10" s="66">
        <v>58</v>
      </c>
      <c r="D10" s="65">
        <v>732</v>
      </c>
      <c r="E10" s="66">
        <v>921</v>
      </c>
      <c r="F10" s="67"/>
      <c r="G10" s="65">
        <f>B10-C10</f>
        <v>-30</v>
      </c>
      <c r="H10" s="66">
        <f>D10-E10</f>
        <v>-189</v>
      </c>
      <c r="I10" s="8">
        <f>IF(C10=0, "-", IF(G10/C10&lt;10, G10/C10, "&gt;999%"))</f>
        <v>-0.51724137931034486</v>
      </c>
      <c r="J10" s="9">
        <f>IF(E10=0, "-", IF(H10/E10&lt;10, H10/E10, "&gt;999%"))</f>
        <v>-0.20521172638436483</v>
      </c>
    </row>
    <row r="11" spans="1:10" x14ac:dyDescent="0.2">
      <c r="A11" s="158" t="s">
        <v>163</v>
      </c>
      <c r="B11" s="65">
        <v>100</v>
      </c>
      <c r="C11" s="66">
        <v>274</v>
      </c>
      <c r="D11" s="65">
        <v>1419</v>
      </c>
      <c r="E11" s="66">
        <v>2664</v>
      </c>
      <c r="F11" s="67"/>
      <c r="G11" s="65">
        <f>B11-C11</f>
        <v>-174</v>
      </c>
      <c r="H11" s="66">
        <f>D11-E11</f>
        <v>-1245</v>
      </c>
      <c r="I11" s="8">
        <f>IF(C11=0, "-", IF(G11/C11&lt;10, G11/C11, "&gt;999%"))</f>
        <v>-0.63503649635036497</v>
      </c>
      <c r="J11" s="9">
        <f>IF(E11=0, "-", IF(H11/E11&lt;10, H11/E11, "&gt;999%"))</f>
        <v>-0.46734234234234234</v>
      </c>
    </row>
    <row r="12" spans="1:10" x14ac:dyDescent="0.2">
      <c r="A12" s="7"/>
      <c r="B12" s="65"/>
      <c r="C12" s="66"/>
      <c r="D12" s="65"/>
      <c r="E12" s="66"/>
      <c r="F12" s="67"/>
      <c r="G12" s="65"/>
      <c r="H12" s="66"/>
      <c r="I12" s="8"/>
      <c r="J12" s="9"/>
    </row>
    <row r="13" spans="1:10" s="160" customFormat="1" x14ac:dyDescent="0.2">
      <c r="A13" s="159" t="s">
        <v>120</v>
      </c>
      <c r="B13" s="78">
        <f>SUM($B14:$B17)</f>
        <v>4659</v>
      </c>
      <c r="C13" s="79">
        <f>SUM($C14:$C17)</f>
        <v>3478</v>
      </c>
      <c r="D13" s="78">
        <f>SUM($D14:$D17)</f>
        <v>44554</v>
      </c>
      <c r="E13" s="79">
        <f>SUM($E14:$E17)</f>
        <v>42054</v>
      </c>
      <c r="F13" s="80"/>
      <c r="G13" s="78">
        <f>B13-C13</f>
        <v>1181</v>
      </c>
      <c r="H13" s="79">
        <f>D13-E13</f>
        <v>2500</v>
      </c>
      <c r="I13" s="54">
        <f>IF(C13=0, "-", IF(G13/C13&lt;10, G13/C13, "&gt;999%"))</f>
        <v>0.3395629672225417</v>
      </c>
      <c r="J13" s="55">
        <f>IF(E13=0, "-", IF(H13/E13&lt;10, H13/E13, "&gt;999%"))</f>
        <v>5.944737718171874E-2</v>
      </c>
    </row>
    <row r="14" spans="1:10" x14ac:dyDescent="0.2">
      <c r="A14" s="158" t="s">
        <v>160</v>
      </c>
      <c r="B14" s="65">
        <v>2726</v>
      </c>
      <c r="C14" s="66">
        <v>1714</v>
      </c>
      <c r="D14" s="65">
        <v>25146</v>
      </c>
      <c r="E14" s="66">
        <v>20782</v>
      </c>
      <c r="F14" s="67"/>
      <c r="G14" s="65">
        <f>B14-C14</f>
        <v>1012</v>
      </c>
      <c r="H14" s="66">
        <f>D14-E14</f>
        <v>4364</v>
      </c>
      <c r="I14" s="8">
        <f>IF(C14=0, "-", IF(G14/C14&lt;10, G14/C14, "&gt;999%"))</f>
        <v>0.59043173862310383</v>
      </c>
      <c r="J14" s="9">
        <f>IF(E14=0, "-", IF(H14/E14&lt;10, H14/E14, "&gt;999%"))</f>
        <v>0.20998941391588874</v>
      </c>
    </row>
    <row r="15" spans="1:10" x14ac:dyDescent="0.2">
      <c r="A15" s="158" t="s">
        <v>161</v>
      </c>
      <c r="B15" s="65">
        <v>1620</v>
      </c>
      <c r="C15" s="66">
        <v>1290</v>
      </c>
      <c r="D15" s="65">
        <v>16135</v>
      </c>
      <c r="E15" s="66">
        <v>15981</v>
      </c>
      <c r="F15" s="67"/>
      <c r="G15" s="65">
        <f>B15-C15</f>
        <v>330</v>
      </c>
      <c r="H15" s="66">
        <f>D15-E15</f>
        <v>154</v>
      </c>
      <c r="I15" s="8">
        <f>IF(C15=0, "-", IF(G15/C15&lt;10, G15/C15, "&gt;999%"))</f>
        <v>0.2558139534883721</v>
      </c>
      <c r="J15" s="9">
        <f>IF(E15=0, "-", IF(H15/E15&lt;10, H15/E15, "&gt;999%"))</f>
        <v>9.6364432763907139E-3</v>
      </c>
    </row>
    <row r="16" spans="1:10" x14ac:dyDescent="0.2">
      <c r="A16" s="158" t="s">
        <v>162</v>
      </c>
      <c r="B16" s="65">
        <v>103</v>
      </c>
      <c r="C16" s="66">
        <v>91</v>
      </c>
      <c r="D16" s="65">
        <v>1052</v>
      </c>
      <c r="E16" s="66">
        <v>1175</v>
      </c>
      <c r="F16" s="67"/>
      <c r="G16" s="65">
        <f>B16-C16</f>
        <v>12</v>
      </c>
      <c r="H16" s="66">
        <f>D16-E16</f>
        <v>-123</v>
      </c>
      <c r="I16" s="8">
        <f>IF(C16=0, "-", IF(G16/C16&lt;10, G16/C16, "&gt;999%"))</f>
        <v>0.13186813186813187</v>
      </c>
      <c r="J16" s="9">
        <f>IF(E16=0, "-", IF(H16/E16&lt;10, H16/E16, "&gt;999%"))</f>
        <v>-0.10468085106382979</v>
      </c>
    </row>
    <row r="17" spans="1:10" x14ac:dyDescent="0.2">
      <c r="A17" s="158" t="s">
        <v>163</v>
      </c>
      <c r="B17" s="65">
        <v>210</v>
      </c>
      <c r="C17" s="66">
        <v>383</v>
      </c>
      <c r="D17" s="65">
        <v>2221</v>
      </c>
      <c r="E17" s="66">
        <v>4116</v>
      </c>
      <c r="F17" s="67"/>
      <c r="G17" s="65">
        <f>B17-C17</f>
        <v>-173</v>
      </c>
      <c r="H17" s="66">
        <f>D17-E17</f>
        <v>-1895</v>
      </c>
      <c r="I17" s="8">
        <f>IF(C17=0, "-", IF(G17/C17&lt;10, G17/C17, "&gt;999%"))</f>
        <v>-0.4516971279373368</v>
      </c>
      <c r="J17" s="9">
        <f>IF(E17=0, "-", IF(H17/E17&lt;10, H17/E17, "&gt;999%"))</f>
        <v>-0.46039844509232264</v>
      </c>
    </row>
    <row r="18" spans="1:10" x14ac:dyDescent="0.2">
      <c r="A18" s="22"/>
      <c r="B18" s="74"/>
      <c r="C18" s="75"/>
      <c r="D18" s="74"/>
      <c r="E18" s="75"/>
      <c r="F18" s="76"/>
      <c r="G18" s="74"/>
      <c r="H18" s="75"/>
      <c r="I18" s="23"/>
      <c r="J18" s="24"/>
    </row>
    <row r="19" spans="1:10" s="160" customFormat="1" x14ac:dyDescent="0.2">
      <c r="A19" s="159" t="s">
        <v>126</v>
      </c>
      <c r="B19" s="78">
        <f>SUM($B20:$B23)</f>
        <v>2557</v>
      </c>
      <c r="C19" s="79">
        <f>SUM($C20:$C23)</f>
        <v>1659</v>
      </c>
      <c r="D19" s="78">
        <f>SUM($D20:$D23)</f>
        <v>22510</v>
      </c>
      <c r="E19" s="79">
        <f>SUM($E20:$E23)</f>
        <v>22858</v>
      </c>
      <c r="F19" s="80"/>
      <c r="G19" s="78">
        <f>B19-C19</f>
        <v>898</v>
      </c>
      <c r="H19" s="79">
        <f>D19-E19</f>
        <v>-348</v>
      </c>
      <c r="I19" s="54">
        <f>IF(C19=0, "-", IF(G19/C19&lt;10, G19/C19, "&gt;999%"))</f>
        <v>0.54128993369499701</v>
      </c>
      <c r="J19" s="55">
        <f>IF(E19=0, "-", IF(H19/E19&lt;10, H19/E19, "&gt;999%"))</f>
        <v>-1.5224429083909353E-2</v>
      </c>
    </row>
    <row r="20" spans="1:10" x14ac:dyDescent="0.2">
      <c r="A20" s="158" t="s">
        <v>160</v>
      </c>
      <c r="B20" s="65">
        <v>987</v>
      </c>
      <c r="C20" s="66">
        <v>347</v>
      </c>
      <c r="D20" s="65">
        <v>5603</v>
      </c>
      <c r="E20" s="66">
        <v>4565</v>
      </c>
      <c r="F20" s="67"/>
      <c r="G20" s="65">
        <f>B20-C20</f>
        <v>640</v>
      </c>
      <c r="H20" s="66">
        <f>D20-E20</f>
        <v>1038</v>
      </c>
      <c r="I20" s="8">
        <f>IF(C20=0, "-", IF(G20/C20&lt;10, G20/C20, "&gt;999%"))</f>
        <v>1.8443804034582132</v>
      </c>
      <c r="J20" s="9">
        <f>IF(E20=0, "-", IF(H20/E20&lt;10, H20/E20, "&gt;999%"))</f>
        <v>0.22738225629791894</v>
      </c>
    </row>
    <row r="21" spans="1:10" x14ac:dyDescent="0.2">
      <c r="A21" s="158" t="s">
        <v>161</v>
      </c>
      <c r="B21" s="65">
        <v>1380</v>
      </c>
      <c r="C21" s="66">
        <v>1071</v>
      </c>
      <c r="D21" s="65">
        <v>14009</v>
      </c>
      <c r="E21" s="66">
        <v>15030</v>
      </c>
      <c r="F21" s="67"/>
      <c r="G21" s="65">
        <f>B21-C21</f>
        <v>309</v>
      </c>
      <c r="H21" s="66">
        <f>D21-E21</f>
        <v>-1021</v>
      </c>
      <c r="I21" s="8">
        <f>IF(C21=0, "-", IF(G21/C21&lt;10, G21/C21, "&gt;999%"))</f>
        <v>0.28851540616246496</v>
      </c>
      <c r="J21" s="9">
        <f>IF(E21=0, "-", IF(H21/E21&lt;10, H21/E21, "&gt;999%"))</f>
        <v>-6.7930805056553564E-2</v>
      </c>
    </row>
    <row r="22" spans="1:10" x14ac:dyDescent="0.2">
      <c r="A22" s="158" t="s">
        <v>162</v>
      </c>
      <c r="B22" s="65">
        <v>70</v>
      </c>
      <c r="C22" s="66">
        <v>159</v>
      </c>
      <c r="D22" s="65">
        <v>1263</v>
      </c>
      <c r="E22" s="66">
        <v>1694</v>
      </c>
      <c r="F22" s="67"/>
      <c r="G22" s="65">
        <f>B22-C22</f>
        <v>-89</v>
      </c>
      <c r="H22" s="66">
        <f>D22-E22</f>
        <v>-431</v>
      </c>
      <c r="I22" s="8">
        <f>IF(C22=0, "-", IF(G22/C22&lt;10, G22/C22, "&gt;999%"))</f>
        <v>-0.55974842767295596</v>
      </c>
      <c r="J22" s="9">
        <f>IF(E22=0, "-", IF(H22/E22&lt;10, H22/E22, "&gt;999%"))</f>
        <v>-0.25442739079102716</v>
      </c>
    </row>
    <row r="23" spans="1:10" x14ac:dyDescent="0.2">
      <c r="A23" s="158" t="s">
        <v>163</v>
      </c>
      <c r="B23" s="65">
        <v>120</v>
      </c>
      <c r="C23" s="66">
        <v>82</v>
      </c>
      <c r="D23" s="65">
        <v>1635</v>
      </c>
      <c r="E23" s="66">
        <v>1569</v>
      </c>
      <c r="F23" s="67"/>
      <c r="G23" s="65">
        <f>B23-C23</f>
        <v>38</v>
      </c>
      <c r="H23" s="66">
        <f>D23-E23</f>
        <v>66</v>
      </c>
      <c r="I23" s="8">
        <f>IF(C23=0, "-", IF(G23/C23&lt;10, G23/C23, "&gt;999%"))</f>
        <v>0.46341463414634149</v>
      </c>
      <c r="J23" s="9">
        <f>IF(E23=0, "-", IF(H23/E23&lt;10, H23/E23, "&gt;999%"))</f>
        <v>4.2065009560229447E-2</v>
      </c>
    </row>
    <row r="24" spans="1:10" x14ac:dyDescent="0.2">
      <c r="A24" s="7"/>
      <c r="B24" s="65"/>
      <c r="C24" s="66"/>
      <c r="D24" s="65"/>
      <c r="E24" s="66"/>
      <c r="F24" s="67"/>
      <c r="G24" s="65"/>
      <c r="H24" s="66"/>
      <c r="I24" s="8"/>
      <c r="J24" s="9"/>
    </row>
    <row r="25" spans="1:10" s="43" customFormat="1" x14ac:dyDescent="0.2">
      <c r="A25" s="53" t="s">
        <v>29</v>
      </c>
      <c r="B25" s="78">
        <f>SUM($B26:$B29)</f>
        <v>8745</v>
      </c>
      <c r="C25" s="79">
        <f>SUM($C26:$C29)</f>
        <v>6927</v>
      </c>
      <c r="D25" s="78">
        <f>SUM($D26:$D29)</f>
        <v>85652</v>
      </c>
      <c r="E25" s="79">
        <f>SUM($E26:$E29)</f>
        <v>88529</v>
      </c>
      <c r="F25" s="80"/>
      <c r="G25" s="78">
        <f>B25-C25</f>
        <v>1818</v>
      </c>
      <c r="H25" s="79">
        <f>D25-E25</f>
        <v>-2877</v>
      </c>
      <c r="I25" s="54">
        <f>IF(C25=0, "-", IF(G25/C25&lt;10, G25/C25, "&gt;999%"))</f>
        <v>0.26245127760935472</v>
      </c>
      <c r="J25" s="55">
        <f>IF(E25=0, "-", IF(H25/E25&lt;10, H25/E25, "&gt;999%"))</f>
        <v>-3.2497825571281724E-2</v>
      </c>
    </row>
    <row r="26" spans="1:10" x14ac:dyDescent="0.2">
      <c r="A26" s="158" t="s">
        <v>160</v>
      </c>
      <c r="B26" s="65">
        <v>4650</v>
      </c>
      <c r="C26" s="66">
        <v>2785</v>
      </c>
      <c r="D26" s="65">
        <v>40666</v>
      </c>
      <c r="E26" s="66">
        <v>36445</v>
      </c>
      <c r="F26" s="67"/>
      <c r="G26" s="65">
        <f>B26-C26</f>
        <v>1865</v>
      </c>
      <c r="H26" s="66">
        <f>D26-E26</f>
        <v>4221</v>
      </c>
      <c r="I26" s="8">
        <f>IF(C26=0, "-", IF(G26/C26&lt;10, G26/C26, "&gt;999%"))</f>
        <v>0.66965888689407538</v>
      </c>
      <c r="J26" s="9">
        <f>IF(E26=0, "-", IF(H26/E26&lt;10, H26/E26, "&gt;999%"))</f>
        <v>0.11581835642749348</v>
      </c>
    </row>
    <row r="27" spans="1:10" x14ac:dyDescent="0.2">
      <c r="A27" s="158" t="s">
        <v>161</v>
      </c>
      <c r="B27" s="65">
        <v>3464</v>
      </c>
      <c r="C27" s="66">
        <v>3095</v>
      </c>
      <c r="D27" s="65">
        <v>36664</v>
      </c>
      <c r="E27" s="66">
        <v>39945</v>
      </c>
      <c r="F27" s="67"/>
      <c r="G27" s="65">
        <f>B27-C27</f>
        <v>369</v>
      </c>
      <c r="H27" s="66">
        <f>D27-E27</f>
        <v>-3281</v>
      </c>
      <c r="I27" s="8">
        <f>IF(C27=0, "-", IF(G27/C27&lt;10, G27/C27, "&gt;999%"))</f>
        <v>0.11922455573505654</v>
      </c>
      <c r="J27" s="9">
        <f>IF(E27=0, "-", IF(H27/E27&lt;10, H27/E27, "&gt;999%"))</f>
        <v>-8.2137939667042179E-2</v>
      </c>
    </row>
    <row r="28" spans="1:10" x14ac:dyDescent="0.2">
      <c r="A28" s="158" t="s">
        <v>162</v>
      </c>
      <c r="B28" s="65">
        <v>201</v>
      </c>
      <c r="C28" s="66">
        <v>308</v>
      </c>
      <c r="D28" s="65">
        <v>3047</v>
      </c>
      <c r="E28" s="66">
        <v>3790</v>
      </c>
      <c r="F28" s="67"/>
      <c r="G28" s="65">
        <f>B28-C28</f>
        <v>-107</v>
      </c>
      <c r="H28" s="66">
        <f>D28-E28</f>
        <v>-743</v>
      </c>
      <c r="I28" s="8">
        <f>IF(C28=0, "-", IF(G28/C28&lt;10, G28/C28, "&gt;999%"))</f>
        <v>-0.34740259740259738</v>
      </c>
      <c r="J28" s="9">
        <f>IF(E28=0, "-", IF(H28/E28&lt;10, H28/E28, "&gt;999%"))</f>
        <v>-0.19604221635883906</v>
      </c>
    </row>
    <row r="29" spans="1:10" x14ac:dyDescent="0.2">
      <c r="A29" s="158" t="s">
        <v>163</v>
      </c>
      <c r="B29" s="65">
        <v>430</v>
      </c>
      <c r="C29" s="66">
        <v>739</v>
      </c>
      <c r="D29" s="65">
        <v>5275</v>
      </c>
      <c r="E29" s="66">
        <v>8349</v>
      </c>
      <c r="F29" s="67"/>
      <c r="G29" s="65">
        <f>B29-C29</f>
        <v>-309</v>
      </c>
      <c r="H29" s="66">
        <f>D29-E29</f>
        <v>-3074</v>
      </c>
      <c r="I29" s="8">
        <f>IF(C29=0, "-", IF(G29/C29&lt;10, G29/C29, "&gt;999%"))</f>
        <v>-0.41813261163734777</v>
      </c>
      <c r="J29" s="9">
        <f>IF(E29=0, "-", IF(H29/E29&lt;10, H29/E29, "&gt;999%"))</f>
        <v>-0.36818780692298481</v>
      </c>
    </row>
    <row r="30" spans="1:10" x14ac:dyDescent="0.2">
      <c r="A30" s="7"/>
      <c r="B30" s="65"/>
      <c r="C30" s="66"/>
      <c r="D30" s="65"/>
      <c r="E30" s="66"/>
      <c r="F30" s="67"/>
      <c r="G30" s="65"/>
      <c r="H30" s="66"/>
      <c r="I30" s="8"/>
      <c r="J30" s="9"/>
    </row>
    <row r="31" spans="1:10" s="43" customFormat="1" x14ac:dyDescent="0.2">
      <c r="A31" s="22" t="s">
        <v>127</v>
      </c>
      <c r="B31" s="78">
        <v>353</v>
      </c>
      <c r="C31" s="79">
        <v>270</v>
      </c>
      <c r="D31" s="78">
        <v>3782</v>
      </c>
      <c r="E31" s="79">
        <v>3372</v>
      </c>
      <c r="F31" s="80"/>
      <c r="G31" s="78">
        <f>B31-C31</f>
        <v>83</v>
      </c>
      <c r="H31" s="79">
        <f>D31-E31</f>
        <v>410</v>
      </c>
      <c r="I31" s="54">
        <f>IF(C31=0, "-", IF(G31/C31&lt;10, G31/C31, "&gt;999%"))</f>
        <v>0.30740740740740741</v>
      </c>
      <c r="J31" s="55">
        <f>IF(E31=0, "-", IF(H31/E31&lt;10, H31/E31, "&gt;999%"))</f>
        <v>0.12158956109134045</v>
      </c>
    </row>
    <row r="32" spans="1:10" x14ac:dyDescent="0.2">
      <c r="A32" s="1"/>
      <c r="B32" s="68"/>
      <c r="C32" s="69"/>
      <c r="D32" s="68"/>
      <c r="E32" s="69"/>
      <c r="F32" s="70"/>
      <c r="G32" s="68"/>
      <c r="H32" s="69"/>
      <c r="I32" s="5"/>
      <c r="J32" s="6"/>
    </row>
    <row r="33" spans="1:10" s="43" customFormat="1" x14ac:dyDescent="0.2">
      <c r="A33" s="27" t="s">
        <v>5</v>
      </c>
      <c r="B33" s="71">
        <f>SUM(B26:B32)</f>
        <v>9098</v>
      </c>
      <c r="C33" s="77">
        <f>SUM(C26:C32)</f>
        <v>7197</v>
      </c>
      <c r="D33" s="71">
        <f>SUM(D26:D32)</f>
        <v>89434</v>
      </c>
      <c r="E33" s="77">
        <f>SUM(E26:E32)</f>
        <v>91901</v>
      </c>
      <c r="F33" s="73"/>
      <c r="G33" s="71">
        <f>B33-C33</f>
        <v>1901</v>
      </c>
      <c r="H33" s="72">
        <f>D33-E33</f>
        <v>-2467</v>
      </c>
      <c r="I33" s="37">
        <f>IF(C33=0, 0, G33/C33)</f>
        <v>0.26413783520911494</v>
      </c>
      <c r="J33" s="38">
        <f>IF(E33=0, 0, H33/E33)</f>
        <v>-2.6844103981458308E-2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111</v>
      </c>
      <c r="B7" s="65"/>
      <c r="C7" s="66"/>
      <c r="D7" s="65"/>
      <c r="E7" s="66"/>
      <c r="F7" s="67"/>
      <c r="G7" s="65"/>
      <c r="H7" s="66"/>
      <c r="I7" s="20"/>
      <c r="J7" s="21"/>
    </row>
    <row r="8" spans="1:10" x14ac:dyDescent="0.2">
      <c r="A8" s="158" t="s">
        <v>164</v>
      </c>
      <c r="B8" s="65">
        <v>18</v>
      </c>
      <c r="C8" s="66">
        <v>37</v>
      </c>
      <c r="D8" s="65">
        <v>318</v>
      </c>
      <c r="E8" s="66">
        <v>504</v>
      </c>
      <c r="F8" s="67"/>
      <c r="G8" s="65">
        <f>B8-C8</f>
        <v>-19</v>
      </c>
      <c r="H8" s="66">
        <f>D8-E8</f>
        <v>-186</v>
      </c>
      <c r="I8" s="20">
        <f>IF(C8=0, "-", IF(G8/C8&lt;10, G8/C8, "&gt;999%"))</f>
        <v>-0.51351351351351349</v>
      </c>
      <c r="J8" s="21">
        <f>IF(E8=0, "-", IF(H8/E8&lt;10, H8/E8, "&gt;999%"))</f>
        <v>-0.36904761904761907</v>
      </c>
    </row>
    <row r="9" spans="1:10" x14ac:dyDescent="0.2">
      <c r="A9" s="158" t="s">
        <v>165</v>
      </c>
      <c r="B9" s="65">
        <v>11</v>
      </c>
      <c r="C9" s="66">
        <v>9</v>
      </c>
      <c r="D9" s="65">
        <v>99</v>
      </c>
      <c r="E9" s="66">
        <v>79</v>
      </c>
      <c r="F9" s="67"/>
      <c r="G9" s="65">
        <f>B9-C9</f>
        <v>2</v>
      </c>
      <c r="H9" s="66">
        <f>D9-E9</f>
        <v>20</v>
      </c>
      <c r="I9" s="20">
        <f>IF(C9=0, "-", IF(G9/C9&lt;10, G9/C9, "&gt;999%"))</f>
        <v>0.22222222222222221</v>
      </c>
      <c r="J9" s="21">
        <f>IF(E9=0, "-", IF(H9/E9&lt;10, H9/E9, "&gt;999%"))</f>
        <v>0.25316455696202533</v>
      </c>
    </row>
    <row r="10" spans="1:10" x14ac:dyDescent="0.2">
      <c r="A10" s="158" t="s">
        <v>166</v>
      </c>
      <c r="B10" s="65">
        <v>172</v>
      </c>
      <c r="C10" s="66">
        <v>179</v>
      </c>
      <c r="D10" s="65">
        <v>2249</v>
      </c>
      <c r="E10" s="66">
        <v>1761</v>
      </c>
      <c r="F10" s="67"/>
      <c r="G10" s="65">
        <f>B10-C10</f>
        <v>-7</v>
      </c>
      <c r="H10" s="66">
        <f>D10-E10</f>
        <v>488</v>
      </c>
      <c r="I10" s="20">
        <f>IF(C10=0, "-", IF(G10/C10&lt;10, G10/C10, "&gt;999%"))</f>
        <v>-3.9106145251396648E-2</v>
      </c>
      <c r="J10" s="21">
        <f>IF(E10=0, "-", IF(H10/E10&lt;10, H10/E10, "&gt;999%"))</f>
        <v>0.27711527541169789</v>
      </c>
    </row>
    <row r="11" spans="1:10" x14ac:dyDescent="0.2">
      <c r="A11" s="158" t="s">
        <v>167</v>
      </c>
      <c r="B11" s="65">
        <v>1325</v>
      </c>
      <c r="C11" s="66">
        <v>1565</v>
      </c>
      <c r="D11" s="65">
        <v>15898</v>
      </c>
      <c r="E11" s="66">
        <v>21257</v>
      </c>
      <c r="F11" s="67"/>
      <c r="G11" s="65">
        <f>B11-C11</f>
        <v>-240</v>
      </c>
      <c r="H11" s="66">
        <f>D11-E11</f>
        <v>-5359</v>
      </c>
      <c r="I11" s="20">
        <f>IF(C11=0, "-", IF(G11/C11&lt;10, G11/C11, "&gt;999%"))</f>
        <v>-0.15335463258785942</v>
      </c>
      <c r="J11" s="21">
        <f>IF(E11=0, "-", IF(H11/E11&lt;10, H11/E11, "&gt;999%"))</f>
        <v>-0.2521051888789575</v>
      </c>
    </row>
    <row r="12" spans="1:10" x14ac:dyDescent="0.2">
      <c r="A12" s="158" t="s">
        <v>168</v>
      </c>
      <c r="B12" s="65">
        <v>3</v>
      </c>
      <c r="C12" s="66">
        <v>0</v>
      </c>
      <c r="D12" s="65">
        <v>24</v>
      </c>
      <c r="E12" s="66">
        <v>16</v>
      </c>
      <c r="F12" s="67"/>
      <c r="G12" s="65">
        <f>B12-C12</f>
        <v>3</v>
      </c>
      <c r="H12" s="66">
        <f>D12-E12</f>
        <v>8</v>
      </c>
      <c r="I12" s="20" t="str">
        <f>IF(C12=0, "-", IF(G12/C12&lt;10, G12/C12, "&gt;999%"))</f>
        <v>-</v>
      </c>
      <c r="J12" s="21">
        <f>IF(E12=0, "-", IF(H12/E12&lt;10, H12/E12, "&gt;999%"))</f>
        <v>0.5</v>
      </c>
    </row>
    <row r="13" spans="1:10" x14ac:dyDescent="0.2">
      <c r="A13" s="7"/>
      <c r="B13" s="65"/>
      <c r="C13" s="66"/>
      <c r="D13" s="65"/>
      <c r="E13" s="66"/>
      <c r="F13" s="67"/>
      <c r="G13" s="65"/>
      <c r="H13" s="66"/>
      <c r="I13" s="20"/>
      <c r="J13" s="21"/>
    </row>
    <row r="14" spans="1:10" s="139" customFormat="1" x14ac:dyDescent="0.2">
      <c r="A14" s="159" t="s">
        <v>120</v>
      </c>
      <c r="B14" s="65"/>
      <c r="C14" s="66"/>
      <c r="D14" s="65"/>
      <c r="E14" s="66"/>
      <c r="F14" s="67"/>
      <c r="G14" s="65"/>
      <c r="H14" s="66"/>
      <c r="I14" s="20"/>
      <c r="J14" s="21"/>
    </row>
    <row r="15" spans="1:10" x14ac:dyDescent="0.2">
      <c r="A15" s="158" t="s">
        <v>164</v>
      </c>
      <c r="B15" s="65">
        <v>1411</v>
      </c>
      <c r="C15" s="66">
        <v>810</v>
      </c>
      <c r="D15" s="65">
        <v>11336</v>
      </c>
      <c r="E15" s="66">
        <v>11530</v>
      </c>
      <c r="F15" s="67"/>
      <c r="G15" s="65">
        <f>B15-C15</f>
        <v>601</v>
      </c>
      <c r="H15" s="66">
        <f>D15-E15</f>
        <v>-194</v>
      </c>
      <c r="I15" s="20">
        <f>IF(C15=0, "-", IF(G15/C15&lt;10, G15/C15, "&gt;999%"))</f>
        <v>0.74197530864197536</v>
      </c>
      <c r="J15" s="21">
        <f>IF(E15=0, "-", IF(H15/E15&lt;10, H15/E15, "&gt;999%"))</f>
        <v>-1.6825672159583693E-2</v>
      </c>
    </row>
    <row r="16" spans="1:10" x14ac:dyDescent="0.2">
      <c r="A16" s="158" t="s">
        <v>165</v>
      </c>
      <c r="B16" s="65">
        <v>7</v>
      </c>
      <c r="C16" s="66">
        <v>4</v>
      </c>
      <c r="D16" s="65">
        <v>75</v>
      </c>
      <c r="E16" s="66">
        <v>64</v>
      </c>
      <c r="F16" s="67"/>
      <c r="G16" s="65">
        <f>B16-C16</f>
        <v>3</v>
      </c>
      <c r="H16" s="66">
        <f>D16-E16</f>
        <v>11</v>
      </c>
      <c r="I16" s="20">
        <f>IF(C16=0, "-", IF(G16/C16&lt;10, G16/C16, "&gt;999%"))</f>
        <v>0.75</v>
      </c>
      <c r="J16" s="21">
        <f>IF(E16=0, "-", IF(H16/E16&lt;10, H16/E16, "&gt;999%"))</f>
        <v>0.171875</v>
      </c>
    </row>
    <row r="17" spans="1:10" x14ac:dyDescent="0.2">
      <c r="A17" s="158" t="s">
        <v>166</v>
      </c>
      <c r="B17" s="65">
        <v>377</v>
      </c>
      <c r="C17" s="66">
        <v>137</v>
      </c>
      <c r="D17" s="65">
        <v>3483</v>
      </c>
      <c r="E17" s="66">
        <v>824</v>
      </c>
      <c r="F17" s="67"/>
      <c r="G17" s="65">
        <f>B17-C17</f>
        <v>240</v>
      </c>
      <c r="H17" s="66">
        <f>D17-E17</f>
        <v>2659</v>
      </c>
      <c r="I17" s="20">
        <f>IF(C17=0, "-", IF(G17/C17&lt;10, G17/C17, "&gt;999%"))</f>
        <v>1.7518248175182483</v>
      </c>
      <c r="J17" s="21">
        <f>IF(E17=0, "-", IF(H17/E17&lt;10, H17/E17, "&gt;999%"))</f>
        <v>3.2269417475728157</v>
      </c>
    </row>
    <row r="18" spans="1:10" x14ac:dyDescent="0.2">
      <c r="A18" s="158" t="s">
        <v>167</v>
      </c>
      <c r="B18" s="65">
        <v>2849</v>
      </c>
      <c r="C18" s="66">
        <v>2519</v>
      </c>
      <c r="D18" s="65">
        <v>29556</v>
      </c>
      <c r="E18" s="66">
        <v>29581</v>
      </c>
      <c r="F18" s="67"/>
      <c r="G18" s="65">
        <f>B18-C18</f>
        <v>330</v>
      </c>
      <c r="H18" s="66">
        <f>D18-E18</f>
        <v>-25</v>
      </c>
      <c r="I18" s="20">
        <f>IF(C18=0, "-", IF(G18/C18&lt;10, G18/C18, "&gt;999%"))</f>
        <v>0.13100436681222707</v>
      </c>
      <c r="J18" s="21">
        <f>IF(E18=0, "-", IF(H18/E18&lt;10, H18/E18, "&gt;999%"))</f>
        <v>-8.4513708123457629E-4</v>
      </c>
    </row>
    <row r="19" spans="1:10" x14ac:dyDescent="0.2">
      <c r="A19" s="158" t="s">
        <v>168</v>
      </c>
      <c r="B19" s="65">
        <v>15</v>
      </c>
      <c r="C19" s="66">
        <v>8</v>
      </c>
      <c r="D19" s="65">
        <v>104</v>
      </c>
      <c r="E19" s="66">
        <v>55</v>
      </c>
      <c r="F19" s="67"/>
      <c r="G19" s="65">
        <f>B19-C19</f>
        <v>7</v>
      </c>
      <c r="H19" s="66">
        <f>D19-E19</f>
        <v>49</v>
      </c>
      <c r="I19" s="20">
        <f>IF(C19=0, "-", IF(G19/C19&lt;10, G19/C19, "&gt;999%"))</f>
        <v>0.875</v>
      </c>
      <c r="J19" s="21">
        <f>IF(E19=0, "-", IF(H19/E19&lt;10, H19/E19, "&gt;999%"))</f>
        <v>0.89090909090909087</v>
      </c>
    </row>
    <row r="20" spans="1:10" x14ac:dyDescent="0.2">
      <c r="A20" s="7"/>
      <c r="B20" s="65"/>
      <c r="C20" s="66"/>
      <c r="D20" s="65"/>
      <c r="E20" s="66"/>
      <c r="F20" s="67"/>
      <c r="G20" s="65"/>
      <c r="H20" s="66"/>
      <c r="I20" s="20"/>
      <c r="J20" s="21"/>
    </row>
    <row r="21" spans="1:10" s="139" customFormat="1" x14ac:dyDescent="0.2">
      <c r="A21" s="159" t="s">
        <v>126</v>
      </c>
      <c r="B21" s="65"/>
      <c r="C21" s="66"/>
      <c r="D21" s="65"/>
      <c r="E21" s="66"/>
      <c r="F21" s="67"/>
      <c r="G21" s="65"/>
      <c r="H21" s="66"/>
      <c r="I21" s="20"/>
      <c r="J21" s="21"/>
    </row>
    <row r="22" spans="1:10" x14ac:dyDescent="0.2">
      <c r="A22" s="158" t="s">
        <v>164</v>
      </c>
      <c r="B22" s="65">
        <v>2429</v>
      </c>
      <c r="C22" s="66">
        <v>1571</v>
      </c>
      <c r="D22" s="65">
        <v>21249</v>
      </c>
      <c r="E22" s="66">
        <v>21851</v>
      </c>
      <c r="F22" s="67"/>
      <c r="G22" s="65">
        <f>B22-C22</f>
        <v>858</v>
      </c>
      <c r="H22" s="66">
        <f>D22-E22</f>
        <v>-602</v>
      </c>
      <c r="I22" s="20">
        <f>IF(C22=0, "-", IF(G22/C22&lt;10, G22/C22, "&gt;999%"))</f>
        <v>0.54614894971355821</v>
      </c>
      <c r="J22" s="21">
        <f>IF(E22=0, "-", IF(H22/E22&lt;10, H22/E22, "&gt;999%"))</f>
        <v>-2.7550226534254724E-2</v>
      </c>
    </row>
    <row r="23" spans="1:10" x14ac:dyDescent="0.2">
      <c r="A23" s="158" t="s">
        <v>165</v>
      </c>
      <c r="B23" s="65">
        <v>0</v>
      </c>
      <c r="C23" s="66">
        <v>0</v>
      </c>
      <c r="D23" s="65">
        <v>0</v>
      </c>
      <c r="E23" s="66">
        <v>1</v>
      </c>
      <c r="F23" s="67"/>
      <c r="G23" s="65">
        <f>B23-C23</f>
        <v>0</v>
      </c>
      <c r="H23" s="66">
        <f>D23-E23</f>
        <v>-1</v>
      </c>
      <c r="I23" s="20" t="str">
        <f>IF(C23=0, "-", IF(G23/C23&lt;10, G23/C23, "&gt;999%"))</f>
        <v>-</v>
      </c>
      <c r="J23" s="21">
        <f>IF(E23=0, "-", IF(H23/E23&lt;10, H23/E23, "&gt;999%"))</f>
        <v>-1</v>
      </c>
    </row>
    <row r="24" spans="1:10" x14ac:dyDescent="0.2">
      <c r="A24" s="158" t="s">
        <v>167</v>
      </c>
      <c r="B24" s="65">
        <v>128</v>
      </c>
      <c r="C24" s="66">
        <v>88</v>
      </c>
      <c r="D24" s="65">
        <v>1261</v>
      </c>
      <c r="E24" s="66">
        <v>1006</v>
      </c>
      <c r="F24" s="67"/>
      <c r="G24" s="65">
        <f>B24-C24</f>
        <v>40</v>
      </c>
      <c r="H24" s="66">
        <f>D24-E24</f>
        <v>255</v>
      </c>
      <c r="I24" s="20">
        <f>IF(C24=0, "-", IF(G24/C24&lt;10, G24/C24, "&gt;999%"))</f>
        <v>0.45454545454545453</v>
      </c>
      <c r="J24" s="21">
        <f>IF(E24=0, "-", IF(H24/E24&lt;10, H24/E24, "&gt;999%"))</f>
        <v>0.25347912524850896</v>
      </c>
    </row>
    <row r="25" spans="1:10" x14ac:dyDescent="0.2">
      <c r="A25" s="7"/>
      <c r="B25" s="65"/>
      <c r="C25" s="66"/>
      <c r="D25" s="65"/>
      <c r="E25" s="66"/>
      <c r="F25" s="67"/>
      <c r="G25" s="65"/>
      <c r="H25" s="66"/>
      <c r="I25" s="20"/>
      <c r="J25" s="21"/>
    </row>
    <row r="26" spans="1:10" x14ac:dyDescent="0.2">
      <c r="A26" s="7" t="s">
        <v>127</v>
      </c>
      <c r="B26" s="65">
        <v>353</v>
      </c>
      <c r="C26" s="66">
        <v>270</v>
      </c>
      <c r="D26" s="65">
        <v>3782</v>
      </c>
      <c r="E26" s="66">
        <v>3372</v>
      </c>
      <c r="F26" s="67"/>
      <c r="G26" s="65">
        <f>B26-C26</f>
        <v>83</v>
      </c>
      <c r="H26" s="66">
        <f>D26-E26</f>
        <v>410</v>
      </c>
      <c r="I26" s="20">
        <f>IF(C26=0, "-", IF(G26/C26&lt;10, G26/C26, "&gt;999%"))</f>
        <v>0.30740740740740741</v>
      </c>
      <c r="J26" s="21">
        <f>IF(E26=0, "-", IF(H26/E26&lt;10, H26/E26, "&gt;999%"))</f>
        <v>0.12158956109134045</v>
      </c>
    </row>
    <row r="27" spans="1:10" x14ac:dyDescent="0.2">
      <c r="A27" s="1"/>
      <c r="B27" s="68"/>
      <c r="C27" s="69"/>
      <c r="D27" s="68"/>
      <c r="E27" s="69"/>
      <c r="F27" s="70"/>
      <c r="G27" s="68"/>
      <c r="H27" s="69"/>
      <c r="I27" s="5"/>
      <c r="J27" s="6"/>
    </row>
    <row r="28" spans="1:10" s="43" customFormat="1" x14ac:dyDescent="0.2">
      <c r="A28" s="27" t="s">
        <v>5</v>
      </c>
      <c r="B28" s="71">
        <f>SUM(B6:B27)</f>
        <v>9098</v>
      </c>
      <c r="C28" s="77">
        <f>SUM(C6:C27)</f>
        <v>7197</v>
      </c>
      <c r="D28" s="71">
        <f>SUM(D6:D27)</f>
        <v>89434</v>
      </c>
      <c r="E28" s="77">
        <f>SUM(E6:E27)</f>
        <v>91901</v>
      </c>
      <c r="F28" s="73"/>
      <c r="G28" s="71">
        <f>B28-C28</f>
        <v>1901</v>
      </c>
      <c r="H28" s="72">
        <f>D28-E28</f>
        <v>-2467</v>
      </c>
      <c r="I28" s="37">
        <f>IF(C28=0, 0, G28/C28)</f>
        <v>0.26413783520911494</v>
      </c>
      <c r="J28" s="38">
        <f>IF(E28=0, 0, H28/E28)</f>
        <v>-2.6844103981458308E-2</v>
      </c>
    </row>
    <row r="29" spans="1:10" s="43" customFormat="1" x14ac:dyDescent="0.2">
      <c r="A29" s="22"/>
      <c r="B29" s="78"/>
      <c r="C29" s="98"/>
      <c r="D29" s="78"/>
      <c r="E29" s="98"/>
      <c r="F29" s="80"/>
      <c r="G29" s="78"/>
      <c r="H29" s="79"/>
      <c r="I29" s="54"/>
      <c r="J29" s="55"/>
    </row>
    <row r="30" spans="1:10" s="139" customFormat="1" x14ac:dyDescent="0.2">
      <c r="A30" s="161" t="s">
        <v>169</v>
      </c>
      <c r="B30" s="74"/>
      <c r="C30" s="75"/>
      <c r="D30" s="74"/>
      <c r="E30" s="75"/>
      <c r="F30" s="76"/>
      <c r="G30" s="74"/>
      <c r="H30" s="75"/>
      <c r="I30" s="23"/>
      <c r="J30" s="24"/>
    </row>
    <row r="31" spans="1:10" x14ac:dyDescent="0.2">
      <c r="A31" s="7" t="s">
        <v>164</v>
      </c>
      <c r="B31" s="65">
        <v>3858</v>
      </c>
      <c r="C31" s="66">
        <v>2418</v>
      </c>
      <c r="D31" s="65">
        <v>32903</v>
      </c>
      <c r="E31" s="66">
        <v>33885</v>
      </c>
      <c r="F31" s="67"/>
      <c r="G31" s="65">
        <f>B31-C31</f>
        <v>1440</v>
      </c>
      <c r="H31" s="66">
        <f>D31-E31</f>
        <v>-982</v>
      </c>
      <c r="I31" s="20">
        <f>IF(C31=0, "-", IF(G31/C31&lt;10, G31/C31, "&gt;999%"))</f>
        <v>0.59553349875930517</v>
      </c>
      <c r="J31" s="21">
        <f>IF(E31=0, "-", IF(H31/E31&lt;10, H31/E31, "&gt;999%"))</f>
        <v>-2.8980374797107866E-2</v>
      </c>
    </row>
    <row r="32" spans="1:10" x14ac:dyDescent="0.2">
      <c r="A32" s="7" t="s">
        <v>165</v>
      </c>
      <c r="B32" s="65">
        <v>18</v>
      </c>
      <c r="C32" s="66">
        <v>13</v>
      </c>
      <c r="D32" s="65">
        <v>174</v>
      </c>
      <c r="E32" s="66">
        <v>144</v>
      </c>
      <c r="F32" s="67"/>
      <c r="G32" s="65">
        <f>B32-C32</f>
        <v>5</v>
      </c>
      <c r="H32" s="66">
        <f>D32-E32</f>
        <v>30</v>
      </c>
      <c r="I32" s="20">
        <f>IF(C32=0, "-", IF(G32/C32&lt;10, G32/C32, "&gt;999%"))</f>
        <v>0.38461538461538464</v>
      </c>
      <c r="J32" s="21">
        <f>IF(E32=0, "-", IF(H32/E32&lt;10, H32/E32, "&gt;999%"))</f>
        <v>0.20833333333333334</v>
      </c>
    </row>
    <row r="33" spans="1:10" x14ac:dyDescent="0.2">
      <c r="A33" s="7" t="s">
        <v>166</v>
      </c>
      <c r="B33" s="65">
        <v>549</v>
      </c>
      <c r="C33" s="66">
        <v>316</v>
      </c>
      <c r="D33" s="65">
        <v>5732</v>
      </c>
      <c r="E33" s="66">
        <v>2585</v>
      </c>
      <c r="F33" s="67"/>
      <c r="G33" s="65">
        <f>B33-C33</f>
        <v>233</v>
      </c>
      <c r="H33" s="66">
        <f>D33-E33</f>
        <v>3147</v>
      </c>
      <c r="I33" s="20">
        <f>IF(C33=0, "-", IF(G33/C33&lt;10, G33/C33, "&gt;999%"))</f>
        <v>0.73734177215189878</v>
      </c>
      <c r="J33" s="21">
        <f>IF(E33=0, "-", IF(H33/E33&lt;10, H33/E33, "&gt;999%"))</f>
        <v>1.2174081237911025</v>
      </c>
    </row>
    <row r="34" spans="1:10" x14ac:dyDescent="0.2">
      <c r="A34" s="7" t="s">
        <v>167</v>
      </c>
      <c r="B34" s="65">
        <v>4302</v>
      </c>
      <c r="C34" s="66">
        <v>4172</v>
      </c>
      <c r="D34" s="65">
        <v>46715</v>
      </c>
      <c r="E34" s="66">
        <v>51844</v>
      </c>
      <c r="F34" s="67"/>
      <c r="G34" s="65">
        <f>B34-C34</f>
        <v>130</v>
      </c>
      <c r="H34" s="66">
        <f>D34-E34</f>
        <v>-5129</v>
      </c>
      <c r="I34" s="20">
        <f>IF(C34=0, "-", IF(G34/C34&lt;10, G34/C34, "&gt;999%"))</f>
        <v>3.1160115052732501E-2</v>
      </c>
      <c r="J34" s="21">
        <f>IF(E34=0, "-", IF(H34/E34&lt;10, H34/E34, "&gt;999%"))</f>
        <v>-9.8931409613455756E-2</v>
      </c>
    </row>
    <row r="35" spans="1:10" x14ac:dyDescent="0.2">
      <c r="A35" s="7" t="s">
        <v>168</v>
      </c>
      <c r="B35" s="65">
        <v>18</v>
      </c>
      <c r="C35" s="66">
        <v>8</v>
      </c>
      <c r="D35" s="65">
        <v>128</v>
      </c>
      <c r="E35" s="66">
        <v>71</v>
      </c>
      <c r="F35" s="67"/>
      <c r="G35" s="65">
        <f>B35-C35</f>
        <v>10</v>
      </c>
      <c r="H35" s="66">
        <f>D35-E35</f>
        <v>57</v>
      </c>
      <c r="I35" s="20">
        <f>IF(C35=0, "-", IF(G35/C35&lt;10, G35/C35, "&gt;999%"))</f>
        <v>1.25</v>
      </c>
      <c r="J35" s="21">
        <f>IF(E35=0, "-", IF(H35/E35&lt;10, H35/E35, "&gt;999%"))</f>
        <v>0.80281690140845074</v>
      </c>
    </row>
    <row r="36" spans="1:10" x14ac:dyDescent="0.2">
      <c r="A36" s="7"/>
      <c r="B36" s="65"/>
      <c r="C36" s="66"/>
      <c r="D36" s="65"/>
      <c r="E36" s="66"/>
      <c r="F36" s="67"/>
      <c r="G36" s="65"/>
      <c r="H36" s="66"/>
      <c r="I36" s="20"/>
      <c r="J36" s="21"/>
    </row>
    <row r="37" spans="1:10" x14ac:dyDescent="0.2">
      <c r="A37" s="7" t="s">
        <v>127</v>
      </c>
      <c r="B37" s="65">
        <v>353</v>
      </c>
      <c r="C37" s="66">
        <v>270</v>
      </c>
      <c r="D37" s="65">
        <v>3782</v>
      </c>
      <c r="E37" s="66">
        <v>3372</v>
      </c>
      <c r="F37" s="67"/>
      <c r="G37" s="65">
        <f>B37-C37</f>
        <v>83</v>
      </c>
      <c r="H37" s="66">
        <f>D37-E37</f>
        <v>410</v>
      </c>
      <c r="I37" s="20">
        <f>IF(C37=0, "-", IF(G37/C37&lt;10, G37/C37, "&gt;999%"))</f>
        <v>0.30740740740740741</v>
      </c>
      <c r="J37" s="21">
        <f>IF(E37=0, "-", IF(H37/E37&lt;10, H37/E37, "&gt;999%"))</f>
        <v>0.12158956109134045</v>
      </c>
    </row>
    <row r="38" spans="1:10" x14ac:dyDescent="0.2">
      <c r="A38" s="7"/>
      <c r="B38" s="65"/>
      <c r="C38" s="66"/>
      <c r="D38" s="65"/>
      <c r="E38" s="66"/>
      <c r="F38" s="67"/>
      <c r="G38" s="65"/>
      <c r="H38" s="66"/>
      <c r="I38" s="20"/>
      <c r="J38" s="21"/>
    </row>
    <row r="39" spans="1:10" s="43" customFormat="1" x14ac:dyDescent="0.2">
      <c r="A39" s="27" t="s">
        <v>5</v>
      </c>
      <c r="B39" s="71">
        <f>SUM(B29:B38)</f>
        <v>9098</v>
      </c>
      <c r="C39" s="77">
        <f>SUM(C29:C38)</f>
        <v>7197</v>
      </c>
      <c r="D39" s="71">
        <f>SUM(D29:D38)</f>
        <v>89434</v>
      </c>
      <c r="E39" s="77">
        <f>SUM(E29:E38)</f>
        <v>91901</v>
      </c>
      <c r="F39" s="73"/>
      <c r="G39" s="71">
        <f>B39-C39</f>
        <v>1901</v>
      </c>
      <c r="H39" s="72">
        <f>D39-E39</f>
        <v>-2467</v>
      </c>
      <c r="I39" s="37">
        <f>IF(C39=0, 0, G39/C39)</f>
        <v>0.26413783520911494</v>
      </c>
      <c r="J39" s="38">
        <f>IF(E39=0, 0, H39/E39)</f>
        <v>-2.6844103981458308E-2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t="s">
        <v>52</v>
      </c>
      <c r="B9" s="65">
        <v>0</v>
      </c>
      <c r="C9" s="66">
        <v>0</v>
      </c>
      <c r="D9" s="65">
        <v>0</v>
      </c>
      <c r="E9" s="66">
        <v>11</v>
      </c>
      <c r="F9" s="67"/>
      <c r="G9" s="65">
        <f>B9-C9</f>
        <v>0</v>
      </c>
      <c r="H9" s="66">
        <f>D9-E9</f>
        <v>-11</v>
      </c>
      <c r="I9" s="20" t="str">
        <f>IF(C9=0, "-", IF(G9/C9&lt;10, G9/C9, "&gt;999%"))</f>
        <v>-</v>
      </c>
      <c r="J9" s="21">
        <f>IF(E9=0, "-", IF(H9/E9&lt;10, H9/E9, "&gt;999%"))</f>
        <v>-1</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11</v>
      </c>
      <c r="F11" s="73"/>
      <c r="G11" s="71">
        <f>B11-C11</f>
        <v>0</v>
      </c>
      <c r="H11" s="72">
        <f>D11-E11</f>
        <v>-11</v>
      </c>
      <c r="I11" s="37" t="str">
        <f>IF(C11=0, "-", IF(G11/C11&lt;10, G11/C11, "&gt;999%"))</f>
        <v>-</v>
      </c>
      <c r="J11" s="38">
        <f>IF(E11=0, "-", IF(H11/E11&lt;10, H11/E11, "&gt;999%"))</f>
        <v>-1</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37</v>
      </c>
      <c r="C15" s="66">
        <v>30</v>
      </c>
      <c r="D15" s="65">
        <v>344</v>
      </c>
      <c r="E15" s="66">
        <v>344</v>
      </c>
      <c r="F15" s="67"/>
      <c r="G15" s="65">
        <f t="shared" ref="G15:G41" si="0">B15-C15</f>
        <v>7</v>
      </c>
      <c r="H15" s="66">
        <f t="shared" ref="H15:H41" si="1">D15-E15</f>
        <v>0</v>
      </c>
      <c r="I15" s="20">
        <f t="shared" ref="I15:I41" si="2">IF(C15=0, "-", IF(G15/C15&lt;10, G15/C15, "&gt;999%"))</f>
        <v>0.23333333333333334</v>
      </c>
      <c r="J15" s="21">
        <f t="shared" ref="J15:J41" si="3">IF(E15=0, "-", IF(H15/E15&lt;10, H15/E15, "&gt;999%"))</f>
        <v>0</v>
      </c>
    </row>
    <row r="16" spans="1:10" x14ac:dyDescent="0.2">
      <c r="A16" s="7" t="s">
        <v>195</v>
      </c>
      <c r="B16" s="65">
        <v>5</v>
      </c>
      <c r="C16" s="66">
        <v>2</v>
      </c>
      <c r="D16" s="65">
        <v>76</v>
      </c>
      <c r="E16" s="66">
        <v>48</v>
      </c>
      <c r="F16" s="67"/>
      <c r="G16" s="65">
        <f t="shared" si="0"/>
        <v>3</v>
      </c>
      <c r="H16" s="66">
        <f t="shared" si="1"/>
        <v>28</v>
      </c>
      <c r="I16" s="20">
        <f t="shared" si="2"/>
        <v>1.5</v>
      </c>
      <c r="J16" s="21">
        <f t="shared" si="3"/>
        <v>0.58333333333333337</v>
      </c>
    </row>
    <row r="17" spans="1:10" x14ac:dyDescent="0.2">
      <c r="A17" s="7" t="s">
        <v>194</v>
      </c>
      <c r="B17" s="65">
        <v>11</v>
      </c>
      <c r="C17" s="66">
        <v>12</v>
      </c>
      <c r="D17" s="65">
        <v>150</v>
      </c>
      <c r="E17" s="66">
        <v>232</v>
      </c>
      <c r="F17" s="67"/>
      <c r="G17" s="65">
        <f t="shared" si="0"/>
        <v>-1</v>
      </c>
      <c r="H17" s="66">
        <f t="shared" si="1"/>
        <v>-82</v>
      </c>
      <c r="I17" s="20">
        <f t="shared" si="2"/>
        <v>-8.3333333333333329E-2</v>
      </c>
      <c r="J17" s="21">
        <f t="shared" si="3"/>
        <v>-0.35344827586206895</v>
      </c>
    </row>
    <row r="18" spans="1:10" x14ac:dyDescent="0.2">
      <c r="A18" s="7" t="s">
        <v>193</v>
      </c>
      <c r="B18" s="65">
        <v>5</v>
      </c>
      <c r="C18" s="66">
        <v>11</v>
      </c>
      <c r="D18" s="65">
        <v>98</v>
      </c>
      <c r="E18" s="66">
        <v>183</v>
      </c>
      <c r="F18" s="67"/>
      <c r="G18" s="65">
        <f t="shared" si="0"/>
        <v>-6</v>
      </c>
      <c r="H18" s="66">
        <f t="shared" si="1"/>
        <v>-85</v>
      </c>
      <c r="I18" s="20">
        <f t="shared" si="2"/>
        <v>-0.54545454545454541</v>
      </c>
      <c r="J18" s="21">
        <f t="shared" si="3"/>
        <v>-0.46448087431693991</v>
      </c>
    </row>
    <row r="19" spans="1:10" x14ac:dyDescent="0.2">
      <c r="A19" s="7" t="s">
        <v>192</v>
      </c>
      <c r="B19" s="65">
        <v>295</v>
      </c>
      <c r="C19" s="66">
        <v>104</v>
      </c>
      <c r="D19" s="65">
        <v>2200</v>
      </c>
      <c r="E19" s="66">
        <v>1103</v>
      </c>
      <c r="F19" s="67"/>
      <c r="G19" s="65">
        <f t="shared" si="0"/>
        <v>191</v>
      </c>
      <c r="H19" s="66">
        <f t="shared" si="1"/>
        <v>1097</v>
      </c>
      <c r="I19" s="20">
        <f t="shared" si="2"/>
        <v>1.8365384615384615</v>
      </c>
      <c r="J19" s="21">
        <f t="shared" si="3"/>
        <v>0.9945602901178604</v>
      </c>
    </row>
    <row r="20" spans="1:10" x14ac:dyDescent="0.2">
      <c r="A20" s="7" t="s">
        <v>191</v>
      </c>
      <c r="B20" s="65">
        <v>55</v>
      </c>
      <c r="C20" s="66">
        <v>53</v>
      </c>
      <c r="D20" s="65">
        <v>673</v>
      </c>
      <c r="E20" s="66">
        <v>846</v>
      </c>
      <c r="F20" s="67"/>
      <c r="G20" s="65">
        <f t="shared" si="0"/>
        <v>2</v>
      </c>
      <c r="H20" s="66">
        <f t="shared" si="1"/>
        <v>-173</v>
      </c>
      <c r="I20" s="20">
        <f t="shared" si="2"/>
        <v>3.7735849056603772E-2</v>
      </c>
      <c r="J20" s="21">
        <f t="shared" si="3"/>
        <v>-0.2044917257683215</v>
      </c>
    </row>
    <row r="21" spans="1:10" x14ac:dyDescent="0.2">
      <c r="A21" s="7" t="s">
        <v>190</v>
      </c>
      <c r="B21" s="65">
        <v>140</v>
      </c>
      <c r="C21" s="66">
        <v>127</v>
      </c>
      <c r="D21" s="65">
        <v>1647</v>
      </c>
      <c r="E21" s="66">
        <v>1868</v>
      </c>
      <c r="F21" s="67"/>
      <c r="G21" s="65">
        <f t="shared" si="0"/>
        <v>13</v>
      </c>
      <c r="H21" s="66">
        <f t="shared" si="1"/>
        <v>-221</v>
      </c>
      <c r="I21" s="20">
        <f t="shared" si="2"/>
        <v>0.10236220472440945</v>
      </c>
      <c r="J21" s="21">
        <f t="shared" si="3"/>
        <v>-0.1183083511777302</v>
      </c>
    </row>
    <row r="22" spans="1:10" x14ac:dyDescent="0.2">
      <c r="A22" s="7" t="s">
        <v>189</v>
      </c>
      <c r="B22" s="65">
        <v>7</v>
      </c>
      <c r="C22" s="66">
        <v>13</v>
      </c>
      <c r="D22" s="65">
        <v>153</v>
      </c>
      <c r="E22" s="66">
        <v>161</v>
      </c>
      <c r="F22" s="67"/>
      <c r="G22" s="65">
        <f t="shared" si="0"/>
        <v>-6</v>
      </c>
      <c r="H22" s="66">
        <f t="shared" si="1"/>
        <v>-8</v>
      </c>
      <c r="I22" s="20">
        <f t="shared" si="2"/>
        <v>-0.46153846153846156</v>
      </c>
      <c r="J22" s="21">
        <f t="shared" si="3"/>
        <v>-4.9689440993788817E-2</v>
      </c>
    </row>
    <row r="23" spans="1:10" x14ac:dyDescent="0.2">
      <c r="A23" s="7" t="s">
        <v>188</v>
      </c>
      <c r="B23" s="65">
        <v>33</v>
      </c>
      <c r="C23" s="66">
        <v>27</v>
      </c>
      <c r="D23" s="65">
        <v>331</v>
      </c>
      <c r="E23" s="66">
        <v>325</v>
      </c>
      <c r="F23" s="67"/>
      <c r="G23" s="65">
        <f t="shared" si="0"/>
        <v>6</v>
      </c>
      <c r="H23" s="66">
        <f t="shared" si="1"/>
        <v>6</v>
      </c>
      <c r="I23" s="20">
        <f t="shared" si="2"/>
        <v>0.22222222222222221</v>
      </c>
      <c r="J23" s="21">
        <f t="shared" si="3"/>
        <v>1.8461538461538463E-2</v>
      </c>
    </row>
    <row r="24" spans="1:10" x14ac:dyDescent="0.2">
      <c r="A24" s="7" t="s">
        <v>187</v>
      </c>
      <c r="B24" s="65">
        <v>237</v>
      </c>
      <c r="C24" s="66">
        <v>480</v>
      </c>
      <c r="D24" s="65">
        <v>3797</v>
      </c>
      <c r="E24" s="66">
        <v>4972</v>
      </c>
      <c r="F24" s="67"/>
      <c r="G24" s="65">
        <f t="shared" si="0"/>
        <v>-243</v>
      </c>
      <c r="H24" s="66">
        <f t="shared" si="1"/>
        <v>-1175</v>
      </c>
      <c r="I24" s="20">
        <f t="shared" si="2"/>
        <v>-0.50624999999999998</v>
      </c>
      <c r="J24" s="21">
        <f t="shared" si="3"/>
        <v>-0.23632341110217217</v>
      </c>
    </row>
    <row r="25" spans="1:10" x14ac:dyDescent="0.2">
      <c r="A25" s="7" t="s">
        <v>186</v>
      </c>
      <c r="B25" s="65">
        <v>135</v>
      </c>
      <c r="C25" s="66">
        <v>130</v>
      </c>
      <c r="D25" s="65">
        <v>1417</v>
      </c>
      <c r="E25" s="66">
        <v>1142</v>
      </c>
      <c r="F25" s="67"/>
      <c r="G25" s="65">
        <f t="shared" si="0"/>
        <v>5</v>
      </c>
      <c r="H25" s="66">
        <f t="shared" si="1"/>
        <v>275</v>
      </c>
      <c r="I25" s="20">
        <f t="shared" si="2"/>
        <v>3.8461538461538464E-2</v>
      </c>
      <c r="J25" s="21">
        <f t="shared" si="3"/>
        <v>0.24080560420315236</v>
      </c>
    </row>
    <row r="26" spans="1:10" x14ac:dyDescent="0.2">
      <c r="A26" s="7" t="s">
        <v>185</v>
      </c>
      <c r="B26" s="65">
        <v>85</v>
      </c>
      <c r="C26" s="66">
        <v>48</v>
      </c>
      <c r="D26" s="65">
        <v>582</v>
      </c>
      <c r="E26" s="66">
        <v>408</v>
      </c>
      <c r="F26" s="67"/>
      <c r="G26" s="65">
        <f t="shared" si="0"/>
        <v>37</v>
      </c>
      <c r="H26" s="66">
        <f t="shared" si="1"/>
        <v>174</v>
      </c>
      <c r="I26" s="20">
        <f t="shared" si="2"/>
        <v>0.77083333333333337</v>
      </c>
      <c r="J26" s="21">
        <f t="shared" si="3"/>
        <v>0.4264705882352941</v>
      </c>
    </row>
    <row r="27" spans="1:10" x14ac:dyDescent="0.2">
      <c r="A27" s="7" t="s">
        <v>184</v>
      </c>
      <c r="B27" s="65">
        <v>14</v>
      </c>
      <c r="C27" s="66">
        <v>10</v>
      </c>
      <c r="D27" s="65">
        <v>195</v>
      </c>
      <c r="E27" s="66">
        <v>223</v>
      </c>
      <c r="F27" s="67"/>
      <c r="G27" s="65">
        <f t="shared" si="0"/>
        <v>4</v>
      </c>
      <c r="H27" s="66">
        <f t="shared" si="1"/>
        <v>-28</v>
      </c>
      <c r="I27" s="20">
        <f t="shared" si="2"/>
        <v>0.4</v>
      </c>
      <c r="J27" s="21">
        <f t="shared" si="3"/>
        <v>-0.12556053811659193</v>
      </c>
    </row>
    <row r="28" spans="1:10" x14ac:dyDescent="0.2">
      <c r="A28" s="7" t="s">
        <v>183</v>
      </c>
      <c r="B28" s="65">
        <v>3655</v>
      </c>
      <c r="C28" s="66">
        <v>2510</v>
      </c>
      <c r="D28" s="65">
        <v>33264</v>
      </c>
      <c r="E28" s="66">
        <v>32041</v>
      </c>
      <c r="F28" s="67"/>
      <c r="G28" s="65">
        <f t="shared" si="0"/>
        <v>1145</v>
      </c>
      <c r="H28" s="66">
        <f t="shared" si="1"/>
        <v>1223</v>
      </c>
      <c r="I28" s="20">
        <f t="shared" si="2"/>
        <v>0.45617529880478086</v>
      </c>
      <c r="J28" s="21">
        <f t="shared" si="3"/>
        <v>3.8169844886239507E-2</v>
      </c>
    </row>
    <row r="29" spans="1:10" x14ac:dyDescent="0.2">
      <c r="A29" s="7" t="s">
        <v>182</v>
      </c>
      <c r="B29" s="65">
        <v>1030</v>
      </c>
      <c r="C29" s="66">
        <v>1033</v>
      </c>
      <c r="D29" s="65">
        <v>11956</v>
      </c>
      <c r="E29" s="66">
        <v>13232</v>
      </c>
      <c r="F29" s="67"/>
      <c r="G29" s="65">
        <f t="shared" si="0"/>
        <v>-3</v>
      </c>
      <c r="H29" s="66">
        <f t="shared" si="1"/>
        <v>-1276</v>
      </c>
      <c r="I29" s="20">
        <f t="shared" si="2"/>
        <v>-2.9041626331074541E-3</v>
      </c>
      <c r="J29" s="21">
        <f t="shared" si="3"/>
        <v>-9.6432889963724303E-2</v>
      </c>
    </row>
    <row r="30" spans="1:10" x14ac:dyDescent="0.2">
      <c r="A30" s="7" t="s">
        <v>181</v>
      </c>
      <c r="B30" s="65">
        <v>105</v>
      </c>
      <c r="C30" s="66">
        <v>70</v>
      </c>
      <c r="D30" s="65">
        <v>777</v>
      </c>
      <c r="E30" s="66">
        <v>803</v>
      </c>
      <c r="F30" s="67"/>
      <c r="G30" s="65">
        <f t="shared" si="0"/>
        <v>35</v>
      </c>
      <c r="H30" s="66">
        <f t="shared" si="1"/>
        <v>-26</v>
      </c>
      <c r="I30" s="20">
        <f t="shared" si="2"/>
        <v>0.5</v>
      </c>
      <c r="J30" s="21">
        <f t="shared" si="3"/>
        <v>-3.2378580323785801E-2</v>
      </c>
    </row>
    <row r="31" spans="1:10" x14ac:dyDescent="0.2">
      <c r="A31" s="7" t="s">
        <v>179</v>
      </c>
      <c r="B31" s="65">
        <v>15</v>
      </c>
      <c r="C31" s="66">
        <v>21</v>
      </c>
      <c r="D31" s="65">
        <v>378</v>
      </c>
      <c r="E31" s="66">
        <v>430</v>
      </c>
      <c r="F31" s="67"/>
      <c r="G31" s="65">
        <f t="shared" si="0"/>
        <v>-6</v>
      </c>
      <c r="H31" s="66">
        <f t="shared" si="1"/>
        <v>-52</v>
      </c>
      <c r="I31" s="20">
        <f t="shared" si="2"/>
        <v>-0.2857142857142857</v>
      </c>
      <c r="J31" s="21">
        <f t="shared" si="3"/>
        <v>-0.12093023255813953</v>
      </c>
    </row>
    <row r="32" spans="1:10" x14ac:dyDescent="0.2">
      <c r="A32" s="7" t="s">
        <v>178</v>
      </c>
      <c r="B32" s="65">
        <v>27</v>
      </c>
      <c r="C32" s="66">
        <v>0</v>
      </c>
      <c r="D32" s="65">
        <v>115</v>
      </c>
      <c r="E32" s="66">
        <v>0</v>
      </c>
      <c r="F32" s="67"/>
      <c r="G32" s="65">
        <f t="shared" si="0"/>
        <v>27</v>
      </c>
      <c r="H32" s="66">
        <f t="shared" si="1"/>
        <v>115</v>
      </c>
      <c r="I32" s="20" t="str">
        <f t="shared" si="2"/>
        <v>-</v>
      </c>
      <c r="J32" s="21" t="str">
        <f t="shared" si="3"/>
        <v>-</v>
      </c>
    </row>
    <row r="33" spans="1:10" x14ac:dyDescent="0.2">
      <c r="A33" s="7" t="s">
        <v>177</v>
      </c>
      <c r="B33" s="65">
        <v>17</v>
      </c>
      <c r="C33" s="66">
        <v>0</v>
      </c>
      <c r="D33" s="65">
        <v>65</v>
      </c>
      <c r="E33" s="66">
        <v>0</v>
      </c>
      <c r="F33" s="67"/>
      <c r="G33" s="65">
        <f t="shared" si="0"/>
        <v>17</v>
      </c>
      <c r="H33" s="66">
        <f t="shared" si="1"/>
        <v>65</v>
      </c>
      <c r="I33" s="20" t="str">
        <f t="shared" si="2"/>
        <v>-</v>
      </c>
      <c r="J33" s="21" t="str">
        <f t="shared" si="3"/>
        <v>-</v>
      </c>
    </row>
    <row r="34" spans="1:10" x14ac:dyDescent="0.2">
      <c r="A34" s="7" t="s">
        <v>176</v>
      </c>
      <c r="B34" s="65">
        <v>55</v>
      </c>
      <c r="C34" s="66">
        <v>28</v>
      </c>
      <c r="D34" s="65">
        <v>382</v>
      </c>
      <c r="E34" s="66">
        <v>248</v>
      </c>
      <c r="F34" s="67"/>
      <c r="G34" s="65">
        <f t="shared" si="0"/>
        <v>27</v>
      </c>
      <c r="H34" s="66">
        <f t="shared" si="1"/>
        <v>134</v>
      </c>
      <c r="I34" s="20">
        <f t="shared" si="2"/>
        <v>0.9642857142857143</v>
      </c>
      <c r="J34" s="21">
        <f t="shared" si="3"/>
        <v>0.54032258064516125</v>
      </c>
    </row>
    <row r="35" spans="1:10" x14ac:dyDescent="0.2">
      <c r="A35" s="7" t="s">
        <v>175</v>
      </c>
      <c r="B35" s="65">
        <v>54</v>
      </c>
      <c r="C35" s="66">
        <v>56</v>
      </c>
      <c r="D35" s="65">
        <v>561</v>
      </c>
      <c r="E35" s="66">
        <v>717</v>
      </c>
      <c r="F35" s="67"/>
      <c r="G35" s="65">
        <f t="shared" si="0"/>
        <v>-2</v>
      </c>
      <c r="H35" s="66">
        <f t="shared" si="1"/>
        <v>-156</v>
      </c>
      <c r="I35" s="20">
        <f t="shared" si="2"/>
        <v>-3.5714285714285712E-2</v>
      </c>
      <c r="J35" s="21">
        <f t="shared" si="3"/>
        <v>-0.21757322175732219</v>
      </c>
    </row>
    <row r="36" spans="1:10" x14ac:dyDescent="0.2">
      <c r="A36" s="7" t="s">
        <v>174</v>
      </c>
      <c r="B36" s="65">
        <v>121</v>
      </c>
      <c r="C36" s="66">
        <v>56</v>
      </c>
      <c r="D36" s="65">
        <v>895</v>
      </c>
      <c r="E36" s="66">
        <v>691</v>
      </c>
      <c r="F36" s="67"/>
      <c r="G36" s="65">
        <f t="shared" si="0"/>
        <v>65</v>
      </c>
      <c r="H36" s="66">
        <f t="shared" si="1"/>
        <v>204</v>
      </c>
      <c r="I36" s="20">
        <f t="shared" si="2"/>
        <v>1.1607142857142858</v>
      </c>
      <c r="J36" s="21">
        <f t="shared" si="3"/>
        <v>0.29522431259044862</v>
      </c>
    </row>
    <row r="37" spans="1:10" x14ac:dyDescent="0.2">
      <c r="A37" s="7" t="s">
        <v>173</v>
      </c>
      <c r="B37" s="65">
        <v>23</v>
      </c>
      <c r="C37" s="66">
        <v>17</v>
      </c>
      <c r="D37" s="65">
        <v>241</v>
      </c>
      <c r="E37" s="66">
        <v>269</v>
      </c>
      <c r="F37" s="67"/>
      <c r="G37" s="65">
        <f t="shared" si="0"/>
        <v>6</v>
      </c>
      <c r="H37" s="66">
        <f t="shared" si="1"/>
        <v>-28</v>
      </c>
      <c r="I37" s="20">
        <f t="shared" si="2"/>
        <v>0.35294117647058826</v>
      </c>
      <c r="J37" s="21">
        <f t="shared" si="3"/>
        <v>-0.10408921933085502</v>
      </c>
    </row>
    <row r="38" spans="1:10" x14ac:dyDescent="0.2">
      <c r="A38" s="7" t="s">
        <v>172</v>
      </c>
      <c r="B38" s="65">
        <v>2455</v>
      </c>
      <c r="C38" s="66">
        <v>1861</v>
      </c>
      <c r="D38" s="65">
        <v>23198</v>
      </c>
      <c r="E38" s="66">
        <v>25541</v>
      </c>
      <c r="F38" s="67"/>
      <c r="G38" s="65">
        <f t="shared" si="0"/>
        <v>594</v>
      </c>
      <c r="H38" s="66">
        <f t="shared" si="1"/>
        <v>-2343</v>
      </c>
      <c r="I38" s="20">
        <f t="shared" si="2"/>
        <v>0.31918323481998923</v>
      </c>
      <c r="J38" s="21">
        <f t="shared" si="3"/>
        <v>-9.1734857679808934E-2</v>
      </c>
    </row>
    <row r="39" spans="1:10" x14ac:dyDescent="0.2">
      <c r="A39" s="7" t="s">
        <v>171</v>
      </c>
      <c r="B39" s="65">
        <v>27</v>
      </c>
      <c r="C39" s="66">
        <v>17</v>
      </c>
      <c r="D39" s="65">
        <v>322</v>
      </c>
      <c r="E39" s="66">
        <v>330</v>
      </c>
      <c r="F39" s="67"/>
      <c r="G39" s="65">
        <f t="shared" si="0"/>
        <v>10</v>
      </c>
      <c r="H39" s="66">
        <f t="shared" si="1"/>
        <v>-8</v>
      </c>
      <c r="I39" s="20">
        <f t="shared" si="2"/>
        <v>0.58823529411764708</v>
      </c>
      <c r="J39" s="21">
        <f t="shared" si="3"/>
        <v>-2.4242424242424242E-2</v>
      </c>
    </row>
    <row r="40" spans="1:10" x14ac:dyDescent="0.2">
      <c r="A40" s="7" t="s">
        <v>170</v>
      </c>
      <c r="B40" s="65">
        <v>135</v>
      </c>
      <c r="C40" s="66">
        <v>238</v>
      </c>
      <c r="D40" s="65">
        <v>2364</v>
      </c>
      <c r="E40" s="66">
        <v>2767</v>
      </c>
      <c r="F40" s="67"/>
      <c r="G40" s="65">
        <f t="shared" si="0"/>
        <v>-103</v>
      </c>
      <c r="H40" s="66">
        <f t="shared" si="1"/>
        <v>-403</v>
      </c>
      <c r="I40" s="20">
        <f t="shared" si="2"/>
        <v>-0.4327731092436975</v>
      </c>
      <c r="J40" s="21">
        <f t="shared" si="3"/>
        <v>-0.14564510299963859</v>
      </c>
    </row>
    <row r="41" spans="1:10" x14ac:dyDescent="0.2">
      <c r="A41" s="7" t="s">
        <v>180</v>
      </c>
      <c r="B41" s="65">
        <v>320</v>
      </c>
      <c r="C41" s="66">
        <v>243</v>
      </c>
      <c r="D41" s="65">
        <v>3253</v>
      </c>
      <c r="E41" s="66">
        <v>2966</v>
      </c>
      <c r="F41" s="67"/>
      <c r="G41" s="65">
        <f t="shared" si="0"/>
        <v>77</v>
      </c>
      <c r="H41" s="66">
        <f t="shared" si="1"/>
        <v>287</v>
      </c>
      <c r="I41" s="20">
        <f t="shared" si="2"/>
        <v>0.3168724279835391</v>
      </c>
      <c r="J41" s="21">
        <f t="shared" si="3"/>
        <v>9.6763317599460552E-2</v>
      </c>
    </row>
    <row r="42" spans="1:10" x14ac:dyDescent="0.2">
      <c r="A42" s="7"/>
      <c r="B42" s="65"/>
      <c r="C42" s="66"/>
      <c r="D42" s="65"/>
      <c r="E42" s="66"/>
      <c r="F42" s="67"/>
      <c r="G42" s="65"/>
      <c r="H42" s="66"/>
      <c r="I42" s="20"/>
      <c r="J42" s="21"/>
    </row>
    <row r="43" spans="1:10" s="43" customFormat="1" x14ac:dyDescent="0.2">
      <c r="A43" s="27" t="s">
        <v>28</v>
      </c>
      <c r="B43" s="71">
        <f>SUM(B15:B42)</f>
        <v>9098</v>
      </c>
      <c r="C43" s="72">
        <f>SUM(C15:C42)</f>
        <v>7197</v>
      </c>
      <c r="D43" s="71">
        <f>SUM(D15:D42)</f>
        <v>89434</v>
      </c>
      <c r="E43" s="72">
        <f>SUM(E15:E42)</f>
        <v>91890</v>
      </c>
      <c r="F43" s="73"/>
      <c r="G43" s="71">
        <f>B43-C43</f>
        <v>1901</v>
      </c>
      <c r="H43" s="72">
        <f>D43-E43</f>
        <v>-2456</v>
      </c>
      <c r="I43" s="37">
        <f>IF(C43=0, "-", G43/C43)</f>
        <v>0.26413783520911494</v>
      </c>
      <c r="J43" s="38">
        <f>IF(E43=0, "-", H43/E43)</f>
        <v>-2.6727609097834368E-2</v>
      </c>
    </row>
    <row r="44" spans="1:10" s="43" customFormat="1" x14ac:dyDescent="0.2">
      <c r="A44" s="27" t="s">
        <v>0</v>
      </c>
      <c r="B44" s="71">
        <f>B11+B43</f>
        <v>9098</v>
      </c>
      <c r="C44" s="77">
        <f>C11+C43</f>
        <v>7197</v>
      </c>
      <c r="D44" s="71">
        <f>D11+D43</f>
        <v>89434</v>
      </c>
      <c r="E44" s="77">
        <f>E11+E43</f>
        <v>91901</v>
      </c>
      <c r="F44" s="73"/>
      <c r="G44" s="71">
        <f>B44-C44</f>
        <v>1901</v>
      </c>
      <c r="H44" s="72">
        <f>D44-E44</f>
        <v>-2467</v>
      </c>
      <c r="I44" s="37">
        <f>IF(C44=0, "-", G44/C44)</f>
        <v>0.26413783520911494</v>
      </c>
      <c r="J44" s="38">
        <f>IF(E44=0, "-", H44/E44)</f>
        <v>-2.6844103981458308E-2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5"/>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112</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112</v>
      </c>
      <c r="B6" s="61" t="s">
        <v>12</v>
      </c>
      <c r="C6" s="62" t="s">
        <v>13</v>
      </c>
      <c r="D6" s="61" t="s">
        <v>12</v>
      </c>
      <c r="E6" s="63" t="s">
        <v>13</v>
      </c>
      <c r="F6" s="62" t="s">
        <v>12</v>
      </c>
      <c r="G6" s="62" t="s">
        <v>13</v>
      </c>
      <c r="H6" s="61" t="s">
        <v>12</v>
      </c>
      <c r="I6" s="63" t="s">
        <v>13</v>
      </c>
      <c r="J6" s="61"/>
      <c r="K6" s="63"/>
    </row>
    <row r="7" spans="1:11" x14ac:dyDescent="0.2">
      <c r="A7" s="7" t="s">
        <v>197</v>
      </c>
      <c r="B7" s="65">
        <v>0</v>
      </c>
      <c r="C7" s="34">
        <f>IF(B11=0, "-", B7/B11)</f>
        <v>0</v>
      </c>
      <c r="D7" s="65">
        <v>1</v>
      </c>
      <c r="E7" s="9">
        <f>IF(D11=0, "-", D7/D11)</f>
        <v>5.5555555555555552E-2</v>
      </c>
      <c r="F7" s="81">
        <v>49</v>
      </c>
      <c r="G7" s="34">
        <f>IF(F11=0, "-", F7/F11)</f>
        <v>0.11666666666666667</v>
      </c>
      <c r="H7" s="65">
        <v>49</v>
      </c>
      <c r="I7" s="9">
        <f>IF(H11=0, "-", H7/H11)</f>
        <v>9.6646942800788949E-2</v>
      </c>
      <c r="J7" s="8">
        <f>IF(D7=0, "-", IF((B7-D7)/D7&lt;10, (B7-D7)/D7, "&gt;999%"))</f>
        <v>-1</v>
      </c>
      <c r="K7" s="9">
        <f>IF(H7=0, "-", IF((F7-H7)/H7&lt;10, (F7-H7)/H7, "&gt;999%"))</f>
        <v>0</v>
      </c>
    </row>
    <row r="8" spans="1:11" x14ac:dyDescent="0.2">
      <c r="A8" s="7" t="s">
        <v>198</v>
      </c>
      <c r="B8" s="65">
        <v>31</v>
      </c>
      <c r="C8" s="34">
        <f>IF(B11=0, "-", B8/B11)</f>
        <v>0.93939393939393945</v>
      </c>
      <c r="D8" s="65">
        <v>16</v>
      </c>
      <c r="E8" s="9">
        <f>IF(D11=0, "-", D8/D11)</f>
        <v>0.88888888888888884</v>
      </c>
      <c r="F8" s="81">
        <v>313</v>
      </c>
      <c r="G8" s="34">
        <f>IF(F11=0, "-", F8/F11)</f>
        <v>0.74523809523809526</v>
      </c>
      <c r="H8" s="65">
        <v>423</v>
      </c>
      <c r="I8" s="9">
        <f>IF(H11=0, "-", H8/H11)</f>
        <v>0.83431952662721898</v>
      </c>
      <c r="J8" s="8">
        <f>IF(D8=0, "-", IF((B8-D8)/D8&lt;10, (B8-D8)/D8, "&gt;999%"))</f>
        <v>0.9375</v>
      </c>
      <c r="K8" s="9">
        <f>IF(H8=0, "-", IF((F8-H8)/H8&lt;10, (F8-H8)/H8, "&gt;999%"))</f>
        <v>-0.26004728132387706</v>
      </c>
    </row>
    <row r="9" spans="1:11" x14ac:dyDescent="0.2">
      <c r="A9" s="7" t="s">
        <v>199</v>
      </c>
      <c r="B9" s="65">
        <v>2</v>
      </c>
      <c r="C9" s="34">
        <f>IF(B11=0, "-", B9/B11)</f>
        <v>6.0606060606060608E-2</v>
      </c>
      <c r="D9" s="65">
        <v>1</v>
      </c>
      <c r="E9" s="9">
        <f>IF(D11=0, "-", D9/D11)</f>
        <v>5.5555555555555552E-2</v>
      </c>
      <c r="F9" s="81">
        <v>58</v>
      </c>
      <c r="G9" s="34">
        <f>IF(F11=0, "-", F9/F11)</f>
        <v>0.1380952380952381</v>
      </c>
      <c r="H9" s="65">
        <v>35</v>
      </c>
      <c r="I9" s="9">
        <f>IF(H11=0, "-", H9/H11)</f>
        <v>6.9033530571992116E-2</v>
      </c>
      <c r="J9" s="8">
        <f>IF(D9=0, "-", IF((B9-D9)/D9&lt;10, (B9-D9)/D9, "&gt;999%"))</f>
        <v>1</v>
      </c>
      <c r="K9" s="9">
        <f>IF(H9=0, "-", IF((F9-H9)/H9&lt;10, (F9-H9)/H9, "&gt;999%"))</f>
        <v>0.65714285714285714</v>
      </c>
    </row>
    <row r="10" spans="1:11" x14ac:dyDescent="0.2">
      <c r="A10" s="2"/>
      <c r="B10" s="68"/>
      <c r="C10" s="33"/>
      <c r="D10" s="68"/>
      <c r="E10" s="6"/>
      <c r="F10" s="82"/>
      <c r="G10" s="33"/>
      <c r="H10" s="68"/>
      <c r="I10" s="6"/>
      <c r="J10" s="5"/>
      <c r="K10" s="6"/>
    </row>
    <row r="11" spans="1:11" s="43" customFormat="1" x14ac:dyDescent="0.2">
      <c r="A11" s="162" t="s">
        <v>610</v>
      </c>
      <c r="B11" s="71">
        <f>SUM(B7:B10)</f>
        <v>33</v>
      </c>
      <c r="C11" s="40">
        <f>B11/9098</f>
        <v>3.6271708067707187E-3</v>
      </c>
      <c r="D11" s="71">
        <f>SUM(D7:D10)</f>
        <v>18</v>
      </c>
      <c r="E11" s="41">
        <f>D11/7197</f>
        <v>2.5010421008753647E-3</v>
      </c>
      <c r="F11" s="77">
        <f>SUM(F7:F10)</f>
        <v>420</v>
      </c>
      <c r="G11" s="42">
        <f>F11/89434</f>
        <v>4.6962005501263501E-3</v>
      </c>
      <c r="H11" s="71">
        <f>SUM(H7:H10)</f>
        <v>507</v>
      </c>
      <c r="I11" s="41">
        <f>H11/91901</f>
        <v>5.5168061283337507E-3</v>
      </c>
      <c r="J11" s="37">
        <f>IF(D11=0, "-", IF((B11-D11)/D11&lt;10, (B11-D11)/D11, "&gt;999%"))</f>
        <v>0.83333333333333337</v>
      </c>
      <c r="K11" s="38">
        <f>IF(H11=0, "-", IF((F11-H11)/H11&lt;10, (F11-H11)/H11, "&gt;999%"))</f>
        <v>-0.17159763313609466</v>
      </c>
    </row>
    <row r="12" spans="1:11" x14ac:dyDescent="0.2">
      <c r="B12" s="83"/>
      <c r="D12" s="83"/>
      <c r="F12" s="83"/>
      <c r="H12" s="83"/>
    </row>
    <row r="13" spans="1:11" s="43" customFormat="1" x14ac:dyDescent="0.2">
      <c r="A13" s="162" t="s">
        <v>610</v>
      </c>
      <c r="B13" s="71">
        <v>33</v>
      </c>
      <c r="C13" s="40">
        <f>B13/9098</f>
        <v>3.6271708067707187E-3</v>
      </c>
      <c r="D13" s="71">
        <v>18</v>
      </c>
      <c r="E13" s="41">
        <f>D13/7197</f>
        <v>2.5010421008753647E-3</v>
      </c>
      <c r="F13" s="77">
        <v>420</v>
      </c>
      <c r="G13" s="42">
        <f>F13/89434</f>
        <v>4.6962005501263501E-3</v>
      </c>
      <c r="H13" s="71">
        <v>507</v>
      </c>
      <c r="I13" s="41">
        <f>H13/91901</f>
        <v>5.5168061283337507E-3</v>
      </c>
      <c r="J13" s="37">
        <f>IF(D13=0, "-", IF((B13-D13)/D13&lt;10, (B13-D13)/D13, "&gt;999%"))</f>
        <v>0.83333333333333337</v>
      </c>
      <c r="K13" s="38">
        <f>IF(H13=0, "-", IF((F13-H13)/H13&lt;10, (F13-H13)/H13, "&gt;999%"))</f>
        <v>-0.17159763313609466</v>
      </c>
    </row>
    <row r="14" spans="1:11" x14ac:dyDescent="0.2">
      <c r="B14" s="83"/>
      <c r="D14" s="83"/>
      <c r="F14" s="83"/>
      <c r="H14" s="83"/>
    </row>
    <row r="15" spans="1:11" ht="15.75" x14ac:dyDescent="0.25">
      <c r="A15" s="164" t="s">
        <v>113</v>
      </c>
      <c r="B15" s="196" t="s">
        <v>1</v>
      </c>
      <c r="C15" s="200"/>
      <c r="D15" s="200"/>
      <c r="E15" s="197"/>
      <c r="F15" s="196" t="s">
        <v>14</v>
      </c>
      <c r="G15" s="200"/>
      <c r="H15" s="200"/>
      <c r="I15" s="197"/>
      <c r="J15" s="196" t="s">
        <v>15</v>
      </c>
      <c r="K15" s="197"/>
    </row>
    <row r="16" spans="1:11" x14ac:dyDescent="0.2">
      <c r="A16" s="22"/>
      <c r="B16" s="196">
        <f>VALUE(RIGHT($B$2, 4))</f>
        <v>2020</v>
      </c>
      <c r="C16" s="197"/>
      <c r="D16" s="196">
        <f>B16-1</f>
        <v>2019</v>
      </c>
      <c r="E16" s="204"/>
      <c r="F16" s="196">
        <f>B16</f>
        <v>2020</v>
      </c>
      <c r="G16" s="204"/>
      <c r="H16" s="196">
        <f>D16</f>
        <v>2019</v>
      </c>
      <c r="I16" s="204"/>
      <c r="J16" s="140" t="s">
        <v>4</v>
      </c>
      <c r="K16" s="141" t="s">
        <v>2</v>
      </c>
    </row>
    <row r="17" spans="1:11" x14ac:dyDescent="0.2">
      <c r="A17" s="163" t="s">
        <v>137</v>
      </c>
      <c r="B17" s="61" t="s">
        <v>12</v>
      </c>
      <c r="C17" s="62" t="s">
        <v>13</v>
      </c>
      <c r="D17" s="61" t="s">
        <v>12</v>
      </c>
      <c r="E17" s="63" t="s">
        <v>13</v>
      </c>
      <c r="F17" s="62" t="s">
        <v>12</v>
      </c>
      <c r="G17" s="62" t="s">
        <v>13</v>
      </c>
      <c r="H17" s="61" t="s">
        <v>12</v>
      </c>
      <c r="I17" s="63" t="s">
        <v>13</v>
      </c>
      <c r="J17" s="61"/>
      <c r="K17" s="63"/>
    </row>
    <row r="18" spans="1:11" x14ac:dyDescent="0.2">
      <c r="A18" s="7" t="s">
        <v>200</v>
      </c>
      <c r="B18" s="65">
        <v>7</v>
      </c>
      <c r="C18" s="34">
        <f>IF(B34=0, "-", B18/B34)</f>
        <v>1.8181818181818181E-2</v>
      </c>
      <c r="D18" s="65">
        <v>0</v>
      </c>
      <c r="E18" s="9">
        <f>IF(D34=0, "-", D18/D34)</f>
        <v>0</v>
      </c>
      <c r="F18" s="81">
        <v>20</v>
      </c>
      <c r="G18" s="34">
        <f>IF(F34=0, "-", F18/F34)</f>
        <v>5.8616647127784291E-3</v>
      </c>
      <c r="H18" s="65">
        <v>0</v>
      </c>
      <c r="I18" s="9">
        <f>IF(H34=0, "-", H18/H34)</f>
        <v>0</v>
      </c>
      <c r="J18" s="8" t="str">
        <f t="shared" ref="J18:J32" si="0">IF(D18=0, "-", IF((B18-D18)/D18&lt;10, (B18-D18)/D18, "&gt;999%"))</f>
        <v>-</v>
      </c>
      <c r="K18" s="9" t="str">
        <f t="shared" ref="K18:K32" si="1">IF(H18=0, "-", IF((F18-H18)/H18&lt;10, (F18-H18)/H18, "&gt;999%"))</f>
        <v>-</v>
      </c>
    </row>
    <row r="19" spans="1:11" x14ac:dyDescent="0.2">
      <c r="A19" s="7" t="s">
        <v>201</v>
      </c>
      <c r="B19" s="65">
        <v>0</v>
      </c>
      <c r="C19" s="34">
        <f>IF(B34=0, "-", B19/B34)</f>
        <v>0</v>
      </c>
      <c r="D19" s="65">
        <v>0</v>
      </c>
      <c r="E19" s="9">
        <f>IF(D34=0, "-", D19/D34)</f>
        <v>0</v>
      </c>
      <c r="F19" s="81">
        <v>0</v>
      </c>
      <c r="G19" s="34">
        <f>IF(F34=0, "-", F19/F34)</f>
        <v>0</v>
      </c>
      <c r="H19" s="65">
        <v>3</v>
      </c>
      <c r="I19" s="9">
        <f>IF(H34=0, "-", H19/H34)</f>
        <v>6.3317855635289147E-4</v>
      </c>
      <c r="J19" s="8" t="str">
        <f t="shared" si="0"/>
        <v>-</v>
      </c>
      <c r="K19" s="9">
        <f t="shared" si="1"/>
        <v>-1</v>
      </c>
    </row>
    <row r="20" spans="1:11" x14ac:dyDescent="0.2">
      <c r="A20" s="7" t="s">
        <v>202</v>
      </c>
      <c r="B20" s="65">
        <v>0</v>
      </c>
      <c r="C20" s="34">
        <f>IF(B34=0, "-", B20/B34)</f>
        <v>0</v>
      </c>
      <c r="D20" s="65">
        <v>3</v>
      </c>
      <c r="E20" s="9">
        <f>IF(D34=0, "-", D20/D34)</f>
        <v>9.9009900990099011E-3</v>
      </c>
      <c r="F20" s="81">
        <v>11</v>
      </c>
      <c r="G20" s="34">
        <f>IF(F34=0, "-", F20/F34)</f>
        <v>3.2239155920281361E-3</v>
      </c>
      <c r="H20" s="65">
        <v>35</v>
      </c>
      <c r="I20" s="9">
        <f>IF(H34=0, "-", H20/H34)</f>
        <v>7.3870831574504008E-3</v>
      </c>
      <c r="J20" s="8">
        <f t="shared" si="0"/>
        <v>-1</v>
      </c>
      <c r="K20" s="9">
        <f t="shared" si="1"/>
        <v>-0.68571428571428572</v>
      </c>
    </row>
    <row r="21" spans="1:11" x14ac:dyDescent="0.2">
      <c r="A21" s="7" t="s">
        <v>203</v>
      </c>
      <c r="B21" s="65">
        <v>20</v>
      </c>
      <c r="C21" s="34">
        <f>IF(B34=0, "-", B21/B34)</f>
        <v>5.1948051948051951E-2</v>
      </c>
      <c r="D21" s="65">
        <v>23</v>
      </c>
      <c r="E21" s="9">
        <f>IF(D34=0, "-", D21/D34)</f>
        <v>7.590759075907591E-2</v>
      </c>
      <c r="F21" s="81">
        <v>191</v>
      </c>
      <c r="G21" s="34">
        <f>IF(F34=0, "-", F21/F34)</f>
        <v>5.5978898007033998E-2</v>
      </c>
      <c r="H21" s="65">
        <v>344</v>
      </c>
      <c r="I21" s="9">
        <f>IF(H34=0, "-", H21/H34)</f>
        <v>7.2604474461798227E-2</v>
      </c>
      <c r="J21" s="8">
        <f t="shared" si="0"/>
        <v>-0.13043478260869565</v>
      </c>
      <c r="K21" s="9">
        <f t="shared" si="1"/>
        <v>-0.44476744186046513</v>
      </c>
    </row>
    <row r="22" spans="1:11" x14ac:dyDescent="0.2">
      <c r="A22" s="7" t="s">
        <v>204</v>
      </c>
      <c r="B22" s="65">
        <v>0</v>
      </c>
      <c r="C22" s="34">
        <f>IF(B34=0, "-", B22/B34)</f>
        <v>0</v>
      </c>
      <c r="D22" s="65">
        <v>37</v>
      </c>
      <c r="E22" s="9">
        <f>IF(D34=0, "-", D22/D34)</f>
        <v>0.12211221122112212</v>
      </c>
      <c r="F22" s="81">
        <v>27</v>
      </c>
      <c r="G22" s="34">
        <f>IF(F34=0, "-", F22/F34)</f>
        <v>7.9132473622508786E-3</v>
      </c>
      <c r="H22" s="65">
        <v>915</v>
      </c>
      <c r="I22" s="9">
        <f>IF(H34=0, "-", H22/H34)</f>
        <v>0.19311945968763192</v>
      </c>
      <c r="J22" s="8">
        <f t="shared" si="0"/>
        <v>-1</v>
      </c>
      <c r="K22" s="9">
        <f t="shared" si="1"/>
        <v>-0.97049180327868856</v>
      </c>
    </row>
    <row r="23" spans="1:11" x14ac:dyDescent="0.2">
      <c r="A23" s="7" t="s">
        <v>205</v>
      </c>
      <c r="B23" s="65">
        <v>30</v>
      </c>
      <c r="C23" s="34">
        <f>IF(B34=0, "-", B23/B34)</f>
        <v>7.792207792207792E-2</v>
      </c>
      <c r="D23" s="65">
        <v>19</v>
      </c>
      <c r="E23" s="9">
        <f>IF(D34=0, "-", D23/D34)</f>
        <v>6.2706270627062702E-2</v>
      </c>
      <c r="F23" s="81">
        <v>425</v>
      </c>
      <c r="G23" s="34">
        <f>IF(F34=0, "-", F23/F34)</f>
        <v>0.12456037514654161</v>
      </c>
      <c r="H23" s="65">
        <v>371</v>
      </c>
      <c r="I23" s="9">
        <f>IF(H34=0, "-", H23/H34)</f>
        <v>7.8303081468974245E-2</v>
      </c>
      <c r="J23" s="8">
        <f t="shared" si="0"/>
        <v>0.57894736842105265</v>
      </c>
      <c r="K23" s="9">
        <f t="shared" si="1"/>
        <v>0.14555256064690028</v>
      </c>
    </row>
    <row r="24" spans="1:11" x14ac:dyDescent="0.2">
      <c r="A24" s="7" t="s">
        <v>206</v>
      </c>
      <c r="B24" s="65">
        <v>40</v>
      </c>
      <c r="C24" s="34">
        <f>IF(B34=0, "-", B24/B34)</f>
        <v>0.1038961038961039</v>
      </c>
      <c r="D24" s="65">
        <v>12</v>
      </c>
      <c r="E24" s="9">
        <f>IF(D34=0, "-", D24/D34)</f>
        <v>3.9603960396039604E-2</v>
      </c>
      <c r="F24" s="81">
        <v>256</v>
      </c>
      <c r="G24" s="34">
        <f>IF(F34=0, "-", F24/F34)</f>
        <v>7.5029308323563887E-2</v>
      </c>
      <c r="H24" s="65">
        <v>516</v>
      </c>
      <c r="I24" s="9">
        <f>IF(H34=0, "-", H24/H34)</f>
        <v>0.10890671169269735</v>
      </c>
      <c r="J24" s="8">
        <f t="shared" si="0"/>
        <v>2.3333333333333335</v>
      </c>
      <c r="K24" s="9">
        <f t="shared" si="1"/>
        <v>-0.50387596899224807</v>
      </c>
    </row>
    <row r="25" spans="1:11" x14ac:dyDescent="0.2">
      <c r="A25" s="7" t="s">
        <v>207</v>
      </c>
      <c r="B25" s="65">
        <v>59</v>
      </c>
      <c r="C25" s="34">
        <f>IF(B34=0, "-", B25/B34)</f>
        <v>0.15324675324675324</v>
      </c>
      <c r="D25" s="65">
        <v>39</v>
      </c>
      <c r="E25" s="9">
        <f>IF(D34=0, "-", D25/D34)</f>
        <v>0.12871287128712872</v>
      </c>
      <c r="F25" s="81">
        <v>639</v>
      </c>
      <c r="G25" s="34">
        <f>IF(F34=0, "-", F25/F34)</f>
        <v>0.18728018757327081</v>
      </c>
      <c r="H25" s="65">
        <v>274</v>
      </c>
      <c r="I25" s="9">
        <f>IF(H34=0, "-", H25/H34)</f>
        <v>5.7830308146897422E-2</v>
      </c>
      <c r="J25" s="8">
        <f t="shared" si="0"/>
        <v>0.51282051282051277</v>
      </c>
      <c r="K25" s="9">
        <f t="shared" si="1"/>
        <v>1.332116788321168</v>
      </c>
    </row>
    <row r="26" spans="1:11" x14ac:dyDescent="0.2">
      <c r="A26" s="7" t="s">
        <v>208</v>
      </c>
      <c r="B26" s="65">
        <v>0</v>
      </c>
      <c r="C26" s="34">
        <f>IF(B34=0, "-", B26/B34)</f>
        <v>0</v>
      </c>
      <c r="D26" s="65">
        <v>3</v>
      </c>
      <c r="E26" s="9">
        <f>IF(D34=0, "-", D26/D34)</f>
        <v>9.9009900990099011E-3</v>
      </c>
      <c r="F26" s="81">
        <v>3</v>
      </c>
      <c r="G26" s="34">
        <f>IF(F34=0, "-", F26/F34)</f>
        <v>8.7924970691676441E-4</v>
      </c>
      <c r="H26" s="65">
        <v>77</v>
      </c>
      <c r="I26" s="9">
        <f>IF(H34=0, "-", H26/H34)</f>
        <v>1.6251582946390883E-2</v>
      </c>
      <c r="J26" s="8">
        <f t="shared" si="0"/>
        <v>-1</v>
      </c>
      <c r="K26" s="9">
        <f t="shared" si="1"/>
        <v>-0.96103896103896103</v>
      </c>
    </row>
    <row r="27" spans="1:11" x14ac:dyDescent="0.2">
      <c r="A27" s="7" t="s">
        <v>209</v>
      </c>
      <c r="B27" s="65">
        <v>4</v>
      </c>
      <c r="C27" s="34">
        <f>IF(B34=0, "-", B27/B34)</f>
        <v>1.038961038961039E-2</v>
      </c>
      <c r="D27" s="65">
        <v>0</v>
      </c>
      <c r="E27" s="9">
        <f>IF(D34=0, "-", D27/D34)</f>
        <v>0</v>
      </c>
      <c r="F27" s="81">
        <v>35</v>
      </c>
      <c r="G27" s="34">
        <f>IF(F34=0, "-", F27/F34)</f>
        <v>1.0257913247362251E-2</v>
      </c>
      <c r="H27" s="65">
        <v>28</v>
      </c>
      <c r="I27" s="9">
        <f>IF(H34=0, "-", H27/H34)</f>
        <v>5.9096665259603205E-3</v>
      </c>
      <c r="J27" s="8" t="str">
        <f t="shared" si="0"/>
        <v>-</v>
      </c>
      <c r="K27" s="9">
        <f t="shared" si="1"/>
        <v>0.25</v>
      </c>
    </row>
    <row r="28" spans="1:11" x14ac:dyDescent="0.2">
      <c r="A28" s="7" t="s">
        <v>210</v>
      </c>
      <c r="B28" s="65">
        <v>73</v>
      </c>
      <c r="C28" s="34">
        <f>IF(B34=0, "-", B28/B34)</f>
        <v>0.18961038961038962</v>
      </c>
      <c r="D28" s="65">
        <v>43</v>
      </c>
      <c r="E28" s="9">
        <f>IF(D34=0, "-", D28/D34)</f>
        <v>0.14191419141914191</v>
      </c>
      <c r="F28" s="81">
        <v>523</v>
      </c>
      <c r="G28" s="34">
        <f>IF(F34=0, "-", F28/F34)</f>
        <v>0.15328253223915592</v>
      </c>
      <c r="H28" s="65">
        <v>299</v>
      </c>
      <c r="I28" s="9">
        <f>IF(H34=0, "-", H28/H34)</f>
        <v>6.3106796116504854E-2</v>
      </c>
      <c r="J28" s="8">
        <f t="shared" si="0"/>
        <v>0.69767441860465118</v>
      </c>
      <c r="K28" s="9">
        <f t="shared" si="1"/>
        <v>0.74916387959866215</v>
      </c>
    </row>
    <row r="29" spans="1:11" x14ac:dyDescent="0.2">
      <c r="A29" s="7" t="s">
        <v>211</v>
      </c>
      <c r="B29" s="65">
        <v>73</v>
      </c>
      <c r="C29" s="34">
        <f>IF(B34=0, "-", B29/B34)</f>
        <v>0.18961038961038962</v>
      </c>
      <c r="D29" s="65">
        <v>41</v>
      </c>
      <c r="E29" s="9">
        <f>IF(D34=0, "-", D29/D34)</f>
        <v>0.13531353135313531</v>
      </c>
      <c r="F29" s="81">
        <v>546</v>
      </c>
      <c r="G29" s="34">
        <f>IF(F34=0, "-", F29/F34)</f>
        <v>0.16002344665885113</v>
      </c>
      <c r="H29" s="65">
        <v>823</v>
      </c>
      <c r="I29" s="9">
        <f>IF(H34=0, "-", H29/H34)</f>
        <v>0.17370198395947659</v>
      </c>
      <c r="J29" s="8">
        <f t="shared" si="0"/>
        <v>0.78048780487804881</v>
      </c>
      <c r="K29" s="9">
        <f t="shared" si="1"/>
        <v>-0.33657351154313486</v>
      </c>
    </row>
    <row r="30" spans="1:11" x14ac:dyDescent="0.2">
      <c r="A30" s="7" t="s">
        <v>212</v>
      </c>
      <c r="B30" s="65">
        <v>0</v>
      </c>
      <c r="C30" s="34">
        <f>IF(B34=0, "-", B30/B34)</f>
        <v>0</v>
      </c>
      <c r="D30" s="65">
        <v>0</v>
      </c>
      <c r="E30" s="9">
        <f>IF(D34=0, "-", D30/D34)</f>
        <v>0</v>
      </c>
      <c r="F30" s="81">
        <v>7</v>
      </c>
      <c r="G30" s="34">
        <f>IF(F34=0, "-", F30/F34)</f>
        <v>2.0515826494724504E-3</v>
      </c>
      <c r="H30" s="65">
        <v>23</v>
      </c>
      <c r="I30" s="9">
        <f>IF(H34=0, "-", H30/H34)</f>
        <v>4.8543689320388345E-3</v>
      </c>
      <c r="J30" s="8" t="str">
        <f t="shared" si="0"/>
        <v>-</v>
      </c>
      <c r="K30" s="9">
        <f t="shared" si="1"/>
        <v>-0.69565217391304346</v>
      </c>
    </row>
    <row r="31" spans="1:11" x14ac:dyDescent="0.2">
      <c r="A31" s="7" t="s">
        <v>213</v>
      </c>
      <c r="B31" s="65">
        <v>39</v>
      </c>
      <c r="C31" s="34">
        <f>IF(B34=0, "-", B31/B34)</f>
        <v>0.1012987012987013</v>
      </c>
      <c r="D31" s="65">
        <v>62</v>
      </c>
      <c r="E31" s="9">
        <f>IF(D34=0, "-", D31/D34)</f>
        <v>0.20462046204620463</v>
      </c>
      <c r="F31" s="81">
        <v>469</v>
      </c>
      <c r="G31" s="34">
        <f>IF(F34=0, "-", F31/F34)</f>
        <v>0.13745603751465416</v>
      </c>
      <c r="H31" s="65">
        <v>629</v>
      </c>
      <c r="I31" s="9">
        <f>IF(H34=0, "-", H31/H34)</f>
        <v>0.13275643731532291</v>
      </c>
      <c r="J31" s="8">
        <f t="shared" si="0"/>
        <v>-0.37096774193548387</v>
      </c>
      <c r="K31" s="9">
        <f t="shared" si="1"/>
        <v>-0.25437201907790141</v>
      </c>
    </row>
    <row r="32" spans="1:11" x14ac:dyDescent="0.2">
      <c r="A32" s="7" t="s">
        <v>214</v>
      </c>
      <c r="B32" s="65">
        <v>40</v>
      </c>
      <c r="C32" s="34">
        <f>IF(B34=0, "-", B32/B34)</f>
        <v>0.1038961038961039</v>
      </c>
      <c r="D32" s="65">
        <v>21</v>
      </c>
      <c r="E32" s="9">
        <f>IF(D34=0, "-", D32/D34)</f>
        <v>6.9306930693069313E-2</v>
      </c>
      <c r="F32" s="81">
        <v>260</v>
      </c>
      <c r="G32" s="34">
        <f>IF(F34=0, "-", F32/F34)</f>
        <v>7.6201641266119571E-2</v>
      </c>
      <c r="H32" s="65">
        <v>401</v>
      </c>
      <c r="I32" s="9">
        <f>IF(H34=0, "-", H32/H34)</f>
        <v>8.4634867032503169E-2</v>
      </c>
      <c r="J32" s="8">
        <f t="shared" si="0"/>
        <v>0.90476190476190477</v>
      </c>
      <c r="K32" s="9">
        <f t="shared" si="1"/>
        <v>-0.35162094763092272</v>
      </c>
    </row>
    <row r="33" spans="1:11" x14ac:dyDescent="0.2">
      <c r="A33" s="2"/>
      <c r="B33" s="68"/>
      <c r="C33" s="33"/>
      <c r="D33" s="68"/>
      <c r="E33" s="6"/>
      <c r="F33" s="82"/>
      <c r="G33" s="33"/>
      <c r="H33" s="68"/>
      <c r="I33" s="6"/>
      <c r="J33" s="5"/>
      <c r="K33" s="6"/>
    </row>
    <row r="34" spans="1:11" s="43" customFormat="1" x14ac:dyDescent="0.2">
      <c r="A34" s="162" t="s">
        <v>609</v>
      </c>
      <c r="B34" s="71">
        <f>SUM(B18:B33)</f>
        <v>385</v>
      </c>
      <c r="C34" s="40">
        <f>B34/9098</f>
        <v>4.2316992745658387E-2</v>
      </c>
      <c r="D34" s="71">
        <f>SUM(D18:D33)</f>
        <v>303</v>
      </c>
      <c r="E34" s="41">
        <f>D34/7197</f>
        <v>4.2100875364735307E-2</v>
      </c>
      <c r="F34" s="77">
        <f>SUM(F18:F33)</f>
        <v>3412</v>
      </c>
      <c r="G34" s="42">
        <f>F34/89434</f>
        <v>3.815103875483597E-2</v>
      </c>
      <c r="H34" s="71">
        <f>SUM(H18:H33)</f>
        <v>4738</v>
      </c>
      <c r="I34" s="41">
        <f>H34/91901</f>
        <v>5.1555478177604162E-2</v>
      </c>
      <c r="J34" s="37">
        <f>IF(D34=0, "-", IF((B34-D34)/D34&lt;10, (B34-D34)/D34, "&gt;999%"))</f>
        <v>0.27062706270627063</v>
      </c>
      <c r="K34" s="38">
        <f>IF(H34=0, "-", IF((F34-H34)/H34&lt;10, (F34-H34)/H34, "&gt;999%"))</f>
        <v>-0.27986492190797807</v>
      </c>
    </row>
    <row r="35" spans="1:11" x14ac:dyDescent="0.2">
      <c r="B35" s="83"/>
      <c r="D35" s="83"/>
      <c r="F35" s="83"/>
      <c r="H35" s="83"/>
    </row>
    <row r="36" spans="1:11" x14ac:dyDescent="0.2">
      <c r="A36" s="163" t="s">
        <v>138</v>
      </c>
      <c r="B36" s="61" t="s">
        <v>12</v>
      </c>
      <c r="C36" s="62" t="s">
        <v>13</v>
      </c>
      <c r="D36" s="61" t="s">
        <v>12</v>
      </c>
      <c r="E36" s="63" t="s">
        <v>13</v>
      </c>
      <c r="F36" s="62" t="s">
        <v>12</v>
      </c>
      <c r="G36" s="62" t="s">
        <v>13</v>
      </c>
      <c r="H36" s="61" t="s">
        <v>12</v>
      </c>
      <c r="I36" s="63" t="s">
        <v>13</v>
      </c>
      <c r="J36" s="61"/>
      <c r="K36" s="63"/>
    </row>
    <row r="37" spans="1:11" x14ac:dyDescent="0.2">
      <c r="A37" s="7" t="s">
        <v>215</v>
      </c>
      <c r="B37" s="65">
        <v>2</v>
      </c>
      <c r="C37" s="34">
        <f>IF(B43=0, "-", B37/B43)</f>
        <v>0.14285714285714285</v>
      </c>
      <c r="D37" s="65">
        <v>4</v>
      </c>
      <c r="E37" s="9">
        <f>IF(D43=0, "-", D37/D43)</f>
        <v>0.5</v>
      </c>
      <c r="F37" s="81">
        <v>24</v>
      </c>
      <c r="G37" s="34">
        <f>IF(F43=0, "-", F37/F43)</f>
        <v>0.16</v>
      </c>
      <c r="H37" s="65">
        <v>48</v>
      </c>
      <c r="I37" s="9">
        <f>IF(H43=0, "-", H37/H43)</f>
        <v>0.2696629213483146</v>
      </c>
      <c r="J37" s="8">
        <f>IF(D37=0, "-", IF((B37-D37)/D37&lt;10, (B37-D37)/D37, "&gt;999%"))</f>
        <v>-0.5</v>
      </c>
      <c r="K37" s="9">
        <f>IF(H37=0, "-", IF((F37-H37)/H37&lt;10, (F37-H37)/H37, "&gt;999%"))</f>
        <v>-0.5</v>
      </c>
    </row>
    <row r="38" spans="1:11" x14ac:dyDescent="0.2">
      <c r="A38" s="7" t="s">
        <v>216</v>
      </c>
      <c r="B38" s="65">
        <v>0</v>
      </c>
      <c r="C38" s="34">
        <f>IF(B43=0, "-", B38/B43)</f>
        <v>0</v>
      </c>
      <c r="D38" s="65">
        <v>0</v>
      </c>
      <c r="E38" s="9">
        <f>IF(D43=0, "-", D38/D43)</f>
        <v>0</v>
      </c>
      <c r="F38" s="81">
        <v>3</v>
      </c>
      <c r="G38" s="34">
        <f>IF(F43=0, "-", F38/F43)</f>
        <v>0.02</v>
      </c>
      <c r="H38" s="65">
        <v>3</v>
      </c>
      <c r="I38" s="9">
        <f>IF(H43=0, "-", H38/H43)</f>
        <v>1.6853932584269662E-2</v>
      </c>
      <c r="J38" s="8" t="str">
        <f>IF(D38=0, "-", IF((B38-D38)/D38&lt;10, (B38-D38)/D38, "&gt;999%"))</f>
        <v>-</v>
      </c>
      <c r="K38" s="9">
        <f>IF(H38=0, "-", IF((F38-H38)/H38&lt;10, (F38-H38)/H38, "&gt;999%"))</f>
        <v>0</v>
      </c>
    </row>
    <row r="39" spans="1:11" x14ac:dyDescent="0.2">
      <c r="A39" s="7" t="s">
        <v>217</v>
      </c>
      <c r="B39" s="65">
        <v>12</v>
      </c>
      <c r="C39" s="34">
        <f>IF(B43=0, "-", B39/B43)</f>
        <v>0.8571428571428571</v>
      </c>
      <c r="D39" s="65">
        <v>4</v>
      </c>
      <c r="E39" s="9">
        <f>IF(D43=0, "-", D39/D43)</f>
        <v>0.5</v>
      </c>
      <c r="F39" s="81">
        <v>123</v>
      </c>
      <c r="G39" s="34">
        <f>IF(F43=0, "-", F39/F43)</f>
        <v>0.82</v>
      </c>
      <c r="H39" s="65">
        <v>125</v>
      </c>
      <c r="I39" s="9">
        <f>IF(H43=0, "-", H39/H43)</f>
        <v>0.702247191011236</v>
      </c>
      <c r="J39" s="8">
        <f>IF(D39=0, "-", IF((B39-D39)/D39&lt;10, (B39-D39)/D39, "&gt;999%"))</f>
        <v>2</v>
      </c>
      <c r="K39" s="9">
        <f>IF(H39=0, "-", IF((F39-H39)/H39&lt;10, (F39-H39)/H39, "&gt;999%"))</f>
        <v>-1.6E-2</v>
      </c>
    </row>
    <row r="40" spans="1:11" x14ac:dyDescent="0.2">
      <c r="A40" s="7" t="s">
        <v>218</v>
      </c>
      <c r="B40" s="65">
        <v>0</v>
      </c>
      <c r="C40" s="34">
        <f>IF(B43=0, "-", B40/B43)</f>
        <v>0</v>
      </c>
      <c r="D40" s="65">
        <v>0</v>
      </c>
      <c r="E40" s="9">
        <f>IF(D43=0, "-", D40/D43)</f>
        <v>0</v>
      </c>
      <c r="F40" s="81">
        <v>0</v>
      </c>
      <c r="G40" s="34">
        <f>IF(F43=0, "-", F40/F43)</f>
        <v>0</v>
      </c>
      <c r="H40" s="65">
        <v>1</v>
      </c>
      <c r="I40" s="9">
        <f>IF(H43=0, "-", H40/H43)</f>
        <v>5.6179775280898875E-3</v>
      </c>
      <c r="J40" s="8" t="str">
        <f>IF(D40=0, "-", IF((B40-D40)/D40&lt;10, (B40-D40)/D40, "&gt;999%"))</f>
        <v>-</v>
      </c>
      <c r="K40" s="9">
        <f>IF(H40=0, "-", IF((F40-H40)/H40&lt;10, (F40-H40)/H40, "&gt;999%"))</f>
        <v>-1</v>
      </c>
    </row>
    <row r="41" spans="1:11" x14ac:dyDescent="0.2">
      <c r="A41" s="7" t="s">
        <v>219</v>
      </c>
      <c r="B41" s="65">
        <v>0</v>
      </c>
      <c r="C41" s="34">
        <f>IF(B43=0, "-", B41/B43)</f>
        <v>0</v>
      </c>
      <c r="D41" s="65">
        <v>0</v>
      </c>
      <c r="E41" s="9">
        <f>IF(D43=0, "-", D41/D43)</f>
        <v>0</v>
      </c>
      <c r="F41" s="81">
        <v>0</v>
      </c>
      <c r="G41" s="34">
        <f>IF(F43=0, "-", F41/F43)</f>
        <v>0</v>
      </c>
      <c r="H41" s="65">
        <v>1</v>
      </c>
      <c r="I41" s="9">
        <f>IF(H43=0, "-", H41/H43)</f>
        <v>5.6179775280898875E-3</v>
      </c>
      <c r="J41" s="8" t="str">
        <f>IF(D41=0, "-", IF((B41-D41)/D41&lt;10, (B41-D41)/D41, "&gt;999%"))</f>
        <v>-</v>
      </c>
      <c r="K41" s="9">
        <f>IF(H41=0, "-", IF((F41-H41)/H41&lt;10, (F41-H41)/H41, "&gt;999%"))</f>
        <v>-1</v>
      </c>
    </row>
    <row r="42" spans="1:11" x14ac:dyDescent="0.2">
      <c r="A42" s="2"/>
      <c r="B42" s="68"/>
      <c r="C42" s="33"/>
      <c r="D42" s="68"/>
      <c r="E42" s="6"/>
      <c r="F42" s="82"/>
      <c r="G42" s="33"/>
      <c r="H42" s="68"/>
      <c r="I42" s="6"/>
      <c r="J42" s="5"/>
      <c r="K42" s="6"/>
    </row>
    <row r="43" spans="1:11" s="43" customFormat="1" x14ac:dyDescent="0.2">
      <c r="A43" s="162" t="s">
        <v>608</v>
      </c>
      <c r="B43" s="71">
        <f>SUM(B37:B42)</f>
        <v>14</v>
      </c>
      <c r="C43" s="40">
        <f>B43/9098</f>
        <v>1.5387997362057595E-3</v>
      </c>
      <c r="D43" s="71">
        <f>SUM(D37:D42)</f>
        <v>8</v>
      </c>
      <c r="E43" s="41">
        <f>D43/7197</f>
        <v>1.1115742670557178E-3</v>
      </c>
      <c r="F43" s="77">
        <f>SUM(F37:F42)</f>
        <v>150</v>
      </c>
      <c r="G43" s="42">
        <f>F43/89434</f>
        <v>1.6772144821879823E-3</v>
      </c>
      <c r="H43" s="71">
        <f>SUM(H37:H42)</f>
        <v>178</v>
      </c>
      <c r="I43" s="41">
        <f>H43/91901</f>
        <v>1.9368668458449854E-3</v>
      </c>
      <c r="J43" s="37">
        <f>IF(D43=0, "-", IF((B43-D43)/D43&lt;10, (B43-D43)/D43, "&gt;999%"))</f>
        <v>0.75</v>
      </c>
      <c r="K43" s="38">
        <f>IF(H43=0, "-", IF((F43-H43)/H43&lt;10, (F43-H43)/H43, "&gt;999%"))</f>
        <v>-0.15730337078651685</v>
      </c>
    </row>
    <row r="44" spans="1:11" x14ac:dyDescent="0.2">
      <c r="B44" s="83"/>
      <c r="D44" s="83"/>
      <c r="F44" s="83"/>
      <c r="H44" s="83"/>
    </row>
    <row r="45" spans="1:11" s="43" customFormat="1" x14ac:dyDescent="0.2">
      <c r="A45" s="162" t="s">
        <v>607</v>
      </c>
      <c r="B45" s="71">
        <v>399</v>
      </c>
      <c r="C45" s="40">
        <f>B45/9098</f>
        <v>4.3855792481864143E-2</v>
      </c>
      <c r="D45" s="71">
        <v>311</v>
      </c>
      <c r="E45" s="41">
        <f>D45/7197</f>
        <v>4.3212449631791022E-2</v>
      </c>
      <c r="F45" s="77">
        <v>3562</v>
      </c>
      <c r="G45" s="42">
        <f>F45/89434</f>
        <v>3.982825323702395E-2</v>
      </c>
      <c r="H45" s="71">
        <v>4916</v>
      </c>
      <c r="I45" s="41">
        <f>H45/91901</f>
        <v>5.3492345023449149E-2</v>
      </c>
      <c r="J45" s="37">
        <f>IF(D45=0, "-", IF((B45-D45)/D45&lt;10, (B45-D45)/D45, "&gt;999%"))</f>
        <v>0.28295819935691319</v>
      </c>
      <c r="K45" s="38">
        <f>IF(H45=0, "-", IF((F45-H45)/H45&lt;10, (F45-H45)/H45, "&gt;999%"))</f>
        <v>-0.2754271765663141</v>
      </c>
    </row>
    <row r="46" spans="1:11" x14ac:dyDescent="0.2">
      <c r="B46" s="83"/>
      <c r="D46" s="83"/>
      <c r="F46" s="83"/>
      <c r="H46" s="83"/>
    </row>
    <row r="47" spans="1:11" ht="15.75" x14ac:dyDescent="0.25">
      <c r="A47" s="164" t="s">
        <v>114</v>
      </c>
      <c r="B47" s="196" t="s">
        <v>1</v>
      </c>
      <c r="C47" s="200"/>
      <c r="D47" s="200"/>
      <c r="E47" s="197"/>
      <c r="F47" s="196" t="s">
        <v>14</v>
      </c>
      <c r="G47" s="200"/>
      <c r="H47" s="200"/>
      <c r="I47" s="197"/>
      <c r="J47" s="196" t="s">
        <v>15</v>
      </c>
      <c r="K47" s="197"/>
    </row>
    <row r="48" spans="1:11" x14ac:dyDescent="0.2">
      <c r="A48" s="22"/>
      <c r="B48" s="196">
        <f>VALUE(RIGHT($B$2, 4))</f>
        <v>2020</v>
      </c>
      <c r="C48" s="197"/>
      <c r="D48" s="196">
        <f>B48-1</f>
        <v>2019</v>
      </c>
      <c r="E48" s="204"/>
      <c r="F48" s="196">
        <f>B48</f>
        <v>2020</v>
      </c>
      <c r="G48" s="204"/>
      <c r="H48" s="196">
        <f>D48</f>
        <v>2019</v>
      </c>
      <c r="I48" s="204"/>
      <c r="J48" s="140" t="s">
        <v>4</v>
      </c>
      <c r="K48" s="141" t="s">
        <v>2</v>
      </c>
    </row>
    <row r="49" spans="1:11" x14ac:dyDescent="0.2">
      <c r="A49" s="163" t="s">
        <v>139</v>
      </c>
      <c r="B49" s="61" t="s">
        <v>12</v>
      </c>
      <c r="C49" s="62" t="s">
        <v>13</v>
      </c>
      <c r="D49" s="61" t="s">
        <v>12</v>
      </c>
      <c r="E49" s="63" t="s">
        <v>13</v>
      </c>
      <c r="F49" s="62" t="s">
        <v>12</v>
      </c>
      <c r="G49" s="62" t="s">
        <v>13</v>
      </c>
      <c r="H49" s="61" t="s">
        <v>12</v>
      </c>
      <c r="I49" s="63" t="s">
        <v>13</v>
      </c>
      <c r="J49" s="61"/>
      <c r="K49" s="63"/>
    </row>
    <row r="50" spans="1:11" x14ac:dyDescent="0.2">
      <c r="A50" s="7" t="s">
        <v>220</v>
      </c>
      <c r="B50" s="65">
        <v>0</v>
      </c>
      <c r="C50" s="34">
        <f>IF(B74=0, "-", B50/B74)</f>
        <v>0</v>
      </c>
      <c r="D50" s="65">
        <v>0</v>
      </c>
      <c r="E50" s="9">
        <f>IF(D74=0, "-", D50/D74)</f>
        <v>0</v>
      </c>
      <c r="F50" s="81">
        <v>5</v>
      </c>
      <c r="G50" s="34">
        <f>IF(F74=0, "-", F50/F74)</f>
        <v>5.3424511165722831E-4</v>
      </c>
      <c r="H50" s="65">
        <v>9</v>
      </c>
      <c r="I50" s="9">
        <f>IF(H74=0, "-", H50/H74)</f>
        <v>7.3289902280130291E-4</v>
      </c>
      <c r="J50" s="8" t="str">
        <f t="shared" ref="J50:J72" si="2">IF(D50=0, "-", IF((B50-D50)/D50&lt;10, (B50-D50)/D50, "&gt;999%"))</f>
        <v>-</v>
      </c>
      <c r="K50" s="9">
        <f t="shared" ref="K50:K72" si="3">IF(H50=0, "-", IF((F50-H50)/H50&lt;10, (F50-H50)/H50, "&gt;999%"))</f>
        <v>-0.44444444444444442</v>
      </c>
    </row>
    <row r="51" spans="1:11" x14ac:dyDescent="0.2">
      <c r="A51" s="7" t="s">
        <v>221</v>
      </c>
      <c r="B51" s="65">
        <v>18</v>
      </c>
      <c r="C51" s="34">
        <f>IF(B74=0, "-", B51/B74)</f>
        <v>2.5316455696202531E-2</v>
      </c>
      <c r="D51" s="65">
        <v>32</v>
      </c>
      <c r="E51" s="9">
        <f>IF(D74=0, "-", D51/D74)</f>
        <v>3.59955005624297E-2</v>
      </c>
      <c r="F51" s="81">
        <v>196</v>
      </c>
      <c r="G51" s="34">
        <f>IF(F74=0, "-", F51/F74)</f>
        <v>2.0942408376963352E-2</v>
      </c>
      <c r="H51" s="65">
        <v>335</v>
      </c>
      <c r="I51" s="9">
        <f>IF(H74=0, "-", H51/H74)</f>
        <v>2.7280130293159611E-2</v>
      </c>
      <c r="J51" s="8">
        <f t="shared" si="2"/>
        <v>-0.4375</v>
      </c>
      <c r="K51" s="9">
        <f t="shared" si="3"/>
        <v>-0.41492537313432837</v>
      </c>
    </row>
    <row r="52" spans="1:11" x14ac:dyDescent="0.2">
      <c r="A52" s="7" t="s">
        <v>222</v>
      </c>
      <c r="B52" s="65">
        <v>0</v>
      </c>
      <c r="C52" s="34">
        <f>IF(B74=0, "-", B52/B74)</f>
        <v>0</v>
      </c>
      <c r="D52" s="65">
        <v>9</v>
      </c>
      <c r="E52" s="9">
        <f>IF(D74=0, "-", D52/D74)</f>
        <v>1.0123734533183352E-2</v>
      </c>
      <c r="F52" s="81">
        <v>78</v>
      </c>
      <c r="G52" s="34">
        <f>IF(F74=0, "-", F52/F74)</f>
        <v>8.3342237418527615E-3</v>
      </c>
      <c r="H52" s="65">
        <v>373</v>
      </c>
      <c r="I52" s="9">
        <f>IF(H74=0, "-", H52/H74)</f>
        <v>3.037459283387622E-2</v>
      </c>
      <c r="J52" s="8">
        <f t="shared" si="2"/>
        <v>-1</v>
      </c>
      <c r="K52" s="9">
        <f t="shared" si="3"/>
        <v>-0.79088471849865949</v>
      </c>
    </row>
    <row r="53" spans="1:11" x14ac:dyDescent="0.2">
      <c r="A53" s="7" t="s">
        <v>223</v>
      </c>
      <c r="B53" s="65">
        <v>57</v>
      </c>
      <c r="C53" s="34">
        <f>IF(B74=0, "-", B53/B74)</f>
        <v>8.0168776371308023E-2</v>
      </c>
      <c r="D53" s="65">
        <v>49</v>
      </c>
      <c r="E53" s="9">
        <f>IF(D74=0, "-", D53/D74)</f>
        <v>5.5118110236220472E-2</v>
      </c>
      <c r="F53" s="81">
        <v>565</v>
      </c>
      <c r="G53" s="34">
        <f>IF(F74=0, "-", F53/F74)</f>
        <v>6.03696976172668E-2</v>
      </c>
      <c r="H53" s="65">
        <v>668</v>
      </c>
      <c r="I53" s="9">
        <f>IF(H74=0, "-", H53/H74)</f>
        <v>5.4397394136807817E-2</v>
      </c>
      <c r="J53" s="8">
        <f t="shared" si="2"/>
        <v>0.16326530612244897</v>
      </c>
      <c r="K53" s="9">
        <f t="shared" si="3"/>
        <v>-0.15419161676646706</v>
      </c>
    </row>
    <row r="54" spans="1:11" x14ac:dyDescent="0.2">
      <c r="A54" s="7" t="s">
        <v>224</v>
      </c>
      <c r="B54" s="65">
        <v>0</v>
      </c>
      <c r="C54" s="34">
        <f>IF(B74=0, "-", B54/B74)</f>
        <v>0</v>
      </c>
      <c r="D54" s="65">
        <v>16</v>
      </c>
      <c r="E54" s="9">
        <f>IF(D74=0, "-", D54/D74)</f>
        <v>1.799775028121485E-2</v>
      </c>
      <c r="F54" s="81">
        <v>181</v>
      </c>
      <c r="G54" s="34">
        <f>IF(F74=0, "-", F54/F74)</f>
        <v>1.9339673041991665E-2</v>
      </c>
      <c r="H54" s="65">
        <v>234</v>
      </c>
      <c r="I54" s="9">
        <f>IF(H74=0, "-", H54/H74)</f>
        <v>1.9055374592833876E-2</v>
      </c>
      <c r="J54" s="8">
        <f t="shared" si="2"/>
        <v>-1</v>
      </c>
      <c r="K54" s="9">
        <f t="shared" si="3"/>
        <v>-0.2264957264957265</v>
      </c>
    </row>
    <row r="55" spans="1:11" x14ac:dyDescent="0.2">
      <c r="A55" s="7" t="s">
        <v>225</v>
      </c>
      <c r="B55" s="65">
        <v>173</v>
      </c>
      <c r="C55" s="34">
        <f>IF(B74=0, "-", B55/B74)</f>
        <v>0.24331926863572434</v>
      </c>
      <c r="D55" s="65">
        <v>208</v>
      </c>
      <c r="E55" s="9">
        <f>IF(D74=0, "-", D55/D74)</f>
        <v>0.23397075365579303</v>
      </c>
      <c r="F55" s="81">
        <v>2254</v>
      </c>
      <c r="G55" s="34">
        <f>IF(F74=0, "-", F55/F74)</f>
        <v>0.24083769633507854</v>
      </c>
      <c r="H55" s="65">
        <v>3309</v>
      </c>
      <c r="I55" s="9">
        <f>IF(H74=0, "-", H55/H74)</f>
        <v>0.26946254071661235</v>
      </c>
      <c r="J55" s="8">
        <f t="shared" si="2"/>
        <v>-0.16826923076923078</v>
      </c>
      <c r="K55" s="9">
        <f t="shared" si="3"/>
        <v>-0.31882744031429433</v>
      </c>
    </row>
    <row r="56" spans="1:11" x14ac:dyDescent="0.2">
      <c r="A56" s="7" t="s">
        <v>226</v>
      </c>
      <c r="B56" s="65">
        <v>3</v>
      </c>
      <c r="C56" s="34">
        <f>IF(B74=0, "-", B56/B74)</f>
        <v>4.2194092827004216E-3</v>
      </c>
      <c r="D56" s="65">
        <v>6</v>
      </c>
      <c r="E56" s="9">
        <f>IF(D74=0, "-", D56/D74)</f>
        <v>6.7491563554555678E-3</v>
      </c>
      <c r="F56" s="81">
        <v>60</v>
      </c>
      <c r="G56" s="34">
        <f>IF(F74=0, "-", F56/F74)</f>
        <v>6.4109413398867401E-3</v>
      </c>
      <c r="H56" s="65">
        <v>52</v>
      </c>
      <c r="I56" s="9">
        <f>IF(H74=0, "-", H56/H74)</f>
        <v>4.2345276872964169E-3</v>
      </c>
      <c r="J56" s="8">
        <f t="shared" si="2"/>
        <v>-0.5</v>
      </c>
      <c r="K56" s="9">
        <f t="shared" si="3"/>
        <v>0.15384615384615385</v>
      </c>
    </row>
    <row r="57" spans="1:11" x14ac:dyDescent="0.2">
      <c r="A57" s="7" t="s">
        <v>227</v>
      </c>
      <c r="B57" s="65">
        <v>117</v>
      </c>
      <c r="C57" s="34">
        <f>IF(B74=0, "-", B57/B74)</f>
        <v>0.16455696202531644</v>
      </c>
      <c r="D57" s="65">
        <v>134</v>
      </c>
      <c r="E57" s="9">
        <f>IF(D74=0, "-", D57/D74)</f>
        <v>0.15073115860517436</v>
      </c>
      <c r="F57" s="81">
        <v>1664</v>
      </c>
      <c r="G57" s="34">
        <f>IF(F74=0, "-", F57/F74)</f>
        <v>0.17779677315952558</v>
      </c>
      <c r="H57" s="65">
        <v>1649</v>
      </c>
      <c r="I57" s="9">
        <f>IF(H74=0, "-", H57/H74)</f>
        <v>0.13428338762214984</v>
      </c>
      <c r="J57" s="8">
        <f t="shared" si="2"/>
        <v>-0.12686567164179105</v>
      </c>
      <c r="K57" s="9">
        <f t="shared" si="3"/>
        <v>9.0964220739842335E-3</v>
      </c>
    </row>
    <row r="58" spans="1:11" x14ac:dyDescent="0.2">
      <c r="A58" s="7" t="s">
        <v>228</v>
      </c>
      <c r="B58" s="65">
        <v>0</v>
      </c>
      <c r="C58" s="34">
        <f>IF(B74=0, "-", B58/B74)</f>
        <v>0</v>
      </c>
      <c r="D58" s="65">
        <v>0</v>
      </c>
      <c r="E58" s="9">
        <f>IF(D74=0, "-", D58/D74)</f>
        <v>0</v>
      </c>
      <c r="F58" s="81">
        <v>0</v>
      </c>
      <c r="G58" s="34">
        <f>IF(F74=0, "-", F58/F74)</f>
        <v>0</v>
      </c>
      <c r="H58" s="65">
        <v>1</v>
      </c>
      <c r="I58" s="9">
        <f>IF(H74=0, "-", H58/H74)</f>
        <v>8.1433224755700329E-5</v>
      </c>
      <c r="J58" s="8" t="str">
        <f t="shared" si="2"/>
        <v>-</v>
      </c>
      <c r="K58" s="9">
        <f t="shared" si="3"/>
        <v>-1</v>
      </c>
    </row>
    <row r="59" spans="1:11" x14ac:dyDescent="0.2">
      <c r="A59" s="7" t="s">
        <v>229</v>
      </c>
      <c r="B59" s="65">
        <v>0</v>
      </c>
      <c r="C59" s="34">
        <f>IF(B74=0, "-", B59/B74)</f>
        <v>0</v>
      </c>
      <c r="D59" s="65">
        <v>0</v>
      </c>
      <c r="E59" s="9">
        <f>IF(D74=0, "-", D59/D74)</f>
        <v>0</v>
      </c>
      <c r="F59" s="81">
        <v>0</v>
      </c>
      <c r="G59" s="34">
        <f>IF(F74=0, "-", F59/F74)</f>
        <v>0</v>
      </c>
      <c r="H59" s="65">
        <v>6</v>
      </c>
      <c r="I59" s="9">
        <f>IF(H74=0, "-", H59/H74)</f>
        <v>4.8859934853420198E-4</v>
      </c>
      <c r="J59" s="8" t="str">
        <f t="shared" si="2"/>
        <v>-</v>
      </c>
      <c r="K59" s="9">
        <f t="shared" si="3"/>
        <v>-1</v>
      </c>
    </row>
    <row r="60" spans="1:11" x14ac:dyDescent="0.2">
      <c r="A60" s="7" t="s">
        <v>230</v>
      </c>
      <c r="B60" s="65">
        <v>100</v>
      </c>
      <c r="C60" s="34">
        <f>IF(B74=0, "-", B60/B74)</f>
        <v>0.14064697609001406</v>
      </c>
      <c r="D60" s="65">
        <v>82</v>
      </c>
      <c r="E60" s="9">
        <f>IF(D74=0, "-", D60/D74)</f>
        <v>9.2238470191226093E-2</v>
      </c>
      <c r="F60" s="81">
        <v>1085</v>
      </c>
      <c r="G60" s="34">
        <f>IF(F74=0, "-", F60/F74)</f>
        <v>0.11593118922961855</v>
      </c>
      <c r="H60" s="65">
        <v>1530</v>
      </c>
      <c r="I60" s="9">
        <f>IF(H74=0, "-", H60/H74)</f>
        <v>0.1245928338762215</v>
      </c>
      <c r="J60" s="8">
        <f t="shared" si="2"/>
        <v>0.21951219512195122</v>
      </c>
      <c r="K60" s="9">
        <f t="shared" si="3"/>
        <v>-0.2908496732026144</v>
      </c>
    </row>
    <row r="61" spans="1:11" x14ac:dyDescent="0.2">
      <c r="A61" s="7" t="s">
        <v>231</v>
      </c>
      <c r="B61" s="65">
        <v>0</v>
      </c>
      <c r="C61" s="34">
        <f>IF(B74=0, "-", B61/B74)</f>
        <v>0</v>
      </c>
      <c r="D61" s="65">
        <v>0</v>
      </c>
      <c r="E61" s="9">
        <f>IF(D74=0, "-", D61/D74)</f>
        <v>0</v>
      </c>
      <c r="F61" s="81">
        <v>0</v>
      </c>
      <c r="G61" s="34">
        <f>IF(F74=0, "-", F61/F74)</f>
        <v>0</v>
      </c>
      <c r="H61" s="65">
        <v>36</v>
      </c>
      <c r="I61" s="9">
        <f>IF(H74=0, "-", H61/H74)</f>
        <v>2.9315960912052116E-3</v>
      </c>
      <c r="J61" s="8" t="str">
        <f t="shared" si="2"/>
        <v>-</v>
      </c>
      <c r="K61" s="9">
        <f t="shared" si="3"/>
        <v>-1</v>
      </c>
    </row>
    <row r="62" spans="1:11" x14ac:dyDescent="0.2">
      <c r="A62" s="7" t="s">
        <v>232</v>
      </c>
      <c r="B62" s="65">
        <v>0</v>
      </c>
      <c r="C62" s="34">
        <f>IF(B74=0, "-", B62/B74)</f>
        <v>0</v>
      </c>
      <c r="D62" s="65">
        <v>0</v>
      </c>
      <c r="E62" s="9">
        <f>IF(D74=0, "-", D62/D74)</f>
        <v>0</v>
      </c>
      <c r="F62" s="81">
        <v>0</v>
      </c>
      <c r="G62" s="34">
        <f>IF(F74=0, "-", F62/F74)</f>
        <v>0</v>
      </c>
      <c r="H62" s="65">
        <v>160</v>
      </c>
      <c r="I62" s="9">
        <f>IF(H74=0, "-", H62/H74)</f>
        <v>1.3029315960912053E-2</v>
      </c>
      <c r="J62" s="8" t="str">
        <f t="shared" si="2"/>
        <v>-</v>
      </c>
      <c r="K62" s="9">
        <f t="shared" si="3"/>
        <v>-1</v>
      </c>
    </row>
    <row r="63" spans="1:11" x14ac:dyDescent="0.2">
      <c r="A63" s="7" t="s">
        <v>233</v>
      </c>
      <c r="B63" s="65">
        <v>0</v>
      </c>
      <c r="C63" s="34">
        <f>IF(B74=0, "-", B63/B74)</f>
        <v>0</v>
      </c>
      <c r="D63" s="65">
        <v>0</v>
      </c>
      <c r="E63" s="9">
        <f>IF(D74=0, "-", D63/D74)</f>
        <v>0</v>
      </c>
      <c r="F63" s="81">
        <v>8</v>
      </c>
      <c r="G63" s="34">
        <f>IF(F74=0, "-", F63/F74)</f>
        <v>8.5479217865156538E-4</v>
      </c>
      <c r="H63" s="65">
        <v>11</v>
      </c>
      <c r="I63" s="9">
        <f>IF(H74=0, "-", H63/H74)</f>
        <v>8.9576547231270357E-4</v>
      </c>
      <c r="J63" s="8" t="str">
        <f t="shared" si="2"/>
        <v>-</v>
      </c>
      <c r="K63" s="9">
        <f t="shared" si="3"/>
        <v>-0.27272727272727271</v>
      </c>
    </row>
    <row r="64" spans="1:11" x14ac:dyDescent="0.2">
      <c r="A64" s="7" t="s">
        <v>234</v>
      </c>
      <c r="B64" s="65">
        <v>0</v>
      </c>
      <c r="C64" s="34">
        <f>IF(B74=0, "-", B64/B74)</f>
        <v>0</v>
      </c>
      <c r="D64" s="65">
        <v>5</v>
      </c>
      <c r="E64" s="9">
        <f>IF(D74=0, "-", D64/D74)</f>
        <v>5.6242969628796397E-3</v>
      </c>
      <c r="F64" s="81">
        <v>17</v>
      </c>
      <c r="G64" s="34">
        <f>IF(F74=0, "-", F64/F74)</f>
        <v>1.8164333796345763E-3</v>
      </c>
      <c r="H64" s="65">
        <v>27</v>
      </c>
      <c r="I64" s="9">
        <f>IF(H74=0, "-", H64/H74)</f>
        <v>2.1986970684039087E-3</v>
      </c>
      <c r="J64" s="8">
        <f t="shared" si="2"/>
        <v>-1</v>
      </c>
      <c r="K64" s="9">
        <f t="shared" si="3"/>
        <v>-0.37037037037037035</v>
      </c>
    </row>
    <row r="65" spans="1:11" x14ac:dyDescent="0.2">
      <c r="A65" s="7" t="s">
        <v>235</v>
      </c>
      <c r="B65" s="65">
        <v>0</v>
      </c>
      <c r="C65" s="34">
        <f>IF(B74=0, "-", B65/B74)</f>
        <v>0</v>
      </c>
      <c r="D65" s="65">
        <v>5</v>
      </c>
      <c r="E65" s="9">
        <f>IF(D74=0, "-", D65/D74)</f>
        <v>5.6242969628796397E-3</v>
      </c>
      <c r="F65" s="81">
        <v>6</v>
      </c>
      <c r="G65" s="34">
        <f>IF(F74=0, "-", F65/F74)</f>
        <v>6.4109413398867404E-4</v>
      </c>
      <c r="H65" s="65">
        <v>17</v>
      </c>
      <c r="I65" s="9">
        <f>IF(H74=0, "-", H65/H74)</f>
        <v>1.3843648208469055E-3</v>
      </c>
      <c r="J65" s="8">
        <f t="shared" si="2"/>
        <v>-1</v>
      </c>
      <c r="K65" s="9">
        <f t="shared" si="3"/>
        <v>-0.6470588235294118</v>
      </c>
    </row>
    <row r="66" spans="1:11" x14ac:dyDescent="0.2">
      <c r="A66" s="7" t="s">
        <v>236</v>
      </c>
      <c r="B66" s="65">
        <v>0</v>
      </c>
      <c r="C66" s="34">
        <f>IF(B74=0, "-", B66/B74)</f>
        <v>0</v>
      </c>
      <c r="D66" s="65">
        <v>0</v>
      </c>
      <c r="E66" s="9">
        <f>IF(D74=0, "-", D66/D74)</f>
        <v>0</v>
      </c>
      <c r="F66" s="81">
        <v>2</v>
      </c>
      <c r="G66" s="34">
        <f>IF(F74=0, "-", F66/F74)</f>
        <v>2.1369804466289135E-4</v>
      </c>
      <c r="H66" s="65">
        <v>0</v>
      </c>
      <c r="I66" s="9">
        <f>IF(H74=0, "-", H66/H74)</f>
        <v>0</v>
      </c>
      <c r="J66" s="8" t="str">
        <f t="shared" si="2"/>
        <v>-</v>
      </c>
      <c r="K66" s="9" t="str">
        <f t="shared" si="3"/>
        <v>-</v>
      </c>
    </row>
    <row r="67" spans="1:11" x14ac:dyDescent="0.2">
      <c r="A67" s="7" t="s">
        <v>237</v>
      </c>
      <c r="B67" s="65">
        <v>26</v>
      </c>
      <c r="C67" s="34">
        <f>IF(B74=0, "-", B67/B74)</f>
        <v>3.6568213783403657E-2</v>
      </c>
      <c r="D67" s="65">
        <v>42</v>
      </c>
      <c r="E67" s="9">
        <f>IF(D74=0, "-", D67/D74)</f>
        <v>4.7244094488188976E-2</v>
      </c>
      <c r="F67" s="81">
        <v>258</v>
      </c>
      <c r="G67" s="34">
        <f>IF(F74=0, "-", F67/F74)</f>
        <v>2.7567047761512982E-2</v>
      </c>
      <c r="H67" s="65">
        <v>377</v>
      </c>
      <c r="I67" s="9">
        <f>IF(H74=0, "-", H67/H74)</f>
        <v>3.0700325732899023E-2</v>
      </c>
      <c r="J67" s="8">
        <f t="shared" si="2"/>
        <v>-0.38095238095238093</v>
      </c>
      <c r="K67" s="9">
        <f t="shared" si="3"/>
        <v>-0.3156498673740053</v>
      </c>
    </row>
    <row r="68" spans="1:11" x14ac:dyDescent="0.2">
      <c r="A68" s="7" t="s">
        <v>238</v>
      </c>
      <c r="B68" s="65">
        <v>7</v>
      </c>
      <c r="C68" s="34">
        <f>IF(B74=0, "-", B68/B74)</f>
        <v>9.8452883263009851E-3</v>
      </c>
      <c r="D68" s="65">
        <v>8</v>
      </c>
      <c r="E68" s="9">
        <f>IF(D74=0, "-", D68/D74)</f>
        <v>8.9988751406074249E-3</v>
      </c>
      <c r="F68" s="81">
        <v>110</v>
      </c>
      <c r="G68" s="34">
        <f>IF(F74=0, "-", F68/F74)</f>
        <v>1.1753392456459023E-2</v>
      </c>
      <c r="H68" s="65">
        <v>92</v>
      </c>
      <c r="I68" s="9">
        <f>IF(H74=0, "-", H68/H74)</f>
        <v>7.4918566775244297E-3</v>
      </c>
      <c r="J68" s="8">
        <f t="shared" si="2"/>
        <v>-0.125</v>
      </c>
      <c r="K68" s="9">
        <f t="shared" si="3"/>
        <v>0.19565217391304349</v>
      </c>
    </row>
    <row r="69" spans="1:11" x14ac:dyDescent="0.2">
      <c r="A69" s="7" t="s">
        <v>239</v>
      </c>
      <c r="B69" s="65">
        <v>185</v>
      </c>
      <c r="C69" s="34">
        <f>IF(B74=0, "-", B69/B74)</f>
        <v>0.26019690576652604</v>
      </c>
      <c r="D69" s="65">
        <v>184</v>
      </c>
      <c r="E69" s="9">
        <f>IF(D74=0, "-", D69/D74)</f>
        <v>0.20697412823397077</v>
      </c>
      <c r="F69" s="81">
        <v>2189</v>
      </c>
      <c r="G69" s="34">
        <f>IF(F74=0, "-", F69/F74)</f>
        <v>0.23389250988353458</v>
      </c>
      <c r="H69" s="65">
        <v>2303</v>
      </c>
      <c r="I69" s="9">
        <f>IF(H74=0, "-", H69/H74)</f>
        <v>0.18754071661237784</v>
      </c>
      <c r="J69" s="8">
        <f t="shared" si="2"/>
        <v>5.434782608695652E-3</v>
      </c>
      <c r="K69" s="9">
        <f t="shared" si="3"/>
        <v>-4.9500651324359532E-2</v>
      </c>
    </row>
    <row r="70" spans="1:11" x14ac:dyDescent="0.2">
      <c r="A70" s="7" t="s">
        <v>240</v>
      </c>
      <c r="B70" s="65">
        <v>0</v>
      </c>
      <c r="C70" s="34">
        <f>IF(B74=0, "-", B70/B74)</f>
        <v>0</v>
      </c>
      <c r="D70" s="65">
        <v>0</v>
      </c>
      <c r="E70" s="9">
        <f>IF(D74=0, "-", D70/D74)</f>
        <v>0</v>
      </c>
      <c r="F70" s="81">
        <v>6</v>
      </c>
      <c r="G70" s="34">
        <f>IF(F74=0, "-", F70/F74)</f>
        <v>6.4109413398867404E-4</v>
      </c>
      <c r="H70" s="65">
        <v>25</v>
      </c>
      <c r="I70" s="9">
        <f>IF(H74=0, "-", H70/H74)</f>
        <v>2.0358306188925082E-3</v>
      </c>
      <c r="J70" s="8" t="str">
        <f t="shared" si="2"/>
        <v>-</v>
      </c>
      <c r="K70" s="9">
        <f t="shared" si="3"/>
        <v>-0.76</v>
      </c>
    </row>
    <row r="71" spans="1:11" x14ac:dyDescent="0.2">
      <c r="A71" s="7" t="s">
        <v>241</v>
      </c>
      <c r="B71" s="65">
        <v>2</v>
      </c>
      <c r="C71" s="34">
        <f>IF(B74=0, "-", B71/B74)</f>
        <v>2.8129395218002813E-3</v>
      </c>
      <c r="D71" s="65">
        <v>24</v>
      </c>
      <c r="E71" s="9">
        <f>IF(D74=0, "-", D71/D74)</f>
        <v>2.6996625421822271E-2</v>
      </c>
      <c r="F71" s="81">
        <v>34</v>
      </c>
      <c r="G71" s="34">
        <f>IF(F74=0, "-", F71/F74)</f>
        <v>3.6328667592691525E-3</v>
      </c>
      <c r="H71" s="65">
        <v>72</v>
      </c>
      <c r="I71" s="9">
        <f>IF(H74=0, "-", H71/H74)</f>
        <v>5.8631921824104233E-3</v>
      </c>
      <c r="J71" s="8">
        <f t="shared" si="2"/>
        <v>-0.91666666666666663</v>
      </c>
      <c r="K71" s="9">
        <f t="shared" si="3"/>
        <v>-0.52777777777777779</v>
      </c>
    </row>
    <row r="72" spans="1:11" x14ac:dyDescent="0.2">
      <c r="A72" s="7" t="s">
        <v>242</v>
      </c>
      <c r="B72" s="65">
        <v>23</v>
      </c>
      <c r="C72" s="34">
        <f>IF(B74=0, "-", B72/B74)</f>
        <v>3.2348804500703238E-2</v>
      </c>
      <c r="D72" s="65">
        <v>85</v>
      </c>
      <c r="E72" s="9">
        <f>IF(D74=0, "-", D72/D74)</f>
        <v>9.5613048368953887E-2</v>
      </c>
      <c r="F72" s="81">
        <v>641</v>
      </c>
      <c r="G72" s="34">
        <f>IF(F74=0, "-", F72/F74)</f>
        <v>6.8490223314456672E-2</v>
      </c>
      <c r="H72" s="65">
        <v>994</v>
      </c>
      <c r="I72" s="9">
        <f>IF(H74=0, "-", H72/H74)</f>
        <v>8.0944625407166126E-2</v>
      </c>
      <c r="J72" s="8">
        <f t="shared" si="2"/>
        <v>-0.72941176470588232</v>
      </c>
      <c r="K72" s="9">
        <f t="shared" si="3"/>
        <v>-0.35513078470824949</v>
      </c>
    </row>
    <row r="73" spans="1:11" x14ac:dyDescent="0.2">
      <c r="A73" s="2"/>
      <c r="B73" s="68"/>
      <c r="C73" s="33"/>
      <c r="D73" s="68"/>
      <c r="E73" s="6"/>
      <c r="F73" s="82"/>
      <c r="G73" s="33"/>
      <c r="H73" s="68"/>
      <c r="I73" s="6"/>
      <c r="J73" s="5"/>
      <c r="K73" s="6"/>
    </row>
    <row r="74" spans="1:11" s="43" customFormat="1" x14ac:dyDescent="0.2">
      <c r="A74" s="162" t="s">
        <v>606</v>
      </c>
      <c r="B74" s="71">
        <f>SUM(B50:B73)</f>
        <v>711</v>
      </c>
      <c r="C74" s="40">
        <f>B74/9098</f>
        <v>7.8149043745878222E-2</v>
      </c>
      <c r="D74" s="71">
        <f>SUM(D50:D73)</f>
        <v>889</v>
      </c>
      <c r="E74" s="41">
        <f>D74/7197</f>
        <v>0.12352369042656662</v>
      </c>
      <c r="F74" s="77">
        <f>SUM(F50:F73)</f>
        <v>9359</v>
      </c>
      <c r="G74" s="42">
        <f>F74/89434</f>
        <v>0.10464700225864884</v>
      </c>
      <c r="H74" s="71">
        <f>SUM(H50:H73)</f>
        <v>12280</v>
      </c>
      <c r="I74" s="41">
        <f>H74/91901</f>
        <v>0.13362204981447426</v>
      </c>
      <c r="J74" s="37">
        <f>IF(D74=0, "-", IF((B74-D74)/D74&lt;10, (B74-D74)/D74, "&gt;999%"))</f>
        <v>-0.20022497187851518</v>
      </c>
      <c r="K74" s="38">
        <f>IF(H74=0, "-", IF((F74-H74)/H74&lt;10, (F74-H74)/H74, "&gt;999%"))</f>
        <v>-0.23786644951140065</v>
      </c>
    </row>
    <row r="75" spans="1:11" x14ac:dyDescent="0.2">
      <c r="B75" s="83"/>
      <c r="D75" s="83"/>
      <c r="F75" s="83"/>
      <c r="H75" s="83"/>
    </row>
    <row r="76" spans="1:11" x14ac:dyDescent="0.2">
      <c r="A76" s="163" t="s">
        <v>140</v>
      </c>
      <c r="B76" s="61" t="s">
        <v>12</v>
      </c>
      <c r="C76" s="62" t="s">
        <v>13</v>
      </c>
      <c r="D76" s="61" t="s">
        <v>12</v>
      </c>
      <c r="E76" s="63" t="s">
        <v>13</v>
      </c>
      <c r="F76" s="62" t="s">
        <v>12</v>
      </c>
      <c r="G76" s="62" t="s">
        <v>13</v>
      </c>
      <c r="H76" s="61" t="s">
        <v>12</v>
      </c>
      <c r="I76" s="63" t="s">
        <v>13</v>
      </c>
      <c r="J76" s="61"/>
      <c r="K76" s="63"/>
    </row>
    <row r="77" spans="1:11" x14ac:dyDescent="0.2">
      <c r="A77" s="7" t="s">
        <v>243</v>
      </c>
      <c r="B77" s="65">
        <v>18</v>
      </c>
      <c r="C77" s="34">
        <f>IF(B87=0, "-", B77/B87)</f>
        <v>0.28125</v>
      </c>
      <c r="D77" s="65">
        <v>18</v>
      </c>
      <c r="E77" s="9">
        <f>IF(D87=0, "-", D77/D87)</f>
        <v>0.29508196721311475</v>
      </c>
      <c r="F77" s="81">
        <v>249</v>
      </c>
      <c r="G77" s="34">
        <f>IF(F87=0, "-", F77/F87)</f>
        <v>0.27006507592190887</v>
      </c>
      <c r="H77" s="65">
        <v>203</v>
      </c>
      <c r="I77" s="9">
        <f>IF(H87=0, "-", H77/H87)</f>
        <v>0.29548762736535661</v>
      </c>
      <c r="J77" s="8">
        <f t="shared" ref="J77:J85" si="4">IF(D77=0, "-", IF((B77-D77)/D77&lt;10, (B77-D77)/D77, "&gt;999%"))</f>
        <v>0</v>
      </c>
      <c r="K77" s="9">
        <f t="shared" ref="K77:K85" si="5">IF(H77=0, "-", IF((F77-H77)/H77&lt;10, (F77-H77)/H77, "&gt;999%"))</f>
        <v>0.22660098522167488</v>
      </c>
    </row>
    <row r="78" spans="1:11" x14ac:dyDescent="0.2">
      <c r="A78" s="7" t="s">
        <v>244</v>
      </c>
      <c r="B78" s="65">
        <v>5</v>
      </c>
      <c r="C78" s="34">
        <f>IF(B87=0, "-", B78/B87)</f>
        <v>7.8125E-2</v>
      </c>
      <c r="D78" s="65">
        <v>12</v>
      </c>
      <c r="E78" s="9">
        <f>IF(D87=0, "-", D78/D87)</f>
        <v>0.19672131147540983</v>
      </c>
      <c r="F78" s="81">
        <v>147</v>
      </c>
      <c r="G78" s="34">
        <f>IF(F87=0, "-", F78/F87)</f>
        <v>0.15943600867678959</v>
      </c>
      <c r="H78" s="65">
        <v>118</v>
      </c>
      <c r="I78" s="9">
        <f>IF(H87=0, "-", H78/H87)</f>
        <v>0.1717612809315866</v>
      </c>
      <c r="J78" s="8">
        <f t="shared" si="4"/>
        <v>-0.58333333333333337</v>
      </c>
      <c r="K78" s="9">
        <f t="shared" si="5"/>
        <v>0.24576271186440679</v>
      </c>
    </row>
    <row r="79" spans="1:11" x14ac:dyDescent="0.2">
      <c r="A79" s="7" t="s">
        <v>245</v>
      </c>
      <c r="B79" s="65">
        <v>10</v>
      </c>
      <c r="C79" s="34">
        <f>IF(B87=0, "-", B79/B87)</f>
        <v>0.15625</v>
      </c>
      <c r="D79" s="65">
        <v>0</v>
      </c>
      <c r="E79" s="9">
        <f>IF(D87=0, "-", D79/D87)</f>
        <v>0</v>
      </c>
      <c r="F79" s="81">
        <v>93</v>
      </c>
      <c r="G79" s="34">
        <f>IF(F87=0, "-", F79/F87)</f>
        <v>0.10086767895878525</v>
      </c>
      <c r="H79" s="65">
        <v>0</v>
      </c>
      <c r="I79" s="9">
        <f>IF(H87=0, "-", H79/H87)</f>
        <v>0</v>
      </c>
      <c r="J79" s="8" t="str">
        <f t="shared" si="4"/>
        <v>-</v>
      </c>
      <c r="K79" s="9" t="str">
        <f t="shared" si="5"/>
        <v>-</v>
      </c>
    </row>
    <row r="80" spans="1:11" x14ac:dyDescent="0.2">
      <c r="A80" s="7" t="s">
        <v>246</v>
      </c>
      <c r="B80" s="65">
        <v>0</v>
      </c>
      <c r="C80" s="34">
        <f>IF(B87=0, "-", B80/B87)</f>
        <v>0</v>
      </c>
      <c r="D80" s="65">
        <v>0</v>
      </c>
      <c r="E80" s="9">
        <f>IF(D87=0, "-", D80/D87)</f>
        <v>0</v>
      </c>
      <c r="F80" s="81">
        <v>6</v>
      </c>
      <c r="G80" s="34">
        <f>IF(F87=0, "-", F80/F87)</f>
        <v>6.5075921908893707E-3</v>
      </c>
      <c r="H80" s="65">
        <v>5</v>
      </c>
      <c r="I80" s="9">
        <f>IF(H87=0, "-", H80/H87)</f>
        <v>7.2780203784570596E-3</v>
      </c>
      <c r="J80" s="8" t="str">
        <f t="shared" si="4"/>
        <v>-</v>
      </c>
      <c r="K80" s="9">
        <f t="shared" si="5"/>
        <v>0.2</v>
      </c>
    </row>
    <row r="81" spans="1:11" x14ac:dyDescent="0.2">
      <c r="A81" s="7" t="s">
        <v>247</v>
      </c>
      <c r="B81" s="65">
        <v>0</v>
      </c>
      <c r="C81" s="34">
        <f>IF(B87=0, "-", B81/B87)</f>
        <v>0</v>
      </c>
      <c r="D81" s="65">
        <v>1</v>
      </c>
      <c r="E81" s="9">
        <f>IF(D87=0, "-", D81/D87)</f>
        <v>1.6393442622950821E-2</v>
      </c>
      <c r="F81" s="81">
        <v>6</v>
      </c>
      <c r="G81" s="34">
        <f>IF(F87=0, "-", F81/F87)</f>
        <v>6.5075921908893707E-3</v>
      </c>
      <c r="H81" s="65">
        <v>18</v>
      </c>
      <c r="I81" s="9">
        <f>IF(H87=0, "-", H81/H87)</f>
        <v>2.6200873362445413E-2</v>
      </c>
      <c r="J81" s="8">
        <f t="shared" si="4"/>
        <v>-1</v>
      </c>
      <c r="K81" s="9">
        <f t="shared" si="5"/>
        <v>-0.66666666666666663</v>
      </c>
    </row>
    <row r="82" spans="1:11" x14ac:dyDescent="0.2">
      <c r="A82" s="7" t="s">
        <v>248</v>
      </c>
      <c r="B82" s="65">
        <v>23</v>
      </c>
      <c r="C82" s="34">
        <f>IF(B87=0, "-", B82/B87)</f>
        <v>0.359375</v>
      </c>
      <c r="D82" s="65">
        <v>22</v>
      </c>
      <c r="E82" s="9">
        <f>IF(D87=0, "-", D82/D87)</f>
        <v>0.36065573770491804</v>
      </c>
      <c r="F82" s="81">
        <v>332</v>
      </c>
      <c r="G82" s="34">
        <f>IF(F87=0, "-", F82/F87)</f>
        <v>0.36008676789587851</v>
      </c>
      <c r="H82" s="65">
        <v>240</v>
      </c>
      <c r="I82" s="9">
        <f>IF(H87=0, "-", H82/H87)</f>
        <v>0.34934497816593885</v>
      </c>
      <c r="J82" s="8">
        <f t="shared" si="4"/>
        <v>4.5454545454545456E-2</v>
      </c>
      <c r="K82" s="9">
        <f t="shared" si="5"/>
        <v>0.38333333333333336</v>
      </c>
    </row>
    <row r="83" spans="1:11" x14ac:dyDescent="0.2">
      <c r="A83" s="7" t="s">
        <v>249</v>
      </c>
      <c r="B83" s="65">
        <v>0</v>
      </c>
      <c r="C83" s="34">
        <f>IF(B87=0, "-", B83/B87)</f>
        <v>0</v>
      </c>
      <c r="D83" s="65">
        <v>4</v>
      </c>
      <c r="E83" s="9">
        <f>IF(D87=0, "-", D83/D87)</f>
        <v>6.5573770491803282E-2</v>
      </c>
      <c r="F83" s="81">
        <v>25</v>
      </c>
      <c r="G83" s="34">
        <f>IF(F87=0, "-", F83/F87)</f>
        <v>2.7114967462039046E-2</v>
      </c>
      <c r="H83" s="65">
        <v>53</v>
      </c>
      <c r="I83" s="9">
        <f>IF(H87=0, "-", H83/H87)</f>
        <v>7.7147016011644837E-2</v>
      </c>
      <c r="J83" s="8">
        <f t="shared" si="4"/>
        <v>-1</v>
      </c>
      <c r="K83" s="9">
        <f t="shared" si="5"/>
        <v>-0.52830188679245282</v>
      </c>
    </row>
    <row r="84" spans="1:11" x14ac:dyDescent="0.2">
      <c r="A84" s="7" t="s">
        <v>250</v>
      </c>
      <c r="B84" s="65">
        <v>2</v>
      </c>
      <c r="C84" s="34">
        <f>IF(B87=0, "-", B84/B87)</f>
        <v>3.125E-2</v>
      </c>
      <c r="D84" s="65">
        <v>0</v>
      </c>
      <c r="E84" s="9">
        <f>IF(D87=0, "-", D84/D87)</f>
        <v>0</v>
      </c>
      <c r="F84" s="81">
        <v>25</v>
      </c>
      <c r="G84" s="34">
        <f>IF(F87=0, "-", F84/F87)</f>
        <v>2.7114967462039046E-2</v>
      </c>
      <c r="H84" s="65">
        <v>14</v>
      </c>
      <c r="I84" s="9">
        <f>IF(H87=0, "-", H84/H87)</f>
        <v>2.0378457059679767E-2</v>
      </c>
      <c r="J84" s="8" t="str">
        <f t="shared" si="4"/>
        <v>-</v>
      </c>
      <c r="K84" s="9">
        <f t="shared" si="5"/>
        <v>0.7857142857142857</v>
      </c>
    </row>
    <row r="85" spans="1:11" x14ac:dyDescent="0.2">
      <c r="A85" s="7" t="s">
        <v>251</v>
      </c>
      <c r="B85" s="65">
        <v>6</v>
      </c>
      <c r="C85" s="34">
        <f>IF(B87=0, "-", B85/B87)</f>
        <v>9.375E-2</v>
      </c>
      <c r="D85" s="65">
        <v>4</v>
      </c>
      <c r="E85" s="9">
        <f>IF(D87=0, "-", D85/D87)</f>
        <v>6.5573770491803282E-2</v>
      </c>
      <c r="F85" s="81">
        <v>39</v>
      </c>
      <c r="G85" s="34">
        <f>IF(F87=0, "-", F85/F87)</f>
        <v>4.2299349240780909E-2</v>
      </c>
      <c r="H85" s="65">
        <v>36</v>
      </c>
      <c r="I85" s="9">
        <f>IF(H87=0, "-", H85/H87)</f>
        <v>5.2401746724890827E-2</v>
      </c>
      <c r="J85" s="8">
        <f t="shared" si="4"/>
        <v>0.5</v>
      </c>
      <c r="K85" s="9">
        <f t="shared" si="5"/>
        <v>8.3333333333333329E-2</v>
      </c>
    </row>
    <row r="86" spans="1:11" x14ac:dyDescent="0.2">
      <c r="A86" s="2"/>
      <c r="B86" s="68"/>
      <c r="C86" s="33"/>
      <c r="D86" s="68"/>
      <c r="E86" s="6"/>
      <c r="F86" s="82"/>
      <c r="G86" s="33"/>
      <c r="H86" s="68"/>
      <c r="I86" s="6"/>
      <c r="J86" s="5"/>
      <c r="K86" s="6"/>
    </row>
    <row r="87" spans="1:11" s="43" customFormat="1" x14ac:dyDescent="0.2">
      <c r="A87" s="162" t="s">
        <v>605</v>
      </c>
      <c r="B87" s="71">
        <f>SUM(B77:B86)</f>
        <v>64</v>
      </c>
      <c r="C87" s="40">
        <f>B87/9098</f>
        <v>7.0345130797977579E-3</v>
      </c>
      <c r="D87" s="71">
        <f>SUM(D77:D86)</f>
        <v>61</v>
      </c>
      <c r="E87" s="41">
        <f>D87/7197</f>
        <v>8.4757537862998472E-3</v>
      </c>
      <c r="F87" s="77">
        <f>SUM(F77:F86)</f>
        <v>922</v>
      </c>
      <c r="G87" s="42">
        <f>F87/89434</f>
        <v>1.0309278350515464E-2</v>
      </c>
      <c r="H87" s="71">
        <f>SUM(H77:H86)</f>
        <v>687</v>
      </c>
      <c r="I87" s="41">
        <f>H87/91901</f>
        <v>7.475435523008455E-3</v>
      </c>
      <c r="J87" s="37">
        <f>IF(D87=0, "-", IF((B87-D87)/D87&lt;10, (B87-D87)/D87, "&gt;999%"))</f>
        <v>4.9180327868852458E-2</v>
      </c>
      <c r="K87" s="38">
        <f>IF(H87=0, "-", IF((F87-H87)/H87&lt;10, (F87-H87)/H87, "&gt;999%"))</f>
        <v>0.34206695778748181</v>
      </c>
    </row>
    <row r="88" spans="1:11" x14ac:dyDescent="0.2">
      <c r="B88" s="83"/>
      <c r="D88" s="83"/>
      <c r="F88" s="83"/>
      <c r="H88" s="83"/>
    </row>
    <row r="89" spans="1:11" s="43" customFormat="1" x14ac:dyDescent="0.2">
      <c r="A89" s="162" t="s">
        <v>604</v>
      </c>
      <c r="B89" s="71">
        <v>775</v>
      </c>
      <c r="C89" s="40">
        <f>B89/9098</f>
        <v>8.518355682567598E-2</v>
      </c>
      <c r="D89" s="71">
        <v>950</v>
      </c>
      <c r="E89" s="41">
        <f>D89/7197</f>
        <v>0.13199944421286647</v>
      </c>
      <c r="F89" s="77">
        <v>10281</v>
      </c>
      <c r="G89" s="42">
        <f>F89/89434</f>
        <v>0.1149562806091643</v>
      </c>
      <c r="H89" s="71">
        <v>12967</v>
      </c>
      <c r="I89" s="41">
        <f>H89/91901</f>
        <v>0.14109748533748273</v>
      </c>
      <c r="J89" s="37">
        <f>IF(D89=0, "-", IF((B89-D89)/D89&lt;10, (B89-D89)/D89, "&gt;999%"))</f>
        <v>-0.18421052631578946</v>
      </c>
      <c r="K89" s="38">
        <f>IF(H89=0, "-", IF((F89-H89)/H89&lt;10, (F89-H89)/H89, "&gt;999%"))</f>
        <v>-0.20714120459628288</v>
      </c>
    </row>
    <row r="90" spans="1:11" x14ac:dyDescent="0.2">
      <c r="B90" s="83"/>
      <c r="D90" s="83"/>
      <c r="F90" s="83"/>
      <c r="H90" s="83"/>
    </row>
    <row r="91" spans="1:11" ht="15.75" x14ac:dyDescent="0.25">
      <c r="A91" s="164" t="s">
        <v>115</v>
      </c>
      <c r="B91" s="196" t="s">
        <v>1</v>
      </c>
      <c r="C91" s="200"/>
      <c r="D91" s="200"/>
      <c r="E91" s="197"/>
      <c r="F91" s="196" t="s">
        <v>14</v>
      </c>
      <c r="G91" s="200"/>
      <c r="H91" s="200"/>
      <c r="I91" s="197"/>
      <c r="J91" s="196" t="s">
        <v>15</v>
      </c>
      <c r="K91" s="197"/>
    </row>
    <row r="92" spans="1:11" x14ac:dyDescent="0.2">
      <c r="A92" s="22"/>
      <c r="B92" s="196">
        <f>VALUE(RIGHT($B$2, 4))</f>
        <v>2020</v>
      </c>
      <c r="C92" s="197"/>
      <c r="D92" s="196">
        <f>B92-1</f>
        <v>2019</v>
      </c>
      <c r="E92" s="204"/>
      <c r="F92" s="196">
        <f>B92</f>
        <v>2020</v>
      </c>
      <c r="G92" s="204"/>
      <c r="H92" s="196">
        <f>D92</f>
        <v>2019</v>
      </c>
      <c r="I92" s="204"/>
      <c r="J92" s="140" t="s">
        <v>4</v>
      </c>
      <c r="K92" s="141" t="s">
        <v>2</v>
      </c>
    </row>
    <row r="93" spans="1:11" x14ac:dyDescent="0.2">
      <c r="A93" s="163" t="s">
        <v>141</v>
      </c>
      <c r="B93" s="61" t="s">
        <v>12</v>
      </c>
      <c r="C93" s="62" t="s">
        <v>13</v>
      </c>
      <c r="D93" s="61" t="s">
        <v>12</v>
      </c>
      <c r="E93" s="63" t="s">
        <v>13</v>
      </c>
      <c r="F93" s="62" t="s">
        <v>12</v>
      </c>
      <c r="G93" s="62" t="s">
        <v>13</v>
      </c>
      <c r="H93" s="61" t="s">
        <v>12</v>
      </c>
      <c r="I93" s="63" t="s">
        <v>13</v>
      </c>
      <c r="J93" s="61"/>
      <c r="K93" s="63"/>
    </row>
    <row r="94" spans="1:11" x14ac:dyDescent="0.2">
      <c r="A94" s="7" t="s">
        <v>252</v>
      </c>
      <c r="B94" s="65">
        <v>0</v>
      </c>
      <c r="C94" s="34">
        <f>IF(B107=0, "-", B94/B107)</f>
        <v>0</v>
      </c>
      <c r="D94" s="65">
        <v>1</v>
      </c>
      <c r="E94" s="9">
        <f>IF(D107=0, "-", D94/D107)</f>
        <v>6.2893081761006293E-3</v>
      </c>
      <c r="F94" s="81">
        <v>6</v>
      </c>
      <c r="G94" s="34">
        <f>IF(F107=0, "-", F94/F107)</f>
        <v>3.3259423503325942E-3</v>
      </c>
      <c r="H94" s="65">
        <v>49</v>
      </c>
      <c r="I94" s="9">
        <f>IF(H107=0, "-", H94/H107)</f>
        <v>2.5141097998973832E-2</v>
      </c>
      <c r="J94" s="8">
        <f t="shared" ref="J94:J105" si="6">IF(D94=0, "-", IF((B94-D94)/D94&lt;10, (B94-D94)/D94, "&gt;999%"))</f>
        <v>-1</v>
      </c>
      <c r="K94" s="9">
        <f t="shared" ref="K94:K105" si="7">IF(H94=0, "-", IF((F94-H94)/H94&lt;10, (F94-H94)/H94, "&gt;999%"))</f>
        <v>-0.87755102040816324</v>
      </c>
    </row>
    <row r="95" spans="1:11" x14ac:dyDescent="0.2">
      <c r="A95" s="7" t="s">
        <v>253</v>
      </c>
      <c r="B95" s="65">
        <v>1</v>
      </c>
      <c r="C95" s="34">
        <f>IF(B107=0, "-", B95/B107)</f>
        <v>8.0645161290322578E-3</v>
      </c>
      <c r="D95" s="65">
        <v>8</v>
      </c>
      <c r="E95" s="9">
        <f>IF(D107=0, "-", D95/D107)</f>
        <v>5.0314465408805034E-2</v>
      </c>
      <c r="F95" s="81">
        <v>15</v>
      </c>
      <c r="G95" s="34">
        <f>IF(F107=0, "-", F95/F107)</f>
        <v>8.3148558758314849E-3</v>
      </c>
      <c r="H95" s="65">
        <v>18</v>
      </c>
      <c r="I95" s="9">
        <f>IF(H107=0, "-", H95/H107)</f>
        <v>9.2355053873781432E-3</v>
      </c>
      <c r="J95" s="8">
        <f t="shared" si="6"/>
        <v>-0.875</v>
      </c>
      <c r="K95" s="9">
        <f t="shared" si="7"/>
        <v>-0.16666666666666666</v>
      </c>
    </row>
    <row r="96" spans="1:11" x14ac:dyDescent="0.2">
      <c r="A96" s="7" t="s">
        <v>254</v>
      </c>
      <c r="B96" s="65">
        <v>0</v>
      </c>
      <c r="C96" s="34">
        <f>IF(B107=0, "-", B96/B107)</f>
        <v>0</v>
      </c>
      <c r="D96" s="65">
        <v>0</v>
      </c>
      <c r="E96" s="9">
        <f>IF(D107=0, "-", D96/D107)</f>
        <v>0</v>
      </c>
      <c r="F96" s="81">
        <v>0</v>
      </c>
      <c r="G96" s="34">
        <f>IF(F107=0, "-", F96/F107)</f>
        <v>0</v>
      </c>
      <c r="H96" s="65">
        <v>2</v>
      </c>
      <c r="I96" s="9">
        <f>IF(H107=0, "-", H96/H107)</f>
        <v>1.026167265264238E-3</v>
      </c>
      <c r="J96" s="8" t="str">
        <f t="shared" si="6"/>
        <v>-</v>
      </c>
      <c r="K96" s="9">
        <f t="shared" si="7"/>
        <v>-1</v>
      </c>
    </row>
    <row r="97" spans="1:11" x14ac:dyDescent="0.2">
      <c r="A97" s="7" t="s">
        <v>255</v>
      </c>
      <c r="B97" s="65">
        <v>0</v>
      </c>
      <c r="C97" s="34">
        <f>IF(B107=0, "-", B97/B107)</f>
        <v>0</v>
      </c>
      <c r="D97" s="65">
        <v>0</v>
      </c>
      <c r="E97" s="9">
        <f>IF(D107=0, "-", D97/D107)</f>
        <v>0</v>
      </c>
      <c r="F97" s="81">
        <v>1</v>
      </c>
      <c r="G97" s="34">
        <f>IF(F107=0, "-", F97/F107)</f>
        <v>5.5432372505543237E-4</v>
      </c>
      <c r="H97" s="65">
        <v>22</v>
      </c>
      <c r="I97" s="9">
        <f>IF(H107=0, "-", H97/H107)</f>
        <v>1.1287839917906618E-2</v>
      </c>
      <c r="J97" s="8" t="str">
        <f t="shared" si="6"/>
        <v>-</v>
      </c>
      <c r="K97" s="9">
        <f t="shared" si="7"/>
        <v>-0.95454545454545459</v>
      </c>
    </row>
    <row r="98" spans="1:11" x14ac:dyDescent="0.2">
      <c r="A98" s="7" t="s">
        <v>256</v>
      </c>
      <c r="B98" s="65">
        <v>0</v>
      </c>
      <c r="C98" s="34">
        <f>IF(B107=0, "-", B98/B107)</f>
        <v>0</v>
      </c>
      <c r="D98" s="65">
        <v>0</v>
      </c>
      <c r="E98" s="9">
        <f>IF(D107=0, "-", D98/D107)</f>
        <v>0</v>
      </c>
      <c r="F98" s="81">
        <v>4</v>
      </c>
      <c r="G98" s="34">
        <f>IF(F107=0, "-", F98/F107)</f>
        <v>2.2172949002217295E-3</v>
      </c>
      <c r="H98" s="65">
        <v>7</v>
      </c>
      <c r="I98" s="9">
        <f>IF(H107=0, "-", H98/H107)</f>
        <v>3.5915854284248334E-3</v>
      </c>
      <c r="J98" s="8" t="str">
        <f t="shared" si="6"/>
        <v>-</v>
      </c>
      <c r="K98" s="9">
        <f t="shared" si="7"/>
        <v>-0.42857142857142855</v>
      </c>
    </row>
    <row r="99" spans="1:11" x14ac:dyDescent="0.2">
      <c r="A99" s="7" t="s">
        <v>257</v>
      </c>
      <c r="B99" s="65">
        <v>21</v>
      </c>
      <c r="C99" s="34">
        <f>IF(B107=0, "-", B99/B107)</f>
        <v>0.16935483870967741</v>
      </c>
      <c r="D99" s="65">
        <v>15</v>
      </c>
      <c r="E99" s="9">
        <f>IF(D107=0, "-", D99/D107)</f>
        <v>9.4339622641509441E-2</v>
      </c>
      <c r="F99" s="81">
        <v>156</v>
      </c>
      <c r="G99" s="34">
        <f>IF(F107=0, "-", F99/F107)</f>
        <v>8.6474501108647447E-2</v>
      </c>
      <c r="H99" s="65">
        <v>201</v>
      </c>
      <c r="I99" s="9">
        <f>IF(H107=0, "-", H99/H107)</f>
        <v>0.10312981015905592</v>
      </c>
      <c r="J99" s="8">
        <f t="shared" si="6"/>
        <v>0.4</v>
      </c>
      <c r="K99" s="9">
        <f t="shared" si="7"/>
        <v>-0.22388059701492538</v>
      </c>
    </row>
    <row r="100" spans="1:11" x14ac:dyDescent="0.2">
      <c r="A100" s="7" t="s">
        <v>258</v>
      </c>
      <c r="B100" s="65">
        <v>0</v>
      </c>
      <c r="C100" s="34">
        <f>IF(B107=0, "-", B100/B107)</f>
        <v>0</v>
      </c>
      <c r="D100" s="65">
        <v>0</v>
      </c>
      <c r="E100" s="9">
        <f>IF(D107=0, "-", D100/D107)</f>
        <v>0</v>
      </c>
      <c r="F100" s="81">
        <v>10</v>
      </c>
      <c r="G100" s="34">
        <f>IF(F107=0, "-", F100/F107)</f>
        <v>5.5432372505543242E-3</v>
      </c>
      <c r="H100" s="65">
        <v>1</v>
      </c>
      <c r="I100" s="9">
        <f>IF(H107=0, "-", H100/H107)</f>
        <v>5.1308363263211901E-4</v>
      </c>
      <c r="J100" s="8" t="str">
        <f t="shared" si="6"/>
        <v>-</v>
      </c>
      <c r="K100" s="9">
        <f t="shared" si="7"/>
        <v>9</v>
      </c>
    </row>
    <row r="101" spans="1:11" x14ac:dyDescent="0.2">
      <c r="A101" s="7" t="s">
        <v>259</v>
      </c>
      <c r="B101" s="65">
        <v>17</v>
      </c>
      <c r="C101" s="34">
        <f>IF(B107=0, "-", B101/B107)</f>
        <v>0.13709677419354838</v>
      </c>
      <c r="D101" s="65">
        <v>6</v>
      </c>
      <c r="E101" s="9">
        <f>IF(D107=0, "-", D101/D107)</f>
        <v>3.7735849056603772E-2</v>
      </c>
      <c r="F101" s="81">
        <v>124</v>
      </c>
      <c r="G101" s="34">
        <f>IF(F107=0, "-", F101/F107)</f>
        <v>6.8736141906873618E-2</v>
      </c>
      <c r="H101" s="65">
        <v>61</v>
      </c>
      <c r="I101" s="9">
        <f>IF(H107=0, "-", H101/H107)</f>
        <v>3.1298101590559263E-2</v>
      </c>
      <c r="J101" s="8">
        <f t="shared" si="6"/>
        <v>1.8333333333333333</v>
      </c>
      <c r="K101" s="9">
        <f t="shared" si="7"/>
        <v>1.0327868852459017</v>
      </c>
    </row>
    <row r="102" spans="1:11" x14ac:dyDescent="0.2">
      <c r="A102" s="7" t="s">
        <v>260</v>
      </c>
      <c r="B102" s="65">
        <v>0</v>
      </c>
      <c r="C102" s="34">
        <f>IF(B107=0, "-", B102/B107)</f>
        <v>0</v>
      </c>
      <c r="D102" s="65">
        <v>2</v>
      </c>
      <c r="E102" s="9">
        <f>IF(D107=0, "-", D102/D107)</f>
        <v>1.2578616352201259E-2</v>
      </c>
      <c r="F102" s="81">
        <v>22</v>
      </c>
      <c r="G102" s="34">
        <f>IF(F107=0, "-", F102/F107)</f>
        <v>1.2195121951219513E-2</v>
      </c>
      <c r="H102" s="65">
        <v>15</v>
      </c>
      <c r="I102" s="9">
        <f>IF(H107=0, "-", H102/H107)</f>
        <v>7.6962544894817854E-3</v>
      </c>
      <c r="J102" s="8">
        <f t="shared" si="6"/>
        <v>-1</v>
      </c>
      <c r="K102" s="9">
        <f t="shared" si="7"/>
        <v>0.46666666666666667</v>
      </c>
    </row>
    <row r="103" spans="1:11" x14ac:dyDescent="0.2">
      <c r="A103" s="7" t="s">
        <v>261</v>
      </c>
      <c r="B103" s="65">
        <v>3</v>
      </c>
      <c r="C103" s="34">
        <f>IF(B107=0, "-", B103/B107)</f>
        <v>2.4193548387096774E-2</v>
      </c>
      <c r="D103" s="65">
        <v>6</v>
      </c>
      <c r="E103" s="9">
        <f>IF(D107=0, "-", D103/D107)</f>
        <v>3.7735849056603772E-2</v>
      </c>
      <c r="F103" s="81">
        <v>162</v>
      </c>
      <c r="G103" s="34">
        <f>IF(F107=0, "-", F103/F107)</f>
        <v>8.9800443458980042E-2</v>
      </c>
      <c r="H103" s="65">
        <v>106</v>
      </c>
      <c r="I103" s="9">
        <f>IF(H107=0, "-", H103/H107)</f>
        <v>5.438686505900462E-2</v>
      </c>
      <c r="J103" s="8">
        <f t="shared" si="6"/>
        <v>-0.5</v>
      </c>
      <c r="K103" s="9">
        <f t="shared" si="7"/>
        <v>0.52830188679245282</v>
      </c>
    </row>
    <row r="104" spans="1:11" x14ac:dyDescent="0.2">
      <c r="A104" s="7" t="s">
        <v>262</v>
      </c>
      <c r="B104" s="65">
        <v>79</v>
      </c>
      <c r="C104" s="34">
        <f>IF(B107=0, "-", B104/B107)</f>
        <v>0.63709677419354838</v>
      </c>
      <c r="D104" s="65">
        <v>120</v>
      </c>
      <c r="E104" s="9">
        <f>IF(D107=0, "-", D104/D107)</f>
        <v>0.75471698113207553</v>
      </c>
      <c r="F104" s="81">
        <v>1275</v>
      </c>
      <c r="G104" s="34">
        <f>IF(F107=0, "-", F104/F107)</f>
        <v>0.7067627494456763</v>
      </c>
      <c r="H104" s="65">
        <v>1413</v>
      </c>
      <c r="I104" s="9">
        <f>IF(H107=0, "-", H104/H107)</f>
        <v>0.72498717290918424</v>
      </c>
      <c r="J104" s="8">
        <f t="shared" si="6"/>
        <v>-0.34166666666666667</v>
      </c>
      <c r="K104" s="9">
        <f t="shared" si="7"/>
        <v>-9.7664543524416142E-2</v>
      </c>
    </row>
    <row r="105" spans="1:11" x14ac:dyDescent="0.2">
      <c r="A105" s="7" t="s">
        <v>263</v>
      </c>
      <c r="B105" s="65">
        <v>3</v>
      </c>
      <c r="C105" s="34">
        <f>IF(B107=0, "-", B105/B107)</f>
        <v>2.4193548387096774E-2</v>
      </c>
      <c r="D105" s="65">
        <v>1</v>
      </c>
      <c r="E105" s="9">
        <f>IF(D107=0, "-", D105/D107)</f>
        <v>6.2893081761006293E-3</v>
      </c>
      <c r="F105" s="81">
        <v>29</v>
      </c>
      <c r="G105" s="34">
        <f>IF(F107=0, "-", F105/F107)</f>
        <v>1.6075388026607539E-2</v>
      </c>
      <c r="H105" s="65">
        <v>54</v>
      </c>
      <c r="I105" s="9">
        <f>IF(H107=0, "-", H105/H107)</f>
        <v>2.7706516162134428E-2</v>
      </c>
      <c r="J105" s="8">
        <f t="shared" si="6"/>
        <v>2</v>
      </c>
      <c r="K105" s="9">
        <f t="shared" si="7"/>
        <v>-0.46296296296296297</v>
      </c>
    </row>
    <row r="106" spans="1:11" x14ac:dyDescent="0.2">
      <c r="A106" s="2"/>
      <c r="B106" s="68"/>
      <c r="C106" s="33"/>
      <c r="D106" s="68"/>
      <c r="E106" s="6"/>
      <c r="F106" s="82"/>
      <c r="G106" s="33"/>
      <c r="H106" s="68"/>
      <c r="I106" s="6"/>
      <c r="J106" s="5"/>
      <c r="K106" s="6"/>
    </row>
    <row r="107" spans="1:11" s="43" customFormat="1" x14ac:dyDescent="0.2">
      <c r="A107" s="162" t="s">
        <v>603</v>
      </c>
      <c r="B107" s="71">
        <f>SUM(B94:B106)</f>
        <v>124</v>
      </c>
      <c r="C107" s="40">
        <f>B107/9098</f>
        <v>1.3629369092108155E-2</v>
      </c>
      <c r="D107" s="71">
        <f>SUM(D94:D106)</f>
        <v>159</v>
      </c>
      <c r="E107" s="41">
        <f>D107/7197</f>
        <v>2.209253855773239E-2</v>
      </c>
      <c r="F107" s="77">
        <f>SUM(F94:F106)</f>
        <v>1804</v>
      </c>
      <c r="G107" s="42">
        <f>F107/89434</f>
        <v>2.0171299505780799E-2</v>
      </c>
      <c r="H107" s="71">
        <f>SUM(H94:H106)</f>
        <v>1949</v>
      </c>
      <c r="I107" s="41">
        <f>H107/91901</f>
        <v>2.1207603834561103E-2</v>
      </c>
      <c r="J107" s="37">
        <f>IF(D107=0, "-", IF((B107-D107)/D107&lt;10, (B107-D107)/D107, "&gt;999%"))</f>
        <v>-0.22012578616352202</v>
      </c>
      <c r="K107" s="38">
        <f>IF(H107=0, "-", IF((F107-H107)/H107&lt;10, (F107-H107)/H107, "&gt;999%"))</f>
        <v>-7.4397126731657257E-2</v>
      </c>
    </row>
    <row r="108" spans="1:11" x14ac:dyDescent="0.2">
      <c r="B108" s="83"/>
      <c r="D108" s="83"/>
      <c r="F108" s="83"/>
      <c r="H108" s="83"/>
    </row>
    <row r="109" spans="1:11" x14ac:dyDescent="0.2">
      <c r="A109" s="163" t="s">
        <v>142</v>
      </c>
      <c r="B109" s="61" t="s">
        <v>12</v>
      </c>
      <c r="C109" s="62" t="s">
        <v>13</v>
      </c>
      <c r="D109" s="61" t="s">
        <v>12</v>
      </c>
      <c r="E109" s="63" t="s">
        <v>13</v>
      </c>
      <c r="F109" s="62" t="s">
        <v>12</v>
      </c>
      <c r="G109" s="62" t="s">
        <v>13</v>
      </c>
      <c r="H109" s="61" t="s">
        <v>12</v>
      </c>
      <c r="I109" s="63" t="s">
        <v>13</v>
      </c>
      <c r="J109" s="61"/>
      <c r="K109" s="63"/>
    </row>
    <row r="110" spans="1:11" x14ac:dyDescent="0.2">
      <c r="A110" s="7" t="s">
        <v>264</v>
      </c>
      <c r="B110" s="65">
        <v>3</v>
      </c>
      <c r="C110" s="34">
        <f>IF(B126=0, "-", B110/B126)</f>
        <v>3.896103896103896E-2</v>
      </c>
      <c r="D110" s="65">
        <v>1</v>
      </c>
      <c r="E110" s="9">
        <f>IF(D126=0, "-", D110/D126)</f>
        <v>1.2195121951219513E-2</v>
      </c>
      <c r="F110" s="81">
        <v>9</v>
      </c>
      <c r="G110" s="34">
        <f>IF(F126=0, "-", F110/F126)</f>
        <v>1.3412816691505217E-2</v>
      </c>
      <c r="H110" s="65">
        <v>10</v>
      </c>
      <c r="I110" s="9">
        <f>IF(H126=0, "-", H110/H126)</f>
        <v>1.1481056257175661E-2</v>
      </c>
      <c r="J110" s="8">
        <f t="shared" ref="J110:J124" si="8">IF(D110=0, "-", IF((B110-D110)/D110&lt;10, (B110-D110)/D110, "&gt;999%"))</f>
        <v>2</v>
      </c>
      <c r="K110" s="9">
        <f t="shared" ref="K110:K124" si="9">IF(H110=0, "-", IF((F110-H110)/H110&lt;10, (F110-H110)/H110, "&gt;999%"))</f>
        <v>-0.1</v>
      </c>
    </row>
    <row r="111" spans="1:11" x14ac:dyDescent="0.2">
      <c r="A111" s="7" t="s">
        <v>265</v>
      </c>
      <c r="B111" s="65">
        <v>4</v>
      </c>
      <c r="C111" s="34">
        <f>IF(B126=0, "-", B111/B126)</f>
        <v>5.1948051948051951E-2</v>
      </c>
      <c r="D111" s="65">
        <v>2</v>
      </c>
      <c r="E111" s="9">
        <f>IF(D126=0, "-", D111/D126)</f>
        <v>2.4390243902439025E-2</v>
      </c>
      <c r="F111" s="81">
        <v>62</v>
      </c>
      <c r="G111" s="34">
        <f>IF(F126=0, "-", F111/F126)</f>
        <v>9.2399403874813713E-2</v>
      </c>
      <c r="H111" s="65">
        <v>68</v>
      </c>
      <c r="I111" s="9">
        <f>IF(H126=0, "-", H111/H126)</f>
        <v>7.8071182548794485E-2</v>
      </c>
      <c r="J111" s="8">
        <f t="shared" si="8"/>
        <v>1</v>
      </c>
      <c r="K111" s="9">
        <f t="shared" si="9"/>
        <v>-8.8235294117647065E-2</v>
      </c>
    </row>
    <row r="112" spans="1:11" x14ac:dyDescent="0.2">
      <c r="A112" s="7" t="s">
        <v>266</v>
      </c>
      <c r="B112" s="65">
        <v>1</v>
      </c>
      <c r="C112" s="34">
        <f>IF(B126=0, "-", B112/B126)</f>
        <v>1.2987012987012988E-2</v>
      </c>
      <c r="D112" s="65">
        <v>2</v>
      </c>
      <c r="E112" s="9">
        <f>IF(D126=0, "-", D112/D126)</f>
        <v>2.4390243902439025E-2</v>
      </c>
      <c r="F112" s="81">
        <v>27</v>
      </c>
      <c r="G112" s="34">
        <f>IF(F126=0, "-", F112/F126)</f>
        <v>4.0238450074515646E-2</v>
      </c>
      <c r="H112" s="65">
        <v>35</v>
      </c>
      <c r="I112" s="9">
        <f>IF(H126=0, "-", H112/H126)</f>
        <v>4.0183696900114814E-2</v>
      </c>
      <c r="J112" s="8">
        <f t="shared" si="8"/>
        <v>-0.5</v>
      </c>
      <c r="K112" s="9">
        <f t="shared" si="9"/>
        <v>-0.22857142857142856</v>
      </c>
    </row>
    <row r="113" spans="1:11" x14ac:dyDescent="0.2">
      <c r="A113" s="7" t="s">
        <v>267</v>
      </c>
      <c r="B113" s="65">
        <v>41</v>
      </c>
      <c r="C113" s="34">
        <f>IF(B126=0, "-", B113/B126)</f>
        <v>0.53246753246753242</v>
      </c>
      <c r="D113" s="65">
        <v>19</v>
      </c>
      <c r="E113" s="9">
        <f>IF(D126=0, "-", D113/D126)</f>
        <v>0.23170731707317074</v>
      </c>
      <c r="F113" s="81">
        <v>196</v>
      </c>
      <c r="G113" s="34">
        <f>IF(F126=0, "-", F113/F126)</f>
        <v>0.29210134128166915</v>
      </c>
      <c r="H113" s="65">
        <v>184</v>
      </c>
      <c r="I113" s="9">
        <f>IF(H126=0, "-", H113/H126)</f>
        <v>0.21125143513203215</v>
      </c>
      <c r="J113" s="8">
        <f t="shared" si="8"/>
        <v>1.1578947368421053</v>
      </c>
      <c r="K113" s="9">
        <f t="shared" si="9"/>
        <v>6.5217391304347824E-2</v>
      </c>
    </row>
    <row r="114" spans="1:11" x14ac:dyDescent="0.2">
      <c r="A114" s="7" t="s">
        <v>268</v>
      </c>
      <c r="B114" s="65">
        <v>0</v>
      </c>
      <c r="C114" s="34">
        <f>IF(B126=0, "-", B114/B126)</f>
        <v>0</v>
      </c>
      <c r="D114" s="65">
        <v>0</v>
      </c>
      <c r="E114" s="9">
        <f>IF(D126=0, "-", D114/D126)</f>
        <v>0</v>
      </c>
      <c r="F114" s="81">
        <v>0</v>
      </c>
      <c r="G114" s="34">
        <f>IF(F126=0, "-", F114/F126)</f>
        <v>0</v>
      </c>
      <c r="H114" s="65">
        <v>20</v>
      </c>
      <c r="I114" s="9">
        <f>IF(H126=0, "-", H114/H126)</f>
        <v>2.2962112514351322E-2</v>
      </c>
      <c r="J114" s="8" t="str">
        <f t="shared" si="8"/>
        <v>-</v>
      </c>
      <c r="K114" s="9">
        <f t="shared" si="9"/>
        <v>-1</v>
      </c>
    </row>
    <row r="115" spans="1:11" x14ac:dyDescent="0.2">
      <c r="A115" s="7" t="s">
        <v>269</v>
      </c>
      <c r="B115" s="65">
        <v>1</v>
      </c>
      <c r="C115" s="34">
        <f>IF(B126=0, "-", B115/B126)</f>
        <v>1.2987012987012988E-2</v>
      </c>
      <c r="D115" s="65">
        <v>0</v>
      </c>
      <c r="E115" s="9">
        <f>IF(D126=0, "-", D115/D126)</f>
        <v>0</v>
      </c>
      <c r="F115" s="81">
        <v>3</v>
      </c>
      <c r="G115" s="34">
        <f>IF(F126=0, "-", F115/F126)</f>
        <v>4.4709388971684054E-3</v>
      </c>
      <c r="H115" s="65">
        <v>4</v>
      </c>
      <c r="I115" s="9">
        <f>IF(H126=0, "-", H115/H126)</f>
        <v>4.5924225028702642E-3</v>
      </c>
      <c r="J115" s="8" t="str">
        <f t="shared" si="8"/>
        <v>-</v>
      </c>
      <c r="K115" s="9">
        <f t="shared" si="9"/>
        <v>-0.25</v>
      </c>
    </row>
    <row r="116" spans="1:11" x14ac:dyDescent="0.2">
      <c r="A116" s="7" t="s">
        <v>270</v>
      </c>
      <c r="B116" s="65">
        <v>0</v>
      </c>
      <c r="C116" s="34">
        <f>IF(B126=0, "-", B116/B126)</f>
        <v>0</v>
      </c>
      <c r="D116" s="65">
        <v>1</v>
      </c>
      <c r="E116" s="9">
        <f>IF(D126=0, "-", D116/D126)</f>
        <v>1.2195121951219513E-2</v>
      </c>
      <c r="F116" s="81">
        <v>3</v>
      </c>
      <c r="G116" s="34">
        <f>IF(F126=0, "-", F116/F126)</f>
        <v>4.4709388971684054E-3</v>
      </c>
      <c r="H116" s="65">
        <v>7</v>
      </c>
      <c r="I116" s="9">
        <f>IF(H126=0, "-", H116/H126)</f>
        <v>8.0367393800229621E-3</v>
      </c>
      <c r="J116" s="8">
        <f t="shared" si="8"/>
        <v>-1</v>
      </c>
      <c r="K116" s="9">
        <f t="shared" si="9"/>
        <v>-0.5714285714285714</v>
      </c>
    </row>
    <row r="117" spans="1:11" x14ac:dyDescent="0.2">
      <c r="A117" s="7" t="s">
        <v>271</v>
      </c>
      <c r="B117" s="65">
        <v>0</v>
      </c>
      <c r="C117" s="34">
        <f>IF(B126=0, "-", B117/B126)</f>
        <v>0</v>
      </c>
      <c r="D117" s="65">
        <v>1</v>
      </c>
      <c r="E117" s="9">
        <f>IF(D126=0, "-", D117/D126)</f>
        <v>1.2195121951219513E-2</v>
      </c>
      <c r="F117" s="81">
        <v>11</v>
      </c>
      <c r="G117" s="34">
        <f>IF(F126=0, "-", F117/F126)</f>
        <v>1.6393442622950821E-2</v>
      </c>
      <c r="H117" s="65">
        <v>26</v>
      </c>
      <c r="I117" s="9">
        <f>IF(H126=0, "-", H117/H126)</f>
        <v>2.9850746268656716E-2</v>
      </c>
      <c r="J117" s="8">
        <f t="shared" si="8"/>
        <v>-1</v>
      </c>
      <c r="K117" s="9">
        <f t="shared" si="9"/>
        <v>-0.57692307692307687</v>
      </c>
    </row>
    <row r="118" spans="1:11" x14ac:dyDescent="0.2">
      <c r="A118" s="7" t="s">
        <v>272</v>
      </c>
      <c r="B118" s="65">
        <v>2</v>
      </c>
      <c r="C118" s="34">
        <f>IF(B126=0, "-", B118/B126)</f>
        <v>2.5974025974025976E-2</v>
      </c>
      <c r="D118" s="65">
        <v>4</v>
      </c>
      <c r="E118" s="9">
        <f>IF(D126=0, "-", D118/D126)</f>
        <v>4.878048780487805E-2</v>
      </c>
      <c r="F118" s="81">
        <v>32</v>
      </c>
      <c r="G118" s="34">
        <f>IF(F126=0, "-", F118/F126)</f>
        <v>4.7690014903129657E-2</v>
      </c>
      <c r="H118" s="65">
        <v>32</v>
      </c>
      <c r="I118" s="9">
        <f>IF(H126=0, "-", H118/H126)</f>
        <v>3.6739380022962113E-2</v>
      </c>
      <c r="J118" s="8">
        <f t="shared" si="8"/>
        <v>-0.5</v>
      </c>
      <c r="K118" s="9">
        <f t="shared" si="9"/>
        <v>0</v>
      </c>
    </row>
    <row r="119" spans="1:11" x14ac:dyDescent="0.2">
      <c r="A119" s="7" t="s">
        <v>273</v>
      </c>
      <c r="B119" s="65">
        <v>4</v>
      </c>
      <c r="C119" s="34">
        <f>IF(B126=0, "-", B119/B126)</f>
        <v>5.1948051948051951E-2</v>
      </c>
      <c r="D119" s="65">
        <v>1</v>
      </c>
      <c r="E119" s="9">
        <f>IF(D126=0, "-", D119/D126)</f>
        <v>1.2195121951219513E-2</v>
      </c>
      <c r="F119" s="81">
        <v>54</v>
      </c>
      <c r="G119" s="34">
        <f>IF(F126=0, "-", F119/F126)</f>
        <v>8.0476900149031291E-2</v>
      </c>
      <c r="H119" s="65">
        <v>49</v>
      </c>
      <c r="I119" s="9">
        <f>IF(H126=0, "-", H119/H126)</f>
        <v>5.6257175660160738E-2</v>
      </c>
      <c r="J119" s="8">
        <f t="shared" si="8"/>
        <v>3</v>
      </c>
      <c r="K119" s="9">
        <f t="shared" si="9"/>
        <v>0.10204081632653061</v>
      </c>
    </row>
    <row r="120" spans="1:11" x14ac:dyDescent="0.2">
      <c r="A120" s="7" t="s">
        <v>274</v>
      </c>
      <c r="B120" s="65">
        <v>10</v>
      </c>
      <c r="C120" s="34">
        <f>IF(B126=0, "-", B120/B126)</f>
        <v>0.12987012987012986</v>
      </c>
      <c r="D120" s="65">
        <v>40</v>
      </c>
      <c r="E120" s="9">
        <f>IF(D126=0, "-", D120/D126)</f>
        <v>0.48780487804878048</v>
      </c>
      <c r="F120" s="81">
        <v>123</v>
      </c>
      <c r="G120" s="34">
        <f>IF(F126=0, "-", F120/F126)</f>
        <v>0.18330849478390462</v>
      </c>
      <c r="H120" s="65">
        <v>343</v>
      </c>
      <c r="I120" s="9">
        <f>IF(H126=0, "-", H120/H126)</f>
        <v>0.39380022962112515</v>
      </c>
      <c r="J120" s="8">
        <f t="shared" si="8"/>
        <v>-0.75</v>
      </c>
      <c r="K120" s="9">
        <f t="shared" si="9"/>
        <v>-0.64139941690962099</v>
      </c>
    </row>
    <row r="121" spans="1:11" x14ac:dyDescent="0.2">
      <c r="A121" s="7" t="s">
        <v>275</v>
      </c>
      <c r="B121" s="65">
        <v>11</v>
      </c>
      <c r="C121" s="34">
        <f>IF(B126=0, "-", B121/B126)</f>
        <v>0.14285714285714285</v>
      </c>
      <c r="D121" s="65">
        <v>8</v>
      </c>
      <c r="E121" s="9">
        <f>IF(D126=0, "-", D121/D126)</f>
        <v>9.7560975609756101E-2</v>
      </c>
      <c r="F121" s="81">
        <v>112</v>
      </c>
      <c r="G121" s="34">
        <f>IF(F126=0, "-", F121/F126)</f>
        <v>0.16691505216095381</v>
      </c>
      <c r="H121" s="65">
        <v>68</v>
      </c>
      <c r="I121" s="9">
        <f>IF(H126=0, "-", H121/H126)</f>
        <v>7.8071182548794485E-2</v>
      </c>
      <c r="J121" s="8">
        <f t="shared" si="8"/>
        <v>0.375</v>
      </c>
      <c r="K121" s="9">
        <f t="shared" si="9"/>
        <v>0.6470588235294118</v>
      </c>
    </row>
    <row r="122" spans="1:11" x14ac:dyDescent="0.2">
      <c r="A122" s="7" t="s">
        <v>276</v>
      </c>
      <c r="B122" s="65">
        <v>0</v>
      </c>
      <c r="C122" s="34">
        <f>IF(B126=0, "-", B122/B126)</f>
        <v>0</v>
      </c>
      <c r="D122" s="65">
        <v>1</v>
      </c>
      <c r="E122" s="9">
        <f>IF(D126=0, "-", D122/D126)</f>
        <v>1.2195121951219513E-2</v>
      </c>
      <c r="F122" s="81">
        <v>0</v>
      </c>
      <c r="G122" s="34">
        <f>IF(F126=0, "-", F122/F126)</f>
        <v>0</v>
      </c>
      <c r="H122" s="65">
        <v>15</v>
      </c>
      <c r="I122" s="9">
        <f>IF(H126=0, "-", H122/H126)</f>
        <v>1.7221584385763489E-2</v>
      </c>
      <c r="J122" s="8">
        <f t="shared" si="8"/>
        <v>-1</v>
      </c>
      <c r="K122" s="9">
        <f t="shared" si="9"/>
        <v>-1</v>
      </c>
    </row>
    <row r="123" spans="1:11" x14ac:dyDescent="0.2">
      <c r="A123" s="7" t="s">
        <v>277</v>
      </c>
      <c r="B123" s="65">
        <v>0</v>
      </c>
      <c r="C123" s="34">
        <f>IF(B126=0, "-", B123/B126)</f>
        <v>0</v>
      </c>
      <c r="D123" s="65">
        <v>2</v>
      </c>
      <c r="E123" s="9">
        <f>IF(D126=0, "-", D123/D126)</f>
        <v>2.4390243902439025E-2</v>
      </c>
      <c r="F123" s="81">
        <v>21</v>
      </c>
      <c r="G123" s="34">
        <f>IF(F126=0, "-", F123/F126)</f>
        <v>3.129657228017884E-2</v>
      </c>
      <c r="H123" s="65">
        <v>8</v>
      </c>
      <c r="I123" s="9">
        <f>IF(H126=0, "-", H123/H126)</f>
        <v>9.1848450057405284E-3</v>
      </c>
      <c r="J123" s="8">
        <f t="shared" si="8"/>
        <v>-1</v>
      </c>
      <c r="K123" s="9">
        <f t="shared" si="9"/>
        <v>1.625</v>
      </c>
    </row>
    <row r="124" spans="1:11" x14ac:dyDescent="0.2">
      <c r="A124" s="7" t="s">
        <v>278</v>
      </c>
      <c r="B124" s="65">
        <v>0</v>
      </c>
      <c r="C124" s="34">
        <f>IF(B126=0, "-", B124/B126)</f>
        <v>0</v>
      </c>
      <c r="D124" s="65">
        <v>0</v>
      </c>
      <c r="E124" s="9">
        <f>IF(D126=0, "-", D124/D126)</f>
        <v>0</v>
      </c>
      <c r="F124" s="81">
        <v>18</v>
      </c>
      <c r="G124" s="34">
        <f>IF(F126=0, "-", F124/F126)</f>
        <v>2.6825633383010434E-2</v>
      </c>
      <c r="H124" s="65">
        <v>2</v>
      </c>
      <c r="I124" s="9">
        <f>IF(H126=0, "-", H124/H126)</f>
        <v>2.2962112514351321E-3</v>
      </c>
      <c r="J124" s="8" t="str">
        <f t="shared" si="8"/>
        <v>-</v>
      </c>
      <c r="K124" s="9">
        <f t="shared" si="9"/>
        <v>8</v>
      </c>
    </row>
    <row r="125" spans="1:11" x14ac:dyDescent="0.2">
      <c r="A125" s="2"/>
      <c r="B125" s="68"/>
      <c r="C125" s="33"/>
      <c r="D125" s="68"/>
      <c r="E125" s="6"/>
      <c r="F125" s="82"/>
      <c r="G125" s="33"/>
      <c r="H125" s="68"/>
      <c r="I125" s="6"/>
      <c r="J125" s="5"/>
      <c r="K125" s="6"/>
    </row>
    <row r="126" spans="1:11" s="43" customFormat="1" x14ac:dyDescent="0.2">
      <c r="A126" s="162" t="s">
        <v>602</v>
      </c>
      <c r="B126" s="71">
        <f>SUM(B110:B125)</f>
        <v>77</v>
      </c>
      <c r="C126" s="40">
        <f>B126/9098</f>
        <v>8.4633985491316781E-3</v>
      </c>
      <c r="D126" s="71">
        <f>SUM(D110:D125)</f>
        <v>82</v>
      </c>
      <c r="E126" s="41">
        <f>D126/7197</f>
        <v>1.1393636237321106E-2</v>
      </c>
      <c r="F126" s="77">
        <f>SUM(F110:F125)</f>
        <v>671</v>
      </c>
      <c r="G126" s="42">
        <f>F126/89434</f>
        <v>7.5027394503209069E-3</v>
      </c>
      <c r="H126" s="71">
        <f>SUM(H110:H125)</f>
        <v>871</v>
      </c>
      <c r="I126" s="41">
        <f>H126/91901</f>
        <v>9.4775900153425963E-3</v>
      </c>
      <c r="J126" s="37">
        <f>IF(D126=0, "-", IF((B126-D126)/D126&lt;10, (B126-D126)/D126, "&gt;999%"))</f>
        <v>-6.097560975609756E-2</v>
      </c>
      <c r="K126" s="38">
        <f>IF(H126=0, "-", IF((F126-H126)/H126&lt;10, (F126-H126)/H126, "&gt;999%"))</f>
        <v>-0.22962112514351321</v>
      </c>
    </row>
    <row r="127" spans="1:11" x14ac:dyDescent="0.2">
      <c r="B127" s="83"/>
      <c r="D127" s="83"/>
      <c r="F127" s="83"/>
      <c r="H127" s="83"/>
    </row>
    <row r="128" spans="1:11" s="43" customFormat="1" x14ac:dyDescent="0.2">
      <c r="A128" s="162" t="s">
        <v>601</v>
      </c>
      <c r="B128" s="71">
        <v>201</v>
      </c>
      <c r="C128" s="40">
        <f>B128/9098</f>
        <v>2.2092767641239831E-2</v>
      </c>
      <c r="D128" s="71">
        <v>241</v>
      </c>
      <c r="E128" s="41">
        <f>D128/7197</f>
        <v>3.3486174795053496E-2</v>
      </c>
      <c r="F128" s="77">
        <v>2475</v>
      </c>
      <c r="G128" s="42">
        <f>F128/89434</f>
        <v>2.7674038956101706E-2</v>
      </c>
      <c r="H128" s="71">
        <v>2820</v>
      </c>
      <c r="I128" s="41">
        <f>H128/91901</f>
        <v>3.0685193849903699E-2</v>
      </c>
      <c r="J128" s="37">
        <f>IF(D128=0, "-", IF((B128-D128)/D128&lt;10, (B128-D128)/D128, "&gt;999%"))</f>
        <v>-0.16597510373443983</v>
      </c>
      <c r="K128" s="38">
        <f>IF(H128=0, "-", IF((F128-H128)/H128&lt;10, (F128-H128)/H128, "&gt;999%"))</f>
        <v>-0.12234042553191489</v>
      </c>
    </row>
    <row r="129" spans="1:11" x14ac:dyDescent="0.2">
      <c r="B129" s="83"/>
      <c r="D129" s="83"/>
      <c r="F129" s="83"/>
      <c r="H129" s="83"/>
    </row>
    <row r="130" spans="1:11" ht="15.75" x14ac:dyDescent="0.25">
      <c r="A130" s="164" t="s">
        <v>116</v>
      </c>
      <c r="B130" s="196" t="s">
        <v>1</v>
      </c>
      <c r="C130" s="200"/>
      <c r="D130" s="200"/>
      <c r="E130" s="197"/>
      <c r="F130" s="196" t="s">
        <v>14</v>
      </c>
      <c r="G130" s="200"/>
      <c r="H130" s="200"/>
      <c r="I130" s="197"/>
      <c r="J130" s="196" t="s">
        <v>15</v>
      </c>
      <c r="K130" s="197"/>
    </row>
    <row r="131" spans="1:11" x14ac:dyDescent="0.2">
      <c r="A131" s="22"/>
      <c r="B131" s="196">
        <f>VALUE(RIGHT($B$2, 4))</f>
        <v>2020</v>
      </c>
      <c r="C131" s="197"/>
      <c r="D131" s="196">
        <f>B131-1</f>
        <v>2019</v>
      </c>
      <c r="E131" s="204"/>
      <c r="F131" s="196">
        <f>B131</f>
        <v>2020</v>
      </c>
      <c r="G131" s="204"/>
      <c r="H131" s="196">
        <f>D131</f>
        <v>2019</v>
      </c>
      <c r="I131" s="204"/>
      <c r="J131" s="140" t="s">
        <v>4</v>
      </c>
      <c r="K131" s="141" t="s">
        <v>2</v>
      </c>
    </row>
    <row r="132" spans="1:11" x14ac:dyDescent="0.2">
      <c r="A132" s="163" t="s">
        <v>143</v>
      </c>
      <c r="B132" s="61" t="s">
        <v>12</v>
      </c>
      <c r="C132" s="62" t="s">
        <v>13</v>
      </c>
      <c r="D132" s="61" t="s">
        <v>12</v>
      </c>
      <c r="E132" s="63" t="s">
        <v>13</v>
      </c>
      <c r="F132" s="62" t="s">
        <v>12</v>
      </c>
      <c r="G132" s="62" t="s">
        <v>13</v>
      </c>
      <c r="H132" s="61" t="s">
        <v>12</v>
      </c>
      <c r="I132" s="63" t="s">
        <v>13</v>
      </c>
      <c r="J132" s="61"/>
      <c r="K132" s="63"/>
    </row>
    <row r="133" spans="1:11" x14ac:dyDescent="0.2">
      <c r="A133" s="7" t="s">
        <v>279</v>
      </c>
      <c r="B133" s="65">
        <v>1</v>
      </c>
      <c r="C133" s="34">
        <f>IF(B137=0, "-", B133/B137)</f>
        <v>7.6923076923076927E-2</v>
      </c>
      <c r="D133" s="65">
        <v>106</v>
      </c>
      <c r="E133" s="9">
        <f>IF(D137=0, "-", D133/D137)</f>
        <v>0.87603305785123964</v>
      </c>
      <c r="F133" s="81">
        <v>178</v>
      </c>
      <c r="G133" s="34">
        <f>IF(F137=0, "-", F133/F137)</f>
        <v>0.50424929178470257</v>
      </c>
      <c r="H133" s="65">
        <v>413</v>
      </c>
      <c r="I133" s="9">
        <f>IF(H137=0, "-", H133/H137)</f>
        <v>0.71084337349397586</v>
      </c>
      <c r="J133" s="8">
        <f>IF(D133=0, "-", IF((B133-D133)/D133&lt;10, (B133-D133)/D133, "&gt;999%"))</f>
        <v>-0.99056603773584906</v>
      </c>
      <c r="K133" s="9">
        <f>IF(H133=0, "-", IF((F133-H133)/H133&lt;10, (F133-H133)/H133, "&gt;999%"))</f>
        <v>-0.56900726392251821</v>
      </c>
    </row>
    <row r="134" spans="1:11" x14ac:dyDescent="0.2">
      <c r="A134" s="7" t="s">
        <v>280</v>
      </c>
      <c r="B134" s="65">
        <v>11</v>
      </c>
      <c r="C134" s="34">
        <f>IF(B137=0, "-", B134/B137)</f>
        <v>0.84615384615384615</v>
      </c>
      <c r="D134" s="65">
        <v>14</v>
      </c>
      <c r="E134" s="9">
        <f>IF(D137=0, "-", D134/D137)</f>
        <v>0.11570247933884298</v>
      </c>
      <c r="F134" s="81">
        <v>161</v>
      </c>
      <c r="G134" s="34">
        <f>IF(F137=0, "-", F134/F137)</f>
        <v>0.45609065155807366</v>
      </c>
      <c r="H134" s="65">
        <v>135</v>
      </c>
      <c r="I134" s="9">
        <f>IF(H137=0, "-", H134/H137)</f>
        <v>0.23235800344234078</v>
      </c>
      <c r="J134" s="8">
        <f>IF(D134=0, "-", IF((B134-D134)/D134&lt;10, (B134-D134)/D134, "&gt;999%"))</f>
        <v>-0.21428571428571427</v>
      </c>
      <c r="K134" s="9">
        <f>IF(H134=0, "-", IF((F134-H134)/H134&lt;10, (F134-H134)/H134, "&gt;999%"))</f>
        <v>0.19259259259259259</v>
      </c>
    </row>
    <row r="135" spans="1:11" x14ac:dyDescent="0.2">
      <c r="A135" s="7" t="s">
        <v>281</v>
      </c>
      <c r="B135" s="65">
        <v>1</v>
      </c>
      <c r="C135" s="34">
        <f>IF(B137=0, "-", B135/B137)</f>
        <v>7.6923076923076927E-2</v>
      </c>
      <c r="D135" s="65">
        <v>1</v>
      </c>
      <c r="E135" s="9">
        <f>IF(D137=0, "-", D135/D137)</f>
        <v>8.2644628099173556E-3</v>
      </c>
      <c r="F135" s="81">
        <v>14</v>
      </c>
      <c r="G135" s="34">
        <f>IF(F137=0, "-", F135/F137)</f>
        <v>3.9660056657223795E-2</v>
      </c>
      <c r="H135" s="65">
        <v>33</v>
      </c>
      <c r="I135" s="9">
        <f>IF(H137=0, "-", H135/H137)</f>
        <v>5.6798623063683308E-2</v>
      </c>
      <c r="J135" s="8">
        <f>IF(D135=0, "-", IF((B135-D135)/D135&lt;10, (B135-D135)/D135, "&gt;999%"))</f>
        <v>0</v>
      </c>
      <c r="K135" s="9">
        <f>IF(H135=0, "-", IF((F135-H135)/H135&lt;10, (F135-H135)/H135, "&gt;999%"))</f>
        <v>-0.5757575757575758</v>
      </c>
    </row>
    <row r="136" spans="1:11" x14ac:dyDescent="0.2">
      <c r="A136" s="2"/>
      <c r="B136" s="68"/>
      <c r="C136" s="33"/>
      <c r="D136" s="68"/>
      <c r="E136" s="6"/>
      <c r="F136" s="82"/>
      <c r="G136" s="33"/>
      <c r="H136" s="68"/>
      <c r="I136" s="6"/>
      <c r="J136" s="5"/>
      <c r="K136" s="6"/>
    </row>
    <row r="137" spans="1:11" s="43" customFormat="1" x14ac:dyDescent="0.2">
      <c r="A137" s="162" t="s">
        <v>600</v>
      </c>
      <c r="B137" s="71">
        <f>SUM(B133:B136)</f>
        <v>13</v>
      </c>
      <c r="C137" s="40">
        <f>B137/9098</f>
        <v>1.4288854693339196E-3</v>
      </c>
      <c r="D137" s="71">
        <f>SUM(D133:D136)</f>
        <v>121</v>
      </c>
      <c r="E137" s="41">
        <f>D137/7197</f>
        <v>1.681256078921773E-2</v>
      </c>
      <c r="F137" s="77">
        <f>SUM(F133:F136)</f>
        <v>353</v>
      </c>
      <c r="G137" s="42">
        <f>F137/89434</f>
        <v>3.9470447480823845E-3</v>
      </c>
      <c r="H137" s="71">
        <f>SUM(H133:H136)</f>
        <v>581</v>
      </c>
      <c r="I137" s="41">
        <f>H137/91901</f>
        <v>6.3220204350333507E-3</v>
      </c>
      <c r="J137" s="37">
        <f>IF(D137=0, "-", IF((B137-D137)/D137&lt;10, (B137-D137)/D137, "&gt;999%"))</f>
        <v>-0.8925619834710744</v>
      </c>
      <c r="K137" s="38">
        <f>IF(H137=0, "-", IF((F137-H137)/H137&lt;10, (F137-H137)/H137, "&gt;999%"))</f>
        <v>-0.39242685025817559</v>
      </c>
    </row>
    <row r="138" spans="1:11" x14ac:dyDescent="0.2">
      <c r="B138" s="83"/>
      <c r="D138" s="83"/>
      <c r="F138" s="83"/>
      <c r="H138" s="83"/>
    </row>
    <row r="139" spans="1:11" x14ac:dyDescent="0.2">
      <c r="A139" s="163" t="s">
        <v>144</v>
      </c>
      <c r="B139" s="61" t="s">
        <v>12</v>
      </c>
      <c r="C139" s="62" t="s">
        <v>13</v>
      </c>
      <c r="D139" s="61" t="s">
        <v>12</v>
      </c>
      <c r="E139" s="63" t="s">
        <v>13</v>
      </c>
      <c r="F139" s="62" t="s">
        <v>12</v>
      </c>
      <c r="G139" s="62" t="s">
        <v>13</v>
      </c>
      <c r="H139" s="61" t="s">
        <v>12</v>
      </c>
      <c r="I139" s="63" t="s">
        <v>13</v>
      </c>
      <c r="J139" s="61"/>
      <c r="K139" s="63"/>
    </row>
    <row r="140" spans="1:11" x14ac:dyDescent="0.2">
      <c r="A140" s="7" t="s">
        <v>282</v>
      </c>
      <c r="B140" s="65">
        <v>1</v>
      </c>
      <c r="C140" s="34">
        <f>IF(B150=0, "-", B140/B150)</f>
        <v>9.0909090909090912E-2</v>
      </c>
      <c r="D140" s="65">
        <v>5</v>
      </c>
      <c r="E140" s="9">
        <f>IF(D150=0, "-", D140/D150)</f>
        <v>0.45454545454545453</v>
      </c>
      <c r="F140" s="81">
        <v>13</v>
      </c>
      <c r="G140" s="34">
        <f>IF(F150=0, "-", F140/F150)</f>
        <v>0.12745098039215685</v>
      </c>
      <c r="H140" s="65">
        <v>6</v>
      </c>
      <c r="I140" s="9">
        <f>IF(H150=0, "-", H140/H150)</f>
        <v>5.0847457627118647E-2</v>
      </c>
      <c r="J140" s="8">
        <f t="shared" ref="J140:J148" si="10">IF(D140=0, "-", IF((B140-D140)/D140&lt;10, (B140-D140)/D140, "&gt;999%"))</f>
        <v>-0.8</v>
      </c>
      <c r="K140" s="9">
        <f t="shared" ref="K140:K148" si="11">IF(H140=0, "-", IF((F140-H140)/H140&lt;10, (F140-H140)/H140, "&gt;999%"))</f>
        <v>1.1666666666666667</v>
      </c>
    </row>
    <row r="141" spans="1:11" x14ac:dyDescent="0.2">
      <c r="A141" s="7" t="s">
        <v>283</v>
      </c>
      <c r="B141" s="65">
        <v>3</v>
      </c>
      <c r="C141" s="34">
        <f>IF(B150=0, "-", B141/B150)</f>
        <v>0.27272727272727271</v>
      </c>
      <c r="D141" s="65">
        <v>2</v>
      </c>
      <c r="E141" s="9">
        <f>IF(D150=0, "-", D141/D150)</f>
        <v>0.18181818181818182</v>
      </c>
      <c r="F141" s="81">
        <v>8</v>
      </c>
      <c r="G141" s="34">
        <f>IF(F150=0, "-", F141/F150)</f>
        <v>7.8431372549019607E-2</v>
      </c>
      <c r="H141" s="65">
        <v>10</v>
      </c>
      <c r="I141" s="9">
        <f>IF(H150=0, "-", H141/H150)</f>
        <v>8.4745762711864403E-2</v>
      </c>
      <c r="J141" s="8">
        <f t="shared" si="10"/>
        <v>0.5</v>
      </c>
      <c r="K141" s="9">
        <f t="shared" si="11"/>
        <v>-0.2</v>
      </c>
    </row>
    <row r="142" spans="1:11" x14ac:dyDescent="0.2">
      <c r="A142" s="7" t="s">
        <v>284</v>
      </c>
      <c r="B142" s="65">
        <v>1</v>
      </c>
      <c r="C142" s="34">
        <f>IF(B150=0, "-", B142/B150)</f>
        <v>9.0909090909090912E-2</v>
      </c>
      <c r="D142" s="65">
        <v>0</v>
      </c>
      <c r="E142" s="9">
        <f>IF(D150=0, "-", D142/D150)</f>
        <v>0</v>
      </c>
      <c r="F142" s="81">
        <v>17</v>
      </c>
      <c r="G142" s="34">
        <f>IF(F150=0, "-", F142/F150)</f>
        <v>0.16666666666666666</v>
      </c>
      <c r="H142" s="65">
        <v>13</v>
      </c>
      <c r="I142" s="9">
        <f>IF(H150=0, "-", H142/H150)</f>
        <v>0.11016949152542373</v>
      </c>
      <c r="J142" s="8" t="str">
        <f t="shared" si="10"/>
        <v>-</v>
      </c>
      <c r="K142" s="9">
        <f t="shared" si="11"/>
        <v>0.30769230769230771</v>
      </c>
    </row>
    <row r="143" spans="1:11" x14ac:dyDescent="0.2">
      <c r="A143" s="7" t="s">
        <v>285</v>
      </c>
      <c r="B143" s="65">
        <v>0</v>
      </c>
      <c r="C143" s="34">
        <f>IF(B150=0, "-", B143/B150)</f>
        <v>0</v>
      </c>
      <c r="D143" s="65">
        <v>0</v>
      </c>
      <c r="E143" s="9">
        <f>IF(D150=0, "-", D143/D150)</f>
        <v>0</v>
      </c>
      <c r="F143" s="81">
        <v>3</v>
      </c>
      <c r="G143" s="34">
        <f>IF(F150=0, "-", F143/F150)</f>
        <v>2.9411764705882353E-2</v>
      </c>
      <c r="H143" s="65">
        <v>3</v>
      </c>
      <c r="I143" s="9">
        <f>IF(H150=0, "-", H143/H150)</f>
        <v>2.5423728813559324E-2</v>
      </c>
      <c r="J143" s="8" t="str">
        <f t="shared" si="10"/>
        <v>-</v>
      </c>
      <c r="K143" s="9">
        <f t="shared" si="11"/>
        <v>0</v>
      </c>
    </row>
    <row r="144" spans="1:11" x14ac:dyDescent="0.2">
      <c r="A144" s="7" t="s">
        <v>286</v>
      </c>
      <c r="B144" s="65">
        <v>0</v>
      </c>
      <c r="C144" s="34">
        <f>IF(B150=0, "-", B144/B150)</f>
        <v>0</v>
      </c>
      <c r="D144" s="65">
        <v>0</v>
      </c>
      <c r="E144" s="9">
        <f>IF(D150=0, "-", D144/D150)</f>
        <v>0</v>
      </c>
      <c r="F144" s="81">
        <v>5</v>
      </c>
      <c r="G144" s="34">
        <f>IF(F150=0, "-", F144/F150)</f>
        <v>4.9019607843137254E-2</v>
      </c>
      <c r="H144" s="65">
        <v>5</v>
      </c>
      <c r="I144" s="9">
        <f>IF(H150=0, "-", H144/H150)</f>
        <v>4.2372881355932202E-2</v>
      </c>
      <c r="J144" s="8" t="str">
        <f t="shared" si="10"/>
        <v>-</v>
      </c>
      <c r="K144" s="9">
        <f t="shared" si="11"/>
        <v>0</v>
      </c>
    </row>
    <row r="145" spans="1:11" x14ac:dyDescent="0.2">
      <c r="A145" s="7" t="s">
        <v>287</v>
      </c>
      <c r="B145" s="65">
        <v>2</v>
      </c>
      <c r="C145" s="34">
        <f>IF(B150=0, "-", B145/B150)</f>
        <v>0.18181818181818182</v>
      </c>
      <c r="D145" s="65">
        <v>0</v>
      </c>
      <c r="E145" s="9">
        <f>IF(D150=0, "-", D145/D150)</f>
        <v>0</v>
      </c>
      <c r="F145" s="81">
        <v>8</v>
      </c>
      <c r="G145" s="34">
        <f>IF(F150=0, "-", F145/F150)</f>
        <v>7.8431372549019607E-2</v>
      </c>
      <c r="H145" s="65">
        <v>15</v>
      </c>
      <c r="I145" s="9">
        <f>IF(H150=0, "-", H145/H150)</f>
        <v>0.1271186440677966</v>
      </c>
      <c r="J145" s="8" t="str">
        <f t="shared" si="10"/>
        <v>-</v>
      </c>
      <c r="K145" s="9">
        <f t="shared" si="11"/>
        <v>-0.46666666666666667</v>
      </c>
    </row>
    <row r="146" spans="1:11" x14ac:dyDescent="0.2">
      <c r="A146" s="7" t="s">
        <v>288</v>
      </c>
      <c r="B146" s="65">
        <v>0</v>
      </c>
      <c r="C146" s="34">
        <f>IF(B150=0, "-", B146/B150)</f>
        <v>0</v>
      </c>
      <c r="D146" s="65">
        <v>1</v>
      </c>
      <c r="E146" s="9">
        <f>IF(D150=0, "-", D146/D150)</f>
        <v>9.0909090909090912E-2</v>
      </c>
      <c r="F146" s="81">
        <v>4</v>
      </c>
      <c r="G146" s="34">
        <f>IF(F150=0, "-", F146/F150)</f>
        <v>3.9215686274509803E-2</v>
      </c>
      <c r="H146" s="65">
        <v>16</v>
      </c>
      <c r="I146" s="9">
        <f>IF(H150=0, "-", H146/H150)</f>
        <v>0.13559322033898305</v>
      </c>
      <c r="J146" s="8">
        <f t="shared" si="10"/>
        <v>-1</v>
      </c>
      <c r="K146" s="9">
        <f t="shared" si="11"/>
        <v>-0.75</v>
      </c>
    </row>
    <row r="147" spans="1:11" x14ac:dyDescent="0.2">
      <c r="A147" s="7" t="s">
        <v>289</v>
      </c>
      <c r="B147" s="65">
        <v>4</v>
      </c>
      <c r="C147" s="34">
        <f>IF(B150=0, "-", B147/B150)</f>
        <v>0.36363636363636365</v>
      </c>
      <c r="D147" s="65">
        <v>3</v>
      </c>
      <c r="E147" s="9">
        <f>IF(D150=0, "-", D147/D150)</f>
        <v>0.27272727272727271</v>
      </c>
      <c r="F147" s="81">
        <v>39</v>
      </c>
      <c r="G147" s="34">
        <f>IF(F150=0, "-", F147/F150)</f>
        <v>0.38235294117647056</v>
      </c>
      <c r="H147" s="65">
        <v>48</v>
      </c>
      <c r="I147" s="9">
        <f>IF(H150=0, "-", H147/H150)</f>
        <v>0.40677966101694918</v>
      </c>
      <c r="J147" s="8">
        <f t="shared" si="10"/>
        <v>0.33333333333333331</v>
      </c>
      <c r="K147" s="9">
        <f t="shared" si="11"/>
        <v>-0.1875</v>
      </c>
    </row>
    <row r="148" spans="1:11" x14ac:dyDescent="0.2">
      <c r="A148" s="7" t="s">
        <v>290</v>
      </c>
      <c r="B148" s="65">
        <v>0</v>
      </c>
      <c r="C148" s="34">
        <f>IF(B150=0, "-", B148/B150)</f>
        <v>0</v>
      </c>
      <c r="D148" s="65">
        <v>0</v>
      </c>
      <c r="E148" s="9">
        <f>IF(D150=0, "-", D148/D150)</f>
        <v>0</v>
      </c>
      <c r="F148" s="81">
        <v>5</v>
      </c>
      <c r="G148" s="34">
        <f>IF(F150=0, "-", F148/F150)</f>
        <v>4.9019607843137254E-2</v>
      </c>
      <c r="H148" s="65">
        <v>2</v>
      </c>
      <c r="I148" s="9">
        <f>IF(H150=0, "-", H148/H150)</f>
        <v>1.6949152542372881E-2</v>
      </c>
      <c r="J148" s="8" t="str">
        <f t="shared" si="10"/>
        <v>-</v>
      </c>
      <c r="K148" s="9">
        <f t="shared" si="11"/>
        <v>1.5</v>
      </c>
    </row>
    <row r="149" spans="1:11" x14ac:dyDescent="0.2">
      <c r="A149" s="2"/>
      <c r="B149" s="68"/>
      <c r="C149" s="33"/>
      <c r="D149" s="68"/>
      <c r="E149" s="6"/>
      <c r="F149" s="82"/>
      <c r="G149" s="33"/>
      <c r="H149" s="68"/>
      <c r="I149" s="6"/>
      <c r="J149" s="5"/>
      <c r="K149" s="6"/>
    </row>
    <row r="150" spans="1:11" s="43" customFormat="1" x14ac:dyDescent="0.2">
      <c r="A150" s="162" t="s">
        <v>599</v>
      </c>
      <c r="B150" s="71">
        <f>SUM(B140:B149)</f>
        <v>11</v>
      </c>
      <c r="C150" s="40">
        <f>B150/9098</f>
        <v>1.2090569355902396E-3</v>
      </c>
      <c r="D150" s="71">
        <f>SUM(D140:D149)</f>
        <v>11</v>
      </c>
      <c r="E150" s="41">
        <f>D150/7197</f>
        <v>1.5284146172016117E-3</v>
      </c>
      <c r="F150" s="77">
        <f>SUM(F140:F149)</f>
        <v>102</v>
      </c>
      <c r="G150" s="42">
        <f>F150/89434</f>
        <v>1.1405058478878279E-3</v>
      </c>
      <c r="H150" s="71">
        <f>SUM(H140:H149)</f>
        <v>118</v>
      </c>
      <c r="I150" s="41">
        <f>H150/91901</f>
        <v>1.2839903809534173E-3</v>
      </c>
      <c r="J150" s="37">
        <f>IF(D150=0, "-", IF((B150-D150)/D150&lt;10, (B150-D150)/D150, "&gt;999%"))</f>
        <v>0</v>
      </c>
      <c r="K150" s="38">
        <f>IF(H150=0, "-", IF((F150-H150)/H150&lt;10, (F150-H150)/H150, "&gt;999%"))</f>
        <v>-0.13559322033898305</v>
      </c>
    </row>
    <row r="151" spans="1:11" x14ac:dyDescent="0.2">
      <c r="B151" s="83"/>
      <c r="D151" s="83"/>
      <c r="F151" s="83"/>
      <c r="H151" s="83"/>
    </row>
    <row r="152" spans="1:11" s="43" customFormat="1" x14ac:dyDescent="0.2">
      <c r="A152" s="162" t="s">
        <v>598</v>
      </c>
      <c r="B152" s="71">
        <v>24</v>
      </c>
      <c r="C152" s="40">
        <f>B152/9098</f>
        <v>2.6379424049241592E-3</v>
      </c>
      <c r="D152" s="71">
        <v>132</v>
      </c>
      <c r="E152" s="41">
        <f>D152/7197</f>
        <v>1.8340975406419342E-2</v>
      </c>
      <c r="F152" s="77">
        <v>455</v>
      </c>
      <c r="G152" s="42">
        <f>F152/89434</f>
        <v>5.087550595970213E-3</v>
      </c>
      <c r="H152" s="71">
        <v>699</v>
      </c>
      <c r="I152" s="41">
        <f>H152/91901</f>
        <v>7.6060108159867685E-3</v>
      </c>
      <c r="J152" s="37">
        <f>IF(D152=0, "-", IF((B152-D152)/D152&lt;10, (B152-D152)/D152, "&gt;999%"))</f>
        <v>-0.81818181818181823</v>
      </c>
      <c r="K152" s="38">
        <f>IF(H152=0, "-", IF((F152-H152)/H152&lt;10, (F152-H152)/H152, "&gt;999%"))</f>
        <v>-0.3490701001430615</v>
      </c>
    </row>
    <row r="153" spans="1:11" x14ac:dyDescent="0.2">
      <c r="B153" s="83"/>
      <c r="D153" s="83"/>
      <c r="F153" s="83"/>
      <c r="H153" s="83"/>
    </row>
    <row r="154" spans="1:11" ht="15.75" x14ac:dyDescent="0.25">
      <c r="A154" s="164" t="s">
        <v>117</v>
      </c>
      <c r="B154" s="196" t="s">
        <v>1</v>
      </c>
      <c r="C154" s="200"/>
      <c r="D154" s="200"/>
      <c r="E154" s="197"/>
      <c r="F154" s="196" t="s">
        <v>14</v>
      </c>
      <c r="G154" s="200"/>
      <c r="H154" s="200"/>
      <c r="I154" s="197"/>
      <c r="J154" s="196" t="s">
        <v>15</v>
      </c>
      <c r="K154" s="197"/>
    </row>
    <row r="155" spans="1:11" x14ac:dyDescent="0.2">
      <c r="A155" s="22"/>
      <c r="B155" s="196">
        <f>VALUE(RIGHT($B$2, 4))</f>
        <v>2020</v>
      </c>
      <c r="C155" s="197"/>
      <c r="D155" s="196">
        <f>B155-1</f>
        <v>2019</v>
      </c>
      <c r="E155" s="204"/>
      <c r="F155" s="196">
        <f>B155</f>
        <v>2020</v>
      </c>
      <c r="G155" s="204"/>
      <c r="H155" s="196">
        <f>D155</f>
        <v>2019</v>
      </c>
      <c r="I155" s="204"/>
      <c r="J155" s="140" t="s">
        <v>4</v>
      </c>
      <c r="K155" s="141" t="s">
        <v>2</v>
      </c>
    </row>
    <row r="156" spans="1:11" x14ac:dyDescent="0.2">
      <c r="A156" s="163" t="s">
        <v>145</v>
      </c>
      <c r="B156" s="61" t="s">
        <v>12</v>
      </c>
      <c r="C156" s="62" t="s">
        <v>13</v>
      </c>
      <c r="D156" s="61" t="s">
        <v>12</v>
      </c>
      <c r="E156" s="63" t="s">
        <v>13</v>
      </c>
      <c r="F156" s="62" t="s">
        <v>12</v>
      </c>
      <c r="G156" s="62" t="s">
        <v>13</v>
      </c>
      <c r="H156" s="61" t="s">
        <v>12</v>
      </c>
      <c r="I156" s="63" t="s">
        <v>13</v>
      </c>
      <c r="J156" s="61"/>
      <c r="K156" s="63"/>
    </row>
    <row r="157" spans="1:11" x14ac:dyDescent="0.2">
      <c r="A157" s="7" t="s">
        <v>291</v>
      </c>
      <c r="B157" s="65">
        <v>0</v>
      </c>
      <c r="C157" s="34" t="str">
        <f>IF(B159=0, "-", B157/B159)</f>
        <v>-</v>
      </c>
      <c r="D157" s="65">
        <v>1</v>
      </c>
      <c r="E157" s="9">
        <f>IF(D159=0, "-", D157/D159)</f>
        <v>1</v>
      </c>
      <c r="F157" s="81">
        <v>14</v>
      </c>
      <c r="G157" s="34">
        <f>IF(F159=0, "-", F157/F159)</f>
        <v>1</v>
      </c>
      <c r="H157" s="65">
        <v>14</v>
      </c>
      <c r="I157" s="9">
        <f>IF(H159=0, "-", H157/H159)</f>
        <v>1</v>
      </c>
      <c r="J157" s="8">
        <f>IF(D157=0, "-", IF((B157-D157)/D157&lt;10, (B157-D157)/D157, "&gt;999%"))</f>
        <v>-1</v>
      </c>
      <c r="K157" s="9">
        <f>IF(H157=0, "-", IF((F157-H157)/H157&lt;10, (F157-H157)/H157, "&gt;999%"))</f>
        <v>0</v>
      </c>
    </row>
    <row r="158" spans="1:11" x14ac:dyDescent="0.2">
      <c r="A158" s="2"/>
      <c r="B158" s="68"/>
      <c r="C158" s="33"/>
      <c r="D158" s="68"/>
      <c r="E158" s="6"/>
      <c r="F158" s="82"/>
      <c r="G158" s="33"/>
      <c r="H158" s="68"/>
      <c r="I158" s="6"/>
      <c r="J158" s="5"/>
      <c r="K158" s="6"/>
    </row>
    <row r="159" spans="1:11" s="43" customFormat="1" x14ac:dyDescent="0.2">
      <c r="A159" s="162" t="s">
        <v>597</v>
      </c>
      <c r="B159" s="71">
        <f>SUM(B157:B158)</f>
        <v>0</v>
      </c>
      <c r="C159" s="40">
        <f>B159/9098</f>
        <v>0</v>
      </c>
      <c r="D159" s="71">
        <f>SUM(D157:D158)</f>
        <v>1</v>
      </c>
      <c r="E159" s="41">
        <f>D159/7197</f>
        <v>1.3894678338196472E-4</v>
      </c>
      <c r="F159" s="77">
        <f>SUM(F157:F158)</f>
        <v>14</v>
      </c>
      <c r="G159" s="42">
        <f>F159/89434</f>
        <v>1.5654001833754501E-4</v>
      </c>
      <c r="H159" s="71">
        <f>SUM(H157:H158)</f>
        <v>14</v>
      </c>
      <c r="I159" s="41">
        <f>H159/91901</f>
        <v>1.5233784180803254E-4</v>
      </c>
      <c r="J159" s="37">
        <f>IF(D159=0, "-", IF((B159-D159)/D159&lt;10, (B159-D159)/D159, "&gt;999%"))</f>
        <v>-1</v>
      </c>
      <c r="K159" s="38">
        <f>IF(H159=0, "-", IF((F159-H159)/H159&lt;10, (F159-H159)/H159, "&gt;999%"))</f>
        <v>0</v>
      </c>
    </row>
    <row r="160" spans="1:11" x14ac:dyDescent="0.2">
      <c r="B160" s="83"/>
      <c r="D160" s="83"/>
      <c r="F160" s="83"/>
      <c r="H160" s="83"/>
    </row>
    <row r="161" spans="1:11" x14ac:dyDescent="0.2">
      <c r="A161" s="163" t="s">
        <v>146</v>
      </c>
      <c r="B161" s="61" t="s">
        <v>12</v>
      </c>
      <c r="C161" s="62" t="s">
        <v>13</v>
      </c>
      <c r="D161" s="61" t="s">
        <v>12</v>
      </c>
      <c r="E161" s="63" t="s">
        <v>13</v>
      </c>
      <c r="F161" s="62" t="s">
        <v>12</v>
      </c>
      <c r="G161" s="62" t="s">
        <v>13</v>
      </c>
      <c r="H161" s="61" t="s">
        <v>12</v>
      </c>
      <c r="I161" s="63" t="s">
        <v>13</v>
      </c>
      <c r="J161" s="61"/>
      <c r="K161" s="63"/>
    </row>
    <row r="162" spans="1:11" x14ac:dyDescent="0.2">
      <c r="A162" s="7" t="s">
        <v>292</v>
      </c>
      <c r="B162" s="65">
        <v>0</v>
      </c>
      <c r="C162" s="34">
        <f>IF(B175=0, "-", B162/B175)</f>
        <v>0</v>
      </c>
      <c r="D162" s="65">
        <v>0</v>
      </c>
      <c r="E162" s="9">
        <f>IF(D175=0, "-", D162/D175)</f>
        <v>0</v>
      </c>
      <c r="F162" s="81">
        <v>0</v>
      </c>
      <c r="G162" s="34">
        <f>IF(F175=0, "-", F162/F175)</f>
        <v>0</v>
      </c>
      <c r="H162" s="65">
        <v>3</v>
      </c>
      <c r="I162" s="9">
        <f>IF(H175=0, "-", H162/H175)</f>
        <v>0.1</v>
      </c>
      <c r="J162" s="8" t="str">
        <f t="shared" ref="J162:J173" si="12">IF(D162=0, "-", IF((B162-D162)/D162&lt;10, (B162-D162)/D162, "&gt;999%"))</f>
        <v>-</v>
      </c>
      <c r="K162" s="9">
        <f t="shared" ref="K162:K173" si="13">IF(H162=0, "-", IF((F162-H162)/H162&lt;10, (F162-H162)/H162, "&gt;999%"))</f>
        <v>-1</v>
      </c>
    </row>
    <row r="163" spans="1:11" x14ac:dyDescent="0.2">
      <c r="A163" s="7" t="s">
        <v>293</v>
      </c>
      <c r="B163" s="65">
        <v>0</v>
      </c>
      <c r="C163" s="34">
        <f>IF(B175=0, "-", B163/B175)</f>
        <v>0</v>
      </c>
      <c r="D163" s="65">
        <v>0</v>
      </c>
      <c r="E163" s="9">
        <f>IF(D175=0, "-", D163/D175)</f>
        <v>0</v>
      </c>
      <c r="F163" s="81">
        <v>2</v>
      </c>
      <c r="G163" s="34">
        <f>IF(F175=0, "-", F163/F175)</f>
        <v>7.407407407407407E-2</v>
      </c>
      <c r="H163" s="65">
        <v>0</v>
      </c>
      <c r="I163" s="9">
        <f>IF(H175=0, "-", H163/H175)</f>
        <v>0</v>
      </c>
      <c r="J163" s="8" t="str">
        <f t="shared" si="12"/>
        <v>-</v>
      </c>
      <c r="K163" s="9" t="str">
        <f t="shared" si="13"/>
        <v>-</v>
      </c>
    </row>
    <row r="164" spans="1:11" x14ac:dyDescent="0.2">
      <c r="A164" s="7" t="s">
        <v>294</v>
      </c>
      <c r="B164" s="65">
        <v>0</v>
      </c>
      <c r="C164" s="34">
        <f>IF(B175=0, "-", B164/B175)</f>
        <v>0</v>
      </c>
      <c r="D164" s="65">
        <v>0</v>
      </c>
      <c r="E164" s="9">
        <f>IF(D175=0, "-", D164/D175)</f>
        <v>0</v>
      </c>
      <c r="F164" s="81">
        <v>0</v>
      </c>
      <c r="G164" s="34">
        <f>IF(F175=0, "-", F164/F175)</f>
        <v>0</v>
      </c>
      <c r="H164" s="65">
        <v>1</v>
      </c>
      <c r="I164" s="9">
        <f>IF(H175=0, "-", H164/H175)</f>
        <v>3.3333333333333333E-2</v>
      </c>
      <c r="J164" s="8" t="str">
        <f t="shared" si="12"/>
        <v>-</v>
      </c>
      <c r="K164" s="9">
        <f t="shared" si="13"/>
        <v>-1</v>
      </c>
    </row>
    <row r="165" spans="1:11" x14ac:dyDescent="0.2">
      <c r="A165" s="7" t="s">
        <v>295</v>
      </c>
      <c r="B165" s="65">
        <v>0</v>
      </c>
      <c r="C165" s="34">
        <f>IF(B175=0, "-", B165/B175)</f>
        <v>0</v>
      </c>
      <c r="D165" s="65">
        <v>0</v>
      </c>
      <c r="E165" s="9">
        <f>IF(D175=0, "-", D165/D175)</f>
        <v>0</v>
      </c>
      <c r="F165" s="81">
        <v>5</v>
      </c>
      <c r="G165" s="34">
        <f>IF(F175=0, "-", F165/F175)</f>
        <v>0.18518518518518517</v>
      </c>
      <c r="H165" s="65">
        <v>2</v>
      </c>
      <c r="I165" s="9">
        <f>IF(H175=0, "-", H165/H175)</f>
        <v>6.6666666666666666E-2</v>
      </c>
      <c r="J165" s="8" t="str">
        <f t="shared" si="12"/>
        <v>-</v>
      </c>
      <c r="K165" s="9">
        <f t="shared" si="13"/>
        <v>1.5</v>
      </c>
    </row>
    <row r="166" spans="1:11" x14ac:dyDescent="0.2">
      <c r="A166" s="7" t="s">
        <v>296</v>
      </c>
      <c r="B166" s="65">
        <v>0</v>
      </c>
      <c r="C166" s="34">
        <f>IF(B175=0, "-", B166/B175)</f>
        <v>0</v>
      </c>
      <c r="D166" s="65">
        <v>1</v>
      </c>
      <c r="E166" s="9">
        <f>IF(D175=0, "-", D166/D175)</f>
        <v>1</v>
      </c>
      <c r="F166" s="81">
        <v>5</v>
      </c>
      <c r="G166" s="34">
        <f>IF(F175=0, "-", F166/F175)</f>
        <v>0.18518518518518517</v>
      </c>
      <c r="H166" s="65">
        <v>1</v>
      </c>
      <c r="I166" s="9">
        <f>IF(H175=0, "-", H166/H175)</f>
        <v>3.3333333333333333E-2</v>
      </c>
      <c r="J166" s="8">
        <f t="shared" si="12"/>
        <v>-1</v>
      </c>
      <c r="K166" s="9">
        <f t="shared" si="13"/>
        <v>4</v>
      </c>
    </row>
    <row r="167" spans="1:11" x14ac:dyDescent="0.2">
      <c r="A167" s="7" t="s">
        <v>297</v>
      </c>
      <c r="B167" s="65">
        <v>0</v>
      </c>
      <c r="C167" s="34">
        <f>IF(B175=0, "-", B167/B175)</f>
        <v>0</v>
      </c>
      <c r="D167" s="65">
        <v>0</v>
      </c>
      <c r="E167" s="9">
        <f>IF(D175=0, "-", D167/D175)</f>
        <v>0</v>
      </c>
      <c r="F167" s="81">
        <v>0</v>
      </c>
      <c r="G167" s="34">
        <f>IF(F175=0, "-", F167/F175)</f>
        <v>0</v>
      </c>
      <c r="H167" s="65">
        <v>1</v>
      </c>
      <c r="I167" s="9">
        <f>IF(H175=0, "-", H167/H175)</f>
        <v>3.3333333333333333E-2</v>
      </c>
      <c r="J167" s="8" t="str">
        <f t="shared" si="12"/>
        <v>-</v>
      </c>
      <c r="K167" s="9">
        <f t="shared" si="13"/>
        <v>-1</v>
      </c>
    </row>
    <row r="168" spans="1:11" x14ac:dyDescent="0.2">
      <c r="A168" s="7" t="s">
        <v>298</v>
      </c>
      <c r="B168" s="65">
        <v>0</v>
      </c>
      <c r="C168" s="34">
        <f>IF(B175=0, "-", B168/B175)</f>
        <v>0</v>
      </c>
      <c r="D168" s="65">
        <v>0</v>
      </c>
      <c r="E168" s="9">
        <f>IF(D175=0, "-", D168/D175)</f>
        <v>0</v>
      </c>
      <c r="F168" s="81">
        <v>1</v>
      </c>
      <c r="G168" s="34">
        <f>IF(F175=0, "-", F168/F175)</f>
        <v>3.7037037037037035E-2</v>
      </c>
      <c r="H168" s="65">
        <v>1</v>
      </c>
      <c r="I168" s="9">
        <f>IF(H175=0, "-", H168/H175)</f>
        <v>3.3333333333333333E-2</v>
      </c>
      <c r="J168" s="8" t="str">
        <f t="shared" si="12"/>
        <v>-</v>
      </c>
      <c r="K168" s="9">
        <f t="shared" si="13"/>
        <v>0</v>
      </c>
    </row>
    <row r="169" spans="1:11" x14ac:dyDescent="0.2">
      <c r="A169" s="7" t="s">
        <v>299</v>
      </c>
      <c r="B169" s="65">
        <v>0</v>
      </c>
      <c r="C169" s="34">
        <f>IF(B175=0, "-", B169/B175)</f>
        <v>0</v>
      </c>
      <c r="D169" s="65">
        <v>0</v>
      </c>
      <c r="E169" s="9">
        <f>IF(D175=0, "-", D169/D175)</f>
        <v>0</v>
      </c>
      <c r="F169" s="81">
        <v>0</v>
      </c>
      <c r="G169" s="34">
        <f>IF(F175=0, "-", F169/F175)</f>
        <v>0</v>
      </c>
      <c r="H169" s="65">
        <v>2</v>
      </c>
      <c r="I169" s="9">
        <f>IF(H175=0, "-", H169/H175)</f>
        <v>6.6666666666666666E-2</v>
      </c>
      <c r="J169" s="8" t="str">
        <f t="shared" si="12"/>
        <v>-</v>
      </c>
      <c r="K169" s="9">
        <f t="shared" si="13"/>
        <v>-1</v>
      </c>
    </row>
    <row r="170" spans="1:11" x14ac:dyDescent="0.2">
      <c r="A170" s="7" t="s">
        <v>300</v>
      </c>
      <c r="B170" s="65">
        <v>0</v>
      </c>
      <c r="C170" s="34">
        <f>IF(B175=0, "-", B170/B175)</f>
        <v>0</v>
      </c>
      <c r="D170" s="65">
        <v>0</v>
      </c>
      <c r="E170" s="9">
        <f>IF(D175=0, "-", D170/D175)</f>
        <v>0</v>
      </c>
      <c r="F170" s="81">
        <v>5</v>
      </c>
      <c r="G170" s="34">
        <f>IF(F175=0, "-", F170/F175)</f>
        <v>0.18518518518518517</v>
      </c>
      <c r="H170" s="65">
        <v>3</v>
      </c>
      <c r="I170" s="9">
        <f>IF(H175=0, "-", H170/H175)</f>
        <v>0.1</v>
      </c>
      <c r="J170" s="8" t="str">
        <f t="shared" si="12"/>
        <v>-</v>
      </c>
      <c r="K170" s="9">
        <f t="shared" si="13"/>
        <v>0.66666666666666663</v>
      </c>
    </row>
    <row r="171" spans="1:11" x14ac:dyDescent="0.2">
      <c r="A171" s="7" t="s">
        <v>301</v>
      </c>
      <c r="B171" s="65">
        <v>1</v>
      </c>
      <c r="C171" s="34">
        <f>IF(B175=0, "-", B171/B175)</f>
        <v>0.5</v>
      </c>
      <c r="D171" s="65">
        <v>0</v>
      </c>
      <c r="E171" s="9">
        <f>IF(D175=0, "-", D171/D175)</f>
        <v>0</v>
      </c>
      <c r="F171" s="81">
        <v>7</v>
      </c>
      <c r="G171" s="34">
        <f>IF(F175=0, "-", F171/F175)</f>
        <v>0.25925925925925924</v>
      </c>
      <c r="H171" s="65">
        <v>12</v>
      </c>
      <c r="I171" s="9">
        <f>IF(H175=0, "-", H171/H175)</f>
        <v>0.4</v>
      </c>
      <c r="J171" s="8" t="str">
        <f t="shared" si="12"/>
        <v>-</v>
      </c>
      <c r="K171" s="9">
        <f t="shared" si="13"/>
        <v>-0.41666666666666669</v>
      </c>
    </row>
    <row r="172" spans="1:11" x14ac:dyDescent="0.2">
      <c r="A172" s="7" t="s">
        <v>302</v>
      </c>
      <c r="B172" s="65">
        <v>1</v>
      </c>
      <c r="C172" s="34">
        <f>IF(B175=0, "-", B172/B175)</f>
        <v>0.5</v>
      </c>
      <c r="D172" s="65">
        <v>0</v>
      </c>
      <c r="E172" s="9">
        <f>IF(D175=0, "-", D172/D175)</f>
        <v>0</v>
      </c>
      <c r="F172" s="81">
        <v>2</v>
      </c>
      <c r="G172" s="34">
        <f>IF(F175=0, "-", F172/F175)</f>
        <v>7.407407407407407E-2</v>
      </c>
      <c r="H172" s="65">
        <v>3</v>
      </c>
      <c r="I172" s="9">
        <f>IF(H175=0, "-", H172/H175)</f>
        <v>0.1</v>
      </c>
      <c r="J172" s="8" t="str">
        <f t="shared" si="12"/>
        <v>-</v>
      </c>
      <c r="K172" s="9">
        <f t="shared" si="13"/>
        <v>-0.33333333333333331</v>
      </c>
    </row>
    <row r="173" spans="1:11" x14ac:dyDescent="0.2">
      <c r="A173" s="7" t="s">
        <v>303</v>
      </c>
      <c r="B173" s="65">
        <v>0</v>
      </c>
      <c r="C173" s="34">
        <f>IF(B175=0, "-", B173/B175)</f>
        <v>0</v>
      </c>
      <c r="D173" s="65">
        <v>0</v>
      </c>
      <c r="E173" s="9">
        <f>IF(D175=0, "-", D173/D175)</f>
        <v>0</v>
      </c>
      <c r="F173" s="81">
        <v>0</v>
      </c>
      <c r="G173" s="34">
        <f>IF(F175=0, "-", F173/F175)</f>
        <v>0</v>
      </c>
      <c r="H173" s="65">
        <v>1</v>
      </c>
      <c r="I173" s="9">
        <f>IF(H175=0, "-", H173/H175)</f>
        <v>3.3333333333333333E-2</v>
      </c>
      <c r="J173" s="8" t="str">
        <f t="shared" si="12"/>
        <v>-</v>
      </c>
      <c r="K173" s="9">
        <f t="shared" si="13"/>
        <v>-1</v>
      </c>
    </row>
    <row r="174" spans="1:11" x14ac:dyDescent="0.2">
      <c r="A174" s="2"/>
      <c r="B174" s="68"/>
      <c r="C174" s="33"/>
      <c r="D174" s="68"/>
      <c r="E174" s="6"/>
      <c r="F174" s="82"/>
      <c r="G174" s="33"/>
      <c r="H174" s="68"/>
      <c r="I174" s="6"/>
      <c r="J174" s="5"/>
      <c r="K174" s="6"/>
    </row>
    <row r="175" spans="1:11" s="43" customFormat="1" x14ac:dyDescent="0.2">
      <c r="A175" s="162" t="s">
        <v>596</v>
      </c>
      <c r="B175" s="71">
        <f>SUM(B162:B174)</f>
        <v>2</v>
      </c>
      <c r="C175" s="40">
        <f>B175/9098</f>
        <v>2.1982853374367993E-4</v>
      </c>
      <c r="D175" s="71">
        <f>SUM(D162:D174)</f>
        <v>1</v>
      </c>
      <c r="E175" s="41">
        <f>D175/7197</f>
        <v>1.3894678338196472E-4</v>
      </c>
      <c r="F175" s="77">
        <f>SUM(F162:F174)</f>
        <v>27</v>
      </c>
      <c r="G175" s="42">
        <f>F175/89434</f>
        <v>3.0189860679383679E-4</v>
      </c>
      <c r="H175" s="71">
        <f>SUM(H162:H174)</f>
        <v>30</v>
      </c>
      <c r="I175" s="41">
        <f>H175/91901</f>
        <v>3.2643823244578405E-4</v>
      </c>
      <c r="J175" s="37">
        <f>IF(D175=0, "-", IF((B175-D175)/D175&lt;10, (B175-D175)/D175, "&gt;999%"))</f>
        <v>1</v>
      </c>
      <c r="K175" s="38">
        <f>IF(H175=0, "-", IF((F175-H175)/H175&lt;10, (F175-H175)/H175, "&gt;999%"))</f>
        <v>-0.1</v>
      </c>
    </row>
    <row r="176" spans="1:11" x14ac:dyDescent="0.2">
      <c r="B176" s="83"/>
      <c r="D176" s="83"/>
      <c r="F176" s="83"/>
      <c r="H176" s="83"/>
    </row>
    <row r="177" spans="1:11" s="43" customFormat="1" x14ac:dyDescent="0.2">
      <c r="A177" s="162" t="s">
        <v>595</v>
      </c>
      <c r="B177" s="71">
        <v>2</v>
      </c>
      <c r="C177" s="40">
        <f>B177/9098</f>
        <v>2.1982853374367993E-4</v>
      </c>
      <c r="D177" s="71">
        <v>2</v>
      </c>
      <c r="E177" s="41">
        <f>D177/7197</f>
        <v>2.7789356676392944E-4</v>
      </c>
      <c r="F177" s="77">
        <v>41</v>
      </c>
      <c r="G177" s="42">
        <f>F177/89434</f>
        <v>4.584386251313818E-4</v>
      </c>
      <c r="H177" s="71">
        <v>44</v>
      </c>
      <c r="I177" s="41">
        <f>H177/91901</f>
        <v>4.7877607425381662E-4</v>
      </c>
      <c r="J177" s="37">
        <f>IF(D177=0, "-", IF((B177-D177)/D177&lt;10, (B177-D177)/D177, "&gt;999%"))</f>
        <v>0</v>
      </c>
      <c r="K177" s="38">
        <f>IF(H177=0, "-", IF((F177-H177)/H177&lt;10, (F177-H177)/H177, "&gt;999%"))</f>
        <v>-6.8181818181818177E-2</v>
      </c>
    </row>
    <row r="178" spans="1:11" x14ac:dyDescent="0.2">
      <c r="B178" s="83"/>
      <c r="D178" s="83"/>
      <c r="F178" s="83"/>
      <c r="H178" s="83"/>
    </row>
    <row r="179" spans="1:11" ht="15.75" x14ac:dyDescent="0.25">
      <c r="A179" s="164" t="s">
        <v>118</v>
      </c>
      <c r="B179" s="196" t="s">
        <v>1</v>
      </c>
      <c r="C179" s="200"/>
      <c r="D179" s="200"/>
      <c r="E179" s="197"/>
      <c r="F179" s="196" t="s">
        <v>14</v>
      </c>
      <c r="G179" s="200"/>
      <c r="H179" s="200"/>
      <c r="I179" s="197"/>
      <c r="J179" s="196" t="s">
        <v>15</v>
      </c>
      <c r="K179" s="197"/>
    </row>
    <row r="180" spans="1:11" x14ac:dyDescent="0.2">
      <c r="A180" s="22"/>
      <c r="B180" s="196">
        <f>VALUE(RIGHT($B$2, 4))</f>
        <v>2020</v>
      </c>
      <c r="C180" s="197"/>
      <c r="D180" s="196">
        <f>B180-1</f>
        <v>2019</v>
      </c>
      <c r="E180" s="204"/>
      <c r="F180" s="196">
        <f>B180</f>
        <v>2020</v>
      </c>
      <c r="G180" s="204"/>
      <c r="H180" s="196">
        <f>D180</f>
        <v>2019</v>
      </c>
      <c r="I180" s="204"/>
      <c r="J180" s="140" t="s">
        <v>4</v>
      </c>
      <c r="K180" s="141" t="s">
        <v>2</v>
      </c>
    </row>
    <row r="181" spans="1:11" x14ac:dyDescent="0.2">
      <c r="A181" s="163" t="s">
        <v>147</v>
      </c>
      <c r="B181" s="61" t="s">
        <v>12</v>
      </c>
      <c r="C181" s="62" t="s">
        <v>13</v>
      </c>
      <c r="D181" s="61" t="s">
        <v>12</v>
      </c>
      <c r="E181" s="63" t="s">
        <v>13</v>
      </c>
      <c r="F181" s="62" t="s">
        <v>12</v>
      </c>
      <c r="G181" s="62" t="s">
        <v>13</v>
      </c>
      <c r="H181" s="61" t="s">
        <v>12</v>
      </c>
      <c r="I181" s="63" t="s">
        <v>13</v>
      </c>
      <c r="J181" s="61"/>
      <c r="K181" s="63"/>
    </row>
    <row r="182" spans="1:11" x14ac:dyDescent="0.2">
      <c r="A182" s="7" t="s">
        <v>304</v>
      </c>
      <c r="B182" s="65">
        <v>4</v>
      </c>
      <c r="C182" s="34">
        <f>IF(B192=0, "-", B182/B192)</f>
        <v>0.125</v>
      </c>
      <c r="D182" s="65">
        <v>6</v>
      </c>
      <c r="E182" s="9">
        <f>IF(D192=0, "-", D182/D192)</f>
        <v>6.9767441860465115E-2</v>
      </c>
      <c r="F182" s="81">
        <v>84</v>
      </c>
      <c r="G182" s="34">
        <f>IF(F192=0, "-", F182/F192)</f>
        <v>0.13976705490848584</v>
      </c>
      <c r="H182" s="65">
        <v>115</v>
      </c>
      <c r="I182" s="9">
        <f>IF(H192=0, "-", H182/H192)</f>
        <v>0.14429109159347553</v>
      </c>
      <c r="J182" s="8">
        <f t="shared" ref="J182:J190" si="14">IF(D182=0, "-", IF((B182-D182)/D182&lt;10, (B182-D182)/D182, "&gt;999%"))</f>
        <v>-0.33333333333333331</v>
      </c>
      <c r="K182" s="9">
        <f t="shared" ref="K182:K190" si="15">IF(H182=0, "-", IF((F182-H182)/H182&lt;10, (F182-H182)/H182, "&gt;999%"))</f>
        <v>-0.26956521739130435</v>
      </c>
    </row>
    <row r="183" spans="1:11" x14ac:dyDescent="0.2">
      <c r="A183" s="7" t="s">
        <v>305</v>
      </c>
      <c r="B183" s="65">
        <v>4</v>
      </c>
      <c r="C183" s="34">
        <f>IF(B192=0, "-", B183/B192)</f>
        <v>0.125</v>
      </c>
      <c r="D183" s="65">
        <v>8</v>
      </c>
      <c r="E183" s="9">
        <f>IF(D192=0, "-", D183/D192)</f>
        <v>9.3023255813953487E-2</v>
      </c>
      <c r="F183" s="81">
        <v>56</v>
      </c>
      <c r="G183" s="34">
        <f>IF(F192=0, "-", F183/F192)</f>
        <v>9.3178036605657238E-2</v>
      </c>
      <c r="H183" s="65">
        <v>72</v>
      </c>
      <c r="I183" s="9">
        <f>IF(H192=0, "-", H183/H192)</f>
        <v>9.03387703889586E-2</v>
      </c>
      <c r="J183" s="8">
        <f t="shared" si="14"/>
        <v>-0.5</v>
      </c>
      <c r="K183" s="9">
        <f t="shared" si="15"/>
        <v>-0.22222222222222221</v>
      </c>
    </row>
    <row r="184" spans="1:11" x14ac:dyDescent="0.2">
      <c r="A184" s="7" t="s">
        <v>306</v>
      </c>
      <c r="B184" s="65">
        <v>14</v>
      </c>
      <c r="C184" s="34">
        <f>IF(B192=0, "-", B184/B192)</f>
        <v>0.4375</v>
      </c>
      <c r="D184" s="65">
        <v>48</v>
      </c>
      <c r="E184" s="9">
        <f>IF(D192=0, "-", D184/D192)</f>
        <v>0.55813953488372092</v>
      </c>
      <c r="F184" s="81">
        <v>377</v>
      </c>
      <c r="G184" s="34">
        <f>IF(F192=0, "-", F184/F192)</f>
        <v>0.62728785357737105</v>
      </c>
      <c r="H184" s="65">
        <v>377</v>
      </c>
      <c r="I184" s="9">
        <f>IF(H192=0, "-", H184/H192)</f>
        <v>0.47302383939774151</v>
      </c>
      <c r="J184" s="8">
        <f t="shared" si="14"/>
        <v>-0.70833333333333337</v>
      </c>
      <c r="K184" s="9">
        <f t="shared" si="15"/>
        <v>0</v>
      </c>
    </row>
    <row r="185" spans="1:11" x14ac:dyDescent="0.2">
      <c r="A185" s="7" t="s">
        <v>307</v>
      </c>
      <c r="B185" s="65">
        <v>0</v>
      </c>
      <c r="C185" s="34">
        <f>IF(B192=0, "-", B185/B192)</f>
        <v>0</v>
      </c>
      <c r="D185" s="65">
        <v>0</v>
      </c>
      <c r="E185" s="9">
        <f>IF(D192=0, "-", D185/D192)</f>
        <v>0</v>
      </c>
      <c r="F185" s="81">
        <v>0</v>
      </c>
      <c r="G185" s="34">
        <f>IF(F192=0, "-", F185/F192)</f>
        <v>0</v>
      </c>
      <c r="H185" s="65">
        <v>1</v>
      </c>
      <c r="I185" s="9">
        <f>IF(H192=0, "-", H185/H192)</f>
        <v>1.2547051442910915E-3</v>
      </c>
      <c r="J185" s="8" t="str">
        <f t="shared" si="14"/>
        <v>-</v>
      </c>
      <c r="K185" s="9">
        <f t="shared" si="15"/>
        <v>-1</v>
      </c>
    </row>
    <row r="186" spans="1:11" x14ac:dyDescent="0.2">
      <c r="A186" s="7" t="s">
        <v>308</v>
      </c>
      <c r="B186" s="65">
        <v>7</v>
      </c>
      <c r="C186" s="34">
        <f>IF(B192=0, "-", B186/B192)</f>
        <v>0.21875</v>
      </c>
      <c r="D186" s="65">
        <v>3</v>
      </c>
      <c r="E186" s="9">
        <f>IF(D192=0, "-", D186/D192)</f>
        <v>3.4883720930232558E-2</v>
      </c>
      <c r="F186" s="81">
        <v>53</v>
      </c>
      <c r="G186" s="34">
        <f>IF(F192=0, "-", F186/F192)</f>
        <v>8.8186356073211319E-2</v>
      </c>
      <c r="H186" s="65">
        <v>59</v>
      </c>
      <c r="I186" s="9">
        <f>IF(H192=0, "-", H186/H192)</f>
        <v>7.4027603513174403E-2</v>
      </c>
      <c r="J186" s="8">
        <f t="shared" si="14"/>
        <v>1.3333333333333333</v>
      </c>
      <c r="K186" s="9">
        <f t="shared" si="15"/>
        <v>-0.10169491525423729</v>
      </c>
    </row>
    <row r="187" spans="1:11" x14ac:dyDescent="0.2">
      <c r="A187" s="7" t="s">
        <v>309</v>
      </c>
      <c r="B187" s="65">
        <v>0</v>
      </c>
      <c r="C187" s="34">
        <f>IF(B192=0, "-", B187/B192)</f>
        <v>0</v>
      </c>
      <c r="D187" s="65">
        <v>16</v>
      </c>
      <c r="E187" s="9">
        <f>IF(D192=0, "-", D187/D192)</f>
        <v>0.18604651162790697</v>
      </c>
      <c r="F187" s="81">
        <v>9</v>
      </c>
      <c r="G187" s="34">
        <f>IF(F192=0, "-", F187/F192)</f>
        <v>1.4975041597337771E-2</v>
      </c>
      <c r="H187" s="65">
        <v>97</v>
      </c>
      <c r="I187" s="9">
        <f>IF(H192=0, "-", H187/H192)</f>
        <v>0.12170639899623588</v>
      </c>
      <c r="J187" s="8">
        <f t="shared" si="14"/>
        <v>-1</v>
      </c>
      <c r="K187" s="9">
        <f t="shared" si="15"/>
        <v>-0.90721649484536082</v>
      </c>
    </row>
    <row r="188" spans="1:11" x14ac:dyDescent="0.2">
      <c r="A188" s="7" t="s">
        <v>310</v>
      </c>
      <c r="B188" s="65">
        <v>2</v>
      </c>
      <c r="C188" s="34">
        <f>IF(B192=0, "-", B188/B192)</f>
        <v>6.25E-2</v>
      </c>
      <c r="D188" s="65">
        <v>0</v>
      </c>
      <c r="E188" s="9">
        <f>IF(D192=0, "-", D188/D192)</f>
        <v>0</v>
      </c>
      <c r="F188" s="81">
        <v>20</v>
      </c>
      <c r="G188" s="34">
        <f>IF(F192=0, "-", F188/F192)</f>
        <v>3.3277870216306155E-2</v>
      </c>
      <c r="H188" s="65">
        <v>19</v>
      </c>
      <c r="I188" s="9">
        <f>IF(H192=0, "-", H188/H192)</f>
        <v>2.3839397741530741E-2</v>
      </c>
      <c r="J188" s="8" t="str">
        <f t="shared" si="14"/>
        <v>-</v>
      </c>
      <c r="K188" s="9">
        <f t="shared" si="15"/>
        <v>5.2631578947368418E-2</v>
      </c>
    </row>
    <row r="189" spans="1:11" x14ac:dyDescent="0.2">
      <c r="A189" s="7" t="s">
        <v>311</v>
      </c>
      <c r="B189" s="65">
        <v>0</v>
      </c>
      <c r="C189" s="34">
        <f>IF(B192=0, "-", B189/B192)</f>
        <v>0</v>
      </c>
      <c r="D189" s="65">
        <v>2</v>
      </c>
      <c r="E189" s="9">
        <f>IF(D192=0, "-", D189/D192)</f>
        <v>2.3255813953488372E-2</v>
      </c>
      <c r="F189" s="81">
        <v>0</v>
      </c>
      <c r="G189" s="34">
        <f>IF(F192=0, "-", F189/F192)</f>
        <v>0</v>
      </c>
      <c r="H189" s="65">
        <v>9</v>
      </c>
      <c r="I189" s="9">
        <f>IF(H192=0, "-", H189/H192)</f>
        <v>1.1292346298619825E-2</v>
      </c>
      <c r="J189" s="8">
        <f t="shared" si="14"/>
        <v>-1</v>
      </c>
      <c r="K189" s="9">
        <f t="shared" si="15"/>
        <v>-1</v>
      </c>
    </row>
    <row r="190" spans="1:11" x14ac:dyDescent="0.2">
      <c r="A190" s="7" t="s">
        <v>312</v>
      </c>
      <c r="B190" s="65">
        <v>1</v>
      </c>
      <c r="C190" s="34">
        <f>IF(B192=0, "-", B190/B192)</f>
        <v>3.125E-2</v>
      </c>
      <c r="D190" s="65">
        <v>3</v>
      </c>
      <c r="E190" s="9">
        <f>IF(D192=0, "-", D190/D192)</f>
        <v>3.4883720930232558E-2</v>
      </c>
      <c r="F190" s="81">
        <v>2</v>
      </c>
      <c r="G190" s="34">
        <f>IF(F192=0, "-", F190/F192)</f>
        <v>3.3277870216306157E-3</v>
      </c>
      <c r="H190" s="65">
        <v>48</v>
      </c>
      <c r="I190" s="9">
        <f>IF(H192=0, "-", H190/H192)</f>
        <v>6.0225846925972396E-2</v>
      </c>
      <c r="J190" s="8">
        <f t="shared" si="14"/>
        <v>-0.66666666666666663</v>
      </c>
      <c r="K190" s="9">
        <f t="shared" si="15"/>
        <v>-0.95833333333333337</v>
      </c>
    </row>
    <row r="191" spans="1:11" x14ac:dyDescent="0.2">
      <c r="A191" s="2"/>
      <c r="B191" s="68"/>
      <c r="C191" s="33"/>
      <c r="D191" s="68"/>
      <c r="E191" s="6"/>
      <c r="F191" s="82"/>
      <c r="G191" s="33"/>
      <c r="H191" s="68"/>
      <c r="I191" s="6"/>
      <c r="J191" s="5"/>
      <c r="K191" s="6"/>
    </row>
    <row r="192" spans="1:11" s="43" customFormat="1" x14ac:dyDescent="0.2">
      <c r="A192" s="162" t="s">
        <v>594</v>
      </c>
      <c r="B192" s="71">
        <f>SUM(B182:B191)</f>
        <v>32</v>
      </c>
      <c r="C192" s="40">
        <f>B192/9098</f>
        <v>3.5172565398988789E-3</v>
      </c>
      <c r="D192" s="71">
        <f>SUM(D182:D191)</f>
        <v>86</v>
      </c>
      <c r="E192" s="41">
        <f>D192/7197</f>
        <v>1.1949423370848965E-2</v>
      </c>
      <c r="F192" s="77">
        <f>SUM(F182:F191)</f>
        <v>601</v>
      </c>
      <c r="G192" s="42">
        <f>F192/89434</f>
        <v>6.7200393586331819E-3</v>
      </c>
      <c r="H192" s="71">
        <f>SUM(H182:H191)</f>
        <v>797</v>
      </c>
      <c r="I192" s="41">
        <f>H192/91901</f>
        <v>8.6723757086429962E-3</v>
      </c>
      <c r="J192" s="37">
        <f>IF(D192=0, "-", IF((B192-D192)/D192&lt;10, (B192-D192)/D192, "&gt;999%"))</f>
        <v>-0.62790697674418605</v>
      </c>
      <c r="K192" s="38">
        <f>IF(H192=0, "-", IF((F192-H192)/H192&lt;10, (F192-H192)/H192, "&gt;999%"))</f>
        <v>-0.24592220828105396</v>
      </c>
    </row>
    <row r="193" spans="1:11" x14ac:dyDescent="0.2">
      <c r="B193" s="83"/>
      <c r="D193" s="83"/>
      <c r="F193" s="83"/>
      <c r="H193" s="83"/>
    </row>
    <row r="194" spans="1:11" x14ac:dyDescent="0.2">
      <c r="A194" s="163" t="s">
        <v>148</v>
      </c>
      <c r="B194" s="61" t="s">
        <v>12</v>
      </c>
      <c r="C194" s="62" t="s">
        <v>13</v>
      </c>
      <c r="D194" s="61" t="s">
        <v>12</v>
      </c>
      <c r="E194" s="63" t="s">
        <v>13</v>
      </c>
      <c r="F194" s="62" t="s">
        <v>12</v>
      </c>
      <c r="G194" s="62" t="s">
        <v>13</v>
      </c>
      <c r="H194" s="61" t="s">
        <v>12</v>
      </c>
      <c r="I194" s="63" t="s">
        <v>13</v>
      </c>
      <c r="J194" s="61"/>
      <c r="K194" s="63"/>
    </row>
    <row r="195" spans="1:11" x14ac:dyDescent="0.2">
      <c r="A195" s="7" t="s">
        <v>313</v>
      </c>
      <c r="B195" s="65">
        <v>0</v>
      </c>
      <c r="C195" s="34">
        <f>IF(B200=0, "-", B195/B200)</f>
        <v>0</v>
      </c>
      <c r="D195" s="65">
        <v>0</v>
      </c>
      <c r="E195" s="9">
        <f>IF(D200=0, "-", D195/D200)</f>
        <v>0</v>
      </c>
      <c r="F195" s="81">
        <v>5</v>
      </c>
      <c r="G195" s="34">
        <f>IF(F200=0, "-", F195/F200)</f>
        <v>7.8125E-2</v>
      </c>
      <c r="H195" s="65">
        <v>1</v>
      </c>
      <c r="I195" s="9">
        <f>IF(H200=0, "-", H195/H200)</f>
        <v>3.125E-2</v>
      </c>
      <c r="J195" s="8" t="str">
        <f>IF(D195=0, "-", IF((B195-D195)/D195&lt;10, (B195-D195)/D195, "&gt;999%"))</f>
        <v>-</v>
      </c>
      <c r="K195" s="9">
        <f>IF(H195=0, "-", IF((F195-H195)/H195&lt;10, (F195-H195)/H195, "&gt;999%"))</f>
        <v>4</v>
      </c>
    </row>
    <row r="196" spans="1:11" x14ac:dyDescent="0.2">
      <c r="A196" s="7" t="s">
        <v>314</v>
      </c>
      <c r="B196" s="65">
        <v>3</v>
      </c>
      <c r="C196" s="34">
        <f>IF(B200=0, "-", B196/B200)</f>
        <v>0.75</v>
      </c>
      <c r="D196" s="65">
        <v>0</v>
      </c>
      <c r="E196" s="9">
        <f>IF(D200=0, "-", D196/D200)</f>
        <v>0</v>
      </c>
      <c r="F196" s="81">
        <v>12</v>
      </c>
      <c r="G196" s="34">
        <f>IF(F200=0, "-", F196/F200)</f>
        <v>0.1875</v>
      </c>
      <c r="H196" s="65">
        <v>3</v>
      </c>
      <c r="I196" s="9">
        <f>IF(H200=0, "-", H196/H200)</f>
        <v>9.375E-2</v>
      </c>
      <c r="J196" s="8" t="str">
        <f>IF(D196=0, "-", IF((B196-D196)/D196&lt;10, (B196-D196)/D196, "&gt;999%"))</f>
        <v>-</v>
      </c>
      <c r="K196" s="9">
        <f>IF(H196=0, "-", IF((F196-H196)/H196&lt;10, (F196-H196)/H196, "&gt;999%"))</f>
        <v>3</v>
      </c>
    </row>
    <row r="197" spans="1:11" x14ac:dyDescent="0.2">
      <c r="A197" s="7" t="s">
        <v>315</v>
      </c>
      <c r="B197" s="65">
        <v>0</v>
      </c>
      <c r="C197" s="34">
        <f>IF(B200=0, "-", B197/B200)</f>
        <v>0</v>
      </c>
      <c r="D197" s="65">
        <v>3</v>
      </c>
      <c r="E197" s="9">
        <f>IF(D200=0, "-", D197/D200)</f>
        <v>0.75</v>
      </c>
      <c r="F197" s="81">
        <v>20</v>
      </c>
      <c r="G197" s="34">
        <f>IF(F200=0, "-", F197/F200)</f>
        <v>0.3125</v>
      </c>
      <c r="H197" s="65">
        <v>20</v>
      </c>
      <c r="I197" s="9">
        <f>IF(H200=0, "-", H197/H200)</f>
        <v>0.625</v>
      </c>
      <c r="J197" s="8">
        <f>IF(D197=0, "-", IF((B197-D197)/D197&lt;10, (B197-D197)/D197, "&gt;999%"))</f>
        <v>-1</v>
      </c>
      <c r="K197" s="9">
        <f>IF(H197=0, "-", IF((F197-H197)/H197&lt;10, (F197-H197)/H197, "&gt;999%"))</f>
        <v>0</v>
      </c>
    </row>
    <row r="198" spans="1:11" x14ac:dyDescent="0.2">
      <c r="A198" s="7" t="s">
        <v>316</v>
      </c>
      <c r="B198" s="65">
        <v>1</v>
      </c>
      <c r="C198" s="34">
        <f>IF(B200=0, "-", B198/B200)</f>
        <v>0.25</v>
      </c>
      <c r="D198" s="65">
        <v>1</v>
      </c>
      <c r="E198" s="9">
        <f>IF(D200=0, "-", D198/D200)</f>
        <v>0.25</v>
      </c>
      <c r="F198" s="81">
        <v>27</v>
      </c>
      <c r="G198" s="34">
        <f>IF(F200=0, "-", F198/F200)</f>
        <v>0.421875</v>
      </c>
      <c r="H198" s="65">
        <v>8</v>
      </c>
      <c r="I198" s="9">
        <f>IF(H200=0, "-", H198/H200)</f>
        <v>0.25</v>
      </c>
      <c r="J198" s="8">
        <f>IF(D198=0, "-", IF((B198-D198)/D198&lt;10, (B198-D198)/D198, "&gt;999%"))</f>
        <v>0</v>
      </c>
      <c r="K198" s="9">
        <f>IF(H198=0, "-", IF((F198-H198)/H198&lt;10, (F198-H198)/H198, "&gt;999%"))</f>
        <v>2.375</v>
      </c>
    </row>
    <row r="199" spans="1:11" x14ac:dyDescent="0.2">
      <c r="A199" s="2"/>
      <c r="B199" s="68"/>
      <c r="C199" s="33"/>
      <c r="D199" s="68"/>
      <c r="E199" s="6"/>
      <c r="F199" s="82"/>
      <c r="G199" s="33"/>
      <c r="H199" s="68"/>
      <c r="I199" s="6"/>
      <c r="J199" s="5"/>
      <c r="K199" s="6"/>
    </row>
    <row r="200" spans="1:11" s="43" customFormat="1" x14ac:dyDescent="0.2">
      <c r="A200" s="162" t="s">
        <v>593</v>
      </c>
      <c r="B200" s="71">
        <f>SUM(B195:B199)</f>
        <v>4</v>
      </c>
      <c r="C200" s="40">
        <f>B200/9098</f>
        <v>4.3965706748735987E-4</v>
      </c>
      <c r="D200" s="71">
        <f>SUM(D195:D199)</f>
        <v>4</v>
      </c>
      <c r="E200" s="41">
        <f>D200/7197</f>
        <v>5.5578713352785888E-4</v>
      </c>
      <c r="F200" s="77">
        <f>SUM(F195:F199)</f>
        <v>64</v>
      </c>
      <c r="G200" s="42">
        <f>F200/89434</f>
        <v>7.1561151240020571E-4</v>
      </c>
      <c r="H200" s="71">
        <f>SUM(H195:H199)</f>
        <v>32</v>
      </c>
      <c r="I200" s="41">
        <f>H200/91901</f>
        <v>3.4820078127550301E-4</v>
      </c>
      <c r="J200" s="37">
        <f>IF(D200=0, "-", IF((B200-D200)/D200&lt;10, (B200-D200)/D200, "&gt;999%"))</f>
        <v>0</v>
      </c>
      <c r="K200" s="38">
        <f>IF(H200=0, "-", IF((F200-H200)/H200&lt;10, (F200-H200)/H200, "&gt;999%"))</f>
        <v>1</v>
      </c>
    </row>
    <row r="201" spans="1:11" x14ac:dyDescent="0.2">
      <c r="B201" s="83"/>
      <c r="D201" s="83"/>
      <c r="F201" s="83"/>
      <c r="H201" s="83"/>
    </row>
    <row r="202" spans="1:11" s="43" customFormat="1" x14ac:dyDescent="0.2">
      <c r="A202" s="162" t="s">
        <v>592</v>
      </c>
      <c r="B202" s="71">
        <v>36</v>
      </c>
      <c r="C202" s="40">
        <f>B202/9098</f>
        <v>3.9569136073862388E-3</v>
      </c>
      <c r="D202" s="71">
        <v>90</v>
      </c>
      <c r="E202" s="41">
        <f>D202/7197</f>
        <v>1.2505210504376824E-2</v>
      </c>
      <c r="F202" s="77">
        <v>665</v>
      </c>
      <c r="G202" s="42">
        <f>F202/89434</f>
        <v>7.435650871033388E-3</v>
      </c>
      <c r="H202" s="71">
        <v>829</v>
      </c>
      <c r="I202" s="41">
        <f>H202/91901</f>
        <v>9.0205764899184988E-3</v>
      </c>
      <c r="J202" s="37">
        <f>IF(D202=0, "-", IF((B202-D202)/D202&lt;10, (B202-D202)/D202, "&gt;999%"))</f>
        <v>-0.6</v>
      </c>
      <c r="K202" s="38">
        <f>IF(H202=0, "-", IF((F202-H202)/H202&lt;10, (F202-H202)/H202, "&gt;999%"))</f>
        <v>-0.19782870928829915</v>
      </c>
    </row>
    <row r="203" spans="1:11" x14ac:dyDescent="0.2">
      <c r="B203" s="83"/>
      <c r="D203" s="83"/>
      <c r="F203" s="83"/>
      <c r="H203" s="83"/>
    </row>
    <row r="204" spans="1:11" ht="15.75" x14ac:dyDescent="0.25">
      <c r="A204" s="164" t="s">
        <v>119</v>
      </c>
      <c r="B204" s="196" t="s">
        <v>1</v>
      </c>
      <c r="C204" s="200"/>
      <c r="D204" s="200"/>
      <c r="E204" s="197"/>
      <c r="F204" s="196" t="s">
        <v>14</v>
      </c>
      <c r="G204" s="200"/>
      <c r="H204" s="200"/>
      <c r="I204" s="197"/>
      <c r="J204" s="196" t="s">
        <v>15</v>
      </c>
      <c r="K204" s="197"/>
    </row>
    <row r="205" spans="1:11" x14ac:dyDescent="0.2">
      <c r="A205" s="22"/>
      <c r="B205" s="196">
        <f>VALUE(RIGHT($B$2, 4))</f>
        <v>2020</v>
      </c>
      <c r="C205" s="197"/>
      <c r="D205" s="196">
        <f>B205-1</f>
        <v>2019</v>
      </c>
      <c r="E205" s="204"/>
      <c r="F205" s="196">
        <f>B205</f>
        <v>2020</v>
      </c>
      <c r="G205" s="204"/>
      <c r="H205" s="196">
        <f>D205</f>
        <v>2019</v>
      </c>
      <c r="I205" s="204"/>
      <c r="J205" s="140" t="s">
        <v>4</v>
      </c>
      <c r="K205" s="141" t="s">
        <v>2</v>
      </c>
    </row>
    <row r="206" spans="1:11" x14ac:dyDescent="0.2">
      <c r="A206" s="163" t="s">
        <v>149</v>
      </c>
      <c r="B206" s="61" t="s">
        <v>12</v>
      </c>
      <c r="C206" s="62" t="s">
        <v>13</v>
      </c>
      <c r="D206" s="61" t="s">
        <v>12</v>
      </c>
      <c r="E206" s="63" t="s">
        <v>13</v>
      </c>
      <c r="F206" s="62" t="s">
        <v>12</v>
      </c>
      <c r="G206" s="62" t="s">
        <v>13</v>
      </c>
      <c r="H206" s="61" t="s">
        <v>12</v>
      </c>
      <c r="I206" s="63" t="s">
        <v>13</v>
      </c>
      <c r="J206" s="61"/>
      <c r="K206" s="63"/>
    </row>
    <row r="207" spans="1:11" x14ac:dyDescent="0.2">
      <c r="A207" s="7" t="s">
        <v>317</v>
      </c>
      <c r="B207" s="65">
        <v>0</v>
      </c>
      <c r="C207" s="34">
        <f>IF(B218=0, "-", B207/B218)</f>
        <v>0</v>
      </c>
      <c r="D207" s="65">
        <v>1</v>
      </c>
      <c r="E207" s="9">
        <f>IF(D218=0, "-", D207/D218)</f>
        <v>3.2258064516129031E-2</v>
      </c>
      <c r="F207" s="81">
        <v>0</v>
      </c>
      <c r="G207" s="34">
        <f>IF(F218=0, "-", F207/F218)</f>
        <v>0</v>
      </c>
      <c r="H207" s="65">
        <v>8</v>
      </c>
      <c r="I207" s="9">
        <f>IF(H218=0, "-", H207/H218)</f>
        <v>1.7094017094017096E-2</v>
      </c>
      <c r="J207" s="8">
        <f t="shared" ref="J207:J216" si="16">IF(D207=0, "-", IF((B207-D207)/D207&lt;10, (B207-D207)/D207, "&gt;999%"))</f>
        <v>-1</v>
      </c>
      <c r="K207" s="9">
        <f t="shared" ref="K207:K216" si="17">IF(H207=0, "-", IF((F207-H207)/H207&lt;10, (F207-H207)/H207, "&gt;999%"))</f>
        <v>-1</v>
      </c>
    </row>
    <row r="208" spans="1:11" x14ac:dyDescent="0.2">
      <c r="A208" s="7" t="s">
        <v>318</v>
      </c>
      <c r="B208" s="65">
        <v>1</v>
      </c>
      <c r="C208" s="34">
        <f>IF(B218=0, "-", B208/B218)</f>
        <v>2.7777777777777776E-2</v>
      </c>
      <c r="D208" s="65">
        <v>1</v>
      </c>
      <c r="E208" s="9">
        <f>IF(D218=0, "-", D208/D218)</f>
        <v>3.2258064516129031E-2</v>
      </c>
      <c r="F208" s="81">
        <v>13</v>
      </c>
      <c r="G208" s="34">
        <f>IF(F218=0, "-", F208/F218)</f>
        <v>3.3078880407124679E-2</v>
      </c>
      <c r="H208" s="65">
        <v>13</v>
      </c>
      <c r="I208" s="9">
        <f>IF(H218=0, "-", H208/H218)</f>
        <v>2.7777777777777776E-2</v>
      </c>
      <c r="J208" s="8">
        <f t="shared" si="16"/>
        <v>0</v>
      </c>
      <c r="K208" s="9">
        <f t="shared" si="17"/>
        <v>0</v>
      </c>
    </row>
    <row r="209" spans="1:11" x14ac:dyDescent="0.2">
      <c r="A209" s="7" t="s">
        <v>319</v>
      </c>
      <c r="B209" s="65">
        <v>0</v>
      </c>
      <c r="C209" s="34">
        <f>IF(B218=0, "-", B209/B218)</f>
        <v>0</v>
      </c>
      <c r="D209" s="65">
        <v>2</v>
      </c>
      <c r="E209" s="9">
        <f>IF(D218=0, "-", D209/D218)</f>
        <v>6.4516129032258063E-2</v>
      </c>
      <c r="F209" s="81">
        <v>24</v>
      </c>
      <c r="G209" s="34">
        <f>IF(F218=0, "-", F209/F218)</f>
        <v>6.1068702290076333E-2</v>
      </c>
      <c r="H209" s="65">
        <v>32</v>
      </c>
      <c r="I209" s="9">
        <f>IF(H218=0, "-", H209/H218)</f>
        <v>6.8376068376068383E-2</v>
      </c>
      <c r="J209" s="8">
        <f t="shared" si="16"/>
        <v>-1</v>
      </c>
      <c r="K209" s="9">
        <f t="shared" si="17"/>
        <v>-0.25</v>
      </c>
    </row>
    <row r="210" spans="1:11" x14ac:dyDescent="0.2">
      <c r="A210" s="7" t="s">
        <v>320</v>
      </c>
      <c r="B210" s="65">
        <v>19</v>
      </c>
      <c r="C210" s="34">
        <f>IF(B218=0, "-", B210/B218)</f>
        <v>0.52777777777777779</v>
      </c>
      <c r="D210" s="65">
        <v>6</v>
      </c>
      <c r="E210" s="9">
        <f>IF(D218=0, "-", D210/D218)</f>
        <v>0.19354838709677419</v>
      </c>
      <c r="F210" s="81">
        <v>180</v>
      </c>
      <c r="G210" s="34">
        <f>IF(F218=0, "-", F210/F218)</f>
        <v>0.4580152671755725</v>
      </c>
      <c r="H210" s="65">
        <v>239</v>
      </c>
      <c r="I210" s="9">
        <f>IF(H218=0, "-", H210/H218)</f>
        <v>0.51068376068376065</v>
      </c>
      <c r="J210" s="8">
        <f t="shared" si="16"/>
        <v>2.1666666666666665</v>
      </c>
      <c r="K210" s="9">
        <f t="shared" si="17"/>
        <v>-0.24686192468619247</v>
      </c>
    </row>
    <row r="211" spans="1:11" x14ac:dyDescent="0.2">
      <c r="A211" s="7" t="s">
        <v>321</v>
      </c>
      <c r="B211" s="65">
        <v>4</v>
      </c>
      <c r="C211" s="34">
        <f>IF(B218=0, "-", B211/B218)</f>
        <v>0.1111111111111111</v>
      </c>
      <c r="D211" s="65">
        <v>7</v>
      </c>
      <c r="E211" s="9">
        <f>IF(D218=0, "-", D211/D218)</f>
        <v>0.22580645161290322</v>
      </c>
      <c r="F211" s="81">
        <v>61</v>
      </c>
      <c r="G211" s="34">
        <f>IF(F218=0, "-", F211/F218)</f>
        <v>0.15521628498727735</v>
      </c>
      <c r="H211" s="65">
        <v>16</v>
      </c>
      <c r="I211" s="9">
        <f>IF(H218=0, "-", H211/H218)</f>
        <v>3.4188034188034191E-2</v>
      </c>
      <c r="J211" s="8">
        <f t="shared" si="16"/>
        <v>-0.42857142857142855</v>
      </c>
      <c r="K211" s="9">
        <f t="shared" si="17"/>
        <v>2.8125</v>
      </c>
    </row>
    <row r="212" spans="1:11" x14ac:dyDescent="0.2">
      <c r="A212" s="7" t="s">
        <v>322</v>
      </c>
      <c r="B212" s="65">
        <v>3</v>
      </c>
      <c r="C212" s="34">
        <f>IF(B218=0, "-", B212/B218)</f>
        <v>8.3333333333333329E-2</v>
      </c>
      <c r="D212" s="65">
        <v>1</v>
      </c>
      <c r="E212" s="9">
        <f>IF(D218=0, "-", D212/D218)</f>
        <v>3.2258064516129031E-2</v>
      </c>
      <c r="F212" s="81">
        <v>38</v>
      </c>
      <c r="G212" s="34">
        <f>IF(F218=0, "-", F212/F218)</f>
        <v>9.6692111959287536E-2</v>
      </c>
      <c r="H212" s="65">
        <v>47</v>
      </c>
      <c r="I212" s="9">
        <f>IF(H218=0, "-", H212/H218)</f>
        <v>0.10042735042735043</v>
      </c>
      <c r="J212" s="8">
        <f t="shared" si="16"/>
        <v>2</v>
      </c>
      <c r="K212" s="9">
        <f t="shared" si="17"/>
        <v>-0.19148936170212766</v>
      </c>
    </row>
    <row r="213" spans="1:11" x14ac:dyDescent="0.2">
      <c r="A213" s="7" t="s">
        <v>323</v>
      </c>
      <c r="B213" s="65">
        <v>1</v>
      </c>
      <c r="C213" s="34">
        <f>IF(B218=0, "-", B213/B218)</f>
        <v>2.7777777777777776E-2</v>
      </c>
      <c r="D213" s="65">
        <v>2</v>
      </c>
      <c r="E213" s="9">
        <f>IF(D218=0, "-", D213/D218)</f>
        <v>6.4516129032258063E-2</v>
      </c>
      <c r="F213" s="81">
        <v>12</v>
      </c>
      <c r="G213" s="34">
        <f>IF(F218=0, "-", F213/F218)</f>
        <v>3.0534351145038167E-2</v>
      </c>
      <c r="H213" s="65">
        <v>14</v>
      </c>
      <c r="I213" s="9">
        <f>IF(H218=0, "-", H213/H218)</f>
        <v>2.9914529914529916E-2</v>
      </c>
      <c r="J213" s="8">
        <f t="shared" si="16"/>
        <v>-0.5</v>
      </c>
      <c r="K213" s="9">
        <f t="shared" si="17"/>
        <v>-0.14285714285714285</v>
      </c>
    </row>
    <row r="214" spans="1:11" x14ac:dyDescent="0.2">
      <c r="A214" s="7" t="s">
        <v>324</v>
      </c>
      <c r="B214" s="65">
        <v>1</v>
      </c>
      <c r="C214" s="34">
        <f>IF(B218=0, "-", B214/B218)</f>
        <v>2.7777777777777776E-2</v>
      </c>
      <c r="D214" s="65">
        <v>1</v>
      </c>
      <c r="E214" s="9">
        <f>IF(D218=0, "-", D214/D218)</f>
        <v>3.2258064516129031E-2</v>
      </c>
      <c r="F214" s="81">
        <v>9</v>
      </c>
      <c r="G214" s="34">
        <f>IF(F218=0, "-", F214/F218)</f>
        <v>2.2900763358778626E-2</v>
      </c>
      <c r="H214" s="65">
        <v>13</v>
      </c>
      <c r="I214" s="9">
        <f>IF(H218=0, "-", H214/H218)</f>
        <v>2.7777777777777776E-2</v>
      </c>
      <c r="J214" s="8">
        <f t="shared" si="16"/>
        <v>0</v>
      </c>
      <c r="K214" s="9">
        <f t="shared" si="17"/>
        <v>-0.30769230769230771</v>
      </c>
    </row>
    <row r="215" spans="1:11" x14ac:dyDescent="0.2">
      <c r="A215" s="7" t="s">
        <v>325</v>
      </c>
      <c r="B215" s="65">
        <v>5</v>
      </c>
      <c r="C215" s="34">
        <f>IF(B218=0, "-", B215/B218)</f>
        <v>0.1388888888888889</v>
      </c>
      <c r="D215" s="65">
        <v>7</v>
      </c>
      <c r="E215" s="9">
        <f>IF(D218=0, "-", D215/D218)</f>
        <v>0.22580645161290322</v>
      </c>
      <c r="F215" s="81">
        <v>36</v>
      </c>
      <c r="G215" s="34">
        <f>IF(F218=0, "-", F215/F218)</f>
        <v>9.1603053435114504E-2</v>
      </c>
      <c r="H215" s="65">
        <v>57</v>
      </c>
      <c r="I215" s="9">
        <f>IF(H218=0, "-", H215/H218)</f>
        <v>0.12179487179487179</v>
      </c>
      <c r="J215" s="8">
        <f t="shared" si="16"/>
        <v>-0.2857142857142857</v>
      </c>
      <c r="K215" s="9">
        <f t="shared" si="17"/>
        <v>-0.36842105263157893</v>
      </c>
    </row>
    <row r="216" spans="1:11" x14ac:dyDescent="0.2">
      <c r="A216" s="7" t="s">
        <v>326</v>
      </c>
      <c r="B216" s="65">
        <v>2</v>
      </c>
      <c r="C216" s="34">
        <f>IF(B218=0, "-", B216/B218)</f>
        <v>5.5555555555555552E-2</v>
      </c>
      <c r="D216" s="65">
        <v>3</v>
      </c>
      <c r="E216" s="9">
        <f>IF(D218=0, "-", D216/D218)</f>
        <v>9.6774193548387094E-2</v>
      </c>
      <c r="F216" s="81">
        <v>20</v>
      </c>
      <c r="G216" s="34">
        <f>IF(F218=0, "-", F216/F218)</f>
        <v>5.0890585241730277E-2</v>
      </c>
      <c r="H216" s="65">
        <v>29</v>
      </c>
      <c r="I216" s="9">
        <f>IF(H218=0, "-", H216/H218)</f>
        <v>6.1965811965811968E-2</v>
      </c>
      <c r="J216" s="8">
        <f t="shared" si="16"/>
        <v>-0.33333333333333331</v>
      </c>
      <c r="K216" s="9">
        <f t="shared" si="17"/>
        <v>-0.31034482758620691</v>
      </c>
    </row>
    <row r="217" spans="1:11" x14ac:dyDescent="0.2">
      <c r="A217" s="2"/>
      <c r="B217" s="68"/>
      <c r="C217" s="33"/>
      <c r="D217" s="68"/>
      <c r="E217" s="6"/>
      <c r="F217" s="82"/>
      <c r="G217" s="33"/>
      <c r="H217" s="68"/>
      <c r="I217" s="6"/>
      <c r="J217" s="5"/>
      <c r="K217" s="6"/>
    </row>
    <row r="218" spans="1:11" s="43" customFormat="1" x14ac:dyDescent="0.2">
      <c r="A218" s="162" t="s">
        <v>591</v>
      </c>
      <c r="B218" s="71">
        <f>SUM(B207:B217)</f>
        <v>36</v>
      </c>
      <c r="C218" s="40">
        <f>B218/9098</f>
        <v>3.9569136073862388E-3</v>
      </c>
      <c r="D218" s="71">
        <f>SUM(D207:D217)</f>
        <v>31</v>
      </c>
      <c r="E218" s="41">
        <f>D218/7197</f>
        <v>4.3073502848409058E-3</v>
      </c>
      <c r="F218" s="77">
        <f>SUM(F207:F217)</f>
        <v>393</v>
      </c>
      <c r="G218" s="42">
        <f>F218/89434</f>
        <v>4.3943019433325134E-3</v>
      </c>
      <c r="H218" s="71">
        <f>SUM(H207:H217)</f>
        <v>468</v>
      </c>
      <c r="I218" s="41">
        <f>H218/91901</f>
        <v>5.0924364261542314E-3</v>
      </c>
      <c r="J218" s="37">
        <f>IF(D218=0, "-", IF((B218-D218)/D218&lt;10, (B218-D218)/D218, "&gt;999%"))</f>
        <v>0.16129032258064516</v>
      </c>
      <c r="K218" s="38">
        <f>IF(H218=0, "-", IF((F218-H218)/H218&lt;10, (F218-H218)/H218, "&gt;999%"))</f>
        <v>-0.16025641025641027</v>
      </c>
    </row>
    <row r="219" spans="1:11" x14ac:dyDescent="0.2">
      <c r="B219" s="83"/>
      <c r="D219" s="83"/>
      <c r="F219" s="83"/>
      <c r="H219" s="83"/>
    </row>
    <row r="220" spans="1:11" x14ac:dyDescent="0.2">
      <c r="A220" s="163" t="s">
        <v>150</v>
      </c>
      <c r="B220" s="61" t="s">
        <v>12</v>
      </c>
      <c r="C220" s="62" t="s">
        <v>13</v>
      </c>
      <c r="D220" s="61" t="s">
        <v>12</v>
      </c>
      <c r="E220" s="63" t="s">
        <v>13</v>
      </c>
      <c r="F220" s="62" t="s">
        <v>12</v>
      </c>
      <c r="G220" s="62" t="s">
        <v>13</v>
      </c>
      <c r="H220" s="61" t="s">
        <v>12</v>
      </c>
      <c r="I220" s="63" t="s">
        <v>13</v>
      </c>
      <c r="J220" s="61"/>
      <c r="K220" s="63"/>
    </row>
    <row r="221" spans="1:11" x14ac:dyDescent="0.2">
      <c r="A221" s="7" t="s">
        <v>327</v>
      </c>
      <c r="B221" s="65">
        <v>0</v>
      </c>
      <c r="C221" s="34">
        <f>IF(B238=0, "-", B221/B238)</f>
        <v>0</v>
      </c>
      <c r="D221" s="65">
        <v>0</v>
      </c>
      <c r="E221" s="9">
        <f>IF(D238=0, "-", D221/D238)</f>
        <v>0</v>
      </c>
      <c r="F221" s="81">
        <v>0</v>
      </c>
      <c r="G221" s="34">
        <f>IF(F238=0, "-", F221/F238)</f>
        <v>0</v>
      </c>
      <c r="H221" s="65">
        <v>1</v>
      </c>
      <c r="I221" s="9">
        <f>IF(H238=0, "-", H221/H238)</f>
        <v>3.6764705882352941E-3</v>
      </c>
      <c r="J221" s="8" t="str">
        <f t="shared" ref="J221:J236" si="18">IF(D221=0, "-", IF((B221-D221)/D221&lt;10, (B221-D221)/D221, "&gt;999%"))</f>
        <v>-</v>
      </c>
      <c r="K221" s="9">
        <f t="shared" ref="K221:K236" si="19">IF(H221=0, "-", IF((F221-H221)/H221&lt;10, (F221-H221)/H221, "&gt;999%"))</f>
        <v>-1</v>
      </c>
    </row>
    <row r="222" spans="1:11" x14ac:dyDescent="0.2">
      <c r="A222" s="7" t="s">
        <v>328</v>
      </c>
      <c r="B222" s="65">
        <v>0</v>
      </c>
      <c r="C222" s="34">
        <f>IF(B238=0, "-", B222/B238)</f>
        <v>0</v>
      </c>
      <c r="D222" s="65">
        <v>0</v>
      </c>
      <c r="E222" s="9">
        <f>IF(D238=0, "-", D222/D238)</f>
        <v>0</v>
      </c>
      <c r="F222" s="81">
        <v>12</v>
      </c>
      <c r="G222" s="34">
        <f>IF(F238=0, "-", F222/F238)</f>
        <v>5.6603773584905662E-2</v>
      </c>
      <c r="H222" s="65">
        <v>22</v>
      </c>
      <c r="I222" s="9">
        <f>IF(H238=0, "-", H222/H238)</f>
        <v>8.0882352941176475E-2</v>
      </c>
      <c r="J222" s="8" t="str">
        <f t="shared" si="18"/>
        <v>-</v>
      </c>
      <c r="K222" s="9">
        <f t="shared" si="19"/>
        <v>-0.45454545454545453</v>
      </c>
    </row>
    <row r="223" spans="1:11" x14ac:dyDescent="0.2">
      <c r="A223" s="7" t="s">
        <v>329</v>
      </c>
      <c r="B223" s="65">
        <v>1</v>
      </c>
      <c r="C223" s="34">
        <f>IF(B238=0, "-", B223/B238)</f>
        <v>5.5555555555555552E-2</v>
      </c>
      <c r="D223" s="65">
        <v>0</v>
      </c>
      <c r="E223" s="9">
        <f>IF(D238=0, "-", D223/D238)</f>
        <v>0</v>
      </c>
      <c r="F223" s="81">
        <v>5</v>
      </c>
      <c r="G223" s="34">
        <f>IF(F238=0, "-", F223/F238)</f>
        <v>2.358490566037736E-2</v>
      </c>
      <c r="H223" s="65">
        <v>3</v>
      </c>
      <c r="I223" s="9">
        <f>IF(H238=0, "-", H223/H238)</f>
        <v>1.1029411764705883E-2</v>
      </c>
      <c r="J223" s="8" t="str">
        <f t="shared" si="18"/>
        <v>-</v>
      </c>
      <c r="K223" s="9">
        <f t="shared" si="19"/>
        <v>0.66666666666666663</v>
      </c>
    </row>
    <row r="224" spans="1:11" x14ac:dyDescent="0.2">
      <c r="A224" s="7" t="s">
        <v>330</v>
      </c>
      <c r="B224" s="65">
        <v>8</v>
      </c>
      <c r="C224" s="34">
        <f>IF(B238=0, "-", B224/B238)</f>
        <v>0.44444444444444442</v>
      </c>
      <c r="D224" s="65">
        <v>0</v>
      </c>
      <c r="E224" s="9">
        <f>IF(D238=0, "-", D224/D238)</f>
        <v>0</v>
      </c>
      <c r="F224" s="81">
        <v>33</v>
      </c>
      <c r="G224" s="34">
        <f>IF(F238=0, "-", F224/F238)</f>
        <v>0.15566037735849056</v>
      </c>
      <c r="H224" s="65">
        <v>11</v>
      </c>
      <c r="I224" s="9">
        <f>IF(H238=0, "-", H224/H238)</f>
        <v>4.0441176470588237E-2</v>
      </c>
      <c r="J224" s="8" t="str">
        <f t="shared" si="18"/>
        <v>-</v>
      </c>
      <c r="K224" s="9">
        <f t="shared" si="19"/>
        <v>2</v>
      </c>
    </row>
    <row r="225" spans="1:11" x14ac:dyDescent="0.2">
      <c r="A225" s="7" t="s">
        <v>331</v>
      </c>
      <c r="B225" s="65">
        <v>0</v>
      </c>
      <c r="C225" s="34">
        <f>IF(B238=0, "-", B225/B238)</f>
        <v>0</v>
      </c>
      <c r="D225" s="65">
        <v>0</v>
      </c>
      <c r="E225" s="9">
        <f>IF(D238=0, "-", D225/D238)</f>
        <v>0</v>
      </c>
      <c r="F225" s="81">
        <v>17</v>
      </c>
      <c r="G225" s="34">
        <f>IF(F238=0, "-", F225/F238)</f>
        <v>8.0188679245283015E-2</v>
      </c>
      <c r="H225" s="65">
        <v>6</v>
      </c>
      <c r="I225" s="9">
        <f>IF(H238=0, "-", H225/H238)</f>
        <v>2.2058823529411766E-2</v>
      </c>
      <c r="J225" s="8" t="str">
        <f t="shared" si="18"/>
        <v>-</v>
      </c>
      <c r="K225" s="9">
        <f t="shared" si="19"/>
        <v>1.8333333333333333</v>
      </c>
    </row>
    <row r="226" spans="1:11" x14ac:dyDescent="0.2">
      <c r="A226" s="7" t="s">
        <v>332</v>
      </c>
      <c r="B226" s="65">
        <v>0</v>
      </c>
      <c r="C226" s="34">
        <f>IF(B238=0, "-", B226/B238)</f>
        <v>0</v>
      </c>
      <c r="D226" s="65">
        <v>0</v>
      </c>
      <c r="E226" s="9">
        <f>IF(D238=0, "-", D226/D238)</f>
        <v>0</v>
      </c>
      <c r="F226" s="81">
        <v>3</v>
      </c>
      <c r="G226" s="34">
        <f>IF(F238=0, "-", F226/F238)</f>
        <v>1.4150943396226415E-2</v>
      </c>
      <c r="H226" s="65">
        <v>7</v>
      </c>
      <c r="I226" s="9">
        <f>IF(H238=0, "-", H226/H238)</f>
        <v>2.5735294117647058E-2</v>
      </c>
      <c r="J226" s="8" t="str">
        <f t="shared" si="18"/>
        <v>-</v>
      </c>
      <c r="K226" s="9">
        <f t="shared" si="19"/>
        <v>-0.5714285714285714</v>
      </c>
    </row>
    <row r="227" spans="1:11" x14ac:dyDescent="0.2">
      <c r="A227" s="7" t="s">
        <v>333</v>
      </c>
      <c r="B227" s="65">
        <v>0</v>
      </c>
      <c r="C227" s="34">
        <f>IF(B238=0, "-", B227/B238)</f>
        <v>0</v>
      </c>
      <c r="D227" s="65">
        <v>0</v>
      </c>
      <c r="E227" s="9">
        <f>IF(D238=0, "-", D227/D238)</f>
        <v>0</v>
      </c>
      <c r="F227" s="81">
        <v>2</v>
      </c>
      <c r="G227" s="34">
        <f>IF(F238=0, "-", F227/F238)</f>
        <v>9.433962264150943E-3</v>
      </c>
      <c r="H227" s="65">
        <v>6</v>
      </c>
      <c r="I227" s="9">
        <f>IF(H238=0, "-", H227/H238)</f>
        <v>2.2058823529411766E-2</v>
      </c>
      <c r="J227" s="8" t="str">
        <f t="shared" si="18"/>
        <v>-</v>
      </c>
      <c r="K227" s="9">
        <f t="shared" si="19"/>
        <v>-0.66666666666666663</v>
      </c>
    </row>
    <row r="228" spans="1:11" x14ac:dyDescent="0.2">
      <c r="A228" s="7" t="s">
        <v>334</v>
      </c>
      <c r="B228" s="65">
        <v>0</v>
      </c>
      <c r="C228" s="34">
        <f>IF(B238=0, "-", B228/B238)</f>
        <v>0</v>
      </c>
      <c r="D228" s="65">
        <v>1</v>
      </c>
      <c r="E228" s="9">
        <f>IF(D238=0, "-", D228/D238)</f>
        <v>9.0909090909090912E-2</v>
      </c>
      <c r="F228" s="81">
        <v>15</v>
      </c>
      <c r="G228" s="34">
        <f>IF(F238=0, "-", F228/F238)</f>
        <v>7.0754716981132074E-2</v>
      </c>
      <c r="H228" s="65">
        <v>14</v>
      </c>
      <c r="I228" s="9">
        <f>IF(H238=0, "-", H228/H238)</f>
        <v>5.1470588235294115E-2</v>
      </c>
      <c r="J228" s="8">
        <f t="shared" si="18"/>
        <v>-1</v>
      </c>
      <c r="K228" s="9">
        <f t="shared" si="19"/>
        <v>7.1428571428571425E-2</v>
      </c>
    </row>
    <row r="229" spans="1:11" x14ac:dyDescent="0.2">
      <c r="A229" s="7" t="s">
        <v>335</v>
      </c>
      <c r="B229" s="65">
        <v>0</v>
      </c>
      <c r="C229" s="34">
        <f>IF(B238=0, "-", B229/B238)</f>
        <v>0</v>
      </c>
      <c r="D229" s="65">
        <v>0</v>
      </c>
      <c r="E229" s="9">
        <f>IF(D238=0, "-", D229/D238)</f>
        <v>0</v>
      </c>
      <c r="F229" s="81">
        <v>2</v>
      </c>
      <c r="G229" s="34">
        <f>IF(F238=0, "-", F229/F238)</f>
        <v>9.433962264150943E-3</v>
      </c>
      <c r="H229" s="65">
        <v>0</v>
      </c>
      <c r="I229" s="9">
        <f>IF(H238=0, "-", H229/H238)</f>
        <v>0</v>
      </c>
      <c r="J229" s="8" t="str">
        <f t="shared" si="18"/>
        <v>-</v>
      </c>
      <c r="K229" s="9" t="str">
        <f t="shared" si="19"/>
        <v>-</v>
      </c>
    </row>
    <row r="230" spans="1:11" x14ac:dyDescent="0.2">
      <c r="A230" s="7" t="s">
        <v>336</v>
      </c>
      <c r="B230" s="65">
        <v>0</v>
      </c>
      <c r="C230" s="34">
        <f>IF(B238=0, "-", B230/B238)</f>
        <v>0</v>
      </c>
      <c r="D230" s="65">
        <v>0</v>
      </c>
      <c r="E230" s="9">
        <f>IF(D238=0, "-", D230/D238)</f>
        <v>0</v>
      </c>
      <c r="F230" s="81">
        <v>2</v>
      </c>
      <c r="G230" s="34">
        <f>IF(F238=0, "-", F230/F238)</f>
        <v>9.433962264150943E-3</v>
      </c>
      <c r="H230" s="65">
        <v>3</v>
      </c>
      <c r="I230" s="9">
        <f>IF(H238=0, "-", H230/H238)</f>
        <v>1.1029411764705883E-2</v>
      </c>
      <c r="J230" s="8" t="str">
        <f t="shared" si="18"/>
        <v>-</v>
      </c>
      <c r="K230" s="9">
        <f t="shared" si="19"/>
        <v>-0.33333333333333331</v>
      </c>
    </row>
    <row r="231" spans="1:11" x14ac:dyDescent="0.2">
      <c r="A231" s="7" t="s">
        <v>337</v>
      </c>
      <c r="B231" s="65">
        <v>6</v>
      </c>
      <c r="C231" s="34">
        <f>IF(B238=0, "-", B231/B238)</f>
        <v>0.33333333333333331</v>
      </c>
      <c r="D231" s="65">
        <v>5</v>
      </c>
      <c r="E231" s="9">
        <f>IF(D238=0, "-", D231/D238)</f>
        <v>0.45454545454545453</v>
      </c>
      <c r="F231" s="81">
        <v>73</v>
      </c>
      <c r="G231" s="34">
        <f>IF(F238=0, "-", F231/F238)</f>
        <v>0.34433962264150941</v>
      </c>
      <c r="H231" s="65">
        <v>113</v>
      </c>
      <c r="I231" s="9">
        <f>IF(H238=0, "-", H231/H238)</f>
        <v>0.41544117647058826</v>
      </c>
      <c r="J231" s="8">
        <f t="shared" si="18"/>
        <v>0.2</v>
      </c>
      <c r="K231" s="9">
        <f t="shared" si="19"/>
        <v>-0.35398230088495575</v>
      </c>
    </row>
    <row r="232" spans="1:11" x14ac:dyDescent="0.2">
      <c r="A232" s="7" t="s">
        <v>338</v>
      </c>
      <c r="B232" s="65">
        <v>2</v>
      </c>
      <c r="C232" s="34">
        <f>IF(B238=0, "-", B232/B238)</f>
        <v>0.1111111111111111</v>
      </c>
      <c r="D232" s="65">
        <v>2</v>
      </c>
      <c r="E232" s="9">
        <f>IF(D238=0, "-", D232/D238)</f>
        <v>0.18181818181818182</v>
      </c>
      <c r="F232" s="81">
        <v>17</v>
      </c>
      <c r="G232" s="34">
        <f>IF(F238=0, "-", F232/F238)</f>
        <v>8.0188679245283015E-2</v>
      </c>
      <c r="H232" s="65">
        <v>24</v>
      </c>
      <c r="I232" s="9">
        <f>IF(H238=0, "-", H232/H238)</f>
        <v>8.8235294117647065E-2</v>
      </c>
      <c r="J232" s="8">
        <f t="shared" si="18"/>
        <v>0</v>
      </c>
      <c r="K232" s="9">
        <f t="shared" si="19"/>
        <v>-0.29166666666666669</v>
      </c>
    </row>
    <row r="233" spans="1:11" x14ac:dyDescent="0.2">
      <c r="A233" s="7" t="s">
        <v>339</v>
      </c>
      <c r="B233" s="65">
        <v>0</v>
      </c>
      <c r="C233" s="34">
        <f>IF(B238=0, "-", B233/B238)</f>
        <v>0</v>
      </c>
      <c r="D233" s="65">
        <v>0</v>
      </c>
      <c r="E233" s="9">
        <f>IF(D238=0, "-", D233/D238)</f>
        <v>0</v>
      </c>
      <c r="F233" s="81">
        <v>1</v>
      </c>
      <c r="G233" s="34">
        <f>IF(F238=0, "-", F233/F238)</f>
        <v>4.7169811320754715E-3</v>
      </c>
      <c r="H233" s="65">
        <v>10</v>
      </c>
      <c r="I233" s="9">
        <f>IF(H238=0, "-", H233/H238)</f>
        <v>3.6764705882352942E-2</v>
      </c>
      <c r="J233" s="8" t="str">
        <f t="shared" si="18"/>
        <v>-</v>
      </c>
      <c r="K233" s="9">
        <f t="shared" si="19"/>
        <v>-0.9</v>
      </c>
    </row>
    <row r="234" spans="1:11" x14ac:dyDescent="0.2">
      <c r="A234" s="7" t="s">
        <v>340</v>
      </c>
      <c r="B234" s="65">
        <v>0</v>
      </c>
      <c r="C234" s="34">
        <f>IF(B238=0, "-", B234/B238)</f>
        <v>0</v>
      </c>
      <c r="D234" s="65">
        <v>1</v>
      </c>
      <c r="E234" s="9">
        <f>IF(D238=0, "-", D234/D238)</f>
        <v>9.0909090909090912E-2</v>
      </c>
      <c r="F234" s="81">
        <v>7</v>
      </c>
      <c r="G234" s="34">
        <f>IF(F238=0, "-", F234/F238)</f>
        <v>3.3018867924528301E-2</v>
      </c>
      <c r="H234" s="65">
        <v>5</v>
      </c>
      <c r="I234" s="9">
        <f>IF(H238=0, "-", H234/H238)</f>
        <v>1.8382352941176471E-2</v>
      </c>
      <c r="J234" s="8">
        <f t="shared" si="18"/>
        <v>-1</v>
      </c>
      <c r="K234" s="9">
        <f t="shared" si="19"/>
        <v>0.4</v>
      </c>
    </row>
    <row r="235" spans="1:11" x14ac:dyDescent="0.2">
      <c r="A235" s="7" t="s">
        <v>341</v>
      </c>
      <c r="B235" s="65">
        <v>1</v>
      </c>
      <c r="C235" s="34">
        <f>IF(B238=0, "-", B235/B238)</f>
        <v>5.5555555555555552E-2</v>
      </c>
      <c r="D235" s="65">
        <v>0</v>
      </c>
      <c r="E235" s="9">
        <f>IF(D238=0, "-", D235/D238)</f>
        <v>0</v>
      </c>
      <c r="F235" s="81">
        <v>10</v>
      </c>
      <c r="G235" s="34">
        <f>IF(F238=0, "-", F235/F238)</f>
        <v>4.716981132075472E-2</v>
      </c>
      <c r="H235" s="65">
        <v>11</v>
      </c>
      <c r="I235" s="9">
        <f>IF(H238=0, "-", H235/H238)</f>
        <v>4.0441176470588237E-2</v>
      </c>
      <c r="J235" s="8" t="str">
        <f t="shared" si="18"/>
        <v>-</v>
      </c>
      <c r="K235" s="9">
        <f t="shared" si="19"/>
        <v>-9.0909090909090912E-2</v>
      </c>
    </row>
    <row r="236" spans="1:11" x14ac:dyDescent="0.2">
      <c r="A236" s="7" t="s">
        <v>342</v>
      </c>
      <c r="B236" s="65">
        <v>0</v>
      </c>
      <c r="C236" s="34">
        <f>IF(B238=0, "-", B236/B238)</f>
        <v>0</v>
      </c>
      <c r="D236" s="65">
        <v>2</v>
      </c>
      <c r="E236" s="9">
        <f>IF(D238=0, "-", D236/D238)</f>
        <v>0.18181818181818182</v>
      </c>
      <c r="F236" s="81">
        <v>13</v>
      </c>
      <c r="G236" s="34">
        <f>IF(F238=0, "-", F236/F238)</f>
        <v>6.1320754716981132E-2</v>
      </c>
      <c r="H236" s="65">
        <v>36</v>
      </c>
      <c r="I236" s="9">
        <f>IF(H238=0, "-", H236/H238)</f>
        <v>0.13235294117647059</v>
      </c>
      <c r="J236" s="8">
        <f t="shared" si="18"/>
        <v>-1</v>
      </c>
      <c r="K236" s="9">
        <f t="shared" si="19"/>
        <v>-0.63888888888888884</v>
      </c>
    </row>
    <row r="237" spans="1:11" x14ac:dyDescent="0.2">
      <c r="A237" s="2"/>
      <c r="B237" s="68"/>
      <c r="C237" s="33"/>
      <c r="D237" s="68"/>
      <c r="E237" s="6"/>
      <c r="F237" s="82"/>
      <c r="G237" s="33"/>
      <c r="H237" s="68"/>
      <c r="I237" s="6"/>
      <c r="J237" s="5"/>
      <c r="K237" s="6"/>
    </row>
    <row r="238" spans="1:11" s="43" customFormat="1" x14ac:dyDescent="0.2">
      <c r="A238" s="162" t="s">
        <v>590</v>
      </c>
      <c r="B238" s="71">
        <f>SUM(B221:B237)</f>
        <v>18</v>
      </c>
      <c r="C238" s="40">
        <f>B238/9098</f>
        <v>1.9784568036931194E-3</v>
      </c>
      <c r="D238" s="71">
        <f>SUM(D221:D237)</f>
        <v>11</v>
      </c>
      <c r="E238" s="41">
        <f>D238/7197</f>
        <v>1.5284146172016117E-3</v>
      </c>
      <c r="F238" s="77">
        <f>SUM(F221:F237)</f>
        <v>212</v>
      </c>
      <c r="G238" s="42">
        <f>F238/89434</f>
        <v>2.3704631348256816E-3</v>
      </c>
      <c r="H238" s="71">
        <f>SUM(H221:H237)</f>
        <v>272</v>
      </c>
      <c r="I238" s="41">
        <f>H238/91901</f>
        <v>2.9597066408417754E-3</v>
      </c>
      <c r="J238" s="37">
        <f>IF(D238=0, "-", IF((B238-D238)/D238&lt;10, (B238-D238)/D238, "&gt;999%"))</f>
        <v>0.63636363636363635</v>
      </c>
      <c r="K238" s="38">
        <f>IF(H238=0, "-", IF((F238-H238)/H238&lt;10, (F238-H238)/H238, "&gt;999%"))</f>
        <v>-0.22058823529411764</v>
      </c>
    </row>
    <row r="239" spans="1:11" x14ac:dyDescent="0.2">
      <c r="B239" s="83"/>
      <c r="D239" s="83"/>
      <c r="F239" s="83"/>
      <c r="H239" s="83"/>
    </row>
    <row r="240" spans="1:11" x14ac:dyDescent="0.2">
      <c r="A240" s="163" t="s">
        <v>151</v>
      </c>
      <c r="B240" s="61" t="s">
        <v>12</v>
      </c>
      <c r="C240" s="62" t="s">
        <v>13</v>
      </c>
      <c r="D240" s="61" t="s">
        <v>12</v>
      </c>
      <c r="E240" s="63" t="s">
        <v>13</v>
      </c>
      <c r="F240" s="62" t="s">
        <v>12</v>
      </c>
      <c r="G240" s="62" t="s">
        <v>13</v>
      </c>
      <c r="H240" s="61" t="s">
        <v>12</v>
      </c>
      <c r="I240" s="63" t="s">
        <v>13</v>
      </c>
      <c r="J240" s="61"/>
      <c r="K240" s="63"/>
    </row>
    <row r="241" spans="1:11" x14ac:dyDescent="0.2">
      <c r="A241" s="7" t="s">
        <v>343</v>
      </c>
      <c r="B241" s="65">
        <v>1</v>
      </c>
      <c r="C241" s="34">
        <f>IF(B257=0, "-", B241/B257)</f>
        <v>0.2</v>
      </c>
      <c r="D241" s="65">
        <v>0</v>
      </c>
      <c r="E241" s="9">
        <f>IF(D257=0, "-", D241/D257)</f>
        <v>0</v>
      </c>
      <c r="F241" s="81">
        <v>4</v>
      </c>
      <c r="G241" s="34">
        <f>IF(F257=0, "-", F241/F257)</f>
        <v>4.7619047619047616E-2</v>
      </c>
      <c r="H241" s="65">
        <v>8</v>
      </c>
      <c r="I241" s="9">
        <f>IF(H257=0, "-", H241/H257)</f>
        <v>8.4210526315789472E-2</v>
      </c>
      <c r="J241" s="8" t="str">
        <f t="shared" ref="J241:J255" si="20">IF(D241=0, "-", IF((B241-D241)/D241&lt;10, (B241-D241)/D241, "&gt;999%"))</f>
        <v>-</v>
      </c>
      <c r="K241" s="9">
        <f t="shared" ref="K241:K255" si="21">IF(H241=0, "-", IF((F241-H241)/H241&lt;10, (F241-H241)/H241, "&gt;999%"))</f>
        <v>-0.5</v>
      </c>
    </row>
    <row r="242" spans="1:11" x14ac:dyDescent="0.2">
      <c r="A242" s="7" t="s">
        <v>344</v>
      </c>
      <c r="B242" s="65">
        <v>0</v>
      </c>
      <c r="C242" s="34">
        <f>IF(B257=0, "-", B242/B257)</f>
        <v>0</v>
      </c>
      <c r="D242" s="65">
        <v>0</v>
      </c>
      <c r="E242" s="9">
        <f>IF(D257=0, "-", D242/D257)</f>
        <v>0</v>
      </c>
      <c r="F242" s="81">
        <v>0</v>
      </c>
      <c r="G242" s="34">
        <f>IF(F257=0, "-", F242/F257)</f>
        <v>0</v>
      </c>
      <c r="H242" s="65">
        <v>1</v>
      </c>
      <c r="I242" s="9">
        <f>IF(H257=0, "-", H242/H257)</f>
        <v>1.0526315789473684E-2</v>
      </c>
      <c r="J242" s="8" t="str">
        <f t="shared" si="20"/>
        <v>-</v>
      </c>
      <c r="K242" s="9">
        <f t="shared" si="21"/>
        <v>-1</v>
      </c>
    </row>
    <row r="243" spans="1:11" x14ac:dyDescent="0.2">
      <c r="A243" s="7" t="s">
        <v>345</v>
      </c>
      <c r="B243" s="65">
        <v>2</v>
      </c>
      <c r="C243" s="34">
        <f>IF(B257=0, "-", B243/B257)</f>
        <v>0.4</v>
      </c>
      <c r="D243" s="65">
        <v>2</v>
      </c>
      <c r="E243" s="9">
        <f>IF(D257=0, "-", D243/D257)</f>
        <v>0.5</v>
      </c>
      <c r="F243" s="81">
        <v>11</v>
      </c>
      <c r="G243" s="34">
        <f>IF(F257=0, "-", F243/F257)</f>
        <v>0.13095238095238096</v>
      </c>
      <c r="H243" s="65">
        <v>7</v>
      </c>
      <c r="I243" s="9">
        <f>IF(H257=0, "-", H243/H257)</f>
        <v>7.3684210526315783E-2</v>
      </c>
      <c r="J243" s="8">
        <f t="shared" si="20"/>
        <v>0</v>
      </c>
      <c r="K243" s="9">
        <f t="shared" si="21"/>
        <v>0.5714285714285714</v>
      </c>
    </row>
    <row r="244" spans="1:11" x14ac:dyDescent="0.2">
      <c r="A244" s="7" t="s">
        <v>346</v>
      </c>
      <c r="B244" s="65">
        <v>0</v>
      </c>
      <c r="C244" s="34">
        <f>IF(B257=0, "-", B244/B257)</f>
        <v>0</v>
      </c>
      <c r="D244" s="65">
        <v>0</v>
      </c>
      <c r="E244" s="9">
        <f>IF(D257=0, "-", D244/D257)</f>
        <v>0</v>
      </c>
      <c r="F244" s="81">
        <v>7</v>
      </c>
      <c r="G244" s="34">
        <f>IF(F257=0, "-", F244/F257)</f>
        <v>8.3333333333333329E-2</v>
      </c>
      <c r="H244" s="65">
        <v>5</v>
      </c>
      <c r="I244" s="9">
        <f>IF(H257=0, "-", H244/H257)</f>
        <v>5.2631578947368418E-2</v>
      </c>
      <c r="J244" s="8" t="str">
        <f t="shared" si="20"/>
        <v>-</v>
      </c>
      <c r="K244" s="9">
        <f t="shared" si="21"/>
        <v>0.4</v>
      </c>
    </row>
    <row r="245" spans="1:11" x14ac:dyDescent="0.2">
      <c r="A245" s="7" t="s">
        <v>347</v>
      </c>
      <c r="B245" s="65">
        <v>0</v>
      </c>
      <c r="C245" s="34">
        <f>IF(B257=0, "-", B245/B257)</f>
        <v>0</v>
      </c>
      <c r="D245" s="65">
        <v>0</v>
      </c>
      <c r="E245" s="9">
        <f>IF(D257=0, "-", D245/D257)</f>
        <v>0</v>
      </c>
      <c r="F245" s="81">
        <v>0</v>
      </c>
      <c r="G245" s="34">
        <f>IF(F257=0, "-", F245/F257)</f>
        <v>0</v>
      </c>
      <c r="H245" s="65">
        <v>1</v>
      </c>
      <c r="I245" s="9">
        <f>IF(H257=0, "-", H245/H257)</f>
        <v>1.0526315789473684E-2</v>
      </c>
      <c r="J245" s="8" t="str">
        <f t="shared" si="20"/>
        <v>-</v>
      </c>
      <c r="K245" s="9">
        <f t="shared" si="21"/>
        <v>-1</v>
      </c>
    </row>
    <row r="246" spans="1:11" x14ac:dyDescent="0.2">
      <c r="A246" s="7" t="s">
        <v>348</v>
      </c>
      <c r="B246" s="65">
        <v>2</v>
      </c>
      <c r="C246" s="34">
        <f>IF(B257=0, "-", B246/B257)</f>
        <v>0.4</v>
      </c>
      <c r="D246" s="65">
        <v>0</v>
      </c>
      <c r="E246" s="9">
        <f>IF(D257=0, "-", D246/D257)</f>
        <v>0</v>
      </c>
      <c r="F246" s="81">
        <v>20</v>
      </c>
      <c r="G246" s="34">
        <f>IF(F257=0, "-", F246/F257)</f>
        <v>0.23809523809523808</v>
      </c>
      <c r="H246" s="65">
        <v>24</v>
      </c>
      <c r="I246" s="9">
        <f>IF(H257=0, "-", H246/H257)</f>
        <v>0.25263157894736843</v>
      </c>
      <c r="J246" s="8" t="str">
        <f t="shared" si="20"/>
        <v>-</v>
      </c>
      <c r="K246" s="9">
        <f t="shared" si="21"/>
        <v>-0.16666666666666666</v>
      </c>
    </row>
    <row r="247" spans="1:11" x14ac:dyDescent="0.2">
      <c r="A247" s="7" t="s">
        <v>349</v>
      </c>
      <c r="B247" s="65">
        <v>0</v>
      </c>
      <c r="C247" s="34">
        <f>IF(B257=0, "-", B247/B257)</f>
        <v>0</v>
      </c>
      <c r="D247" s="65">
        <v>0</v>
      </c>
      <c r="E247" s="9">
        <f>IF(D257=0, "-", D247/D257)</f>
        <v>0</v>
      </c>
      <c r="F247" s="81">
        <v>0</v>
      </c>
      <c r="G247" s="34">
        <f>IF(F257=0, "-", F247/F257)</f>
        <v>0</v>
      </c>
      <c r="H247" s="65">
        <v>1</v>
      </c>
      <c r="I247" s="9">
        <f>IF(H257=0, "-", H247/H257)</f>
        <v>1.0526315789473684E-2</v>
      </c>
      <c r="J247" s="8" t="str">
        <f t="shared" si="20"/>
        <v>-</v>
      </c>
      <c r="K247" s="9">
        <f t="shared" si="21"/>
        <v>-1</v>
      </c>
    </row>
    <row r="248" spans="1:11" x14ac:dyDescent="0.2">
      <c r="A248" s="7" t="s">
        <v>350</v>
      </c>
      <c r="B248" s="65">
        <v>0</v>
      </c>
      <c r="C248" s="34">
        <f>IF(B257=0, "-", B248/B257)</f>
        <v>0</v>
      </c>
      <c r="D248" s="65">
        <v>0</v>
      </c>
      <c r="E248" s="9">
        <f>IF(D257=0, "-", D248/D257)</f>
        <v>0</v>
      </c>
      <c r="F248" s="81">
        <v>6</v>
      </c>
      <c r="G248" s="34">
        <f>IF(F257=0, "-", F248/F257)</f>
        <v>7.1428571428571425E-2</v>
      </c>
      <c r="H248" s="65">
        <v>4</v>
      </c>
      <c r="I248" s="9">
        <f>IF(H257=0, "-", H248/H257)</f>
        <v>4.2105263157894736E-2</v>
      </c>
      <c r="J248" s="8" t="str">
        <f t="shared" si="20"/>
        <v>-</v>
      </c>
      <c r="K248" s="9">
        <f t="shared" si="21"/>
        <v>0.5</v>
      </c>
    </row>
    <row r="249" spans="1:11" x14ac:dyDescent="0.2">
      <c r="A249" s="7" t="s">
        <v>351</v>
      </c>
      <c r="B249" s="65">
        <v>0</v>
      </c>
      <c r="C249" s="34">
        <f>IF(B257=0, "-", B249/B257)</f>
        <v>0</v>
      </c>
      <c r="D249" s="65">
        <v>0</v>
      </c>
      <c r="E249" s="9">
        <f>IF(D257=0, "-", D249/D257)</f>
        <v>0</v>
      </c>
      <c r="F249" s="81">
        <v>0</v>
      </c>
      <c r="G249" s="34">
        <f>IF(F257=0, "-", F249/F257)</f>
        <v>0</v>
      </c>
      <c r="H249" s="65">
        <v>1</v>
      </c>
      <c r="I249" s="9">
        <f>IF(H257=0, "-", H249/H257)</f>
        <v>1.0526315789473684E-2</v>
      </c>
      <c r="J249" s="8" t="str">
        <f t="shared" si="20"/>
        <v>-</v>
      </c>
      <c r="K249" s="9">
        <f t="shared" si="21"/>
        <v>-1</v>
      </c>
    </row>
    <row r="250" spans="1:11" x14ac:dyDescent="0.2">
      <c r="A250" s="7" t="s">
        <v>352</v>
      </c>
      <c r="B250" s="65">
        <v>0</v>
      </c>
      <c r="C250" s="34">
        <f>IF(B257=0, "-", B250/B257)</f>
        <v>0</v>
      </c>
      <c r="D250" s="65">
        <v>0</v>
      </c>
      <c r="E250" s="9">
        <f>IF(D257=0, "-", D250/D257)</f>
        <v>0</v>
      </c>
      <c r="F250" s="81">
        <v>3</v>
      </c>
      <c r="G250" s="34">
        <f>IF(F257=0, "-", F250/F257)</f>
        <v>3.5714285714285712E-2</v>
      </c>
      <c r="H250" s="65">
        <v>0</v>
      </c>
      <c r="I250" s="9">
        <f>IF(H257=0, "-", H250/H257)</f>
        <v>0</v>
      </c>
      <c r="J250" s="8" t="str">
        <f t="shared" si="20"/>
        <v>-</v>
      </c>
      <c r="K250" s="9" t="str">
        <f t="shared" si="21"/>
        <v>-</v>
      </c>
    </row>
    <row r="251" spans="1:11" x14ac:dyDescent="0.2">
      <c r="A251" s="7" t="s">
        <v>353</v>
      </c>
      <c r="B251" s="65">
        <v>0</v>
      </c>
      <c r="C251" s="34">
        <f>IF(B257=0, "-", B251/B257)</f>
        <v>0</v>
      </c>
      <c r="D251" s="65">
        <v>0</v>
      </c>
      <c r="E251" s="9">
        <f>IF(D257=0, "-", D251/D257)</f>
        <v>0</v>
      </c>
      <c r="F251" s="81">
        <v>0</v>
      </c>
      <c r="G251" s="34">
        <f>IF(F257=0, "-", F251/F257)</f>
        <v>0</v>
      </c>
      <c r="H251" s="65">
        <v>7</v>
      </c>
      <c r="I251" s="9">
        <f>IF(H257=0, "-", H251/H257)</f>
        <v>7.3684210526315783E-2</v>
      </c>
      <c r="J251" s="8" t="str">
        <f t="shared" si="20"/>
        <v>-</v>
      </c>
      <c r="K251" s="9">
        <f t="shared" si="21"/>
        <v>-1</v>
      </c>
    </row>
    <row r="252" spans="1:11" x14ac:dyDescent="0.2">
      <c r="A252" s="7" t="s">
        <v>354</v>
      </c>
      <c r="B252" s="65">
        <v>0</v>
      </c>
      <c r="C252" s="34">
        <f>IF(B257=0, "-", B252/B257)</f>
        <v>0</v>
      </c>
      <c r="D252" s="65">
        <v>0</v>
      </c>
      <c r="E252" s="9">
        <f>IF(D257=0, "-", D252/D257)</f>
        <v>0</v>
      </c>
      <c r="F252" s="81">
        <v>1</v>
      </c>
      <c r="G252" s="34">
        <f>IF(F257=0, "-", F252/F257)</f>
        <v>1.1904761904761904E-2</v>
      </c>
      <c r="H252" s="65">
        <v>2</v>
      </c>
      <c r="I252" s="9">
        <f>IF(H257=0, "-", H252/H257)</f>
        <v>2.1052631578947368E-2</v>
      </c>
      <c r="J252" s="8" t="str">
        <f t="shared" si="20"/>
        <v>-</v>
      </c>
      <c r="K252" s="9">
        <f t="shared" si="21"/>
        <v>-0.5</v>
      </c>
    </row>
    <row r="253" spans="1:11" x14ac:dyDescent="0.2">
      <c r="A253" s="7" t="s">
        <v>355</v>
      </c>
      <c r="B253" s="65">
        <v>0</v>
      </c>
      <c r="C253" s="34">
        <f>IF(B257=0, "-", B253/B257)</f>
        <v>0</v>
      </c>
      <c r="D253" s="65">
        <v>0</v>
      </c>
      <c r="E253" s="9">
        <f>IF(D257=0, "-", D253/D257)</f>
        <v>0</v>
      </c>
      <c r="F253" s="81">
        <v>2</v>
      </c>
      <c r="G253" s="34">
        <f>IF(F257=0, "-", F253/F257)</f>
        <v>2.3809523809523808E-2</v>
      </c>
      <c r="H253" s="65">
        <v>3</v>
      </c>
      <c r="I253" s="9">
        <f>IF(H257=0, "-", H253/H257)</f>
        <v>3.1578947368421054E-2</v>
      </c>
      <c r="J253" s="8" t="str">
        <f t="shared" si="20"/>
        <v>-</v>
      </c>
      <c r="K253" s="9">
        <f t="shared" si="21"/>
        <v>-0.33333333333333331</v>
      </c>
    </row>
    <row r="254" spans="1:11" x14ac:dyDescent="0.2">
      <c r="A254" s="7" t="s">
        <v>356</v>
      </c>
      <c r="B254" s="65">
        <v>0</v>
      </c>
      <c r="C254" s="34">
        <f>IF(B257=0, "-", B254/B257)</f>
        <v>0</v>
      </c>
      <c r="D254" s="65">
        <v>2</v>
      </c>
      <c r="E254" s="9">
        <f>IF(D257=0, "-", D254/D257)</f>
        <v>0.5</v>
      </c>
      <c r="F254" s="81">
        <v>28</v>
      </c>
      <c r="G254" s="34">
        <f>IF(F257=0, "-", F254/F257)</f>
        <v>0.33333333333333331</v>
      </c>
      <c r="H254" s="65">
        <v>29</v>
      </c>
      <c r="I254" s="9">
        <f>IF(H257=0, "-", H254/H257)</f>
        <v>0.30526315789473685</v>
      </c>
      <c r="J254" s="8">
        <f t="shared" si="20"/>
        <v>-1</v>
      </c>
      <c r="K254" s="9">
        <f t="shared" si="21"/>
        <v>-3.4482758620689655E-2</v>
      </c>
    </row>
    <row r="255" spans="1:11" x14ac:dyDescent="0.2">
      <c r="A255" s="7" t="s">
        <v>357</v>
      </c>
      <c r="B255" s="65">
        <v>0</v>
      </c>
      <c r="C255" s="34">
        <f>IF(B257=0, "-", B255/B257)</f>
        <v>0</v>
      </c>
      <c r="D255" s="65">
        <v>0</v>
      </c>
      <c r="E255" s="9">
        <f>IF(D257=0, "-", D255/D257)</f>
        <v>0</v>
      </c>
      <c r="F255" s="81">
        <v>2</v>
      </c>
      <c r="G255" s="34">
        <f>IF(F257=0, "-", F255/F257)</f>
        <v>2.3809523809523808E-2</v>
      </c>
      <c r="H255" s="65">
        <v>2</v>
      </c>
      <c r="I255" s="9">
        <f>IF(H257=0, "-", H255/H257)</f>
        <v>2.1052631578947368E-2</v>
      </c>
      <c r="J255" s="8" t="str">
        <f t="shared" si="20"/>
        <v>-</v>
      </c>
      <c r="K255" s="9">
        <f t="shared" si="21"/>
        <v>0</v>
      </c>
    </row>
    <row r="256" spans="1:11" x14ac:dyDescent="0.2">
      <c r="A256" s="2"/>
      <c r="B256" s="68"/>
      <c r="C256" s="33"/>
      <c r="D256" s="68"/>
      <c r="E256" s="6"/>
      <c r="F256" s="82"/>
      <c r="G256" s="33"/>
      <c r="H256" s="68"/>
      <c r="I256" s="6"/>
      <c r="J256" s="5"/>
      <c r="K256" s="6"/>
    </row>
    <row r="257" spans="1:11" s="43" customFormat="1" x14ac:dyDescent="0.2">
      <c r="A257" s="162" t="s">
        <v>589</v>
      </c>
      <c r="B257" s="71">
        <f>SUM(B241:B256)</f>
        <v>5</v>
      </c>
      <c r="C257" s="40">
        <f>B257/9098</f>
        <v>5.4957133435919983E-4</v>
      </c>
      <c r="D257" s="71">
        <f>SUM(D241:D256)</f>
        <v>4</v>
      </c>
      <c r="E257" s="41">
        <f>D257/7197</f>
        <v>5.5578713352785888E-4</v>
      </c>
      <c r="F257" s="77">
        <f>SUM(F241:F256)</f>
        <v>84</v>
      </c>
      <c r="G257" s="42">
        <f>F257/89434</f>
        <v>9.3924011002527008E-4</v>
      </c>
      <c r="H257" s="71">
        <f>SUM(H241:H256)</f>
        <v>95</v>
      </c>
      <c r="I257" s="41">
        <f>H257/91901</f>
        <v>1.0337210694116494E-3</v>
      </c>
      <c r="J257" s="37">
        <f>IF(D257=0, "-", IF((B257-D257)/D257&lt;10, (B257-D257)/D257, "&gt;999%"))</f>
        <v>0.25</v>
      </c>
      <c r="K257" s="38">
        <f>IF(H257=0, "-", IF((F257-H257)/H257&lt;10, (F257-H257)/H257, "&gt;999%"))</f>
        <v>-0.11578947368421053</v>
      </c>
    </row>
    <row r="258" spans="1:11" x14ac:dyDescent="0.2">
      <c r="B258" s="83"/>
      <c r="D258" s="83"/>
      <c r="F258" s="83"/>
      <c r="H258" s="83"/>
    </row>
    <row r="259" spans="1:11" s="43" customFormat="1" x14ac:dyDescent="0.2">
      <c r="A259" s="162" t="s">
        <v>588</v>
      </c>
      <c r="B259" s="71">
        <v>59</v>
      </c>
      <c r="C259" s="40">
        <f>B259/9098</f>
        <v>6.4849417454385582E-3</v>
      </c>
      <c r="D259" s="71">
        <v>46</v>
      </c>
      <c r="E259" s="41">
        <f>D259/7197</f>
        <v>6.3915520355703765E-3</v>
      </c>
      <c r="F259" s="77">
        <v>689</v>
      </c>
      <c r="G259" s="42">
        <f>F259/89434</f>
        <v>7.7040051881834652E-3</v>
      </c>
      <c r="H259" s="71">
        <v>835</v>
      </c>
      <c r="I259" s="41">
        <f>H259/91901</f>
        <v>9.0858641364076568E-3</v>
      </c>
      <c r="J259" s="37">
        <f>IF(D259=0, "-", IF((B259-D259)/D259&lt;10, (B259-D259)/D259, "&gt;999%"))</f>
        <v>0.28260869565217389</v>
      </c>
      <c r="K259" s="38">
        <f>IF(H259=0, "-", IF((F259-H259)/H259&lt;10, (F259-H259)/H259, "&gt;999%"))</f>
        <v>-0.17485029940119762</v>
      </c>
    </row>
    <row r="260" spans="1:11" x14ac:dyDescent="0.2">
      <c r="B260" s="83"/>
      <c r="D260" s="83"/>
      <c r="F260" s="83"/>
      <c r="H260" s="83"/>
    </row>
    <row r="261" spans="1:11" x14ac:dyDescent="0.2">
      <c r="A261" s="27" t="s">
        <v>586</v>
      </c>
      <c r="B261" s="71">
        <f>B265-B263</f>
        <v>1334</v>
      </c>
      <c r="C261" s="40">
        <f>B261/9098</f>
        <v>0.14662563200703452</v>
      </c>
      <c r="D261" s="71">
        <f>D265-D263</f>
        <v>1608</v>
      </c>
      <c r="E261" s="41">
        <f>D261/7197</f>
        <v>0.22342642767819926</v>
      </c>
      <c r="F261" s="77">
        <f>F265-F263</f>
        <v>16356</v>
      </c>
      <c r="G261" s="42">
        <f>F261/89434</f>
        <v>0.18288346713777759</v>
      </c>
      <c r="H261" s="71">
        <f>H265-H263</f>
        <v>21334</v>
      </c>
      <c r="I261" s="41">
        <f>H261/91901</f>
        <v>0.23214110836661189</v>
      </c>
      <c r="J261" s="37">
        <f>IF(D261=0, "-", IF((B261-D261)/D261&lt;10, (B261-D261)/D261, "&gt;999%"))</f>
        <v>-0.17039800995024876</v>
      </c>
      <c r="K261" s="38">
        <f>IF(H261=0, "-", IF((F261-H261)/H261&lt;10, (F261-H261)/H261, "&gt;999%"))</f>
        <v>-0.23333645823568014</v>
      </c>
    </row>
    <row r="262" spans="1:11" x14ac:dyDescent="0.2">
      <c r="A262" s="27"/>
      <c r="B262" s="71"/>
      <c r="C262" s="40"/>
      <c r="D262" s="71"/>
      <c r="E262" s="41"/>
      <c r="F262" s="77"/>
      <c r="G262" s="42"/>
      <c r="H262" s="71"/>
      <c r="I262" s="41"/>
      <c r="J262" s="37"/>
      <c r="K262" s="38"/>
    </row>
    <row r="263" spans="1:11" x14ac:dyDescent="0.2">
      <c r="A263" s="27" t="s">
        <v>587</v>
      </c>
      <c r="B263" s="71">
        <v>195</v>
      </c>
      <c r="C263" s="40">
        <f>B263/9098</f>
        <v>2.1433282040008793E-2</v>
      </c>
      <c r="D263" s="71">
        <v>182</v>
      </c>
      <c r="E263" s="41">
        <f>D263/7197</f>
        <v>2.5288314575517577E-2</v>
      </c>
      <c r="F263" s="77">
        <v>2232</v>
      </c>
      <c r="G263" s="42">
        <f>F263/89434</f>
        <v>2.4956951494957174E-2</v>
      </c>
      <c r="H263" s="71">
        <v>2283</v>
      </c>
      <c r="I263" s="41">
        <f>H263/91901</f>
        <v>2.4841949489124167E-2</v>
      </c>
      <c r="J263" s="37">
        <f>IF(D263=0, "-", IF((B263-D263)/D263&lt;10, (B263-D263)/D263, "&gt;999%"))</f>
        <v>7.1428571428571425E-2</v>
      </c>
      <c r="K263" s="38">
        <f>IF(H263=0, "-", IF((F263-H263)/H263&lt;10, (F263-H263)/H263, "&gt;999%"))</f>
        <v>-2.2339027595269383E-2</v>
      </c>
    </row>
    <row r="264" spans="1:11" x14ac:dyDescent="0.2">
      <c r="A264" s="27"/>
      <c r="B264" s="71"/>
      <c r="C264" s="40"/>
      <c r="D264" s="71"/>
      <c r="E264" s="41"/>
      <c r="F264" s="77"/>
      <c r="G264" s="42"/>
      <c r="H264" s="71"/>
      <c r="I264" s="41"/>
      <c r="J264" s="37"/>
      <c r="K264" s="38"/>
    </row>
    <row r="265" spans="1:11" x14ac:dyDescent="0.2">
      <c r="A265" s="27" t="s">
        <v>585</v>
      </c>
      <c r="B265" s="71">
        <v>1529</v>
      </c>
      <c r="C265" s="40">
        <f>B265/9098</f>
        <v>0.16805891404704332</v>
      </c>
      <c r="D265" s="71">
        <v>1790</v>
      </c>
      <c r="E265" s="41">
        <f>D265/7197</f>
        <v>0.24871474225371681</v>
      </c>
      <c r="F265" s="77">
        <v>18588</v>
      </c>
      <c r="G265" s="42">
        <f>F265/89434</f>
        <v>0.20784041863273475</v>
      </c>
      <c r="H265" s="71">
        <v>23617</v>
      </c>
      <c r="I265" s="41">
        <f>H265/91901</f>
        <v>0.25698305785573605</v>
      </c>
      <c r="J265" s="37">
        <f>IF(D265=0, "-", IF((B265-D265)/D265&lt;10, (B265-D265)/D265, "&gt;999%"))</f>
        <v>-0.1458100558659218</v>
      </c>
      <c r="K265" s="38">
        <f>IF(H265=0, "-", IF((F265-H265)/H265&lt;10, (F265-H265)/H265, "&gt;999%"))</f>
        <v>-0.21293983147732565</v>
      </c>
    </row>
  </sheetData>
  <mergeCells count="58">
    <mergeCell ref="B1:K1"/>
    <mergeCell ref="B2:K2"/>
    <mergeCell ref="B204:E204"/>
    <mergeCell ref="F204:I204"/>
    <mergeCell ref="J204:K204"/>
    <mergeCell ref="B205:C205"/>
    <mergeCell ref="D205:E205"/>
    <mergeCell ref="F205:G205"/>
    <mergeCell ref="H205:I205"/>
    <mergeCell ref="B179:E179"/>
    <mergeCell ref="F179:I179"/>
    <mergeCell ref="J179:K179"/>
    <mergeCell ref="B180:C180"/>
    <mergeCell ref="D180:E180"/>
    <mergeCell ref="F180:G180"/>
    <mergeCell ref="H180:I180"/>
    <mergeCell ref="B154:E154"/>
    <mergeCell ref="F154:I154"/>
    <mergeCell ref="J154:K154"/>
    <mergeCell ref="B155:C155"/>
    <mergeCell ref="D155:E155"/>
    <mergeCell ref="F155:G155"/>
    <mergeCell ref="H155:I155"/>
    <mergeCell ref="B130:E130"/>
    <mergeCell ref="F130:I130"/>
    <mergeCell ref="J130:K130"/>
    <mergeCell ref="B131:C131"/>
    <mergeCell ref="D131:E131"/>
    <mergeCell ref="F131:G131"/>
    <mergeCell ref="H131:I131"/>
    <mergeCell ref="B91:E91"/>
    <mergeCell ref="F91:I91"/>
    <mergeCell ref="J91:K91"/>
    <mergeCell ref="B92:C92"/>
    <mergeCell ref="D92:E92"/>
    <mergeCell ref="F92:G92"/>
    <mergeCell ref="H92:I92"/>
    <mergeCell ref="B47:E47"/>
    <mergeCell ref="F47:I47"/>
    <mergeCell ref="J47:K47"/>
    <mergeCell ref="B48:C48"/>
    <mergeCell ref="D48:E48"/>
    <mergeCell ref="F48:G48"/>
    <mergeCell ref="H48:I48"/>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5" max="16383" man="1"/>
    <brk id="90" max="16383" man="1"/>
    <brk id="153" max="16383" man="1"/>
    <brk id="203" max="16383" man="1"/>
    <brk id="26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638</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IF(B49=0, "-", B7/B49)</f>
        <v>1.9620667102681491E-3</v>
      </c>
      <c r="D7" s="65">
        <v>1</v>
      </c>
      <c r="E7" s="21">
        <f>IF(D49=0, "-", D7/D49)</f>
        <v>5.5865921787709492E-4</v>
      </c>
      <c r="F7" s="81">
        <v>14</v>
      </c>
      <c r="G7" s="39">
        <f>IF(F49=0, "-", F7/F49)</f>
        <v>7.5317409081127604E-4</v>
      </c>
      <c r="H7" s="65">
        <v>19</v>
      </c>
      <c r="I7" s="21">
        <f>IF(H49=0, "-", H7/H49)</f>
        <v>8.045052292839903E-4</v>
      </c>
      <c r="J7" s="20">
        <f t="shared" ref="J7:J47" si="0">IF(D7=0, "-", IF((B7-D7)/D7&lt;10, (B7-D7)/D7, "&gt;999%"))</f>
        <v>2</v>
      </c>
      <c r="K7" s="21">
        <f t="shared" ref="K7:K47" si="1">IF(H7=0, "-", IF((F7-H7)/H7&lt;10, (F7-H7)/H7, "&gt;999%"))</f>
        <v>-0.26315789473684209</v>
      </c>
    </row>
    <row r="8" spans="1:11" x14ac:dyDescent="0.2">
      <c r="A8" s="7" t="s">
        <v>32</v>
      </c>
      <c r="B8" s="65">
        <v>0</v>
      </c>
      <c r="C8" s="39">
        <f>IF(B49=0, "-", B8/B49)</f>
        <v>0</v>
      </c>
      <c r="D8" s="65">
        <v>0</v>
      </c>
      <c r="E8" s="21">
        <f>IF(D49=0, "-", D8/D49)</f>
        <v>0</v>
      </c>
      <c r="F8" s="81">
        <v>0</v>
      </c>
      <c r="G8" s="39">
        <f>IF(F49=0, "-", F8/F49)</f>
        <v>0</v>
      </c>
      <c r="H8" s="65">
        <v>1</v>
      </c>
      <c r="I8" s="21">
        <f>IF(H49=0, "-", H8/H49)</f>
        <v>4.2342380488631069E-5</v>
      </c>
      <c r="J8" s="20" t="str">
        <f t="shared" si="0"/>
        <v>-</v>
      </c>
      <c r="K8" s="21">
        <f t="shared" si="1"/>
        <v>-1</v>
      </c>
    </row>
    <row r="9" spans="1:11" x14ac:dyDescent="0.2">
      <c r="A9" s="7" t="s">
        <v>33</v>
      </c>
      <c r="B9" s="65">
        <v>1</v>
      </c>
      <c r="C9" s="39">
        <f>IF(B49=0, "-", B9/B49)</f>
        <v>6.5402223675604975E-4</v>
      </c>
      <c r="D9" s="65">
        <v>0</v>
      </c>
      <c r="E9" s="21">
        <f>IF(D49=0, "-", D9/D49)</f>
        <v>0</v>
      </c>
      <c r="F9" s="81">
        <v>4</v>
      </c>
      <c r="G9" s="39">
        <f>IF(F49=0, "-", F9/F49)</f>
        <v>2.1519259737465033E-4</v>
      </c>
      <c r="H9" s="65">
        <v>8</v>
      </c>
      <c r="I9" s="21">
        <f>IF(H49=0, "-", H9/H49)</f>
        <v>3.3873904390904855E-4</v>
      </c>
      <c r="J9" s="20" t="str">
        <f t="shared" si="0"/>
        <v>-</v>
      </c>
      <c r="K9" s="21">
        <f t="shared" si="1"/>
        <v>-0.5</v>
      </c>
    </row>
    <row r="10" spans="1:11" x14ac:dyDescent="0.2">
      <c r="A10" s="7" t="s">
        <v>34</v>
      </c>
      <c r="B10" s="65">
        <v>31</v>
      </c>
      <c r="C10" s="39">
        <f>IF(B49=0, "-", B10/B49)</f>
        <v>2.0274689339437543E-2</v>
      </c>
      <c r="D10" s="65">
        <v>34</v>
      </c>
      <c r="E10" s="21">
        <f>IF(D49=0, "-", D10/D49)</f>
        <v>1.899441340782123E-2</v>
      </c>
      <c r="F10" s="81">
        <v>413</v>
      </c>
      <c r="G10" s="39">
        <f>IF(F49=0, "-", F10/F49)</f>
        <v>2.2218635678932643E-2</v>
      </c>
      <c r="H10" s="65">
        <v>412</v>
      </c>
      <c r="I10" s="21">
        <f>IF(H49=0, "-", H10/H49)</f>
        <v>1.7445060761316002E-2</v>
      </c>
      <c r="J10" s="20">
        <f t="shared" si="0"/>
        <v>-8.8235294117647065E-2</v>
      </c>
      <c r="K10" s="21">
        <f t="shared" si="1"/>
        <v>2.4271844660194173E-3</v>
      </c>
    </row>
    <row r="11" spans="1:11" x14ac:dyDescent="0.2">
      <c r="A11" s="7" t="s">
        <v>35</v>
      </c>
      <c r="B11" s="65">
        <v>2</v>
      </c>
      <c r="C11" s="39">
        <f>IF(B49=0, "-", B11/B49)</f>
        <v>1.3080444735120995E-3</v>
      </c>
      <c r="D11" s="65">
        <v>2</v>
      </c>
      <c r="E11" s="21">
        <f>IF(D49=0, "-", D11/D49)</f>
        <v>1.1173184357541898E-3</v>
      </c>
      <c r="F11" s="81">
        <v>13</v>
      </c>
      <c r="G11" s="39">
        <f>IF(F49=0, "-", F11/F49)</f>
        <v>6.9937594146761352E-4</v>
      </c>
      <c r="H11" s="65">
        <v>7</v>
      </c>
      <c r="I11" s="21">
        <f>IF(H49=0, "-", H11/H49)</f>
        <v>2.9639666342041749E-4</v>
      </c>
      <c r="J11" s="20">
        <f t="shared" si="0"/>
        <v>0</v>
      </c>
      <c r="K11" s="21">
        <f t="shared" si="1"/>
        <v>0.8571428571428571</v>
      </c>
    </row>
    <row r="12" spans="1:11" x14ac:dyDescent="0.2">
      <c r="A12" s="7" t="s">
        <v>36</v>
      </c>
      <c r="B12" s="65">
        <v>65</v>
      </c>
      <c r="C12" s="39">
        <f>IF(B49=0, "-", B12/B49)</f>
        <v>4.2511445389143233E-2</v>
      </c>
      <c r="D12" s="65">
        <v>34</v>
      </c>
      <c r="E12" s="21">
        <f>IF(D49=0, "-", D12/D49)</f>
        <v>1.899441340782123E-2</v>
      </c>
      <c r="F12" s="81">
        <v>550</v>
      </c>
      <c r="G12" s="39">
        <f>IF(F49=0, "-", F12/F49)</f>
        <v>2.9588982139014418E-2</v>
      </c>
      <c r="H12" s="65">
        <v>399</v>
      </c>
      <c r="I12" s="21">
        <f>IF(H49=0, "-", H12/H49)</f>
        <v>1.6894609814963796E-2</v>
      </c>
      <c r="J12" s="20">
        <f t="shared" si="0"/>
        <v>0.91176470588235292</v>
      </c>
      <c r="K12" s="21">
        <f t="shared" si="1"/>
        <v>0.37844611528822053</v>
      </c>
    </row>
    <row r="13" spans="1:11" x14ac:dyDescent="0.2">
      <c r="A13" s="7" t="s">
        <v>38</v>
      </c>
      <c r="B13" s="65">
        <v>0</v>
      </c>
      <c r="C13" s="39">
        <f>IF(B49=0, "-", B13/B49)</f>
        <v>0</v>
      </c>
      <c r="D13" s="65">
        <v>1</v>
      </c>
      <c r="E13" s="21">
        <f>IF(D49=0, "-", D13/D49)</f>
        <v>5.5865921787709492E-4</v>
      </c>
      <c r="F13" s="81">
        <v>14</v>
      </c>
      <c r="G13" s="39">
        <f>IF(F49=0, "-", F13/F49)</f>
        <v>7.5317409081127604E-4</v>
      </c>
      <c r="H13" s="65">
        <v>14</v>
      </c>
      <c r="I13" s="21">
        <f>IF(H49=0, "-", H13/H49)</f>
        <v>5.9279332684083498E-4</v>
      </c>
      <c r="J13" s="20">
        <f t="shared" si="0"/>
        <v>-1</v>
      </c>
      <c r="K13" s="21">
        <f t="shared" si="1"/>
        <v>0</v>
      </c>
    </row>
    <row r="14" spans="1:11" x14ac:dyDescent="0.2">
      <c r="A14" s="7" t="s">
        <v>39</v>
      </c>
      <c r="B14" s="65">
        <v>0</v>
      </c>
      <c r="C14" s="39">
        <f>IF(B49=0, "-", B14/B49)</f>
        <v>0</v>
      </c>
      <c r="D14" s="65">
        <v>0</v>
      </c>
      <c r="E14" s="21">
        <f>IF(D49=0, "-", D14/D49)</f>
        <v>0</v>
      </c>
      <c r="F14" s="81">
        <v>3</v>
      </c>
      <c r="G14" s="39">
        <f>IF(F49=0, "-", F14/F49)</f>
        <v>1.6139444803098772E-4</v>
      </c>
      <c r="H14" s="65">
        <v>3</v>
      </c>
      <c r="I14" s="21">
        <f>IF(H49=0, "-", H14/H49)</f>
        <v>1.2702714146589321E-4</v>
      </c>
      <c r="J14" s="20" t="str">
        <f t="shared" si="0"/>
        <v>-</v>
      </c>
      <c r="K14" s="21">
        <f t="shared" si="1"/>
        <v>0</v>
      </c>
    </row>
    <row r="15" spans="1:11" x14ac:dyDescent="0.2">
      <c r="A15" s="7" t="s">
        <v>42</v>
      </c>
      <c r="B15" s="65">
        <v>2</v>
      </c>
      <c r="C15" s="39">
        <f>IF(B49=0, "-", B15/B49)</f>
        <v>1.3080444735120995E-3</v>
      </c>
      <c r="D15" s="65">
        <v>0</v>
      </c>
      <c r="E15" s="21">
        <f>IF(D49=0, "-", D15/D49)</f>
        <v>0</v>
      </c>
      <c r="F15" s="81">
        <v>20</v>
      </c>
      <c r="G15" s="39">
        <f>IF(F49=0, "-", F15/F49)</f>
        <v>1.0759629868732515E-3</v>
      </c>
      <c r="H15" s="65">
        <v>24</v>
      </c>
      <c r="I15" s="21">
        <f>IF(H49=0, "-", H15/H49)</f>
        <v>1.0162171317271457E-3</v>
      </c>
      <c r="J15" s="20" t="str">
        <f t="shared" si="0"/>
        <v>-</v>
      </c>
      <c r="K15" s="21">
        <f t="shared" si="1"/>
        <v>-0.16666666666666666</v>
      </c>
    </row>
    <row r="16" spans="1:11" x14ac:dyDescent="0.2">
      <c r="A16" s="7" t="s">
        <v>43</v>
      </c>
      <c r="B16" s="65">
        <v>0</v>
      </c>
      <c r="C16" s="39">
        <f>IF(B49=0, "-", B16/B49)</f>
        <v>0</v>
      </c>
      <c r="D16" s="65">
        <v>2</v>
      </c>
      <c r="E16" s="21">
        <f>IF(D49=0, "-", D16/D49)</f>
        <v>1.1173184357541898E-3</v>
      </c>
      <c r="F16" s="81">
        <v>49</v>
      </c>
      <c r="G16" s="39">
        <f>IF(F49=0, "-", F16/F49)</f>
        <v>2.6361093178394663E-3</v>
      </c>
      <c r="H16" s="65">
        <v>57</v>
      </c>
      <c r="I16" s="21">
        <f>IF(H49=0, "-", H16/H49)</f>
        <v>2.4135156878519709E-3</v>
      </c>
      <c r="J16" s="20">
        <f t="shared" si="0"/>
        <v>-1</v>
      </c>
      <c r="K16" s="21">
        <f t="shared" si="1"/>
        <v>-0.14035087719298245</v>
      </c>
    </row>
    <row r="17" spans="1:11" x14ac:dyDescent="0.2">
      <c r="A17" s="7" t="s">
        <v>45</v>
      </c>
      <c r="B17" s="65">
        <v>44</v>
      </c>
      <c r="C17" s="39">
        <f>IF(B49=0, "-", B17/B49)</f>
        <v>2.8776978417266189E-2</v>
      </c>
      <c r="D17" s="65">
        <v>39</v>
      </c>
      <c r="E17" s="21">
        <f>IF(D49=0, "-", D17/D49)</f>
        <v>2.1787709497206705E-2</v>
      </c>
      <c r="F17" s="81">
        <v>402</v>
      </c>
      <c r="G17" s="39">
        <f>IF(F49=0, "-", F17/F49)</f>
        <v>2.1626856036152355E-2</v>
      </c>
      <c r="H17" s="65">
        <v>623</v>
      </c>
      <c r="I17" s="21">
        <f>IF(H49=0, "-", H17/H49)</f>
        <v>2.6379303044417157E-2</v>
      </c>
      <c r="J17" s="20">
        <f t="shared" si="0"/>
        <v>0.12820512820512819</v>
      </c>
      <c r="K17" s="21">
        <f t="shared" si="1"/>
        <v>-0.3547351524879615</v>
      </c>
    </row>
    <row r="18" spans="1:11" x14ac:dyDescent="0.2">
      <c r="A18" s="7" t="s">
        <v>48</v>
      </c>
      <c r="B18" s="65">
        <v>1</v>
      </c>
      <c r="C18" s="39">
        <f>IF(B49=0, "-", B18/B49)</f>
        <v>6.5402223675604975E-4</v>
      </c>
      <c r="D18" s="65">
        <v>0</v>
      </c>
      <c r="E18" s="21">
        <f>IF(D49=0, "-", D18/D49)</f>
        <v>0</v>
      </c>
      <c r="F18" s="81">
        <v>6</v>
      </c>
      <c r="G18" s="39">
        <f>IF(F49=0, "-", F18/F49)</f>
        <v>3.2278889606197545E-4</v>
      </c>
      <c r="H18" s="65">
        <v>7</v>
      </c>
      <c r="I18" s="21">
        <f>IF(H49=0, "-", H18/H49)</f>
        <v>2.9639666342041749E-4</v>
      </c>
      <c r="J18" s="20" t="str">
        <f t="shared" si="0"/>
        <v>-</v>
      </c>
      <c r="K18" s="21">
        <f t="shared" si="1"/>
        <v>-0.14285714285714285</v>
      </c>
    </row>
    <row r="19" spans="1:11" x14ac:dyDescent="0.2">
      <c r="A19" s="7" t="s">
        <v>52</v>
      </c>
      <c r="B19" s="65">
        <v>1</v>
      </c>
      <c r="C19" s="39">
        <f>IF(B49=0, "-", B19/B49)</f>
        <v>6.5402223675604975E-4</v>
      </c>
      <c r="D19" s="65">
        <v>115</v>
      </c>
      <c r="E19" s="21">
        <f>IF(D49=0, "-", D19/D49)</f>
        <v>6.4245810055865923E-2</v>
      </c>
      <c r="F19" s="81">
        <v>256</v>
      </c>
      <c r="G19" s="39">
        <f>IF(F49=0, "-", F19/F49)</f>
        <v>1.3772326231977621E-2</v>
      </c>
      <c r="H19" s="65">
        <v>789</v>
      </c>
      <c r="I19" s="21">
        <f>IF(H49=0, "-", H19/H49)</f>
        <v>3.3408138205529916E-2</v>
      </c>
      <c r="J19" s="20">
        <f t="shared" si="0"/>
        <v>-0.99130434782608701</v>
      </c>
      <c r="K19" s="21">
        <f t="shared" si="1"/>
        <v>-0.67553865652724965</v>
      </c>
    </row>
    <row r="20" spans="1:11" x14ac:dyDescent="0.2">
      <c r="A20" s="7" t="s">
        <v>53</v>
      </c>
      <c r="B20" s="65">
        <v>82</v>
      </c>
      <c r="C20" s="39">
        <f>IF(B49=0, "-", B20/B49)</f>
        <v>5.3629823413996074E-2</v>
      </c>
      <c r="D20" s="65">
        <v>89</v>
      </c>
      <c r="E20" s="21">
        <f>IF(D49=0, "-", D20/D49)</f>
        <v>4.9720670391061456E-2</v>
      </c>
      <c r="F20" s="81">
        <v>866</v>
      </c>
      <c r="G20" s="39">
        <f>IF(F49=0, "-", F20/F49)</f>
        <v>4.6589197331611792E-2</v>
      </c>
      <c r="H20" s="65">
        <v>1181</v>
      </c>
      <c r="I20" s="21">
        <f>IF(H49=0, "-", H20/H49)</f>
        <v>5.0006351357073292E-2</v>
      </c>
      <c r="J20" s="20">
        <f t="shared" si="0"/>
        <v>-7.8651685393258425E-2</v>
      </c>
      <c r="K20" s="21">
        <f t="shared" si="1"/>
        <v>-0.26672311600338694</v>
      </c>
    </row>
    <row r="21" spans="1:11" x14ac:dyDescent="0.2">
      <c r="A21" s="7" t="s">
        <v>54</v>
      </c>
      <c r="B21" s="65">
        <v>184</v>
      </c>
      <c r="C21" s="39">
        <f>IF(B49=0, "-", B21/B49)</f>
        <v>0.12034009156311315</v>
      </c>
      <c r="D21" s="65">
        <v>282</v>
      </c>
      <c r="E21" s="21">
        <f>IF(D49=0, "-", D21/D49)</f>
        <v>0.15754189944134078</v>
      </c>
      <c r="F21" s="81">
        <v>2640</v>
      </c>
      <c r="G21" s="39">
        <f>IF(F49=0, "-", F21/F49)</f>
        <v>0.14202711426726922</v>
      </c>
      <c r="H21" s="65">
        <v>4622</v>
      </c>
      <c r="I21" s="21">
        <f>IF(H49=0, "-", H21/H49)</f>
        <v>0.1957064826184528</v>
      </c>
      <c r="J21" s="20">
        <f t="shared" si="0"/>
        <v>-0.3475177304964539</v>
      </c>
      <c r="K21" s="21">
        <f t="shared" si="1"/>
        <v>-0.42881869320640414</v>
      </c>
    </row>
    <row r="22" spans="1:11" x14ac:dyDescent="0.2">
      <c r="A22" s="7" t="s">
        <v>56</v>
      </c>
      <c r="B22" s="65">
        <v>0</v>
      </c>
      <c r="C22" s="39">
        <f>IF(B49=0, "-", B22/B49)</f>
        <v>0</v>
      </c>
      <c r="D22" s="65">
        <v>1</v>
      </c>
      <c r="E22" s="21">
        <f>IF(D49=0, "-", D22/D49)</f>
        <v>5.5865921787709492E-4</v>
      </c>
      <c r="F22" s="81">
        <v>6</v>
      </c>
      <c r="G22" s="39">
        <f>IF(F49=0, "-", F22/F49)</f>
        <v>3.2278889606197545E-4</v>
      </c>
      <c r="H22" s="65">
        <v>14</v>
      </c>
      <c r="I22" s="21">
        <f>IF(H49=0, "-", H22/H49)</f>
        <v>5.9279332684083498E-4</v>
      </c>
      <c r="J22" s="20">
        <f t="shared" si="0"/>
        <v>-1</v>
      </c>
      <c r="K22" s="21">
        <f t="shared" si="1"/>
        <v>-0.5714285714285714</v>
      </c>
    </row>
    <row r="23" spans="1:11" x14ac:dyDescent="0.2">
      <c r="A23" s="7" t="s">
        <v>62</v>
      </c>
      <c r="B23" s="65">
        <v>0</v>
      </c>
      <c r="C23" s="39">
        <f>IF(B49=0, "-", B23/B49)</f>
        <v>0</v>
      </c>
      <c r="D23" s="65">
        <v>1</v>
      </c>
      <c r="E23" s="21">
        <f>IF(D49=0, "-", D23/D49)</f>
        <v>5.5865921787709492E-4</v>
      </c>
      <c r="F23" s="81">
        <v>18</v>
      </c>
      <c r="G23" s="39">
        <f>IF(F49=0, "-", F23/F49)</f>
        <v>9.6836668818592645E-4</v>
      </c>
      <c r="H23" s="65">
        <v>38</v>
      </c>
      <c r="I23" s="21">
        <f>IF(H49=0, "-", H23/H49)</f>
        <v>1.6090104585679806E-3</v>
      </c>
      <c r="J23" s="20">
        <f t="shared" si="0"/>
        <v>-1</v>
      </c>
      <c r="K23" s="21">
        <f t="shared" si="1"/>
        <v>-0.52631578947368418</v>
      </c>
    </row>
    <row r="24" spans="1:11" x14ac:dyDescent="0.2">
      <c r="A24" s="7" t="s">
        <v>65</v>
      </c>
      <c r="B24" s="65">
        <v>203</v>
      </c>
      <c r="C24" s="39">
        <f>IF(B49=0, "-", B24/B49)</f>
        <v>0.1327665140614781</v>
      </c>
      <c r="D24" s="65">
        <v>231</v>
      </c>
      <c r="E24" s="21">
        <f>IF(D49=0, "-", D24/D49)</f>
        <v>0.12905027932960894</v>
      </c>
      <c r="F24" s="81">
        <v>2944</v>
      </c>
      <c r="G24" s="39">
        <f>IF(F49=0, "-", F24/F49)</f>
        <v>0.15838175166774263</v>
      </c>
      <c r="H24" s="65">
        <v>2970</v>
      </c>
      <c r="I24" s="21">
        <f>IF(H49=0, "-", H24/H49)</f>
        <v>0.12575687005123429</v>
      </c>
      <c r="J24" s="20">
        <f t="shared" si="0"/>
        <v>-0.12121212121212122</v>
      </c>
      <c r="K24" s="21">
        <f t="shared" si="1"/>
        <v>-8.7542087542087539E-3</v>
      </c>
    </row>
    <row r="25" spans="1:11" x14ac:dyDescent="0.2">
      <c r="A25" s="7" t="s">
        <v>66</v>
      </c>
      <c r="B25" s="65">
        <v>0</v>
      </c>
      <c r="C25" s="39">
        <f>IF(B49=0, "-", B25/B49)</f>
        <v>0</v>
      </c>
      <c r="D25" s="65">
        <v>0</v>
      </c>
      <c r="E25" s="21">
        <f>IF(D49=0, "-", D25/D49)</f>
        <v>0</v>
      </c>
      <c r="F25" s="81">
        <v>6</v>
      </c>
      <c r="G25" s="39">
        <f>IF(F49=0, "-", F25/F49)</f>
        <v>3.2278889606197545E-4</v>
      </c>
      <c r="H25" s="65">
        <v>4</v>
      </c>
      <c r="I25" s="21">
        <f>IF(H49=0, "-", H25/H49)</f>
        <v>1.6936952195452428E-4</v>
      </c>
      <c r="J25" s="20" t="str">
        <f t="shared" si="0"/>
        <v>-</v>
      </c>
      <c r="K25" s="21">
        <f t="shared" si="1"/>
        <v>0.5</v>
      </c>
    </row>
    <row r="26" spans="1:11" x14ac:dyDescent="0.2">
      <c r="A26" s="7" t="s">
        <v>68</v>
      </c>
      <c r="B26" s="65">
        <v>7</v>
      </c>
      <c r="C26" s="39">
        <f>IF(B49=0, "-", B26/B49)</f>
        <v>4.5781556572923477E-3</v>
      </c>
      <c r="D26" s="65">
        <v>3</v>
      </c>
      <c r="E26" s="21">
        <f>IF(D49=0, "-", D26/D49)</f>
        <v>1.6759776536312849E-3</v>
      </c>
      <c r="F26" s="81">
        <v>53</v>
      </c>
      <c r="G26" s="39">
        <f>IF(F49=0, "-", F26/F49)</f>
        <v>2.8513019152141168E-3</v>
      </c>
      <c r="H26" s="65">
        <v>59</v>
      </c>
      <c r="I26" s="21">
        <f>IF(H49=0, "-", H26/H49)</f>
        <v>2.4982004488292332E-3</v>
      </c>
      <c r="J26" s="20">
        <f t="shared" si="0"/>
        <v>1.3333333333333333</v>
      </c>
      <c r="K26" s="21">
        <f t="shared" si="1"/>
        <v>-0.10169491525423729</v>
      </c>
    </row>
    <row r="27" spans="1:11" x14ac:dyDescent="0.2">
      <c r="A27" s="7" t="s">
        <v>69</v>
      </c>
      <c r="B27" s="65">
        <v>6</v>
      </c>
      <c r="C27" s="39">
        <f>IF(B49=0, "-", B27/B49)</f>
        <v>3.9241334205362983E-3</v>
      </c>
      <c r="D27" s="65">
        <v>7</v>
      </c>
      <c r="E27" s="21">
        <f>IF(D49=0, "-", D27/D49)</f>
        <v>3.910614525139665E-3</v>
      </c>
      <c r="F27" s="81">
        <v>108</v>
      </c>
      <c r="G27" s="39">
        <f>IF(F49=0, "-", F27/F49)</f>
        <v>5.8102001291155583E-3</v>
      </c>
      <c r="H27" s="65">
        <v>114</v>
      </c>
      <c r="I27" s="21">
        <f>IF(H49=0, "-", H27/H49)</f>
        <v>4.8270313757039418E-3</v>
      </c>
      <c r="J27" s="20">
        <f t="shared" si="0"/>
        <v>-0.14285714285714285</v>
      </c>
      <c r="K27" s="21">
        <f t="shared" si="1"/>
        <v>-5.2631578947368418E-2</v>
      </c>
    </row>
    <row r="28" spans="1:11" x14ac:dyDescent="0.2">
      <c r="A28" s="7" t="s">
        <v>70</v>
      </c>
      <c r="B28" s="65">
        <v>0</v>
      </c>
      <c r="C28" s="39">
        <f>IF(B49=0, "-", B28/B49)</f>
        <v>0</v>
      </c>
      <c r="D28" s="65">
        <v>0</v>
      </c>
      <c r="E28" s="21">
        <f>IF(D49=0, "-", D28/D49)</f>
        <v>0</v>
      </c>
      <c r="F28" s="81">
        <v>4</v>
      </c>
      <c r="G28" s="39">
        <f>IF(F49=0, "-", F28/F49)</f>
        <v>2.1519259737465033E-4</v>
      </c>
      <c r="H28" s="65">
        <v>3</v>
      </c>
      <c r="I28" s="21">
        <f>IF(H49=0, "-", H28/H49)</f>
        <v>1.2702714146589321E-4</v>
      </c>
      <c r="J28" s="20" t="str">
        <f t="shared" si="0"/>
        <v>-</v>
      </c>
      <c r="K28" s="21">
        <f t="shared" si="1"/>
        <v>0.33333333333333331</v>
      </c>
    </row>
    <row r="29" spans="1:11" x14ac:dyDescent="0.2">
      <c r="A29" s="7" t="s">
        <v>73</v>
      </c>
      <c r="B29" s="65">
        <v>2</v>
      </c>
      <c r="C29" s="39">
        <f>IF(B49=0, "-", B29/B49)</f>
        <v>1.3080444735120995E-3</v>
      </c>
      <c r="D29" s="65">
        <v>0</v>
      </c>
      <c r="E29" s="21">
        <f>IF(D49=0, "-", D29/D49)</f>
        <v>0</v>
      </c>
      <c r="F29" s="81">
        <v>8</v>
      </c>
      <c r="G29" s="39">
        <f>IF(F49=0, "-", F29/F49)</f>
        <v>4.3038519474930065E-4</v>
      </c>
      <c r="H29" s="65">
        <v>18</v>
      </c>
      <c r="I29" s="21">
        <f>IF(H49=0, "-", H29/H49)</f>
        <v>7.6216284879535923E-4</v>
      </c>
      <c r="J29" s="20" t="str">
        <f t="shared" si="0"/>
        <v>-</v>
      </c>
      <c r="K29" s="21">
        <f t="shared" si="1"/>
        <v>-0.55555555555555558</v>
      </c>
    </row>
    <row r="30" spans="1:11" x14ac:dyDescent="0.2">
      <c r="A30" s="7" t="s">
        <v>74</v>
      </c>
      <c r="B30" s="65">
        <v>164</v>
      </c>
      <c r="C30" s="39">
        <f>IF(B49=0, "-", B30/B49)</f>
        <v>0.10725964682799215</v>
      </c>
      <c r="D30" s="65">
        <v>110</v>
      </c>
      <c r="E30" s="21">
        <f>IF(D49=0, "-", D30/D49)</f>
        <v>6.1452513966480445E-2</v>
      </c>
      <c r="F30" s="81">
        <v>1535</v>
      </c>
      <c r="G30" s="39">
        <f>IF(F49=0, "-", F30/F49)</f>
        <v>8.2580159242522058E-2</v>
      </c>
      <c r="H30" s="65">
        <v>2294</v>
      </c>
      <c r="I30" s="21">
        <f>IF(H49=0, "-", H30/H49)</f>
        <v>9.7133420840919679E-2</v>
      </c>
      <c r="J30" s="20">
        <f t="shared" si="0"/>
        <v>0.49090909090909091</v>
      </c>
      <c r="K30" s="21">
        <f t="shared" si="1"/>
        <v>-0.33086312118570183</v>
      </c>
    </row>
    <row r="31" spans="1:11" x14ac:dyDescent="0.2">
      <c r="A31" s="7" t="s">
        <v>75</v>
      </c>
      <c r="B31" s="65">
        <v>0</v>
      </c>
      <c r="C31" s="39">
        <f>IF(B49=0, "-", B31/B49)</f>
        <v>0</v>
      </c>
      <c r="D31" s="65">
        <v>0</v>
      </c>
      <c r="E31" s="21">
        <f>IF(D49=0, "-", D31/D49)</f>
        <v>0</v>
      </c>
      <c r="F31" s="81">
        <v>3</v>
      </c>
      <c r="G31" s="39">
        <f>IF(F49=0, "-", F31/F49)</f>
        <v>1.6139444803098772E-4</v>
      </c>
      <c r="H31" s="65">
        <v>0</v>
      </c>
      <c r="I31" s="21">
        <f>IF(H49=0, "-", H31/H49)</f>
        <v>0</v>
      </c>
      <c r="J31" s="20" t="str">
        <f t="shared" si="0"/>
        <v>-</v>
      </c>
      <c r="K31" s="21" t="str">
        <f t="shared" si="1"/>
        <v>-</v>
      </c>
    </row>
    <row r="32" spans="1:11" x14ac:dyDescent="0.2">
      <c r="A32" s="7" t="s">
        <v>76</v>
      </c>
      <c r="B32" s="65">
        <v>57</v>
      </c>
      <c r="C32" s="39">
        <f>IF(B49=0, "-", B32/B49)</f>
        <v>3.7279267495094831E-2</v>
      </c>
      <c r="D32" s="65">
        <v>85</v>
      </c>
      <c r="E32" s="21">
        <f>IF(D49=0, "-", D32/D49)</f>
        <v>4.7486033519553071E-2</v>
      </c>
      <c r="F32" s="81">
        <v>739</v>
      </c>
      <c r="G32" s="39">
        <f>IF(F49=0, "-", F32/F49)</f>
        <v>3.9756832364966646E-2</v>
      </c>
      <c r="H32" s="65">
        <v>939</v>
      </c>
      <c r="I32" s="21">
        <f>IF(H49=0, "-", H32/H49)</f>
        <v>3.9759495278824573E-2</v>
      </c>
      <c r="J32" s="20">
        <f t="shared" si="0"/>
        <v>-0.32941176470588235</v>
      </c>
      <c r="K32" s="21">
        <f t="shared" si="1"/>
        <v>-0.21299254526091588</v>
      </c>
    </row>
    <row r="33" spans="1:11" x14ac:dyDescent="0.2">
      <c r="A33" s="7" t="s">
        <v>78</v>
      </c>
      <c r="B33" s="65">
        <v>3</v>
      </c>
      <c r="C33" s="39">
        <f>IF(B49=0, "-", B33/B49)</f>
        <v>1.9620667102681491E-3</v>
      </c>
      <c r="D33" s="65">
        <v>3</v>
      </c>
      <c r="E33" s="21">
        <f>IF(D49=0, "-", D33/D49)</f>
        <v>1.6759776536312849E-3</v>
      </c>
      <c r="F33" s="81">
        <v>37</v>
      </c>
      <c r="G33" s="39">
        <f>IF(F49=0, "-", F33/F49)</f>
        <v>1.9905315257155152E-3</v>
      </c>
      <c r="H33" s="65">
        <v>24</v>
      </c>
      <c r="I33" s="21">
        <f>IF(H49=0, "-", H33/H49)</f>
        <v>1.0162171317271457E-3</v>
      </c>
      <c r="J33" s="20">
        <f t="shared" si="0"/>
        <v>0</v>
      </c>
      <c r="K33" s="21">
        <f t="shared" si="1"/>
        <v>0.54166666666666663</v>
      </c>
    </row>
    <row r="34" spans="1:11" x14ac:dyDescent="0.2">
      <c r="A34" s="7" t="s">
        <v>79</v>
      </c>
      <c r="B34" s="65">
        <v>59</v>
      </c>
      <c r="C34" s="39">
        <f>IF(B49=0, "-", B34/B49)</f>
        <v>3.858731196860693E-2</v>
      </c>
      <c r="D34" s="65">
        <v>39</v>
      </c>
      <c r="E34" s="21">
        <f>IF(D49=0, "-", D34/D49)</f>
        <v>2.1787709497206705E-2</v>
      </c>
      <c r="F34" s="81">
        <v>639</v>
      </c>
      <c r="G34" s="39">
        <f>IF(F49=0, "-", F34/F49)</f>
        <v>3.4377017430600385E-2</v>
      </c>
      <c r="H34" s="65">
        <v>310</v>
      </c>
      <c r="I34" s="21">
        <f>IF(H49=0, "-", H34/H49)</f>
        <v>1.3126137951475632E-2</v>
      </c>
      <c r="J34" s="20">
        <f t="shared" si="0"/>
        <v>0.51282051282051277</v>
      </c>
      <c r="K34" s="21">
        <f t="shared" si="1"/>
        <v>1.0612903225806452</v>
      </c>
    </row>
    <row r="35" spans="1:11" x14ac:dyDescent="0.2">
      <c r="A35" s="7" t="s">
        <v>80</v>
      </c>
      <c r="B35" s="65">
        <v>15</v>
      </c>
      <c r="C35" s="39">
        <f>IF(B49=0, "-", B35/B49)</f>
        <v>9.8103335513407448E-3</v>
      </c>
      <c r="D35" s="65">
        <v>6</v>
      </c>
      <c r="E35" s="21">
        <f>IF(D49=0, "-", D35/D49)</f>
        <v>3.3519553072625698E-3</v>
      </c>
      <c r="F35" s="81">
        <v>160</v>
      </c>
      <c r="G35" s="39">
        <f>IF(F49=0, "-", F35/F49)</f>
        <v>8.6077038949860119E-3</v>
      </c>
      <c r="H35" s="65">
        <v>153</v>
      </c>
      <c r="I35" s="21">
        <f>IF(H49=0, "-", H35/H49)</f>
        <v>6.4783842147605542E-3</v>
      </c>
      <c r="J35" s="20">
        <f t="shared" si="0"/>
        <v>1.5</v>
      </c>
      <c r="K35" s="21">
        <f t="shared" si="1"/>
        <v>4.5751633986928102E-2</v>
      </c>
    </row>
    <row r="36" spans="1:11" x14ac:dyDescent="0.2">
      <c r="A36" s="7" t="s">
        <v>81</v>
      </c>
      <c r="B36" s="65">
        <v>2</v>
      </c>
      <c r="C36" s="39">
        <f>IF(B49=0, "-", B36/B49)</f>
        <v>1.3080444735120995E-3</v>
      </c>
      <c r="D36" s="65">
        <v>1</v>
      </c>
      <c r="E36" s="21">
        <f>IF(D49=0, "-", D36/D49)</f>
        <v>5.5865921787709492E-4</v>
      </c>
      <c r="F36" s="81">
        <v>58</v>
      </c>
      <c r="G36" s="39">
        <f>IF(F49=0, "-", F36/F49)</f>
        <v>3.1202926619324296E-3</v>
      </c>
      <c r="H36" s="65">
        <v>195</v>
      </c>
      <c r="I36" s="21">
        <f>IF(H49=0, "-", H36/H49)</f>
        <v>8.2567641952830586E-3</v>
      </c>
      <c r="J36" s="20">
        <f t="shared" si="0"/>
        <v>1</v>
      </c>
      <c r="K36" s="21">
        <f t="shared" si="1"/>
        <v>-0.70256410256410251</v>
      </c>
    </row>
    <row r="37" spans="1:11" x14ac:dyDescent="0.2">
      <c r="A37" s="7" t="s">
        <v>82</v>
      </c>
      <c r="B37" s="65">
        <v>7</v>
      </c>
      <c r="C37" s="39">
        <f>IF(B49=0, "-", B37/B49)</f>
        <v>4.5781556572923477E-3</v>
      </c>
      <c r="D37" s="65">
        <v>5</v>
      </c>
      <c r="E37" s="21">
        <f>IF(D49=0, "-", D37/D49)</f>
        <v>2.7932960893854749E-3</v>
      </c>
      <c r="F37" s="81">
        <v>50</v>
      </c>
      <c r="G37" s="39">
        <f>IF(F49=0, "-", F37/F49)</f>
        <v>2.6899074671831291E-3</v>
      </c>
      <c r="H37" s="65">
        <v>52</v>
      </c>
      <c r="I37" s="21">
        <f>IF(H49=0, "-", H37/H49)</f>
        <v>2.2018037854088157E-3</v>
      </c>
      <c r="J37" s="20">
        <f t="shared" si="0"/>
        <v>0.4</v>
      </c>
      <c r="K37" s="21">
        <f t="shared" si="1"/>
        <v>-3.8461538461538464E-2</v>
      </c>
    </row>
    <row r="38" spans="1:11" x14ac:dyDescent="0.2">
      <c r="A38" s="7" t="s">
        <v>83</v>
      </c>
      <c r="B38" s="65">
        <v>0</v>
      </c>
      <c r="C38" s="39">
        <f>IF(B49=0, "-", B38/B49)</f>
        <v>0</v>
      </c>
      <c r="D38" s="65">
        <v>0</v>
      </c>
      <c r="E38" s="21">
        <f>IF(D49=0, "-", D38/D49)</f>
        <v>0</v>
      </c>
      <c r="F38" s="81">
        <v>18</v>
      </c>
      <c r="G38" s="39">
        <f>IF(F49=0, "-", F38/F49)</f>
        <v>9.6836668818592645E-4</v>
      </c>
      <c r="H38" s="65">
        <v>13</v>
      </c>
      <c r="I38" s="21">
        <f>IF(H49=0, "-", H38/H49)</f>
        <v>5.5045094635220392E-4</v>
      </c>
      <c r="J38" s="20" t="str">
        <f t="shared" si="0"/>
        <v>-</v>
      </c>
      <c r="K38" s="21">
        <f t="shared" si="1"/>
        <v>0.38461538461538464</v>
      </c>
    </row>
    <row r="39" spans="1:11" x14ac:dyDescent="0.2">
      <c r="A39" s="7" t="s">
        <v>84</v>
      </c>
      <c r="B39" s="65">
        <v>2</v>
      </c>
      <c r="C39" s="39">
        <f>IF(B49=0, "-", B39/B49)</f>
        <v>1.3080444735120995E-3</v>
      </c>
      <c r="D39" s="65">
        <v>3</v>
      </c>
      <c r="E39" s="21">
        <f>IF(D49=0, "-", D39/D49)</f>
        <v>1.6759776536312849E-3</v>
      </c>
      <c r="F39" s="81">
        <v>47</v>
      </c>
      <c r="G39" s="39">
        <f>IF(F49=0, "-", F39/F49)</f>
        <v>2.5285130191521413E-3</v>
      </c>
      <c r="H39" s="65">
        <v>48</v>
      </c>
      <c r="I39" s="21">
        <f>IF(H49=0, "-", H39/H49)</f>
        <v>2.0324342634542914E-3</v>
      </c>
      <c r="J39" s="20">
        <f t="shared" si="0"/>
        <v>-0.33333333333333331</v>
      </c>
      <c r="K39" s="21">
        <f t="shared" si="1"/>
        <v>-2.0833333333333332E-2</v>
      </c>
    </row>
    <row r="40" spans="1:11" x14ac:dyDescent="0.2">
      <c r="A40" s="7" t="s">
        <v>86</v>
      </c>
      <c r="B40" s="65">
        <v>0</v>
      </c>
      <c r="C40" s="39">
        <f>IF(B49=0, "-", B40/B49)</f>
        <v>0</v>
      </c>
      <c r="D40" s="65">
        <v>8</v>
      </c>
      <c r="E40" s="21">
        <f>IF(D49=0, "-", D40/D49)</f>
        <v>4.4692737430167594E-3</v>
      </c>
      <c r="F40" s="81">
        <v>20</v>
      </c>
      <c r="G40" s="39">
        <f>IF(F49=0, "-", F40/F49)</f>
        <v>1.0759629868732515E-3</v>
      </c>
      <c r="H40" s="65">
        <v>105</v>
      </c>
      <c r="I40" s="21">
        <f>IF(H49=0, "-", H40/H49)</f>
        <v>4.4459499513062623E-3</v>
      </c>
      <c r="J40" s="20">
        <f t="shared" si="0"/>
        <v>-1</v>
      </c>
      <c r="K40" s="21">
        <f t="shared" si="1"/>
        <v>-0.80952380952380953</v>
      </c>
    </row>
    <row r="41" spans="1:11" x14ac:dyDescent="0.2">
      <c r="A41" s="7" t="s">
        <v>87</v>
      </c>
      <c r="B41" s="65">
        <v>0</v>
      </c>
      <c r="C41" s="39">
        <f>IF(B49=0, "-", B41/B49)</f>
        <v>0</v>
      </c>
      <c r="D41" s="65">
        <v>0</v>
      </c>
      <c r="E41" s="21">
        <f>IF(D49=0, "-", D41/D49)</f>
        <v>0</v>
      </c>
      <c r="F41" s="81">
        <v>2</v>
      </c>
      <c r="G41" s="39">
        <f>IF(F49=0, "-", F41/F49)</f>
        <v>1.0759629868732516E-4</v>
      </c>
      <c r="H41" s="65">
        <v>3</v>
      </c>
      <c r="I41" s="21">
        <f>IF(H49=0, "-", H41/H49)</f>
        <v>1.2702714146589321E-4</v>
      </c>
      <c r="J41" s="20" t="str">
        <f t="shared" si="0"/>
        <v>-</v>
      </c>
      <c r="K41" s="21">
        <f t="shared" si="1"/>
        <v>-0.33333333333333331</v>
      </c>
    </row>
    <row r="42" spans="1:11" x14ac:dyDescent="0.2">
      <c r="A42" s="7" t="s">
        <v>89</v>
      </c>
      <c r="B42" s="65">
        <v>22</v>
      </c>
      <c r="C42" s="39">
        <f>IF(B49=0, "-", B42/B49)</f>
        <v>1.4388489208633094E-2</v>
      </c>
      <c r="D42" s="65">
        <v>12</v>
      </c>
      <c r="E42" s="21">
        <f>IF(D49=0, "-", D42/D49)</f>
        <v>6.7039106145251395E-3</v>
      </c>
      <c r="F42" s="81">
        <v>181</v>
      </c>
      <c r="G42" s="39">
        <f>IF(F49=0, "-", F42/F49)</f>
        <v>9.7374650312029264E-3</v>
      </c>
      <c r="H42" s="65">
        <v>139</v>
      </c>
      <c r="I42" s="21">
        <f>IF(H49=0, "-", H42/H49)</f>
        <v>5.8855908879197191E-3</v>
      </c>
      <c r="J42" s="20">
        <f t="shared" si="0"/>
        <v>0.83333333333333337</v>
      </c>
      <c r="K42" s="21">
        <f t="shared" si="1"/>
        <v>0.30215827338129497</v>
      </c>
    </row>
    <row r="43" spans="1:11" x14ac:dyDescent="0.2">
      <c r="A43" s="7" t="s">
        <v>91</v>
      </c>
      <c r="B43" s="65">
        <v>41</v>
      </c>
      <c r="C43" s="39">
        <f>IF(B49=0, "-", B43/B49)</f>
        <v>2.6814911706998037E-2</v>
      </c>
      <c r="D43" s="65">
        <v>65</v>
      </c>
      <c r="E43" s="21">
        <f>IF(D49=0, "-", D43/D49)</f>
        <v>3.6312849162011177E-2</v>
      </c>
      <c r="F43" s="81">
        <v>588</v>
      </c>
      <c r="G43" s="39">
        <f>IF(F49=0, "-", F43/F49)</f>
        <v>3.1633311814073597E-2</v>
      </c>
      <c r="H43" s="65">
        <v>647</v>
      </c>
      <c r="I43" s="21">
        <f>IF(H49=0, "-", H43/H49)</f>
        <v>2.7395520176144304E-2</v>
      </c>
      <c r="J43" s="20">
        <f t="shared" si="0"/>
        <v>-0.36923076923076925</v>
      </c>
      <c r="K43" s="21">
        <f t="shared" si="1"/>
        <v>-9.1190108191653782E-2</v>
      </c>
    </row>
    <row r="44" spans="1:11" x14ac:dyDescent="0.2">
      <c r="A44" s="7" t="s">
        <v>92</v>
      </c>
      <c r="B44" s="65">
        <v>146</v>
      </c>
      <c r="C44" s="39">
        <f>IF(B49=0, "-", B44/B49)</f>
        <v>9.5487246566383258E-2</v>
      </c>
      <c r="D44" s="65">
        <v>84</v>
      </c>
      <c r="E44" s="21">
        <f>IF(D49=0, "-", D44/D49)</f>
        <v>4.6927374301675977E-2</v>
      </c>
      <c r="F44" s="81">
        <v>1069</v>
      </c>
      <c r="G44" s="39">
        <f>IF(F49=0, "-", F44/F49)</f>
        <v>5.7510221648375298E-2</v>
      </c>
      <c r="H44" s="65">
        <v>1122</v>
      </c>
      <c r="I44" s="21">
        <f>IF(H49=0, "-", H44/H49)</f>
        <v>4.7508150908244062E-2</v>
      </c>
      <c r="J44" s="20">
        <f t="shared" si="0"/>
        <v>0.73809523809523814</v>
      </c>
      <c r="K44" s="21">
        <f t="shared" si="1"/>
        <v>-4.7237076648841352E-2</v>
      </c>
    </row>
    <row r="45" spans="1:11" x14ac:dyDescent="0.2">
      <c r="A45" s="7" t="s">
        <v>93</v>
      </c>
      <c r="B45" s="65">
        <v>308</v>
      </c>
      <c r="C45" s="39">
        <f>IF(B49=0, "-", B45/B49)</f>
        <v>0.20143884892086331</v>
      </c>
      <c r="D45" s="65">
        <v>412</v>
      </c>
      <c r="E45" s="21">
        <f>IF(D49=0, "-", D45/D49)</f>
        <v>0.23016759776536314</v>
      </c>
      <c r="F45" s="81">
        <v>4049</v>
      </c>
      <c r="G45" s="39">
        <f>IF(F49=0, "-", F45/F49)</f>
        <v>0.21782870669248977</v>
      </c>
      <c r="H45" s="65">
        <v>4635</v>
      </c>
      <c r="I45" s="21">
        <f>IF(H49=0, "-", H45/H49)</f>
        <v>0.196256933564805</v>
      </c>
      <c r="J45" s="20">
        <f t="shared" si="0"/>
        <v>-0.25242718446601942</v>
      </c>
      <c r="K45" s="21">
        <f t="shared" si="1"/>
        <v>-0.12642934196332253</v>
      </c>
    </row>
    <row r="46" spans="1:11" x14ac:dyDescent="0.2">
      <c r="A46" s="7" t="s">
        <v>95</v>
      </c>
      <c r="B46" s="65">
        <v>69</v>
      </c>
      <c r="C46" s="39">
        <f>IF(B49=0, "-", B46/B49)</f>
        <v>4.5127534336167431E-2</v>
      </c>
      <c r="D46" s="65">
        <v>113</v>
      </c>
      <c r="E46" s="21">
        <f>IF(D49=0, "-", D46/D49)</f>
        <v>6.3128491620111735E-2</v>
      </c>
      <c r="F46" s="81">
        <v>952</v>
      </c>
      <c r="G46" s="39">
        <f>IF(F49=0, "-", F46/F49)</f>
        <v>5.1215838175166777E-2</v>
      </c>
      <c r="H46" s="65">
        <v>1540</v>
      </c>
      <c r="I46" s="21">
        <f>IF(H49=0, "-", H46/H49)</f>
        <v>6.520726595249185E-2</v>
      </c>
      <c r="J46" s="20">
        <f t="shared" si="0"/>
        <v>-0.38938053097345132</v>
      </c>
      <c r="K46" s="21">
        <f t="shared" si="1"/>
        <v>-0.38181818181818183</v>
      </c>
    </row>
    <row r="47" spans="1:11" x14ac:dyDescent="0.2">
      <c r="A47" s="7" t="s">
        <v>96</v>
      </c>
      <c r="B47" s="65">
        <v>0</v>
      </c>
      <c r="C47" s="39">
        <f>IF(B49=0, "-", B47/B49)</f>
        <v>0</v>
      </c>
      <c r="D47" s="65">
        <v>2</v>
      </c>
      <c r="E47" s="21">
        <f>IF(D49=0, "-", D47/D49)</f>
        <v>1.1173184357541898E-3</v>
      </c>
      <c r="F47" s="81">
        <v>44</v>
      </c>
      <c r="G47" s="39">
        <f>IF(F49=0, "-", F47/F49)</f>
        <v>2.3671185711211535E-3</v>
      </c>
      <c r="H47" s="65">
        <v>12</v>
      </c>
      <c r="I47" s="21">
        <f>IF(H49=0, "-", H47/H49)</f>
        <v>5.0810856586357286E-4</v>
      </c>
      <c r="J47" s="20">
        <f t="shared" si="0"/>
        <v>-1</v>
      </c>
      <c r="K47" s="21">
        <f t="shared" si="1"/>
        <v>2.6666666666666665</v>
      </c>
    </row>
    <row r="48" spans="1:11" x14ac:dyDescent="0.2">
      <c r="A48" s="2"/>
      <c r="B48" s="68"/>
      <c r="C48" s="33"/>
      <c r="D48" s="68"/>
      <c r="E48" s="6"/>
      <c r="F48" s="82"/>
      <c r="G48" s="33"/>
      <c r="H48" s="68"/>
      <c r="I48" s="6"/>
      <c r="J48" s="5"/>
      <c r="K48" s="6"/>
    </row>
    <row r="49" spans="1:11" s="43" customFormat="1" x14ac:dyDescent="0.2">
      <c r="A49" s="162" t="s">
        <v>585</v>
      </c>
      <c r="B49" s="71">
        <f>SUM(B7:B48)</f>
        <v>1529</v>
      </c>
      <c r="C49" s="40">
        <v>1</v>
      </c>
      <c r="D49" s="71">
        <f>SUM(D7:D48)</f>
        <v>1790</v>
      </c>
      <c r="E49" s="41">
        <v>1</v>
      </c>
      <c r="F49" s="77">
        <f>SUM(F7:F48)</f>
        <v>18588</v>
      </c>
      <c r="G49" s="42">
        <v>1</v>
      </c>
      <c r="H49" s="71">
        <f>SUM(H7:H48)</f>
        <v>23617</v>
      </c>
      <c r="I49" s="41">
        <v>1</v>
      </c>
      <c r="J49" s="37">
        <f>IF(D49=0, "-", (B49-D49)/D49)</f>
        <v>-0.1458100558659218</v>
      </c>
      <c r="K49" s="38">
        <f>IF(H49=0, "-", (F49-H49)/H49)</f>
        <v>-0.21293983147732565</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2021-01-05T19:45:08Z</dcterms:modified>
</cp:coreProperties>
</file>