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VFACTS\Output\2022\Dec22\Standard Reports\"/>
    </mc:Choice>
  </mc:AlternateContent>
  <xr:revisionPtr revIDLastSave="0" documentId="13_ncr:1_{DEE1E6A3-161F-42E7-8692-F90A6459A292}" xr6:coauthVersionLast="47" xr6:coauthVersionMax="47" xr10:uidLastSave="{00000000-0000-0000-0000-000000000000}"/>
  <bookViews>
    <workbookView xWindow="-23940" yWindow="705" windowWidth="23010" windowHeight="1501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H9" i="49"/>
  <c r="J9" i="49" s="1"/>
  <c r="G9" i="49"/>
  <c r="I9" i="49" s="1"/>
  <c r="I10" i="49"/>
  <c r="H10" i="49"/>
  <c r="J10" i="49" s="1"/>
  <c r="G10" i="49"/>
  <c r="H11" i="49"/>
  <c r="J11" i="49" s="1"/>
  <c r="G11" i="49"/>
  <c r="I11" i="49" s="1"/>
  <c r="H12" i="49"/>
  <c r="J12" i="49" s="1"/>
  <c r="G12" i="49"/>
  <c r="I12" i="49" s="1"/>
  <c r="I15" i="49"/>
  <c r="H15" i="49"/>
  <c r="J15" i="49" s="1"/>
  <c r="G15" i="49"/>
  <c r="I16" i="49"/>
  <c r="H16" i="49"/>
  <c r="J16" i="49" s="1"/>
  <c r="G16" i="49"/>
  <c r="H19" i="49"/>
  <c r="J19" i="49" s="1"/>
  <c r="G19" i="49"/>
  <c r="I19" i="49" s="1"/>
  <c r="H20" i="49"/>
  <c r="J20" i="49" s="1"/>
  <c r="G20" i="49"/>
  <c r="I20" i="49" s="1"/>
  <c r="H21" i="49"/>
  <c r="J21" i="49" s="1"/>
  <c r="G21" i="49"/>
  <c r="I21" i="49" s="1"/>
  <c r="H24" i="49"/>
  <c r="J24" i="49" s="1"/>
  <c r="G24" i="49"/>
  <c r="I24" i="49" s="1"/>
  <c r="I25" i="49"/>
  <c r="H25" i="49"/>
  <c r="J25" i="49" s="1"/>
  <c r="G25" i="49"/>
  <c r="I26" i="49"/>
  <c r="H26" i="49"/>
  <c r="J26" i="49" s="1"/>
  <c r="G26" i="49"/>
  <c r="H27" i="49"/>
  <c r="J27" i="49" s="1"/>
  <c r="G27" i="49"/>
  <c r="I27" i="49" s="1"/>
  <c r="H28" i="49"/>
  <c r="J28" i="49" s="1"/>
  <c r="G28" i="49"/>
  <c r="I28" i="49" s="1"/>
  <c r="I29" i="49"/>
  <c r="H29" i="49"/>
  <c r="J29" i="49" s="1"/>
  <c r="G29" i="49"/>
  <c r="H30" i="49"/>
  <c r="J30" i="49" s="1"/>
  <c r="G30" i="49"/>
  <c r="I30" i="49" s="1"/>
  <c r="H31" i="49"/>
  <c r="J31" i="49" s="1"/>
  <c r="G31" i="49"/>
  <c r="I31" i="49" s="1"/>
  <c r="H32" i="49"/>
  <c r="J32" i="49" s="1"/>
  <c r="G32" i="49"/>
  <c r="I32" i="49" s="1"/>
  <c r="J33" i="49"/>
  <c r="I33" i="49"/>
  <c r="H33" i="49"/>
  <c r="G33" i="49"/>
  <c r="H34" i="49"/>
  <c r="J34" i="49" s="1"/>
  <c r="G34" i="49"/>
  <c r="I34" i="49" s="1"/>
  <c r="H35" i="49"/>
  <c r="J35" i="49" s="1"/>
  <c r="G35" i="49"/>
  <c r="I35" i="49" s="1"/>
  <c r="H36" i="49"/>
  <c r="J36" i="49" s="1"/>
  <c r="G36" i="49"/>
  <c r="I36" i="49" s="1"/>
  <c r="H37" i="49"/>
  <c r="J37" i="49" s="1"/>
  <c r="G37" i="49"/>
  <c r="I37" i="49" s="1"/>
  <c r="H38" i="49"/>
  <c r="J38" i="49" s="1"/>
  <c r="G38" i="49"/>
  <c r="I38" i="49" s="1"/>
  <c r="I39" i="49"/>
  <c r="H39" i="49"/>
  <c r="J39" i="49" s="1"/>
  <c r="G39" i="49"/>
  <c r="I40" i="49"/>
  <c r="H40" i="49"/>
  <c r="J40" i="49" s="1"/>
  <c r="G40" i="49"/>
  <c r="H41" i="49"/>
  <c r="J41" i="49" s="1"/>
  <c r="G41" i="49"/>
  <c r="I41" i="49" s="1"/>
  <c r="I44" i="49"/>
  <c r="H44" i="49"/>
  <c r="J44" i="49" s="1"/>
  <c r="G44" i="49"/>
  <c r="I45" i="49"/>
  <c r="H45" i="49"/>
  <c r="J45" i="49" s="1"/>
  <c r="G45" i="49"/>
  <c r="I46" i="49"/>
  <c r="H46" i="49"/>
  <c r="J46" i="49" s="1"/>
  <c r="G46" i="49"/>
  <c r="I47" i="49"/>
  <c r="H47" i="49"/>
  <c r="J47" i="49" s="1"/>
  <c r="G47" i="49"/>
  <c r="H50" i="49"/>
  <c r="J50" i="49" s="1"/>
  <c r="G50" i="49"/>
  <c r="I50" i="49" s="1"/>
  <c r="H51" i="49"/>
  <c r="J51" i="49" s="1"/>
  <c r="G51" i="49"/>
  <c r="I51" i="49" s="1"/>
  <c r="H52" i="49"/>
  <c r="J52" i="49" s="1"/>
  <c r="G52" i="49"/>
  <c r="I52" i="49" s="1"/>
  <c r="H53" i="49"/>
  <c r="J53" i="49" s="1"/>
  <c r="G53" i="49"/>
  <c r="I53" i="49" s="1"/>
  <c r="H54" i="49"/>
  <c r="J54" i="49" s="1"/>
  <c r="G54" i="49"/>
  <c r="I54" i="49" s="1"/>
  <c r="I55" i="49"/>
  <c r="H55" i="49"/>
  <c r="J55" i="49" s="1"/>
  <c r="G55" i="49"/>
  <c r="H56" i="49"/>
  <c r="J56" i="49" s="1"/>
  <c r="G56" i="49"/>
  <c r="I56" i="49" s="1"/>
  <c r="I57" i="49"/>
  <c r="H57" i="49"/>
  <c r="J57" i="49" s="1"/>
  <c r="G57" i="49"/>
  <c r="I58" i="49"/>
  <c r="H58" i="49"/>
  <c r="J58" i="49" s="1"/>
  <c r="G58" i="49"/>
  <c r="H59" i="49"/>
  <c r="J59" i="49" s="1"/>
  <c r="G59" i="49"/>
  <c r="I59" i="49" s="1"/>
  <c r="I60" i="49"/>
  <c r="H60" i="49"/>
  <c r="J60" i="49" s="1"/>
  <c r="G60" i="49"/>
  <c r="I61" i="49"/>
  <c r="H61" i="49"/>
  <c r="J61" i="49" s="1"/>
  <c r="G61" i="49"/>
  <c r="J62" i="49"/>
  <c r="I62" i="49"/>
  <c r="H62" i="49"/>
  <c r="G62" i="49"/>
  <c r="J63" i="49"/>
  <c r="I63" i="49"/>
  <c r="H63" i="49"/>
  <c r="G63" i="49"/>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I71" i="49"/>
  <c r="H71" i="49"/>
  <c r="J71" i="49" s="1"/>
  <c r="G71" i="49"/>
  <c r="H72" i="49"/>
  <c r="J72" i="49" s="1"/>
  <c r="G72" i="49"/>
  <c r="I72" i="49" s="1"/>
  <c r="J75" i="49"/>
  <c r="I75" i="49"/>
  <c r="H75" i="49"/>
  <c r="G75" i="49"/>
  <c r="J76" i="49"/>
  <c r="I76" i="49"/>
  <c r="H76" i="49"/>
  <c r="G76" i="49"/>
  <c r="J79" i="49"/>
  <c r="I79" i="49"/>
  <c r="H79" i="49"/>
  <c r="G79" i="49"/>
  <c r="H80" i="49"/>
  <c r="J80" i="49" s="1"/>
  <c r="G80" i="49"/>
  <c r="I80" i="49" s="1"/>
  <c r="J81" i="49"/>
  <c r="I81" i="49"/>
  <c r="H81" i="49"/>
  <c r="G81" i="49"/>
  <c r="H82" i="49"/>
  <c r="J82" i="49" s="1"/>
  <c r="G82" i="49"/>
  <c r="I82" i="49" s="1"/>
  <c r="H85" i="49"/>
  <c r="J85" i="49" s="1"/>
  <c r="G85" i="49"/>
  <c r="I85" i="49" s="1"/>
  <c r="H86" i="49"/>
  <c r="J86" i="49" s="1"/>
  <c r="G86" i="49"/>
  <c r="I86" i="49" s="1"/>
  <c r="I89" i="49"/>
  <c r="H89" i="49"/>
  <c r="J89" i="49" s="1"/>
  <c r="G89" i="49"/>
  <c r="H90" i="49"/>
  <c r="J90" i="49" s="1"/>
  <c r="G90" i="49"/>
  <c r="I90" i="49" s="1"/>
  <c r="I91" i="49"/>
  <c r="H91" i="49"/>
  <c r="J91" i="49" s="1"/>
  <c r="G91" i="49"/>
  <c r="J92" i="49"/>
  <c r="I92" i="49"/>
  <c r="H92" i="49"/>
  <c r="G92" i="49"/>
  <c r="H93" i="49"/>
  <c r="J93" i="49" s="1"/>
  <c r="G93" i="49"/>
  <c r="I93" i="49" s="1"/>
  <c r="J96" i="49"/>
  <c r="I96" i="49"/>
  <c r="H96" i="49"/>
  <c r="G96" i="49"/>
  <c r="J97" i="49"/>
  <c r="I97" i="49"/>
  <c r="H97" i="49"/>
  <c r="G97" i="49"/>
  <c r="J98" i="49"/>
  <c r="I98" i="49"/>
  <c r="H98" i="49"/>
  <c r="G98" i="49"/>
  <c r="J99" i="49"/>
  <c r="I99" i="49"/>
  <c r="H99" i="49"/>
  <c r="G99" i="49"/>
  <c r="H102" i="49"/>
  <c r="J102" i="49" s="1"/>
  <c r="G102" i="49"/>
  <c r="I102" i="49" s="1"/>
  <c r="H103" i="49"/>
  <c r="J103" i="49" s="1"/>
  <c r="G103" i="49"/>
  <c r="I103" i="49" s="1"/>
  <c r="I106" i="49"/>
  <c r="H106" i="49"/>
  <c r="J106" i="49" s="1"/>
  <c r="G106" i="49"/>
  <c r="I107" i="49"/>
  <c r="H107" i="49"/>
  <c r="J107" i="49" s="1"/>
  <c r="G107" i="49"/>
  <c r="H110" i="49"/>
  <c r="J110" i="49" s="1"/>
  <c r="G110" i="49"/>
  <c r="I110" i="49" s="1"/>
  <c r="H111" i="49"/>
  <c r="J111" i="49" s="1"/>
  <c r="G111" i="49"/>
  <c r="I111" i="49" s="1"/>
  <c r="H114" i="49"/>
  <c r="J114" i="49" s="1"/>
  <c r="G114" i="49"/>
  <c r="I114" i="49" s="1"/>
  <c r="H115" i="49"/>
  <c r="J115" i="49" s="1"/>
  <c r="G115" i="49"/>
  <c r="I115" i="49" s="1"/>
  <c r="H118" i="49"/>
  <c r="J118" i="49" s="1"/>
  <c r="G118" i="49"/>
  <c r="I118" i="49" s="1"/>
  <c r="H119" i="49"/>
  <c r="J119" i="49" s="1"/>
  <c r="G119" i="49"/>
  <c r="I119" i="49" s="1"/>
  <c r="I122" i="49"/>
  <c r="H122" i="49"/>
  <c r="J122" i="49" s="1"/>
  <c r="G122" i="49"/>
  <c r="I123" i="49"/>
  <c r="H123" i="49"/>
  <c r="J123" i="49" s="1"/>
  <c r="G123" i="49"/>
  <c r="H124" i="49"/>
  <c r="J124" i="49" s="1"/>
  <c r="G124" i="49"/>
  <c r="I124" i="49" s="1"/>
  <c r="H125" i="49"/>
  <c r="J125" i="49" s="1"/>
  <c r="G125" i="49"/>
  <c r="I125" i="49" s="1"/>
  <c r="I126" i="49"/>
  <c r="H126" i="49"/>
  <c r="J126" i="49" s="1"/>
  <c r="G126" i="49"/>
  <c r="H127" i="49"/>
  <c r="J127" i="49" s="1"/>
  <c r="G127" i="49"/>
  <c r="I127" i="49" s="1"/>
  <c r="I128" i="49"/>
  <c r="H128" i="49"/>
  <c r="J128" i="49" s="1"/>
  <c r="G128" i="49"/>
  <c r="H129" i="49"/>
  <c r="J129" i="49" s="1"/>
  <c r="G129" i="49"/>
  <c r="I129" i="49" s="1"/>
  <c r="H130" i="49"/>
  <c r="J130" i="49" s="1"/>
  <c r="G130" i="49"/>
  <c r="I130" i="49" s="1"/>
  <c r="H131" i="49"/>
  <c r="J131" i="49" s="1"/>
  <c r="G131" i="49"/>
  <c r="I131" i="49" s="1"/>
  <c r="H132" i="49"/>
  <c r="J132" i="49" s="1"/>
  <c r="G132" i="49"/>
  <c r="I132" i="49" s="1"/>
  <c r="H133" i="49"/>
  <c r="J133" i="49" s="1"/>
  <c r="G133" i="49"/>
  <c r="I133" i="49" s="1"/>
  <c r="H134" i="49"/>
  <c r="J134" i="49" s="1"/>
  <c r="G134" i="49"/>
  <c r="I134" i="49" s="1"/>
  <c r="H135" i="49"/>
  <c r="J135" i="49" s="1"/>
  <c r="G135" i="49"/>
  <c r="I135" i="49" s="1"/>
  <c r="H136" i="49"/>
  <c r="J136" i="49" s="1"/>
  <c r="G136" i="49"/>
  <c r="I136" i="49" s="1"/>
  <c r="H139" i="49"/>
  <c r="J139" i="49" s="1"/>
  <c r="G139" i="49"/>
  <c r="I139" i="49" s="1"/>
  <c r="H140" i="49"/>
  <c r="J140" i="49" s="1"/>
  <c r="G140" i="49"/>
  <c r="I140" i="49" s="1"/>
  <c r="H143" i="49"/>
  <c r="J143" i="49" s="1"/>
  <c r="G143" i="49"/>
  <c r="I143" i="49" s="1"/>
  <c r="H144" i="49"/>
  <c r="J144" i="49" s="1"/>
  <c r="G144" i="49"/>
  <c r="I144" i="49" s="1"/>
  <c r="H145" i="49"/>
  <c r="J145" i="49" s="1"/>
  <c r="G145" i="49"/>
  <c r="I145" i="49" s="1"/>
  <c r="H146" i="49"/>
  <c r="J146" i="49" s="1"/>
  <c r="G146" i="49"/>
  <c r="I146" i="49" s="1"/>
  <c r="I149" i="49"/>
  <c r="H149" i="49"/>
  <c r="J149" i="49" s="1"/>
  <c r="G149" i="49"/>
  <c r="I150" i="49"/>
  <c r="H150" i="49"/>
  <c r="J150" i="49" s="1"/>
  <c r="G150" i="49"/>
  <c r="J151" i="49"/>
  <c r="I151" i="49"/>
  <c r="H151" i="49"/>
  <c r="G151" i="49"/>
  <c r="H152" i="49"/>
  <c r="J152" i="49" s="1"/>
  <c r="G152" i="49"/>
  <c r="I152" i="49" s="1"/>
  <c r="I153" i="49"/>
  <c r="H153" i="49"/>
  <c r="J153" i="49" s="1"/>
  <c r="G153" i="49"/>
  <c r="H154" i="49"/>
  <c r="J154" i="49" s="1"/>
  <c r="G154" i="49"/>
  <c r="I154" i="49" s="1"/>
  <c r="I157" i="49"/>
  <c r="H157" i="49"/>
  <c r="J157" i="49" s="1"/>
  <c r="G157" i="49"/>
  <c r="H158" i="49"/>
  <c r="J158" i="49" s="1"/>
  <c r="G158" i="49"/>
  <c r="I158" i="49" s="1"/>
  <c r="J159" i="49"/>
  <c r="I159" i="49"/>
  <c r="H159" i="49"/>
  <c r="G159" i="49"/>
  <c r="H160" i="49"/>
  <c r="J160" i="49" s="1"/>
  <c r="G160" i="49"/>
  <c r="I160" i="49" s="1"/>
  <c r="H161" i="49"/>
  <c r="J161" i="49" s="1"/>
  <c r="G161" i="49"/>
  <c r="I161" i="49" s="1"/>
  <c r="I162" i="49"/>
  <c r="H162" i="49"/>
  <c r="J162" i="49" s="1"/>
  <c r="G162" i="49"/>
  <c r="H163" i="49"/>
  <c r="J163" i="49" s="1"/>
  <c r="G163" i="49"/>
  <c r="I163" i="49" s="1"/>
  <c r="H164" i="49"/>
  <c r="J164" i="49" s="1"/>
  <c r="G164" i="49"/>
  <c r="I164" i="49" s="1"/>
  <c r="H165" i="49"/>
  <c r="J165" i="49" s="1"/>
  <c r="G165" i="49"/>
  <c r="I165" i="49" s="1"/>
  <c r="H166" i="49"/>
  <c r="J166" i="49" s="1"/>
  <c r="G166" i="49"/>
  <c r="I166" i="49" s="1"/>
  <c r="H169" i="49"/>
  <c r="J169" i="49" s="1"/>
  <c r="G169" i="49"/>
  <c r="I169" i="49" s="1"/>
  <c r="H170" i="49"/>
  <c r="J170" i="49" s="1"/>
  <c r="G170" i="49"/>
  <c r="I170" i="49" s="1"/>
  <c r="H171" i="49"/>
  <c r="J171" i="49" s="1"/>
  <c r="G171" i="49"/>
  <c r="I171" i="49" s="1"/>
  <c r="H172" i="49"/>
  <c r="J172" i="49" s="1"/>
  <c r="G172" i="49"/>
  <c r="I172" i="49" s="1"/>
  <c r="H175" i="49"/>
  <c r="J175" i="49" s="1"/>
  <c r="G175" i="49"/>
  <c r="I175" i="49" s="1"/>
  <c r="I176" i="49"/>
  <c r="H176" i="49"/>
  <c r="J176" i="49" s="1"/>
  <c r="G176" i="49"/>
  <c r="H177" i="49"/>
  <c r="J177" i="49" s="1"/>
  <c r="G177" i="49"/>
  <c r="I177" i="49" s="1"/>
  <c r="H178" i="49"/>
  <c r="J178" i="49" s="1"/>
  <c r="G178" i="49"/>
  <c r="I178" i="49" s="1"/>
  <c r="I179" i="49"/>
  <c r="H179" i="49"/>
  <c r="J179" i="49" s="1"/>
  <c r="G179" i="49"/>
  <c r="H180" i="49"/>
  <c r="J180" i="49" s="1"/>
  <c r="G180" i="49"/>
  <c r="I180" i="49" s="1"/>
  <c r="H181" i="49"/>
  <c r="J181" i="49" s="1"/>
  <c r="G181" i="49"/>
  <c r="I181" i="49" s="1"/>
  <c r="H184" i="49"/>
  <c r="J184" i="49" s="1"/>
  <c r="G184" i="49"/>
  <c r="I184" i="49" s="1"/>
  <c r="H185" i="49"/>
  <c r="J185" i="49" s="1"/>
  <c r="G185" i="49"/>
  <c r="I185" i="49" s="1"/>
  <c r="I186" i="49"/>
  <c r="H186" i="49"/>
  <c r="J186" i="49" s="1"/>
  <c r="G186" i="49"/>
  <c r="I187" i="49"/>
  <c r="H187" i="49"/>
  <c r="J187" i="49" s="1"/>
  <c r="G187" i="49"/>
  <c r="H188" i="49"/>
  <c r="J188" i="49" s="1"/>
  <c r="G188" i="49"/>
  <c r="I188" i="49" s="1"/>
  <c r="H189" i="49"/>
  <c r="J189" i="49" s="1"/>
  <c r="G189" i="49"/>
  <c r="I189" i="49" s="1"/>
  <c r="H190" i="49"/>
  <c r="J190" i="49" s="1"/>
  <c r="G190" i="49"/>
  <c r="I190" i="49" s="1"/>
  <c r="H191" i="49"/>
  <c r="J191" i="49" s="1"/>
  <c r="G191" i="49"/>
  <c r="I191" i="49" s="1"/>
  <c r="H192" i="49"/>
  <c r="J192" i="49" s="1"/>
  <c r="G192" i="49"/>
  <c r="I192" i="49" s="1"/>
  <c r="H193" i="49"/>
  <c r="J193" i="49" s="1"/>
  <c r="G193" i="49"/>
  <c r="I193" i="49" s="1"/>
  <c r="H194" i="49"/>
  <c r="J194" i="49" s="1"/>
  <c r="G194" i="49"/>
  <c r="I194" i="49" s="1"/>
  <c r="H195" i="49"/>
  <c r="J195" i="49" s="1"/>
  <c r="G195" i="49"/>
  <c r="I195" i="49" s="1"/>
  <c r="H196" i="49"/>
  <c r="J196" i="49" s="1"/>
  <c r="G196" i="49"/>
  <c r="I196" i="49" s="1"/>
  <c r="I197" i="49"/>
  <c r="H197" i="49"/>
  <c r="J197" i="49" s="1"/>
  <c r="G197" i="49"/>
  <c r="H198" i="49"/>
  <c r="J198" i="49" s="1"/>
  <c r="G198" i="49"/>
  <c r="I198" i="49" s="1"/>
  <c r="H199" i="49"/>
  <c r="J199" i="49" s="1"/>
  <c r="G199" i="49"/>
  <c r="I199" i="49" s="1"/>
  <c r="I202" i="49"/>
  <c r="H202" i="49"/>
  <c r="J202" i="49" s="1"/>
  <c r="G202" i="49"/>
  <c r="I203" i="49"/>
  <c r="H203" i="49"/>
  <c r="J203" i="49" s="1"/>
  <c r="G203" i="49"/>
  <c r="I204" i="49"/>
  <c r="H204" i="49"/>
  <c r="J204" i="49" s="1"/>
  <c r="G204" i="49"/>
  <c r="I205" i="49"/>
  <c r="H205" i="49"/>
  <c r="J205" i="49" s="1"/>
  <c r="G205" i="49"/>
  <c r="J206" i="49"/>
  <c r="I206" i="49"/>
  <c r="H206" i="49"/>
  <c r="G206" i="49"/>
  <c r="I207" i="49"/>
  <c r="H207" i="49"/>
  <c r="J207" i="49" s="1"/>
  <c r="G207" i="49"/>
  <c r="I210" i="49"/>
  <c r="H210" i="49"/>
  <c r="J210" i="49" s="1"/>
  <c r="G210" i="49"/>
  <c r="I211" i="49"/>
  <c r="H211" i="49"/>
  <c r="J211" i="49" s="1"/>
  <c r="G211" i="49"/>
  <c r="H214" i="49"/>
  <c r="J214" i="49" s="1"/>
  <c r="G214" i="49"/>
  <c r="I214" i="49" s="1"/>
  <c r="H215" i="49"/>
  <c r="J215" i="49" s="1"/>
  <c r="G215" i="49"/>
  <c r="I215" i="49" s="1"/>
  <c r="H216" i="49"/>
  <c r="J216" i="49" s="1"/>
  <c r="G216" i="49"/>
  <c r="I216" i="49" s="1"/>
  <c r="H217" i="49"/>
  <c r="J217" i="49" s="1"/>
  <c r="G217" i="49"/>
  <c r="I217" i="49" s="1"/>
  <c r="H220" i="49"/>
  <c r="J220" i="49" s="1"/>
  <c r="G220" i="49"/>
  <c r="I220" i="49" s="1"/>
  <c r="H221" i="49"/>
  <c r="J221" i="49" s="1"/>
  <c r="G221" i="49"/>
  <c r="I221" i="49" s="1"/>
  <c r="H222" i="49"/>
  <c r="J222" i="49" s="1"/>
  <c r="G222" i="49"/>
  <c r="I222" i="49" s="1"/>
  <c r="H223" i="49"/>
  <c r="J223" i="49" s="1"/>
  <c r="G223" i="49"/>
  <c r="I223" i="49" s="1"/>
  <c r="J226" i="49"/>
  <c r="I226" i="49"/>
  <c r="H226" i="49"/>
  <c r="G226" i="49"/>
  <c r="J227" i="49"/>
  <c r="I227" i="49"/>
  <c r="H227" i="49"/>
  <c r="G227" i="49"/>
  <c r="H230" i="49"/>
  <c r="J230" i="49" s="1"/>
  <c r="G230" i="49"/>
  <c r="I230" i="49" s="1"/>
  <c r="H231" i="49"/>
  <c r="J231" i="49" s="1"/>
  <c r="G231" i="49"/>
  <c r="I231" i="49" s="1"/>
  <c r="H232" i="49"/>
  <c r="J232" i="49" s="1"/>
  <c r="G232" i="49"/>
  <c r="I232" i="49" s="1"/>
  <c r="H233" i="49"/>
  <c r="J233" i="49" s="1"/>
  <c r="G233" i="49"/>
  <c r="I233" i="49" s="1"/>
  <c r="H234" i="49"/>
  <c r="J234" i="49" s="1"/>
  <c r="G234" i="49"/>
  <c r="I234" i="49" s="1"/>
  <c r="I237" i="49"/>
  <c r="H237" i="49"/>
  <c r="J237" i="49" s="1"/>
  <c r="G237" i="49"/>
  <c r="I238" i="49"/>
  <c r="H238" i="49"/>
  <c r="J238" i="49" s="1"/>
  <c r="G238" i="49"/>
  <c r="I239" i="49"/>
  <c r="H239" i="49"/>
  <c r="J239" i="49" s="1"/>
  <c r="G239" i="49"/>
  <c r="I240" i="49"/>
  <c r="H240" i="49"/>
  <c r="J240" i="49" s="1"/>
  <c r="G240" i="49"/>
  <c r="I241" i="49"/>
  <c r="H241" i="49"/>
  <c r="J241" i="49" s="1"/>
  <c r="G241" i="49"/>
  <c r="I242" i="49"/>
  <c r="H242" i="49"/>
  <c r="J242" i="49" s="1"/>
  <c r="G242" i="49"/>
  <c r="I243" i="49"/>
  <c r="H243" i="49"/>
  <c r="J243" i="49" s="1"/>
  <c r="G243" i="49"/>
  <c r="I246" i="49"/>
  <c r="H246" i="49"/>
  <c r="J246" i="49" s="1"/>
  <c r="G246" i="49"/>
  <c r="H247" i="49"/>
  <c r="J247" i="49" s="1"/>
  <c r="G247" i="49"/>
  <c r="I247" i="49" s="1"/>
  <c r="H248" i="49"/>
  <c r="J248" i="49" s="1"/>
  <c r="G248" i="49"/>
  <c r="I248" i="49" s="1"/>
  <c r="H249" i="49"/>
  <c r="J249" i="49" s="1"/>
  <c r="G249" i="49"/>
  <c r="I249" i="49" s="1"/>
  <c r="H250" i="49"/>
  <c r="J250" i="49" s="1"/>
  <c r="G250" i="49"/>
  <c r="I250" i="49" s="1"/>
  <c r="H251" i="49"/>
  <c r="J251" i="49" s="1"/>
  <c r="G251" i="49"/>
  <c r="I251" i="49" s="1"/>
  <c r="H254" i="49"/>
  <c r="J254" i="49" s="1"/>
  <c r="G254" i="49"/>
  <c r="I254" i="49" s="1"/>
  <c r="H255" i="49"/>
  <c r="J255" i="49" s="1"/>
  <c r="G255" i="49"/>
  <c r="I255" i="49" s="1"/>
  <c r="H258" i="49"/>
  <c r="J258" i="49" s="1"/>
  <c r="G258" i="49"/>
  <c r="I258" i="49" s="1"/>
  <c r="H259" i="49"/>
  <c r="J259" i="49" s="1"/>
  <c r="G259" i="49"/>
  <c r="I259" i="49" s="1"/>
  <c r="J260" i="49"/>
  <c r="I260" i="49"/>
  <c r="H260" i="49"/>
  <c r="G260" i="49"/>
  <c r="H261" i="49"/>
  <c r="J261" i="49" s="1"/>
  <c r="G261" i="49"/>
  <c r="I261" i="49" s="1"/>
  <c r="H262" i="49"/>
  <c r="J262" i="49" s="1"/>
  <c r="G262" i="49"/>
  <c r="I262" i="49" s="1"/>
  <c r="H263" i="49"/>
  <c r="J263" i="49" s="1"/>
  <c r="G263" i="49"/>
  <c r="I263" i="49" s="1"/>
  <c r="H264" i="49"/>
  <c r="J264" i="49" s="1"/>
  <c r="G264" i="49"/>
  <c r="I264" i="49" s="1"/>
  <c r="H265" i="49"/>
  <c r="J265" i="49" s="1"/>
  <c r="G265" i="49"/>
  <c r="I265" i="49" s="1"/>
  <c r="H266" i="49"/>
  <c r="J266" i="49" s="1"/>
  <c r="G266" i="49"/>
  <c r="I266" i="49" s="1"/>
  <c r="H267" i="49"/>
  <c r="J267" i="49" s="1"/>
  <c r="G267" i="49"/>
  <c r="I267" i="49" s="1"/>
  <c r="H268" i="49"/>
  <c r="J268" i="49" s="1"/>
  <c r="G268" i="49"/>
  <c r="I268" i="49" s="1"/>
  <c r="H269" i="49"/>
  <c r="J269" i="49" s="1"/>
  <c r="G269" i="49"/>
  <c r="I269" i="49" s="1"/>
  <c r="I272" i="49"/>
  <c r="H272" i="49"/>
  <c r="J272" i="49" s="1"/>
  <c r="G272" i="49"/>
  <c r="I273" i="49"/>
  <c r="H273" i="49"/>
  <c r="J273" i="49" s="1"/>
  <c r="G273" i="49"/>
  <c r="I274" i="49"/>
  <c r="H274" i="49"/>
  <c r="J274" i="49" s="1"/>
  <c r="G274" i="49"/>
  <c r="H277" i="49"/>
  <c r="J277" i="49" s="1"/>
  <c r="G277" i="49"/>
  <c r="I277" i="49" s="1"/>
  <c r="I278" i="49"/>
  <c r="H278" i="49"/>
  <c r="J278" i="49" s="1"/>
  <c r="G278" i="49"/>
  <c r="H279" i="49"/>
  <c r="J279" i="49" s="1"/>
  <c r="G279" i="49"/>
  <c r="I279" i="49" s="1"/>
  <c r="I280" i="49"/>
  <c r="H280" i="49"/>
  <c r="J280" i="49" s="1"/>
  <c r="G280" i="49"/>
  <c r="H281" i="49"/>
  <c r="J281" i="49" s="1"/>
  <c r="G281" i="49"/>
  <c r="I281" i="49" s="1"/>
  <c r="H282" i="49"/>
  <c r="J282" i="49" s="1"/>
  <c r="G282" i="49"/>
  <c r="I282" i="49" s="1"/>
  <c r="H283" i="49"/>
  <c r="J283" i="49" s="1"/>
  <c r="G283" i="49"/>
  <c r="I283" i="49" s="1"/>
  <c r="H284" i="49"/>
  <c r="J284" i="49" s="1"/>
  <c r="G284" i="49"/>
  <c r="I284" i="49" s="1"/>
  <c r="H287" i="49"/>
  <c r="J287" i="49" s="1"/>
  <c r="G287" i="49"/>
  <c r="I287" i="49" s="1"/>
  <c r="H288" i="49"/>
  <c r="J288" i="49" s="1"/>
  <c r="G288" i="49"/>
  <c r="I288" i="49" s="1"/>
  <c r="H289" i="49"/>
  <c r="J289" i="49" s="1"/>
  <c r="G289" i="49"/>
  <c r="I289" i="49" s="1"/>
  <c r="H290" i="49"/>
  <c r="J290" i="49" s="1"/>
  <c r="G290" i="49"/>
  <c r="I290" i="49" s="1"/>
  <c r="H291" i="49"/>
  <c r="J291" i="49" s="1"/>
  <c r="G291" i="49"/>
  <c r="I291" i="49" s="1"/>
  <c r="H292" i="49"/>
  <c r="J292" i="49" s="1"/>
  <c r="G292" i="49"/>
  <c r="I292" i="49" s="1"/>
  <c r="I293" i="49"/>
  <c r="H293" i="49"/>
  <c r="J293" i="49" s="1"/>
  <c r="G293" i="49"/>
  <c r="H294" i="49"/>
  <c r="J294" i="49" s="1"/>
  <c r="G294" i="49"/>
  <c r="I294" i="49" s="1"/>
  <c r="I297" i="49"/>
  <c r="H297" i="49"/>
  <c r="J297" i="49" s="1"/>
  <c r="G297" i="49"/>
  <c r="H298" i="49"/>
  <c r="J298" i="49" s="1"/>
  <c r="G298" i="49"/>
  <c r="I298" i="49" s="1"/>
  <c r="I299" i="49"/>
  <c r="H299" i="49"/>
  <c r="J299" i="49" s="1"/>
  <c r="G299" i="49"/>
  <c r="I300" i="49"/>
  <c r="H300" i="49"/>
  <c r="J300" i="49" s="1"/>
  <c r="G300" i="49"/>
  <c r="I301" i="49"/>
  <c r="H301" i="49"/>
  <c r="J301" i="49" s="1"/>
  <c r="G301" i="49"/>
  <c r="I302" i="49"/>
  <c r="H302" i="49"/>
  <c r="J302" i="49" s="1"/>
  <c r="G302" i="49"/>
  <c r="I303" i="49"/>
  <c r="H303" i="49"/>
  <c r="J303" i="49" s="1"/>
  <c r="G303" i="49"/>
  <c r="H304" i="49"/>
  <c r="J304" i="49" s="1"/>
  <c r="G304" i="49"/>
  <c r="I304" i="49" s="1"/>
  <c r="J305" i="49"/>
  <c r="I305" i="49"/>
  <c r="H305" i="49"/>
  <c r="G305" i="49"/>
  <c r="H306" i="49"/>
  <c r="J306" i="49" s="1"/>
  <c r="G306" i="49"/>
  <c r="I306" i="49" s="1"/>
  <c r="H307" i="49"/>
  <c r="J307" i="49" s="1"/>
  <c r="G307" i="49"/>
  <c r="I307" i="49" s="1"/>
  <c r="H308" i="49"/>
  <c r="J308" i="49" s="1"/>
  <c r="G308" i="49"/>
  <c r="I308" i="49" s="1"/>
  <c r="H311" i="49"/>
  <c r="J311" i="49" s="1"/>
  <c r="G311" i="49"/>
  <c r="I311" i="49" s="1"/>
  <c r="H312" i="49"/>
  <c r="J312" i="49" s="1"/>
  <c r="G312" i="49"/>
  <c r="I312" i="49" s="1"/>
  <c r="H315" i="49"/>
  <c r="J315" i="49" s="1"/>
  <c r="G315" i="49"/>
  <c r="I315" i="49" s="1"/>
  <c r="H316" i="49"/>
  <c r="J316" i="49" s="1"/>
  <c r="G316" i="49"/>
  <c r="I316" i="49" s="1"/>
  <c r="H319" i="49"/>
  <c r="J319" i="49" s="1"/>
  <c r="G319" i="49"/>
  <c r="I319" i="49" s="1"/>
  <c r="I320" i="49"/>
  <c r="H320" i="49"/>
  <c r="J320" i="49" s="1"/>
  <c r="G320" i="49"/>
  <c r="H321" i="49"/>
  <c r="J321" i="49" s="1"/>
  <c r="G321" i="49"/>
  <c r="I321" i="49" s="1"/>
  <c r="J324" i="49"/>
  <c r="I324" i="49"/>
  <c r="H324" i="49"/>
  <c r="G324" i="49"/>
  <c r="H325" i="49"/>
  <c r="J325" i="49" s="1"/>
  <c r="G325" i="49"/>
  <c r="I325" i="49" s="1"/>
  <c r="H326" i="49"/>
  <c r="J326" i="49" s="1"/>
  <c r="G326" i="49"/>
  <c r="I326" i="49" s="1"/>
  <c r="J327" i="49"/>
  <c r="I327" i="49"/>
  <c r="H327" i="49"/>
  <c r="G327" i="49"/>
  <c r="H328" i="49"/>
  <c r="J328" i="49" s="1"/>
  <c r="G328" i="49"/>
  <c r="I328" i="49" s="1"/>
  <c r="H331" i="49"/>
  <c r="J331" i="49" s="1"/>
  <c r="G331" i="49"/>
  <c r="I331" i="49" s="1"/>
  <c r="H332" i="49"/>
  <c r="J332" i="49" s="1"/>
  <c r="G332" i="49"/>
  <c r="I332" i="49" s="1"/>
  <c r="H333" i="49"/>
  <c r="J333" i="49" s="1"/>
  <c r="G333" i="49"/>
  <c r="I333" i="49" s="1"/>
  <c r="H334" i="49"/>
  <c r="J334" i="49" s="1"/>
  <c r="G334" i="49"/>
  <c r="I334" i="49" s="1"/>
  <c r="H335" i="49"/>
  <c r="J335" i="49" s="1"/>
  <c r="G335" i="49"/>
  <c r="I335" i="49" s="1"/>
  <c r="H336" i="49"/>
  <c r="J336" i="49" s="1"/>
  <c r="G336" i="49"/>
  <c r="I336" i="49" s="1"/>
  <c r="H337" i="49"/>
  <c r="J337" i="49" s="1"/>
  <c r="G337" i="49"/>
  <c r="I337" i="49" s="1"/>
  <c r="H338" i="49"/>
  <c r="J338" i="49" s="1"/>
  <c r="G338" i="49"/>
  <c r="I338" i="49" s="1"/>
  <c r="H339" i="49"/>
  <c r="J339" i="49" s="1"/>
  <c r="G339" i="49"/>
  <c r="I339" i="49" s="1"/>
  <c r="H340" i="49"/>
  <c r="J340" i="49" s="1"/>
  <c r="G340" i="49"/>
  <c r="I340" i="49" s="1"/>
  <c r="H341" i="49"/>
  <c r="J341" i="49" s="1"/>
  <c r="G341" i="49"/>
  <c r="I341" i="49" s="1"/>
  <c r="H342" i="49"/>
  <c r="J342" i="49" s="1"/>
  <c r="G342" i="49"/>
  <c r="I342" i="49" s="1"/>
  <c r="H343" i="49"/>
  <c r="J343" i="49" s="1"/>
  <c r="G343" i="49"/>
  <c r="I343" i="49" s="1"/>
  <c r="I346" i="49"/>
  <c r="H346" i="49"/>
  <c r="J346" i="49" s="1"/>
  <c r="G346" i="49"/>
  <c r="I347" i="49"/>
  <c r="H347" i="49"/>
  <c r="J347" i="49" s="1"/>
  <c r="G347" i="49"/>
  <c r="I350" i="49"/>
  <c r="H350" i="49"/>
  <c r="J350" i="49" s="1"/>
  <c r="G350" i="49"/>
  <c r="H351" i="49"/>
  <c r="J351" i="49" s="1"/>
  <c r="G351" i="49"/>
  <c r="I351" i="49" s="1"/>
  <c r="I352" i="49"/>
  <c r="H352" i="49"/>
  <c r="J352" i="49" s="1"/>
  <c r="G352" i="49"/>
  <c r="I353" i="49"/>
  <c r="H353" i="49"/>
  <c r="J353" i="49" s="1"/>
  <c r="G353" i="49"/>
  <c r="H354" i="49"/>
  <c r="J354" i="49" s="1"/>
  <c r="G354" i="49"/>
  <c r="I354" i="49" s="1"/>
  <c r="H355" i="49"/>
  <c r="J355" i="49" s="1"/>
  <c r="G355" i="49"/>
  <c r="I355" i="49" s="1"/>
  <c r="I356" i="49"/>
  <c r="H356" i="49"/>
  <c r="J356" i="49" s="1"/>
  <c r="G356" i="49"/>
  <c r="H357" i="49"/>
  <c r="J357" i="49" s="1"/>
  <c r="G357" i="49"/>
  <c r="I357" i="49" s="1"/>
  <c r="H358" i="49"/>
  <c r="J358" i="49" s="1"/>
  <c r="G358" i="49"/>
  <c r="I358" i="49" s="1"/>
  <c r="H359" i="49"/>
  <c r="J359" i="49" s="1"/>
  <c r="G359" i="49"/>
  <c r="I359" i="49" s="1"/>
  <c r="J360" i="49"/>
  <c r="I360" i="49"/>
  <c r="H360" i="49"/>
  <c r="G360" i="49"/>
  <c r="H361" i="49"/>
  <c r="J361" i="49" s="1"/>
  <c r="G361" i="49"/>
  <c r="I361" i="49" s="1"/>
  <c r="J362" i="49"/>
  <c r="I362" i="49"/>
  <c r="H362" i="49"/>
  <c r="G362" i="49"/>
  <c r="I363" i="49"/>
  <c r="H363" i="49"/>
  <c r="J363" i="49" s="1"/>
  <c r="G363" i="49"/>
  <c r="H364" i="49"/>
  <c r="J364" i="49" s="1"/>
  <c r="G364" i="49"/>
  <c r="I364" i="49" s="1"/>
  <c r="H365" i="49"/>
  <c r="J365" i="49" s="1"/>
  <c r="G365" i="49"/>
  <c r="I365" i="49" s="1"/>
  <c r="H366" i="49"/>
  <c r="J366" i="49" s="1"/>
  <c r="G366" i="49"/>
  <c r="I366" i="49" s="1"/>
  <c r="H367" i="49"/>
  <c r="J367" i="49" s="1"/>
  <c r="G367" i="49"/>
  <c r="I367" i="49" s="1"/>
  <c r="H368" i="49"/>
  <c r="J368" i="49" s="1"/>
  <c r="G368" i="49"/>
  <c r="I368" i="49" s="1"/>
  <c r="H369" i="49"/>
  <c r="J369" i="49" s="1"/>
  <c r="G369" i="49"/>
  <c r="I369" i="49" s="1"/>
  <c r="H370" i="49"/>
  <c r="J370" i="49" s="1"/>
  <c r="G370" i="49"/>
  <c r="I370" i="49" s="1"/>
  <c r="I371" i="49"/>
  <c r="H371" i="49"/>
  <c r="J371" i="49" s="1"/>
  <c r="G371" i="49"/>
  <c r="H372" i="49"/>
  <c r="J372" i="49" s="1"/>
  <c r="G372" i="49"/>
  <c r="I372" i="49" s="1"/>
  <c r="H375" i="49"/>
  <c r="J375" i="49" s="1"/>
  <c r="G375" i="49"/>
  <c r="I375" i="49" s="1"/>
  <c r="I376" i="49"/>
  <c r="H376" i="49"/>
  <c r="J376" i="49" s="1"/>
  <c r="G376" i="49"/>
  <c r="H377" i="49"/>
  <c r="J377" i="49" s="1"/>
  <c r="G377" i="49"/>
  <c r="I377" i="49" s="1"/>
  <c r="J380" i="49"/>
  <c r="I380" i="49"/>
  <c r="H380" i="49"/>
  <c r="G380" i="49"/>
  <c r="I381" i="49"/>
  <c r="H381" i="49"/>
  <c r="J381" i="49" s="1"/>
  <c r="G381" i="49"/>
  <c r="H382" i="49"/>
  <c r="J382" i="49" s="1"/>
  <c r="G382" i="49"/>
  <c r="I382" i="49" s="1"/>
  <c r="I383" i="49"/>
  <c r="H383" i="49"/>
  <c r="J383" i="49" s="1"/>
  <c r="G383" i="49"/>
  <c r="H384" i="49"/>
  <c r="J384" i="49" s="1"/>
  <c r="G384" i="49"/>
  <c r="I384" i="49" s="1"/>
  <c r="H385" i="49"/>
  <c r="J385" i="49" s="1"/>
  <c r="G385" i="49"/>
  <c r="I385" i="49" s="1"/>
  <c r="J386" i="49"/>
  <c r="I386" i="49"/>
  <c r="H386" i="49"/>
  <c r="G386" i="49"/>
  <c r="H387" i="49"/>
  <c r="J387" i="49" s="1"/>
  <c r="G387" i="49"/>
  <c r="I387" i="49" s="1"/>
  <c r="I388" i="49"/>
  <c r="H388" i="49"/>
  <c r="J388" i="49" s="1"/>
  <c r="G388" i="49"/>
  <c r="H389" i="49"/>
  <c r="J389" i="49" s="1"/>
  <c r="G389" i="49"/>
  <c r="I389" i="49" s="1"/>
  <c r="H392" i="49"/>
  <c r="J392" i="49" s="1"/>
  <c r="G392" i="49"/>
  <c r="I392" i="49" s="1"/>
  <c r="H393" i="49"/>
  <c r="J393" i="49" s="1"/>
  <c r="G393" i="49"/>
  <c r="I393" i="49" s="1"/>
  <c r="H394" i="49"/>
  <c r="J394" i="49" s="1"/>
  <c r="G394" i="49"/>
  <c r="I394" i="49" s="1"/>
  <c r="H395" i="49"/>
  <c r="J395" i="49" s="1"/>
  <c r="G395" i="49"/>
  <c r="I395" i="49" s="1"/>
  <c r="H398" i="49"/>
  <c r="J398" i="49" s="1"/>
  <c r="G398" i="49"/>
  <c r="I398" i="49" s="1"/>
  <c r="H399" i="49"/>
  <c r="J399" i="49" s="1"/>
  <c r="G399" i="49"/>
  <c r="I399" i="49" s="1"/>
  <c r="H400" i="49"/>
  <c r="J400" i="49" s="1"/>
  <c r="G400" i="49"/>
  <c r="I400" i="49" s="1"/>
  <c r="H401" i="49"/>
  <c r="J401" i="49" s="1"/>
  <c r="G401" i="49"/>
  <c r="I401" i="49" s="1"/>
  <c r="H402" i="49"/>
  <c r="J402" i="49" s="1"/>
  <c r="G402" i="49"/>
  <c r="I402" i="49" s="1"/>
  <c r="H405" i="49"/>
  <c r="J405" i="49" s="1"/>
  <c r="G405" i="49"/>
  <c r="I405" i="49" s="1"/>
  <c r="H406" i="49"/>
  <c r="J406" i="49" s="1"/>
  <c r="G406" i="49"/>
  <c r="I406" i="49" s="1"/>
  <c r="H407" i="49"/>
  <c r="J407" i="49" s="1"/>
  <c r="G407" i="49"/>
  <c r="I407" i="49" s="1"/>
  <c r="H408" i="49"/>
  <c r="J408" i="49" s="1"/>
  <c r="G408" i="49"/>
  <c r="I408" i="49" s="1"/>
  <c r="H409" i="49"/>
  <c r="J409" i="49" s="1"/>
  <c r="G409" i="49"/>
  <c r="I409" i="49" s="1"/>
  <c r="I410" i="49"/>
  <c r="H410" i="49"/>
  <c r="J410" i="49" s="1"/>
  <c r="G410" i="49"/>
  <c r="H411" i="49"/>
  <c r="J411" i="49" s="1"/>
  <c r="G411" i="49"/>
  <c r="I411" i="49" s="1"/>
  <c r="H412" i="49"/>
  <c r="J412" i="49" s="1"/>
  <c r="G412" i="49"/>
  <c r="I412" i="49" s="1"/>
  <c r="H413" i="49"/>
  <c r="J413" i="49" s="1"/>
  <c r="G413" i="49"/>
  <c r="I413" i="49" s="1"/>
  <c r="H414" i="49"/>
  <c r="J414" i="49" s="1"/>
  <c r="G414" i="49"/>
  <c r="I414" i="49" s="1"/>
  <c r="I417" i="49"/>
  <c r="H417" i="49"/>
  <c r="J417" i="49" s="1"/>
  <c r="G417" i="49"/>
  <c r="I418" i="49"/>
  <c r="H418" i="49"/>
  <c r="J418" i="49" s="1"/>
  <c r="G418" i="49"/>
  <c r="H419" i="49"/>
  <c r="J419" i="49" s="1"/>
  <c r="G419" i="49"/>
  <c r="I419" i="49" s="1"/>
  <c r="H420" i="49"/>
  <c r="J420" i="49" s="1"/>
  <c r="G420" i="49"/>
  <c r="I420" i="49" s="1"/>
  <c r="H421" i="49"/>
  <c r="J421" i="49" s="1"/>
  <c r="G421" i="49"/>
  <c r="I421" i="49" s="1"/>
  <c r="H422" i="49"/>
  <c r="J422" i="49" s="1"/>
  <c r="G422" i="49"/>
  <c r="I422" i="49" s="1"/>
  <c r="I423" i="49"/>
  <c r="H423" i="49"/>
  <c r="J423" i="49" s="1"/>
  <c r="G423" i="49"/>
  <c r="H424" i="49"/>
  <c r="J424" i="49" s="1"/>
  <c r="G424" i="49"/>
  <c r="I424" i="49" s="1"/>
  <c r="I425" i="49"/>
  <c r="H425" i="49"/>
  <c r="J425" i="49" s="1"/>
  <c r="G425" i="49"/>
  <c r="H426" i="49"/>
  <c r="J426" i="49" s="1"/>
  <c r="G426" i="49"/>
  <c r="I426" i="49" s="1"/>
  <c r="J427" i="49"/>
  <c r="I427" i="49"/>
  <c r="H427" i="49"/>
  <c r="G427" i="49"/>
  <c r="H428" i="49"/>
  <c r="J428" i="49" s="1"/>
  <c r="G428" i="49"/>
  <c r="I428" i="49" s="1"/>
  <c r="H431" i="49"/>
  <c r="J431" i="49" s="1"/>
  <c r="G431" i="49"/>
  <c r="I431" i="49" s="1"/>
  <c r="H432" i="49"/>
  <c r="J432" i="49" s="1"/>
  <c r="G432" i="49"/>
  <c r="I432" i="49" s="1"/>
  <c r="J433" i="49"/>
  <c r="I433" i="49"/>
  <c r="H433" i="49"/>
  <c r="G433" i="49"/>
  <c r="I434" i="49"/>
  <c r="H434" i="49"/>
  <c r="J434" i="49" s="1"/>
  <c r="G434" i="49"/>
  <c r="I435" i="49"/>
  <c r="H435" i="49"/>
  <c r="J435" i="49" s="1"/>
  <c r="G435" i="49"/>
  <c r="I436" i="49"/>
  <c r="H436" i="49"/>
  <c r="J436" i="49" s="1"/>
  <c r="G436" i="49"/>
  <c r="I437" i="49"/>
  <c r="H437" i="49"/>
  <c r="J437" i="49" s="1"/>
  <c r="G437" i="49"/>
  <c r="I438" i="49"/>
  <c r="H438" i="49"/>
  <c r="J438" i="49" s="1"/>
  <c r="G438" i="49"/>
  <c r="H439" i="49"/>
  <c r="J439" i="49" s="1"/>
  <c r="G439" i="49"/>
  <c r="I439" i="49" s="1"/>
  <c r="J442" i="49"/>
  <c r="I442" i="49"/>
  <c r="H442" i="49"/>
  <c r="G442" i="49"/>
  <c r="J443" i="49"/>
  <c r="I443" i="49"/>
  <c r="H443" i="49"/>
  <c r="G443" i="49"/>
  <c r="H446" i="49"/>
  <c r="J446" i="49" s="1"/>
  <c r="G446" i="49"/>
  <c r="I446" i="49" s="1"/>
  <c r="H447" i="49"/>
  <c r="J447" i="49" s="1"/>
  <c r="G447" i="49"/>
  <c r="I447" i="49" s="1"/>
  <c r="H448" i="49"/>
  <c r="J448" i="49" s="1"/>
  <c r="G448" i="49"/>
  <c r="I448" i="49" s="1"/>
  <c r="H449" i="49"/>
  <c r="J449" i="49" s="1"/>
  <c r="G449" i="49"/>
  <c r="I449" i="49" s="1"/>
  <c r="H450" i="49"/>
  <c r="J450" i="49" s="1"/>
  <c r="G450" i="49"/>
  <c r="I450" i="49" s="1"/>
  <c r="H451" i="49"/>
  <c r="J451" i="49" s="1"/>
  <c r="G451" i="49"/>
  <c r="I451" i="49" s="1"/>
  <c r="I452" i="49"/>
  <c r="H452" i="49"/>
  <c r="J452" i="49" s="1"/>
  <c r="G452" i="49"/>
  <c r="H453" i="49"/>
  <c r="J453" i="49" s="1"/>
  <c r="G453" i="49"/>
  <c r="I453" i="49" s="1"/>
  <c r="H454" i="49"/>
  <c r="J454" i="49" s="1"/>
  <c r="G454" i="49"/>
  <c r="I454" i="49" s="1"/>
  <c r="H457" i="49"/>
  <c r="J457" i="49" s="1"/>
  <c r="G457" i="49"/>
  <c r="I457" i="49" s="1"/>
  <c r="H458" i="49"/>
  <c r="J458" i="49" s="1"/>
  <c r="G458" i="49"/>
  <c r="I458" i="49" s="1"/>
  <c r="J459" i="49"/>
  <c r="I459" i="49"/>
  <c r="H459" i="49"/>
  <c r="G459" i="49"/>
  <c r="H460" i="49"/>
  <c r="J460" i="49" s="1"/>
  <c r="G460" i="49"/>
  <c r="I460" i="49" s="1"/>
  <c r="H463" i="49"/>
  <c r="J463" i="49" s="1"/>
  <c r="G463" i="49"/>
  <c r="I463" i="49" s="1"/>
  <c r="H464" i="49"/>
  <c r="J464" i="49" s="1"/>
  <c r="G464" i="49"/>
  <c r="I464" i="49" s="1"/>
  <c r="H465" i="49"/>
  <c r="J465" i="49" s="1"/>
  <c r="G465" i="49"/>
  <c r="I465" i="49" s="1"/>
  <c r="H466" i="49"/>
  <c r="J466" i="49" s="1"/>
  <c r="G466" i="49"/>
  <c r="I466" i="49" s="1"/>
  <c r="H467" i="49"/>
  <c r="J467" i="49" s="1"/>
  <c r="G467" i="49"/>
  <c r="I467" i="49" s="1"/>
  <c r="I468" i="49"/>
  <c r="H468" i="49"/>
  <c r="J468" i="49" s="1"/>
  <c r="G468" i="49"/>
  <c r="H469" i="49"/>
  <c r="J469" i="49" s="1"/>
  <c r="G469" i="49"/>
  <c r="I469" i="49" s="1"/>
  <c r="H470" i="49"/>
  <c r="J470" i="49" s="1"/>
  <c r="G470" i="49"/>
  <c r="I470" i="49" s="1"/>
  <c r="H471" i="49"/>
  <c r="J471" i="49" s="1"/>
  <c r="G471" i="49"/>
  <c r="I471" i="49" s="1"/>
  <c r="I474" i="49"/>
  <c r="H474" i="49"/>
  <c r="J474" i="49" s="1"/>
  <c r="G474" i="49"/>
  <c r="I475" i="49"/>
  <c r="H475" i="49"/>
  <c r="J475" i="49" s="1"/>
  <c r="G475" i="49"/>
  <c r="I476" i="49"/>
  <c r="H476" i="49"/>
  <c r="J476" i="49" s="1"/>
  <c r="G476" i="49"/>
  <c r="I477" i="49"/>
  <c r="H477" i="49"/>
  <c r="J477" i="49" s="1"/>
  <c r="G477" i="49"/>
  <c r="H480" i="49"/>
  <c r="J480" i="49" s="1"/>
  <c r="G480" i="49"/>
  <c r="I480" i="49" s="1"/>
  <c r="H481" i="49"/>
  <c r="J481" i="49" s="1"/>
  <c r="G481" i="49"/>
  <c r="I481" i="49" s="1"/>
  <c r="J484" i="49"/>
  <c r="I484" i="49"/>
  <c r="H484" i="49"/>
  <c r="G484" i="49"/>
  <c r="J485" i="49"/>
  <c r="I485" i="49"/>
  <c r="H485" i="49"/>
  <c r="G485" i="49"/>
  <c r="I488" i="49"/>
  <c r="H488" i="49"/>
  <c r="J488" i="49" s="1"/>
  <c r="G488" i="49"/>
  <c r="H489" i="49"/>
  <c r="J489" i="49" s="1"/>
  <c r="G489" i="49"/>
  <c r="I489" i="49" s="1"/>
  <c r="H490" i="49"/>
  <c r="J490" i="49" s="1"/>
  <c r="G490" i="49"/>
  <c r="I490" i="49" s="1"/>
  <c r="H491" i="49"/>
  <c r="J491" i="49" s="1"/>
  <c r="G491" i="49"/>
  <c r="I491" i="49" s="1"/>
  <c r="H492" i="49"/>
  <c r="J492" i="49" s="1"/>
  <c r="G492" i="49"/>
  <c r="I492" i="49" s="1"/>
  <c r="H493" i="49"/>
  <c r="J493" i="49" s="1"/>
  <c r="G493" i="49"/>
  <c r="I493" i="49" s="1"/>
  <c r="H494" i="49"/>
  <c r="J494" i="49" s="1"/>
  <c r="G494" i="49"/>
  <c r="I494" i="49" s="1"/>
  <c r="H495" i="49"/>
  <c r="J495" i="49" s="1"/>
  <c r="G495" i="49"/>
  <c r="I495" i="49" s="1"/>
  <c r="H498" i="49"/>
  <c r="J498" i="49" s="1"/>
  <c r="G498" i="49"/>
  <c r="I498" i="49" s="1"/>
  <c r="H499" i="49"/>
  <c r="J499" i="49" s="1"/>
  <c r="G499" i="49"/>
  <c r="I499" i="49" s="1"/>
  <c r="H500" i="49"/>
  <c r="J500" i="49" s="1"/>
  <c r="G500" i="49"/>
  <c r="I500" i="49" s="1"/>
  <c r="H501" i="49"/>
  <c r="J501" i="49" s="1"/>
  <c r="G501" i="49"/>
  <c r="I501" i="49" s="1"/>
  <c r="I504" i="49"/>
  <c r="H504" i="49"/>
  <c r="J504" i="49" s="1"/>
  <c r="G504" i="49"/>
  <c r="H505" i="49"/>
  <c r="J505" i="49" s="1"/>
  <c r="G505" i="49"/>
  <c r="I505" i="49" s="1"/>
  <c r="H506" i="49"/>
  <c r="J506" i="49" s="1"/>
  <c r="G506" i="49"/>
  <c r="I506" i="49" s="1"/>
  <c r="I507" i="49"/>
  <c r="H507" i="49"/>
  <c r="J507" i="49" s="1"/>
  <c r="G507" i="49"/>
  <c r="I508" i="49"/>
  <c r="H508" i="49"/>
  <c r="J508" i="49" s="1"/>
  <c r="G508" i="49"/>
  <c r="H509" i="49"/>
  <c r="J509" i="49" s="1"/>
  <c r="G509" i="49"/>
  <c r="I509" i="49" s="1"/>
  <c r="H510" i="49"/>
  <c r="J510" i="49" s="1"/>
  <c r="G510" i="49"/>
  <c r="I510" i="49" s="1"/>
  <c r="H511" i="49"/>
  <c r="J511" i="49" s="1"/>
  <c r="G511" i="49"/>
  <c r="I511" i="49" s="1"/>
  <c r="H512" i="49"/>
  <c r="J512" i="49" s="1"/>
  <c r="G512" i="49"/>
  <c r="I512" i="49" s="1"/>
  <c r="H515" i="49"/>
  <c r="J515" i="49" s="1"/>
  <c r="G515" i="49"/>
  <c r="I515" i="49" s="1"/>
  <c r="H516" i="49"/>
  <c r="J516" i="49" s="1"/>
  <c r="G516" i="49"/>
  <c r="I516" i="49" s="1"/>
  <c r="H517" i="49"/>
  <c r="J517" i="49" s="1"/>
  <c r="G517" i="49"/>
  <c r="I517" i="49" s="1"/>
  <c r="H518" i="49"/>
  <c r="J518" i="49" s="1"/>
  <c r="G518" i="49"/>
  <c r="I518" i="49" s="1"/>
  <c r="H519" i="49"/>
  <c r="J519" i="49" s="1"/>
  <c r="G519" i="49"/>
  <c r="I519" i="49" s="1"/>
  <c r="H520" i="49"/>
  <c r="J520" i="49" s="1"/>
  <c r="G520" i="49"/>
  <c r="I520" i="49" s="1"/>
  <c r="H521" i="49"/>
  <c r="J521" i="49" s="1"/>
  <c r="G521" i="49"/>
  <c r="I521" i="49" s="1"/>
  <c r="J524" i="49"/>
  <c r="I524" i="49"/>
  <c r="H524" i="49"/>
  <c r="G524" i="49"/>
  <c r="J525" i="49"/>
  <c r="I525" i="49"/>
  <c r="H525" i="49"/>
  <c r="G525" i="49"/>
  <c r="J526" i="49"/>
  <c r="I526" i="49"/>
  <c r="H526" i="49"/>
  <c r="G526" i="49"/>
  <c r="H529" i="49"/>
  <c r="J529" i="49" s="1"/>
  <c r="G529" i="49"/>
  <c r="I529" i="49" s="1"/>
  <c r="H530" i="49"/>
  <c r="J530" i="49" s="1"/>
  <c r="G530" i="49"/>
  <c r="I530" i="49" s="1"/>
  <c r="H531" i="49"/>
  <c r="J531" i="49" s="1"/>
  <c r="G531" i="49"/>
  <c r="I531" i="49" s="1"/>
  <c r="H532" i="49"/>
  <c r="J532" i="49" s="1"/>
  <c r="G532" i="49"/>
  <c r="I532" i="49" s="1"/>
  <c r="J533" i="49"/>
  <c r="I533" i="49"/>
  <c r="H533" i="49"/>
  <c r="G533" i="49"/>
  <c r="H534" i="49"/>
  <c r="J534" i="49" s="1"/>
  <c r="G534" i="49"/>
  <c r="I534" i="49" s="1"/>
  <c r="I535" i="49"/>
  <c r="H535" i="49"/>
  <c r="J535" i="49" s="1"/>
  <c r="G535" i="49"/>
  <c r="H536" i="49"/>
  <c r="J536" i="49" s="1"/>
  <c r="G536" i="49"/>
  <c r="I536" i="49" s="1"/>
  <c r="H537" i="49"/>
  <c r="J537" i="49" s="1"/>
  <c r="G537" i="49"/>
  <c r="I537" i="49" s="1"/>
  <c r="H538" i="49"/>
  <c r="J538" i="49" s="1"/>
  <c r="G538" i="49"/>
  <c r="I538" i="49" s="1"/>
  <c r="H539" i="49"/>
  <c r="J539" i="49" s="1"/>
  <c r="G539" i="49"/>
  <c r="I539" i="49" s="1"/>
  <c r="H540" i="49"/>
  <c r="J540" i="49" s="1"/>
  <c r="G540" i="49"/>
  <c r="I540" i="49" s="1"/>
  <c r="H541" i="49"/>
  <c r="J541" i="49" s="1"/>
  <c r="G541" i="49"/>
  <c r="I541" i="49" s="1"/>
  <c r="H542" i="49"/>
  <c r="J542" i="49" s="1"/>
  <c r="G542" i="49"/>
  <c r="I542" i="49" s="1"/>
  <c r="H543" i="49"/>
  <c r="J543" i="49" s="1"/>
  <c r="G543" i="49"/>
  <c r="I543" i="49" s="1"/>
  <c r="H544" i="49"/>
  <c r="J544" i="49" s="1"/>
  <c r="G544" i="49"/>
  <c r="I544" i="49" s="1"/>
  <c r="I545" i="49"/>
  <c r="H545" i="49"/>
  <c r="J545" i="49" s="1"/>
  <c r="G545" i="49"/>
  <c r="I546" i="49"/>
  <c r="H546" i="49"/>
  <c r="J546" i="49" s="1"/>
  <c r="G546" i="49"/>
  <c r="H547" i="49"/>
  <c r="J547" i="49" s="1"/>
  <c r="G547" i="49"/>
  <c r="I547" i="49" s="1"/>
  <c r="I548" i="49"/>
  <c r="H548" i="49"/>
  <c r="J548" i="49" s="1"/>
  <c r="G548" i="49"/>
  <c r="H549" i="49"/>
  <c r="J549" i="49" s="1"/>
  <c r="G549" i="49"/>
  <c r="I549" i="49" s="1"/>
  <c r="H550" i="49"/>
  <c r="J550" i="49" s="1"/>
  <c r="G550" i="49"/>
  <c r="I550" i="49" s="1"/>
  <c r="H551" i="49"/>
  <c r="J551" i="49" s="1"/>
  <c r="G551" i="49"/>
  <c r="I551" i="49" s="1"/>
  <c r="H554" i="49"/>
  <c r="J554" i="49" s="1"/>
  <c r="G554" i="49"/>
  <c r="I554" i="49" s="1"/>
  <c r="H555" i="49"/>
  <c r="J555" i="49" s="1"/>
  <c r="G555" i="49"/>
  <c r="I555" i="49" s="1"/>
  <c r="H556" i="49"/>
  <c r="J556" i="49" s="1"/>
  <c r="G556" i="49"/>
  <c r="I556" i="49" s="1"/>
  <c r="H559" i="49"/>
  <c r="J559" i="49" s="1"/>
  <c r="G559" i="49"/>
  <c r="I559" i="49" s="1"/>
  <c r="H560" i="49"/>
  <c r="J560" i="49" s="1"/>
  <c r="G560" i="49"/>
  <c r="I560" i="49" s="1"/>
  <c r="H561" i="49"/>
  <c r="J561" i="49" s="1"/>
  <c r="G561" i="49"/>
  <c r="I561" i="49" s="1"/>
  <c r="H562" i="49"/>
  <c r="J562" i="49" s="1"/>
  <c r="G562" i="49"/>
  <c r="I562" i="49" s="1"/>
  <c r="H563" i="49"/>
  <c r="J563" i="49" s="1"/>
  <c r="G563" i="49"/>
  <c r="I563" i="49" s="1"/>
  <c r="I564" i="49"/>
  <c r="H564" i="49"/>
  <c r="J564" i="49" s="1"/>
  <c r="G564" i="49"/>
  <c r="H565" i="49"/>
  <c r="J565" i="49" s="1"/>
  <c r="G565" i="49"/>
  <c r="I565" i="49" s="1"/>
  <c r="I566" i="49"/>
  <c r="H566" i="49"/>
  <c r="J566" i="49" s="1"/>
  <c r="G566" i="49"/>
  <c r="H567" i="49"/>
  <c r="J567" i="49" s="1"/>
  <c r="G567" i="49"/>
  <c r="I567" i="49" s="1"/>
  <c r="H568" i="49"/>
  <c r="J568" i="49" s="1"/>
  <c r="G568" i="49"/>
  <c r="I568" i="49" s="1"/>
  <c r="H569" i="49"/>
  <c r="J569" i="49" s="1"/>
  <c r="G569" i="49"/>
  <c r="I569" i="49" s="1"/>
  <c r="I570" i="49"/>
  <c r="H570" i="49"/>
  <c r="J570" i="49" s="1"/>
  <c r="G570" i="49"/>
  <c r="H571" i="49"/>
  <c r="J571" i="49" s="1"/>
  <c r="G571" i="49"/>
  <c r="I571" i="49" s="1"/>
  <c r="H572" i="49"/>
  <c r="J572" i="49" s="1"/>
  <c r="G572" i="49"/>
  <c r="I572" i="49" s="1"/>
  <c r="H573" i="49"/>
  <c r="J573" i="49" s="1"/>
  <c r="G573" i="49"/>
  <c r="I573" i="49" s="1"/>
  <c r="H574" i="49"/>
  <c r="J574" i="49" s="1"/>
  <c r="G574" i="49"/>
  <c r="I574" i="49" s="1"/>
  <c r="H575" i="49"/>
  <c r="J575" i="49" s="1"/>
  <c r="G575" i="49"/>
  <c r="I575" i="49" s="1"/>
  <c r="H576" i="49"/>
  <c r="J576" i="49" s="1"/>
  <c r="G576" i="49"/>
  <c r="I576" i="49" s="1"/>
  <c r="H577" i="49"/>
  <c r="J577" i="49" s="1"/>
  <c r="G577" i="49"/>
  <c r="I577" i="49" s="1"/>
  <c r="H578" i="49"/>
  <c r="J578" i="49" s="1"/>
  <c r="G578" i="49"/>
  <c r="I578" i="49" s="1"/>
  <c r="J581" i="49"/>
  <c r="I581" i="49"/>
  <c r="H581" i="49"/>
  <c r="G581" i="49"/>
  <c r="I582" i="49"/>
  <c r="H582" i="49"/>
  <c r="J582" i="49" s="1"/>
  <c r="G582" i="49"/>
  <c r="I583" i="49"/>
  <c r="H583" i="49"/>
  <c r="J583" i="49" s="1"/>
  <c r="G583" i="49"/>
  <c r="H584" i="49"/>
  <c r="J584" i="49" s="1"/>
  <c r="G584" i="49"/>
  <c r="I584" i="49" s="1"/>
  <c r="H585" i="49"/>
  <c r="J585" i="49" s="1"/>
  <c r="G585" i="49"/>
  <c r="I585" i="49" s="1"/>
  <c r="H586" i="49"/>
  <c r="J586" i="49" s="1"/>
  <c r="G586" i="49"/>
  <c r="I586" i="49" s="1"/>
  <c r="H587" i="49"/>
  <c r="J587" i="49" s="1"/>
  <c r="G587" i="49"/>
  <c r="I587" i="49" s="1"/>
  <c r="H588" i="49"/>
  <c r="J588" i="49" s="1"/>
  <c r="G588" i="49"/>
  <c r="I588" i="49" s="1"/>
  <c r="H591" i="49"/>
  <c r="J591" i="49" s="1"/>
  <c r="G591" i="49"/>
  <c r="I591" i="49" s="1"/>
  <c r="H592" i="49"/>
  <c r="J592" i="49" s="1"/>
  <c r="G592" i="49"/>
  <c r="I592" i="49" s="1"/>
  <c r="H593" i="49"/>
  <c r="J593" i="49" s="1"/>
  <c r="G593" i="49"/>
  <c r="I593" i="49" s="1"/>
  <c r="H596" i="49"/>
  <c r="J596" i="49" s="1"/>
  <c r="G596" i="49"/>
  <c r="I596" i="49" s="1"/>
  <c r="H597" i="49"/>
  <c r="J597" i="49" s="1"/>
  <c r="G597" i="49"/>
  <c r="I597"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H33" i="56"/>
  <c r="I30" i="56" s="1"/>
  <c r="F33" i="56"/>
  <c r="G31" i="56" s="1"/>
  <c r="D33" i="56"/>
  <c r="E28" i="56" s="1"/>
  <c r="B33" i="56"/>
  <c r="C31"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23" i="57" s="1"/>
  <c r="B26" i="57"/>
  <c r="C24"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5" i="58" s="1"/>
  <c r="B48" i="58"/>
  <c r="C46"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H51" i="50"/>
  <c r="I48" i="50" s="1"/>
  <c r="F51" i="50"/>
  <c r="G49" i="50" s="1"/>
  <c r="D51" i="50"/>
  <c r="E48" i="50" s="1"/>
  <c r="B51" i="50"/>
  <c r="C49"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K35" i="53"/>
  <c r="J35" i="53"/>
  <c r="K36" i="53"/>
  <c r="J36" i="53"/>
  <c r="H38" i="53"/>
  <c r="I35" i="53" s="1"/>
  <c r="F38" i="53"/>
  <c r="G36" i="53" s="1"/>
  <c r="D38" i="53"/>
  <c r="E35" i="53" s="1"/>
  <c r="B38" i="53"/>
  <c r="C36" i="53" s="1"/>
  <c r="K25" i="53"/>
  <c r="J25"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H58" i="53"/>
  <c r="I54" i="53" s="1"/>
  <c r="F58" i="53"/>
  <c r="G56" i="53" s="1"/>
  <c r="D58" i="53"/>
  <c r="E54" i="53" s="1"/>
  <c r="B58" i="53"/>
  <c r="C56" i="53" s="1"/>
  <c r="K41" i="53"/>
  <c r="J41" i="53"/>
  <c r="I60" i="53"/>
  <c r="G60" i="53"/>
  <c r="E60" i="53"/>
  <c r="C60" i="53"/>
  <c r="B5" i="54"/>
  <c r="F5" i="54" s="1"/>
  <c r="K8" i="54"/>
  <c r="J8" i="54"/>
  <c r="K9" i="54"/>
  <c r="J9" i="54"/>
  <c r="K10" i="54"/>
  <c r="J10" i="54"/>
  <c r="K11" i="54"/>
  <c r="J11" i="54"/>
  <c r="K12" i="54"/>
  <c r="J12" i="54"/>
  <c r="K13" i="54"/>
  <c r="J13" i="54"/>
  <c r="H15" i="54"/>
  <c r="I12" i="54" s="1"/>
  <c r="F15" i="54"/>
  <c r="G13" i="54" s="1"/>
  <c r="D15" i="54"/>
  <c r="E11" i="54" s="1"/>
  <c r="B15" i="54"/>
  <c r="C13" i="54" s="1"/>
  <c r="K7" i="54"/>
  <c r="J7" i="54"/>
  <c r="H20" i="54"/>
  <c r="F20" i="54"/>
  <c r="G20" i="54" s="1"/>
  <c r="D20" i="54"/>
  <c r="B20" i="54"/>
  <c r="C20" i="54" s="1"/>
  <c r="K18" i="54"/>
  <c r="J18" i="54"/>
  <c r="K24" i="54"/>
  <c r="J24" i="54"/>
  <c r="K25" i="54"/>
  <c r="J25" i="54"/>
  <c r="H27" i="54"/>
  <c r="I24" i="54" s="1"/>
  <c r="F27" i="54"/>
  <c r="G25" i="54" s="1"/>
  <c r="D27" i="54"/>
  <c r="E27" i="54" s="1"/>
  <c r="B27" i="54"/>
  <c r="C25" i="54" s="1"/>
  <c r="K23" i="54"/>
  <c r="J23" i="54"/>
  <c r="K31" i="54"/>
  <c r="J31" i="54"/>
  <c r="K32" i="54"/>
  <c r="J32" i="54"/>
  <c r="K33" i="54"/>
  <c r="J33" i="54"/>
  <c r="K34" i="54"/>
  <c r="J34" i="54"/>
  <c r="K35" i="54"/>
  <c r="J35" i="54"/>
  <c r="K36" i="54"/>
  <c r="J36" i="54"/>
  <c r="K37" i="54"/>
  <c r="J37" i="54"/>
  <c r="K38" i="54"/>
  <c r="J38" i="54"/>
  <c r="K39" i="54"/>
  <c r="J39" i="54"/>
  <c r="K40" i="54"/>
  <c r="J40" i="54"/>
  <c r="H42" i="54"/>
  <c r="I39" i="54" s="1"/>
  <c r="F42" i="54"/>
  <c r="G40" i="54" s="1"/>
  <c r="D42" i="54"/>
  <c r="E39" i="54" s="1"/>
  <c r="B42" i="54"/>
  <c r="C40" i="54" s="1"/>
  <c r="K30" i="54"/>
  <c r="J30" i="54"/>
  <c r="K46" i="54"/>
  <c r="J46" i="54"/>
  <c r="K47" i="54"/>
  <c r="J47" i="54"/>
  <c r="K48" i="54"/>
  <c r="J48" i="54"/>
  <c r="K49" i="54"/>
  <c r="J49" i="54"/>
  <c r="K50" i="54"/>
  <c r="J50" i="54"/>
  <c r="K51" i="54"/>
  <c r="J51" i="54"/>
  <c r="K52" i="54"/>
  <c r="J52" i="54"/>
  <c r="H54" i="54"/>
  <c r="I51" i="54" s="1"/>
  <c r="F54" i="54"/>
  <c r="G52" i="54" s="1"/>
  <c r="D54" i="54"/>
  <c r="E50" i="54" s="1"/>
  <c r="B54" i="54"/>
  <c r="C52" i="54" s="1"/>
  <c r="K45" i="54"/>
  <c r="J45"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H77" i="54"/>
  <c r="I73" i="54" s="1"/>
  <c r="F77" i="54"/>
  <c r="G75" i="54" s="1"/>
  <c r="D77" i="54"/>
  <c r="E73" i="54" s="1"/>
  <c r="B77" i="54"/>
  <c r="C75" i="54" s="1"/>
  <c r="K57" i="54"/>
  <c r="J57" i="54"/>
  <c r="I79" i="54"/>
  <c r="G79" i="54"/>
  <c r="E79" i="54"/>
  <c r="C79" i="54"/>
  <c r="B5" i="55"/>
  <c r="D5" i="55" s="1"/>
  <c r="H5" i="55" s="1"/>
  <c r="K8" i="55"/>
  <c r="J8" i="55"/>
  <c r="K9" i="55"/>
  <c r="J9" i="55"/>
  <c r="K10" i="55"/>
  <c r="J10" i="55"/>
  <c r="K11" i="55"/>
  <c r="J11" i="55"/>
  <c r="K12" i="55"/>
  <c r="J12" i="55"/>
  <c r="K13" i="55"/>
  <c r="J13" i="55"/>
  <c r="K14" i="55"/>
  <c r="J14" i="55"/>
  <c r="K15" i="55"/>
  <c r="J15" i="55"/>
  <c r="K16" i="55"/>
  <c r="J16" i="55"/>
  <c r="K17" i="55"/>
  <c r="J17" i="55"/>
  <c r="H19" i="55"/>
  <c r="I16" i="55" s="1"/>
  <c r="F19" i="55"/>
  <c r="G17" i="55" s="1"/>
  <c r="D19" i="55"/>
  <c r="E17" i="55" s="1"/>
  <c r="B19" i="55"/>
  <c r="C17" i="55" s="1"/>
  <c r="K7" i="55"/>
  <c r="J7" i="55"/>
  <c r="I21" i="55"/>
  <c r="G21" i="55"/>
  <c r="E21" i="55"/>
  <c r="C21" i="55"/>
  <c r="K21" i="55"/>
  <c r="J21" i="55"/>
  <c r="B24" i="55"/>
  <c r="D24" i="55" s="1"/>
  <c r="H24" i="55" s="1"/>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H50" i="55"/>
  <c r="I47" i="55" s="1"/>
  <c r="F50" i="55"/>
  <c r="G48" i="55" s="1"/>
  <c r="D50" i="55"/>
  <c r="E48" i="55" s="1"/>
  <c r="B50" i="55"/>
  <c r="C48" i="55" s="1"/>
  <c r="K26" i="55"/>
  <c r="J26" i="55"/>
  <c r="K54" i="55"/>
  <c r="J54" i="55"/>
  <c r="K55" i="55"/>
  <c r="J55" i="55"/>
  <c r="K56" i="55"/>
  <c r="J56" i="55"/>
  <c r="K57" i="55"/>
  <c r="J57" i="55"/>
  <c r="K58" i="55"/>
  <c r="J58" i="55"/>
  <c r="K59" i="55"/>
  <c r="J59" i="55"/>
  <c r="K60" i="55"/>
  <c r="J60" i="55"/>
  <c r="K61" i="55"/>
  <c r="J61" i="55"/>
  <c r="K62" i="55"/>
  <c r="J62" i="55"/>
  <c r="K63" i="55"/>
  <c r="J63" i="55"/>
  <c r="H65" i="55"/>
  <c r="I62" i="55" s="1"/>
  <c r="F65" i="55"/>
  <c r="G63" i="55" s="1"/>
  <c r="D65" i="55"/>
  <c r="E62" i="55" s="1"/>
  <c r="B65" i="55"/>
  <c r="C63" i="55" s="1"/>
  <c r="K53" i="55"/>
  <c r="J53" i="55"/>
  <c r="I67" i="55"/>
  <c r="G67" i="55"/>
  <c r="E67" i="55"/>
  <c r="C67" i="55"/>
  <c r="J67" i="55"/>
  <c r="K67" i="55"/>
  <c r="B70" i="55"/>
  <c r="D70" i="55" s="1"/>
  <c r="H70" i="55" s="1"/>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H95" i="55"/>
  <c r="I92" i="55" s="1"/>
  <c r="F95" i="55"/>
  <c r="G93" i="55" s="1"/>
  <c r="D95" i="55"/>
  <c r="E91" i="55" s="1"/>
  <c r="B95" i="55"/>
  <c r="C93" i="55" s="1"/>
  <c r="K72" i="55"/>
  <c r="J72"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H118" i="55"/>
  <c r="I115" i="55" s="1"/>
  <c r="F118" i="55"/>
  <c r="G116" i="55" s="1"/>
  <c r="D118" i="55"/>
  <c r="E115" i="55" s="1"/>
  <c r="B118" i="55"/>
  <c r="C116" i="55" s="1"/>
  <c r="K98" i="55"/>
  <c r="J98" i="55"/>
  <c r="I120" i="55"/>
  <c r="G120" i="55"/>
  <c r="E120" i="55"/>
  <c r="C120" i="55"/>
  <c r="J120" i="55"/>
  <c r="K120" i="55"/>
  <c r="B123" i="55"/>
  <c r="D123" i="55" s="1"/>
  <c r="H123" i="55" s="1"/>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H149" i="55"/>
  <c r="I146" i="55" s="1"/>
  <c r="F149" i="55"/>
  <c r="G147" i="55" s="1"/>
  <c r="D149" i="55"/>
  <c r="E146" i="55" s="1"/>
  <c r="B149" i="55"/>
  <c r="C147" i="55" s="1"/>
  <c r="K125" i="55"/>
  <c r="J125"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H173" i="55"/>
  <c r="I170" i="55" s="1"/>
  <c r="F173" i="55"/>
  <c r="G171" i="55" s="1"/>
  <c r="D173" i="55"/>
  <c r="E170" i="55" s="1"/>
  <c r="B173" i="55"/>
  <c r="C171" i="55" s="1"/>
  <c r="K152" i="55"/>
  <c r="J152" i="55"/>
  <c r="I175" i="55"/>
  <c r="G175" i="55"/>
  <c r="E175" i="55"/>
  <c r="C175" i="55"/>
  <c r="J175" i="55"/>
  <c r="K175" i="55"/>
  <c r="B178" i="55"/>
  <c r="D178" i="55" s="1"/>
  <c r="H178" i="55" s="1"/>
  <c r="K181" i="55"/>
  <c r="J181" i="55"/>
  <c r="H183" i="55"/>
  <c r="I183" i="55" s="1"/>
  <c r="F183" i="55"/>
  <c r="G181" i="55" s="1"/>
  <c r="D183" i="55"/>
  <c r="E183" i="55" s="1"/>
  <c r="B183" i="55"/>
  <c r="C181" i="55" s="1"/>
  <c r="K180" i="55"/>
  <c r="J180" i="55"/>
  <c r="K187" i="55"/>
  <c r="J187" i="55"/>
  <c r="K188" i="55"/>
  <c r="J188" i="55"/>
  <c r="K189" i="55"/>
  <c r="J189" i="55"/>
  <c r="K190" i="55"/>
  <c r="J190" i="55"/>
  <c r="K191" i="55"/>
  <c r="J191" i="55"/>
  <c r="K192" i="55"/>
  <c r="J192" i="55"/>
  <c r="K193" i="55"/>
  <c r="J193" i="55"/>
  <c r="K194" i="55"/>
  <c r="J194" i="55"/>
  <c r="K195" i="55"/>
  <c r="J195" i="55"/>
  <c r="K196" i="55"/>
  <c r="J196" i="55"/>
  <c r="H198" i="55"/>
  <c r="I195" i="55" s="1"/>
  <c r="F198" i="55"/>
  <c r="G196" i="55" s="1"/>
  <c r="D198" i="55"/>
  <c r="E194" i="55" s="1"/>
  <c r="B198" i="55"/>
  <c r="C196" i="55" s="1"/>
  <c r="K186" i="55"/>
  <c r="J186" i="55"/>
  <c r="I200" i="55"/>
  <c r="G200" i="55"/>
  <c r="E200" i="55"/>
  <c r="C200" i="55"/>
  <c r="J200" i="55"/>
  <c r="K200" i="55"/>
  <c r="I204" i="55"/>
  <c r="G204" i="55"/>
  <c r="E204" i="55"/>
  <c r="C204" i="55"/>
  <c r="H202" i="55"/>
  <c r="I202" i="55" s="1"/>
  <c r="F202" i="55"/>
  <c r="G202" i="55" s="1"/>
  <c r="D202" i="55"/>
  <c r="E202" i="55" s="1"/>
  <c r="B202" i="55"/>
  <c r="C202" i="55" s="1"/>
  <c r="K204" i="55"/>
  <c r="J204" i="55"/>
  <c r="K206" i="55"/>
  <c r="J206" i="55"/>
  <c r="I206" i="55"/>
  <c r="G206" i="55"/>
  <c r="E206" i="55"/>
  <c r="C206" i="55"/>
  <c r="B5" i="48"/>
  <c r="D5" i="48" s="1"/>
  <c r="H5" i="48" s="1"/>
  <c r="K8" i="48"/>
  <c r="J8" i="48"/>
  <c r="K9" i="48"/>
  <c r="J9" i="48"/>
  <c r="H11" i="48"/>
  <c r="I8" i="48" s="1"/>
  <c r="F11" i="48"/>
  <c r="G9" i="48" s="1"/>
  <c r="D11" i="48"/>
  <c r="E8" i="48" s="1"/>
  <c r="B11" i="48"/>
  <c r="C9" i="48" s="1"/>
  <c r="K7" i="48"/>
  <c r="J7" i="48"/>
  <c r="I13" i="48"/>
  <c r="G13" i="48"/>
  <c r="E13" i="48"/>
  <c r="C13" i="48"/>
  <c r="J13" i="48"/>
  <c r="K13" i="48"/>
  <c r="B16" i="48"/>
  <c r="F16" i="48" s="1"/>
  <c r="K19" i="48"/>
  <c r="J19" i="48"/>
  <c r="K20" i="48"/>
  <c r="J20" i="48"/>
  <c r="K21" i="48"/>
  <c r="J21" i="48"/>
  <c r="K22" i="48"/>
  <c r="J22" i="48"/>
  <c r="K23" i="48"/>
  <c r="J23" i="48"/>
  <c r="K24" i="48"/>
  <c r="J24" i="48"/>
  <c r="K25" i="48"/>
  <c r="J25" i="48"/>
  <c r="K26" i="48"/>
  <c r="J26" i="48"/>
  <c r="K27" i="48"/>
  <c r="J27" i="48"/>
  <c r="K28" i="48"/>
  <c r="J28" i="48"/>
  <c r="H30" i="48"/>
  <c r="I27" i="48" s="1"/>
  <c r="F30" i="48"/>
  <c r="G28" i="48" s="1"/>
  <c r="D30" i="48"/>
  <c r="E27" i="48" s="1"/>
  <c r="B30" i="48"/>
  <c r="C28" i="48" s="1"/>
  <c r="K18" i="48"/>
  <c r="J18" i="48"/>
  <c r="K34" i="48"/>
  <c r="J34" i="48"/>
  <c r="K35" i="48"/>
  <c r="J35" i="48"/>
  <c r="H37" i="48"/>
  <c r="I37" i="48" s="1"/>
  <c r="F37" i="48"/>
  <c r="G35" i="48" s="1"/>
  <c r="D37" i="48"/>
  <c r="E34" i="48" s="1"/>
  <c r="B37" i="48"/>
  <c r="C35" i="48" s="1"/>
  <c r="K33" i="48"/>
  <c r="J33" i="48"/>
  <c r="I39" i="48"/>
  <c r="G39" i="48"/>
  <c r="E39" i="48"/>
  <c r="C39" i="48"/>
  <c r="J39" i="48"/>
  <c r="K39" i="48"/>
  <c r="B42" i="48"/>
  <c r="D42" i="48" s="1"/>
  <c r="H42" i="48" s="1"/>
  <c r="K45" i="48"/>
  <c r="J45" i="48"/>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H61" i="48"/>
  <c r="I58" i="48" s="1"/>
  <c r="F61" i="48"/>
  <c r="G59" i="48" s="1"/>
  <c r="D61" i="48"/>
  <c r="E58" i="48" s="1"/>
  <c r="B61" i="48"/>
  <c r="C59" i="48" s="1"/>
  <c r="K44" i="48"/>
  <c r="J44" i="48"/>
  <c r="K65" i="48"/>
  <c r="J65" i="48"/>
  <c r="K66" i="48"/>
  <c r="J66" i="48"/>
  <c r="K67" i="48"/>
  <c r="J67" i="48"/>
  <c r="K68" i="48"/>
  <c r="J68" i="48"/>
  <c r="K69" i="48"/>
  <c r="J69" i="48"/>
  <c r="K70" i="48"/>
  <c r="J70" i="48"/>
  <c r="K71" i="48"/>
  <c r="J71" i="48"/>
  <c r="K72" i="48"/>
  <c r="J72" i="48"/>
  <c r="K73" i="48"/>
  <c r="J73" i="48"/>
  <c r="H75" i="48"/>
  <c r="I72" i="48" s="1"/>
  <c r="F75" i="48"/>
  <c r="G73" i="48" s="1"/>
  <c r="D75" i="48"/>
  <c r="E72" i="48" s="1"/>
  <c r="B75" i="48"/>
  <c r="C73" i="48" s="1"/>
  <c r="K64" i="48"/>
  <c r="J64" i="48"/>
  <c r="I77" i="48"/>
  <c r="G77" i="48"/>
  <c r="E77" i="48"/>
  <c r="C77" i="48"/>
  <c r="K77" i="48"/>
  <c r="J77" i="48"/>
  <c r="B80" i="48"/>
  <c r="D80" i="48" s="1"/>
  <c r="H80" i="48" s="1"/>
  <c r="K83" i="48"/>
  <c r="J83" i="48"/>
  <c r="K84" i="48"/>
  <c r="J84" i="48"/>
  <c r="K85" i="48"/>
  <c r="J85" i="48"/>
  <c r="K86" i="48"/>
  <c r="J86" i="48"/>
  <c r="K87" i="48"/>
  <c r="J87" i="48"/>
  <c r="K88" i="48"/>
  <c r="J88" i="48"/>
  <c r="K89" i="48"/>
  <c r="J89" i="48"/>
  <c r="K90" i="48"/>
  <c r="J90" i="48"/>
  <c r="K91" i="48"/>
  <c r="J91" i="48"/>
  <c r="H93" i="48"/>
  <c r="I91" i="48" s="1"/>
  <c r="F93" i="48"/>
  <c r="G91" i="48" s="1"/>
  <c r="D93" i="48"/>
  <c r="E91" i="48" s="1"/>
  <c r="B93" i="48"/>
  <c r="C91" i="48" s="1"/>
  <c r="K82" i="48"/>
  <c r="J82" i="48"/>
  <c r="K97" i="48"/>
  <c r="J97" i="48"/>
  <c r="K98" i="48"/>
  <c r="J98" i="48"/>
  <c r="K99" i="48"/>
  <c r="J99" i="48"/>
  <c r="K100" i="48"/>
  <c r="J100" i="48"/>
  <c r="K101" i="48"/>
  <c r="J101" i="48"/>
  <c r="K102" i="48"/>
  <c r="J102" i="48"/>
  <c r="K103" i="48"/>
  <c r="J103" i="48"/>
  <c r="K104" i="48"/>
  <c r="J104" i="48"/>
  <c r="K105" i="48"/>
  <c r="J105" i="48"/>
  <c r="K106" i="48"/>
  <c r="J106" i="48"/>
  <c r="K107" i="48"/>
  <c r="J107" i="48"/>
  <c r="K108" i="48"/>
  <c r="J108" i="48"/>
  <c r="K109" i="48"/>
  <c r="J109" i="48"/>
  <c r="K110" i="48"/>
  <c r="J110" i="48"/>
  <c r="K111" i="48"/>
  <c r="J111" i="48"/>
  <c r="K112" i="48"/>
  <c r="J112" i="48"/>
  <c r="K113" i="48"/>
  <c r="J113" i="48"/>
  <c r="H115" i="48"/>
  <c r="I112" i="48" s="1"/>
  <c r="F115" i="48"/>
  <c r="G113" i="48" s="1"/>
  <c r="D115" i="48"/>
  <c r="E112" i="48" s="1"/>
  <c r="B115" i="48"/>
  <c r="C113" i="48" s="1"/>
  <c r="K96" i="48"/>
  <c r="J96" i="48"/>
  <c r="I117" i="48"/>
  <c r="G117" i="48"/>
  <c r="E117" i="48"/>
  <c r="C117" i="48"/>
  <c r="K117" i="48"/>
  <c r="J117" i="48"/>
  <c r="D120" i="48"/>
  <c r="H120" i="48" s="1"/>
  <c r="B120" i="48"/>
  <c r="F120" i="48" s="1"/>
  <c r="K123" i="48"/>
  <c r="J123" i="48"/>
  <c r="K124" i="48"/>
  <c r="J124" i="48"/>
  <c r="H126" i="48"/>
  <c r="I123" i="48" s="1"/>
  <c r="F126" i="48"/>
  <c r="G124" i="48" s="1"/>
  <c r="D126" i="48"/>
  <c r="E123" i="48" s="1"/>
  <c r="B126" i="48"/>
  <c r="C124" i="48" s="1"/>
  <c r="K122" i="48"/>
  <c r="J122" i="48"/>
  <c r="K130" i="48"/>
  <c r="J130" i="48"/>
  <c r="K131" i="48"/>
  <c r="J131" i="48"/>
  <c r="K132" i="48"/>
  <c r="J132" i="48"/>
  <c r="K133" i="48"/>
  <c r="J133" i="48"/>
  <c r="K134" i="48"/>
  <c r="J134" i="48"/>
  <c r="K135" i="48"/>
  <c r="J135" i="48"/>
  <c r="K136" i="48"/>
  <c r="J136" i="48"/>
  <c r="K137" i="48"/>
  <c r="J137" i="48"/>
  <c r="K138" i="48"/>
  <c r="J138" i="48"/>
  <c r="K139" i="48"/>
  <c r="J139" i="48"/>
  <c r="H141" i="48"/>
  <c r="I138" i="48" s="1"/>
  <c r="F141" i="48"/>
  <c r="G139" i="48" s="1"/>
  <c r="D141" i="48"/>
  <c r="E138" i="48" s="1"/>
  <c r="B141" i="48"/>
  <c r="C139" i="48" s="1"/>
  <c r="K129" i="48"/>
  <c r="J129" i="48"/>
  <c r="I143" i="48"/>
  <c r="G143" i="48"/>
  <c r="E143" i="48"/>
  <c r="C143" i="48"/>
  <c r="J143" i="48"/>
  <c r="K143" i="48"/>
  <c r="B146" i="48"/>
  <c r="D146" i="48" s="1"/>
  <c r="H146" i="48" s="1"/>
  <c r="H150" i="48"/>
  <c r="F150" i="48"/>
  <c r="G148" i="48" s="1"/>
  <c r="D150" i="48"/>
  <c r="B150" i="48"/>
  <c r="C150" i="48" s="1"/>
  <c r="K148" i="48"/>
  <c r="J148" i="48"/>
  <c r="K154" i="48"/>
  <c r="J154" i="48"/>
  <c r="K155" i="48"/>
  <c r="J155" i="48"/>
  <c r="K156" i="48"/>
  <c r="J156" i="48"/>
  <c r="K157" i="48"/>
  <c r="J157" i="48"/>
  <c r="K158" i="48"/>
  <c r="J158" i="48"/>
  <c r="K159" i="48"/>
  <c r="J159" i="48"/>
  <c r="K160" i="48"/>
  <c r="J160" i="48"/>
  <c r="K161" i="48"/>
  <c r="J161" i="48"/>
  <c r="K162" i="48"/>
  <c r="J162" i="48"/>
  <c r="K163" i="48"/>
  <c r="J163" i="48"/>
  <c r="H165" i="48"/>
  <c r="I162" i="48" s="1"/>
  <c r="F165" i="48"/>
  <c r="G163" i="48" s="1"/>
  <c r="D165" i="48"/>
  <c r="E163" i="48" s="1"/>
  <c r="B165" i="48"/>
  <c r="C163" i="48" s="1"/>
  <c r="K153" i="48"/>
  <c r="J153" i="48"/>
  <c r="I167" i="48"/>
  <c r="G167" i="48"/>
  <c r="E167" i="48"/>
  <c r="C167" i="48"/>
  <c r="K167" i="48"/>
  <c r="J167" i="48"/>
  <c r="B170" i="48"/>
  <c r="D170" i="48" s="1"/>
  <c r="H170" i="48" s="1"/>
  <c r="E172" i="48"/>
  <c r="K173" i="48"/>
  <c r="J173" i="48"/>
  <c r="K174" i="48"/>
  <c r="J174" i="48"/>
  <c r="K175" i="48"/>
  <c r="J175" i="48"/>
  <c r="K176" i="48"/>
  <c r="J176" i="48"/>
  <c r="K177" i="48"/>
  <c r="J177" i="48"/>
  <c r="K178" i="48"/>
  <c r="J178" i="48"/>
  <c r="K179" i="48"/>
  <c r="J179" i="48"/>
  <c r="H181" i="48"/>
  <c r="F181" i="48"/>
  <c r="G179" i="48" s="1"/>
  <c r="D181" i="48"/>
  <c r="B181" i="48"/>
  <c r="C179" i="48" s="1"/>
  <c r="K172" i="48"/>
  <c r="J172" i="48"/>
  <c r="K185" i="48"/>
  <c r="J185" i="48"/>
  <c r="K186" i="48"/>
  <c r="J186" i="48"/>
  <c r="K187" i="48"/>
  <c r="J187" i="48"/>
  <c r="K188" i="48"/>
  <c r="J188" i="48"/>
  <c r="K189" i="48"/>
  <c r="J189" i="48"/>
  <c r="K190" i="48"/>
  <c r="J190" i="48"/>
  <c r="H192" i="48"/>
  <c r="I189" i="48" s="1"/>
  <c r="F192" i="48"/>
  <c r="G190" i="48" s="1"/>
  <c r="D192" i="48"/>
  <c r="E188" i="48" s="1"/>
  <c r="B192" i="48"/>
  <c r="C190" i="48" s="1"/>
  <c r="K184" i="48"/>
  <c r="J184" i="48"/>
  <c r="I194" i="48"/>
  <c r="G194" i="48"/>
  <c r="E194" i="48"/>
  <c r="C194" i="48"/>
  <c r="J194" i="48"/>
  <c r="K194" i="48"/>
  <c r="B197" i="48"/>
  <c r="D197" i="48" s="1"/>
  <c r="H197" i="48" s="1"/>
  <c r="G209" i="48"/>
  <c r="K200" i="48"/>
  <c r="J200" i="48"/>
  <c r="K201" i="48"/>
  <c r="J201" i="48"/>
  <c r="K202" i="48"/>
  <c r="J202" i="48"/>
  <c r="K203" i="48"/>
  <c r="J203" i="48"/>
  <c r="K204" i="48"/>
  <c r="J204" i="48"/>
  <c r="K205" i="48"/>
  <c r="J205" i="48"/>
  <c r="K206" i="48"/>
  <c r="J206" i="48"/>
  <c r="K207" i="48"/>
  <c r="J207" i="48"/>
  <c r="H209" i="48"/>
  <c r="I206" i="48" s="1"/>
  <c r="F209" i="48"/>
  <c r="G207" i="48" s="1"/>
  <c r="D209" i="48"/>
  <c r="E202" i="48" s="1"/>
  <c r="B209" i="48"/>
  <c r="C207" i="48" s="1"/>
  <c r="K199" i="48"/>
  <c r="J199" i="48"/>
  <c r="G229" i="48"/>
  <c r="K213" i="48"/>
  <c r="J213" i="48"/>
  <c r="K214" i="48"/>
  <c r="J214" i="48"/>
  <c r="K215" i="48"/>
  <c r="J215" i="48"/>
  <c r="K216" i="48"/>
  <c r="J216" i="48"/>
  <c r="K217" i="48"/>
  <c r="J217" i="48"/>
  <c r="K218" i="48"/>
  <c r="J218" i="48"/>
  <c r="K219" i="48"/>
  <c r="J219" i="48"/>
  <c r="K220" i="48"/>
  <c r="J220" i="48"/>
  <c r="K221" i="48"/>
  <c r="J221" i="48"/>
  <c r="K222" i="48"/>
  <c r="J222" i="48"/>
  <c r="K223" i="48"/>
  <c r="J223" i="48"/>
  <c r="K224" i="48"/>
  <c r="J224" i="48"/>
  <c r="K225" i="48"/>
  <c r="J225" i="48"/>
  <c r="K226" i="48"/>
  <c r="J226" i="48"/>
  <c r="K227" i="48"/>
  <c r="J227" i="48"/>
  <c r="H229" i="48"/>
  <c r="I226" i="48" s="1"/>
  <c r="F229" i="48"/>
  <c r="G227" i="48" s="1"/>
  <c r="D229" i="48"/>
  <c r="E227" i="48" s="1"/>
  <c r="B229" i="48"/>
  <c r="C227" i="48" s="1"/>
  <c r="K212" i="48"/>
  <c r="J212" i="48"/>
  <c r="K233" i="48"/>
  <c r="J233" i="48"/>
  <c r="K234" i="48"/>
  <c r="J234" i="48"/>
  <c r="K235" i="48"/>
  <c r="J235" i="48"/>
  <c r="K236" i="48"/>
  <c r="J236" i="48"/>
  <c r="K237" i="48"/>
  <c r="J237" i="48"/>
  <c r="K238" i="48"/>
  <c r="J238" i="48"/>
  <c r="K239" i="48"/>
  <c r="J239" i="48"/>
  <c r="K240" i="48"/>
  <c r="J240" i="48"/>
  <c r="K241" i="48"/>
  <c r="J241" i="48"/>
  <c r="K242" i="48"/>
  <c r="J242" i="48"/>
  <c r="K243" i="48"/>
  <c r="J243" i="48"/>
  <c r="H245" i="48"/>
  <c r="I242" i="48" s="1"/>
  <c r="F245" i="48"/>
  <c r="G243" i="48" s="1"/>
  <c r="D245" i="48"/>
  <c r="E241" i="48" s="1"/>
  <c r="B245" i="48"/>
  <c r="C243" i="48" s="1"/>
  <c r="K232" i="48"/>
  <c r="J232" i="48"/>
  <c r="I247" i="48"/>
  <c r="G247" i="48"/>
  <c r="E247" i="48"/>
  <c r="C247" i="48"/>
  <c r="K247" i="48"/>
  <c r="J247" i="48"/>
  <c r="I251" i="48"/>
  <c r="G251" i="48"/>
  <c r="E251" i="48"/>
  <c r="C251" i="48"/>
  <c r="H249" i="48"/>
  <c r="I249" i="48" s="1"/>
  <c r="F249" i="48"/>
  <c r="G249" i="48" s="1"/>
  <c r="D249" i="48"/>
  <c r="E249" i="48" s="1"/>
  <c r="B249" i="48"/>
  <c r="C249" i="48" s="1"/>
  <c r="K251" i="48"/>
  <c r="J251" i="48"/>
  <c r="K253" i="48"/>
  <c r="J253" i="48"/>
  <c r="I253" i="48"/>
  <c r="G253" i="48"/>
  <c r="E253" i="48"/>
  <c r="C253" i="48"/>
  <c r="K79" i="54"/>
  <c r="J79" i="54"/>
  <c r="K60" i="53"/>
  <c r="J60" i="53"/>
  <c r="H16" i="44"/>
  <c r="J16" i="44" s="1"/>
  <c r="G16" i="44"/>
  <c r="I16" i="44" s="1"/>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J27" i="44"/>
  <c r="I27" i="44"/>
  <c r="H27" i="44"/>
  <c r="G27" i="44"/>
  <c r="H28" i="44"/>
  <c r="J28" i="44" s="1"/>
  <c r="G28" i="44"/>
  <c r="I28" i="44" s="1"/>
  <c r="H29" i="44"/>
  <c r="J29" i="44" s="1"/>
  <c r="G29" i="44"/>
  <c r="I29" i="44" s="1"/>
  <c r="H30" i="44"/>
  <c r="J30" i="44" s="1"/>
  <c r="G30" i="44"/>
  <c r="I30" i="44" s="1"/>
  <c r="H31" i="44"/>
  <c r="J31" i="44" s="1"/>
  <c r="G31" i="44"/>
  <c r="I31" i="44" s="1"/>
  <c r="H43" i="44"/>
  <c r="J43" i="44" s="1"/>
  <c r="G43" i="44"/>
  <c r="I43"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41" i="44"/>
  <c r="J41" i="44" s="1"/>
  <c r="G41" i="44"/>
  <c r="I41" i="44" s="1"/>
  <c r="J42" i="44"/>
  <c r="I42" i="44"/>
  <c r="H42" i="44"/>
  <c r="G42" i="44"/>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H32" i="47"/>
  <c r="J32" i="47" s="1"/>
  <c r="G32" i="47"/>
  <c r="I32" i="47" s="1"/>
  <c r="H33" i="47"/>
  <c r="J33" i="47" s="1"/>
  <c r="G33" i="47"/>
  <c r="I33" i="47" s="1"/>
  <c r="H34" i="47"/>
  <c r="J34" i="47" s="1"/>
  <c r="G34" i="47"/>
  <c r="I34" i="47" s="1"/>
  <c r="H35" i="47"/>
  <c r="J35" i="47" s="1"/>
  <c r="G35" i="47"/>
  <c r="I35" i="47" s="1"/>
  <c r="E25" i="46"/>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H75" i="33"/>
  <c r="G75" i="33"/>
  <c r="I7" i="26"/>
  <c r="H7" i="26"/>
  <c r="J7" i="26" s="1"/>
  <c r="G7" i="26"/>
  <c r="H8" i="26"/>
  <c r="J8" i="26" s="1"/>
  <c r="G8" i="26"/>
  <c r="I8" i="26" s="1"/>
  <c r="H9" i="26"/>
  <c r="J9" i="26" s="1"/>
  <c r="G9" i="26"/>
  <c r="I9" i="26" s="1"/>
  <c r="I10" i="26"/>
  <c r="H10" i="26"/>
  <c r="J10" i="26" s="1"/>
  <c r="G10" i="26"/>
  <c r="H11" i="26"/>
  <c r="J11" i="26" s="1"/>
  <c r="G11" i="26"/>
  <c r="I11" i="26" s="1"/>
  <c r="J12" i="26"/>
  <c r="I12" i="26"/>
  <c r="H12" i="26"/>
  <c r="G12" i="26"/>
  <c r="H13" i="26"/>
  <c r="J13" i="26" s="1"/>
  <c r="G13" i="26"/>
  <c r="I13" i="26" s="1"/>
  <c r="H14" i="26"/>
  <c r="J14" i="26" s="1"/>
  <c r="G14" i="26"/>
  <c r="I14" i="26" s="1"/>
  <c r="H15" i="26"/>
  <c r="J15" i="26" s="1"/>
  <c r="G15" i="26"/>
  <c r="I15" i="26" s="1"/>
  <c r="J16" i="26"/>
  <c r="I16" i="26"/>
  <c r="H16" i="26"/>
  <c r="G16" i="26"/>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J26" i="26"/>
  <c r="I26" i="26"/>
  <c r="H26" i="26"/>
  <c r="G26" i="26"/>
  <c r="I27" i="26"/>
  <c r="H27" i="26"/>
  <c r="J27" i="26" s="1"/>
  <c r="G27" i="26"/>
  <c r="H28" i="26"/>
  <c r="J28" i="26" s="1"/>
  <c r="G28" i="26"/>
  <c r="I28" i="26" s="1"/>
  <c r="H29" i="26"/>
  <c r="J29" i="26" s="1"/>
  <c r="G29" i="26"/>
  <c r="I29" i="26" s="1"/>
  <c r="I30" i="26"/>
  <c r="H30" i="26"/>
  <c r="J30" i="26" s="1"/>
  <c r="G30" i="26"/>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I37" i="26"/>
  <c r="H37" i="26"/>
  <c r="J37" i="26" s="1"/>
  <c r="G37" i="26"/>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J45" i="26"/>
  <c r="I45" i="26"/>
  <c r="H45" i="26"/>
  <c r="G45" i="26"/>
  <c r="H46" i="26"/>
  <c r="J46" i="26" s="1"/>
  <c r="G46" i="26"/>
  <c r="I46" i="26" s="1"/>
  <c r="H47" i="26"/>
  <c r="J47" i="26" s="1"/>
  <c r="G47" i="26"/>
  <c r="I47" i="26" s="1"/>
  <c r="H48" i="26"/>
  <c r="J48" i="26" s="1"/>
  <c r="G48" i="26"/>
  <c r="I48" i="26" s="1"/>
  <c r="I49" i="26"/>
  <c r="H49" i="26"/>
  <c r="J49" i="26" s="1"/>
  <c r="G49" i="26"/>
  <c r="H50" i="26"/>
  <c r="J50" i="26" s="1"/>
  <c r="G50" i="26"/>
  <c r="I50" i="26" s="1"/>
  <c r="H51" i="26"/>
  <c r="J51" i="26" s="1"/>
  <c r="G51" i="26"/>
  <c r="I51" i="26" s="1"/>
  <c r="H52" i="26"/>
  <c r="J52" i="26" s="1"/>
  <c r="G52" i="26"/>
  <c r="I52" i="26" s="1"/>
  <c r="H53" i="26"/>
  <c r="J53" i="26" s="1"/>
  <c r="G53" i="26"/>
  <c r="I53" i="26" s="1"/>
  <c r="J54" i="26"/>
  <c r="I54" i="26"/>
  <c r="H54" i="26"/>
  <c r="G54" i="26"/>
  <c r="H55" i="26"/>
  <c r="J55" i="26" s="1"/>
  <c r="G55" i="26"/>
  <c r="I55" i="26" s="1"/>
  <c r="H56" i="26"/>
  <c r="J56" i="26" s="1"/>
  <c r="G56" i="26"/>
  <c r="I56" i="26" s="1"/>
  <c r="H57" i="26"/>
  <c r="J57" i="26" s="1"/>
  <c r="G57" i="26"/>
  <c r="I57" i="26" s="1"/>
  <c r="H58" i="26"/>
  <c r="J58" i="26" s="1"/>
  <c r="G58" i="26"/>
  <c r="I58" i="26" s="1"/>
  <c r="I59" i="26"/>
  <c r="H59" i="26"/>
  <c r="J59" i="26" s="1"/>
  <c r="G59" i="26"/>
  <c r="H60" i="26"/>
  <c r="J60" i="26" s="1"/>
  <c r="G60" i="26"/>
  <c r="I60" i="26" s="1"/>
  <c r="H61" i="26"/>
  <c r="J61" i="26" s="1"/>
  <c r="G61" i="26"/>
  <c r="I61" i="26" s="1"/>
  <c r="H62" i="26"/>
  <c r="J62" i="26" s="1"/>
  <c r="G62" i="26"/>
  <c r="I62" i="26" s="1"/>
  <c r="I63" i="26"/>
  <c r="H63" i="26"/>
  <c r="J63" i="26" s="1"/>
  <c r="G63" i="26"/>
  <c r="I64" i="26"/>
  <c r="H64" i="26"/>
  <c r="J64" i="26" s="1"/>
  <c r="G64" i="26"/>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J72" i="26"/>
  <c r="I72" i="26"/>
  <c r="H72" i="26"/>
  <c r="G72" i="26"/>
  <c r="H73" i="26"/>
  <c r="J73" i="26" s="1"/>
  <c r="G73" i="26"/>
  <c r="I73" i="26" s="1"/>
  <c r="H74" i="26"/>
  <c r="J74" i="26" s="1"/>
  <c r="G74" i="26"/>
  <c r="I74" i="26" s="1"/>
  <c r="H75" i="26"/>
  <c r="J75" i="26" s="1"/>
  <c r="G75" i="26"/>
  <c r="I75"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25" i="46" l="1"/>
  <c r="G232" i="48"/>
  <c r="K202" i="55"/>
  <c r="G245" i="48"/>
  <c r="E184" i="48"/>
  <c r="D16" i="48"/>
  <c r="H16" i="48" s="1"/>
  <c r="G212" i="48"/>
  <c r="G199" i="48"/>
  <c r="E192" i="48"/>
  <c r="E7" i="56"/>
  <c r="I7" i="56"/>
  <c r="C7" i="56"/>
  <c r="G7" i="56"/>
  <c r="C8" i="56"/>
  <c r="G8" i="56"/>
  <c r="E8" i="56"/>
  <c r="I8" i="56"/>
  <c r="C9" i="56"/>
  <c r="G9" i="56"/>
  <c r="E9" i="56"/>
  <c r="I9" i="56"/>
  <c r="C10" i="56"/>
  <c r="G10" i="56"/>
  <c r="E10" i="56"/>
  <c r="I10" i="56"/>
  <c r="C11" i="56"/>
  <c r="G11" i="56"/>
  <c r="E11" i="56"/>
  <c r="I11" i="56"/>
  <c r="C12" i="56"/>
  <c r="G12" i="56"/>
  <c r="E12" i="56"/>
  <c r="I12" i="56"/>
  <c r="E13" i="56"/>
  <c r="I13" i="56"/>
  <c r="C13" i="56"/>
  <c r="G13" i="56"/>
  <c r="C14" i="56"/>
  <c r="G14" i="56"/>
  <c r="E14" i="56"/>
  <c r="I14" i="56"/>
  <c r="C15" i="56"/>
  <c r="G15" i="56"/>
  <c r="E15" i="56"/>
  <c r="I15" i="56"/>
  <c r="C16" i="56"/>
  <c r="G16" i="56"/>
  <c r="E16" i="56"/>
  <c r="I16" i="56"/>
  <c r="C17" i="56"/>
  <c r="G17" i="56"/>
  <c r="E17" i="56"/>
  <c r="I17" i="56"/>
  <c r="C18" i="56"/>
  <c r="G18" i="56"/>
  <c r="E18" i="56"/>
  <c r="I18" i="56"/>
  <c r="C19" i="56"/>
  <c r="G19" i="56"/>
  <c r="E19" i="56"/>
  <c r="I19" i="56"/>
  <c r="C20" i="56"/>
  <c r="G20" i="56"/>
  <c r="E20" i="56"/>
  <c r="I20" i="56"/>
  <c r="C21" i="56"/>
  <c r="G21" i="56"/>
  <c r="E21" i="56"/>
  <c r="I21" i="56"/>
  <c r="C22" i="56"/>
  <c r="G22" i="56"/>
  <c r="E22" i="56"/>
  <c r="I22" i="56"/>
  <c r="C23" i="56"/>
  <c r="G23" i="56"/>
  <c r="E23" i="56"/>
  <c r="I23" i="56"/>
  <c r="C24" i="56"/>
  <c r="G24" i="56"/>
  <c r="E24" i="56"/>
  <c r="I24" i="56"/>
  <c r="C25" i="56"/>
  <c r="G25" i="56"/>
  <c r="E25" i="56"/>
  <c r="I25" i="56"/>
  <c r="E26" i="56"/>
  <c r="I26" i="56"/>
  <c r="C26" i="56"/>
  <c r="G26" i="56"/>
  <c r="E27" i="56"/>
  <c r="I27" i="56"/>
  <c r="C27" i="56"/>
  <c r="G27" i="56"/>
  <c r="C28" i="56"/>
  <c r="G28" i="56"/>
  <c r="I28" i="56"/>
  <c r="C29" i="56"/>
  <c r="G29" i="56"/>
  <c r="J33" i="56"/>
  <c r="E29" i="56"/>
  <c r="I29" i="56"/>
  <c r="C30" i="56"/>
  <c r="G30" i="56"/>
  <c r="E30" i="56"/>
  <c r="K33" i="56"/>
  <c r="E31" i="56"/>
  <c r="I31" i="56"/>
  <c r="F5" i="56"/>
  <c r="E7" i="57"/>
  <c r="I7" i="57"/>
  <c r="C7" i="57"/>
  <c r="G7" i="57"/>
  <c r="C8" i="57"/>
  <c r="G8" i="57"/>
  <c r="E8" i="57"/>
  <c r="I8" i="57"/>
  <c r="C9" i="57"/>
  <c r="G9" i="57"/>
  <c r="E9" i="57"/>
  <c r="I9" i="57"/>
  <c r="C10" i="57"/>
  <c r="G10" i="57"/>
  <c r="E10" i="57"/>
  <c r="I10" i="57"/>
  <c r="C11" i="57"/>
  <c r="G11" i="57"/>
  <c r="E11" i="57"/>
  <c r="I11" i="57"/>
  <c r="C12" i="57"/>
  <c r="G12" i="57"/>
  <c r="E12" i="57"/>
  <c r="I12" i="57"/>
  <c r="C13" i="57"/>
  <c r="G13" i="57"/>
  <c r="E13" i="57"/>
  <c r="I13" i="57"/>
  <c r="C14" i="57"/>
  <c r="G14" i="57"/>
  <c r="E14" i="57"/>
  <c r="I14" i="57"/>
  <c r="C15" i="57"/>
  <c r="G15" i="57"/>
  <c r="E15" i="57"/>
  <c r="I15" i="57"/>
  <c r="C16" i="57"/>
  <c r="G16" i="57"/>
  <c r="E16" i="57"/>
  <c r="I16" i="57"/>
  <c r="C17" i="57"/>
  <c r="G17" i="57"/>
  <c r="E17" i="57"/>
  <c r="I17" i="57"/>
  <c r="C18" i="57"/>
  <c r="G18" i="57"/>
  <c r="E18" i="57"/>
  <c r="I18" i="57"/>
  <c r="E19" i="57"/>
  <c r="I19" i="57"/>
  <c r="C19" i="57"/>
  <c r="G19" i="57"/>
  <c r="C20" i="57"/>
  <c r="G20" i="57"/>
  <c r="E20" i="57"/>
  <c r="I20" i="57"/>
  <c r="C21" i="57"/>
  <c r="G21" i="57"/>
  <c r="E21" i="57"/>
  <c r="I21" i="57"/>
  <c r="C22" i="57"/>
  <c r="G22" i="57"/>
  <c r="E22" i="57"/>
  <c r="I22" i="57"/>
  <c r="C23" i="57"/>
  <c r="G23" i="57"/>
  <c r="J26" i="57"/>
  <c r="K26" i="57"/>
  <c r="E24" i="57"/>
  <c r="I24" i="57"/>
  <c r="F5" i="57"/>
  <c r="C7" i="58"/>
  <c r="G7" i="58"/>
  <c r="E7" i="58"/>
  <c r="I7" i="58"/>
  <c r="C8" i="58"/>
  <c r="G8" i="58"/>
  <c r="E8" i="58"/>
  <c r="I8" i="58"/>
  <c r="C9" i="58"/>
  <c r="G9" i="58"/>
  <c r="E9" i="58"/>
  <c r="I9" i="58"/>
  <c r="C10" i="58"/>
  <c r="G10" i="58"/>
  <c r="E10" i="58"/>
  <c r="I10" i="58"/>
  <c r="E11" i="58"/>
  <c r="I11" i="58"/>
  <c r="C11" i="58"/>
  <c r="G11" i="58"/>
  <c r="E12" i="58"/>
  <c r="I12" i="58"/>
  <c r="C12" i="58"/>
  <c r="G12" i="58"/>
  <c r="E13" i="58"/>
  <c r="I13" i="58"/>
  <c r="C13" i="58"/>
  <c r="G13" i="58"/>
  <c r="E14" i="58"/>
  <c r="I14" i="58"/>
  <c r="C14" i="58"/>
  <c r="G14" i="58"/>
  <c r="C15" i="58"/>
  <c r="G15" i="58"/>
  <c r="E15" i="58"/>
  <c r="I15" i="58"/>
  <c r="C16" i="58"/>
  <c r="G16" i="58"/>
  <c r="E16" i="58"/>
  <c r="I16" i="58"/>
  <c r="C17" i="58"/>
  <c r="G17" i="58"/>
  <c r="E17" i="58"/>
  <c r="I17" i="58"/>
  <c r="C18" i="58"/>
  <c r="G18" i="58"/>
  <c r="E18" i="58"/>
  <c r="I18" i="58"/>
  <c r="C19" i="58"/>
  <c r="G19" i="58"/>
  <c r="E19" i="58"/>
  <c r="I19" i="58"/>
  <c r="E20" i="58"/>
  <c r="I20" i="58"/>
  <c r="C20" i="58"/>
  <c r="G20" i="58"/>
  <c r="C21" i="58"/>
  <c r="G21" i="58"/>
  <c r="E21" i="58"/>
  <c r="I21" i="58"/>
  <c r="C22" i="58"/>
  <c r="G22" i="58"/>
  <c r="E22" i="58"/>
  <c r="I22" i="58"/>
  <c r="C23" i="58"/>
  <c r="G23" i="58"/>
  <c r="E23" i="58"/>
  <c r="I23" i="58"/>
  <c r="C24" i="58"/>
  <c r="G24" i="58"/>
  <c r="E24" i="58"/>
  <c r="I24" i="58"/>
  <c r="C25" i="58"/>
  <c r="G25" i="58"/>
  <c r="E25" i="58"/>
  <c r="I25" i="58"/>
  <c r="E26" i="58"/>
  <c r="I26" i="58"/>
  <c r="C26" i="58"/>
  <c r="G26" i="58"/>
  <c r="C27" i="58"/>
  <c r="G27" i="58"/>
  <c r="E27" i="58"/>
  <c r="I27" i="58"/>
  <c r="E28" i="58"/>
  <c r="I28" i="58"/>
  <c r="C28" i="58"/>
  <c r="G28" i="58"/>
  <c r="C29" i="58"/>
  <c r="G29" i="58"/>
  <c r="E29" i="58"/>
  <c r="I29" i="58"/>
  <c r="C30" i="58"/>
  <c r="G30" i="58"/>
  <c r="E30" i="58"/>
  <c r="I30" i="58"/>
  <c r="E31" i="58"/>
  <c r="I31" i="58"/>
  <c r="C31" i="58"/>
  <c r="G31" i="58"/>
  <c r="C32" i="58"/>
  <c r="G32" i="58"/>
  <c r="E32" i="58"/>
  <c r="I32" i="58"/>
  <c r="C33" i="58"/>
  <c r="G33" i="58"/>
  <c r="E33" i="58"/>
  <c r="I33" i="58"/>
  <c r="C34" i="58"/>
  <c r="G34" i="58"/>
  <c r="E34" i="58"/>
  <c r="I34" i="58"/>
  <c r="C35" i="58"/>
  <c r="G35" i="58"/>
  <c r="E35" i="58"/>
  <c r="I35" i="58"/>
  <c r="C36" i="58"/>
  <c r="G36" i="58"/>
  <c r="E36" i="58"/>
  <c r="I36" i="58"/>
  <c r="C37" i="58"/>
  <c r="G37" i="58"/>
  <c r="E37" i="58"/>
  <c r="I37" i="58"/>
  <c r="C38" i="58"/>
  <c r="G38" i="58"/>
  <c r="E38" i="58"/>
  <c r="I38" i="58"/>
  <c r="C39" i="58"/>
  <c r="G39" i="58"/>
  <c r="E39" i="58"/>
  <c r="I39" i="58"/>
  <c r="C40" i="58"/>
  <c r="G40" i="58"/>
  <c r="E40" i="58"/>
  <c r="I40" i="58"/>
  <c r="C41" i="58"/>
  <c r="G41" i="58"/>
  <c r="E41" i="58"/>
  <c r="I41" i="58"/>
  <c r="C42" i="58"/>
  <c r="G42" i="58"/>
  <c r="E42" i="58"/>
  <c r="I42" i="58"/>
  <c r="C43" i="58"/>
  <c r="G43" i="58"/>
  <c r="E43" i="58"/>
  <c r="I43" i="58"/>
  <c r="C44" i="58"/>
  <c r="G44" i="58"/>
  <c r="E44" i="58"/>
  <c r="I44" i="58"/>
  <c r="C45" i="58"/>
  <c r="G45" i="58"/>
  <c r="J48" i="58"/>
  <c r="K48" i="58"/>
  <c r="E46" i="58"/>
  <c r="I46" i="58"/>
  <c r="F5" i="58"/>
  <c r="C7" i="50"/>
  <c r="G7" i="50"/>
  <c r="E7" i="50"/>
  <c r="I7" i="50"/>
  <c r="C8" i="50"/>
  <c r="G8" i="50"/>
  <c r="E8" i="50"/>
  <c r="I8" i="50"/>
  <c r="C9" i="50"/>
  <c r="G9" i="50"/>
  <c r="E9" i="50"/>
  <c r="I9" i="50"/>
  <c r="E10" i="50"/>
  <c r="I10" i="50"/>
  <c r="C10" i="50"/>
  <c r="G10" i="50"/>
  <c r="C11" i="50"/>
  <c r="G11" i="50"/>
  <c r="E11" i="50"/>
  <c r="I11" i="50"/>
  <c r="C12" i="50"/>
  <c r="G12" i="50"/>
  <c r="E12" i="50"/>
  <c r="I12" i="50"/>
  <c r="C13" i="50"/>
  <c r="G13" i="50"/>
  <c r="E13" i="50"/>
  <c r="I13" i="50"/>
  <c r="C14" i="50"/>
  <c r="G14" i="50"/>
  <c r="E14" i="50"/>
  <c r="I14" i="50"/>
  <c r="C15" i="50"/>
  <c r="G15" i="50"/>
  <c r="E15" i="50"/>
  <c r="I15" i="50"/>
  <c r="C16" i="50"/>
  <c r="G16" i="50"/>
  <c r="E16" i="50"/>
  <c r="I16" i="50"/>
  <c r="C17" i="50"/>
  <c r="G17" i="50"/>
  <c r="E17" i="50"/>
  <c r="I17" i="50"/>
  <c r="C18" i="50"/>
  <c r="G18" i="50"/>
  <c r="E18" i="50"/>
  <c r="I18" i="50"/>
  <c r="E19" i="50"/>
  <c r="I19" i="50"/>
  <c r="C19" i="50"/>
  <c r="G19" i="50"/>
  <c r="C20" i="50"/>
  <c r="G20" i="50"/>
  <c r="E20" i="50"/>
  <c r="I20" i="50"/>
  <c r="C21" i="50"/>
  <c r="G21" i="50"/>
  <c r="E21" i="50"/>
  <c r="I21" i="50"/>
  <c r="C22" i="50"/>
  <c r="G22" i="50"/>
  <c r="E22" i="50"/>
  <c r="I22" i="50"/>
  <c r="C23" i="50"/>
  <c r="G23" i="50"/>
  <c r="E23" i="50"/>
  <c r="I23" i="50"/>
  <c r="E24" i="50"/>
  <c r="I24" i="50"/>
  <c r="C24" i="50"/>
  <c r="G24" i="50"/>
  <c r="E25" i="50"/>
  <c r="I25" i="50"/>
  <c r="C25" i="50"/>
  <c r="G25" i="50"/>
  <c r="C26" i="50"/>
  <c r="G26" i="50"/>
  <c r="E26" i="50"/>
  <c r="I26" i="50"/>
  <c r="C27" i="50"/>
  <c r="G27" i="50"/>
  <c r="E27" i="50"/>
  <c r="I27" i="50"/>
  <c r="C28" i="50"/>
  <c r="G28" i="50"/>
  <c r="E28" i="50"/>
  <c r="I28" i="50"/>
  <c r="C29" i="50"/>
  <c r="G29" i="50"/>
  <c r="E29" i="50"/>
  <c r="I29" i="50"/>
  <c r="C30" i="50"/>
  <c r="G30" i="50"/>
  <c r="E30" i="50"/>
  <c r="I30" i="50"/>
  <c r="C31" i="50"/>
  <c r="G31" i="50"/>
  <c r="E31" i="50"/>
  <c r="I31" i="50"/>
  <c r="E32" i="50"/>
  <c r="I32" i="50"/>
  <c r="C32" i="50"/>
  <c r="G32" i="50"/>
  <c r="C33" i="50"/>
  <c r="G33" i="50"/>
  <c r="E33" i="50"/>
  <c r="I33" i="50"/>
  <c r="C34" i="50"/>
  <c r="G34" i="50"/>
  <c r="E34" i="50"/>
  <c r="I34" i="50"/>
  <c r="C35" i="50"/>
  <c r="G35" i="50"/>
  <c r="E35" i="50"/>
  <c r="I35" i="50"/>
  <c r="E36" i="50"/>
  <c r="I36" i="50"/>
  <c r="C36" i="50"/>
  <c r="G36" i="50"/>
  <c r="C37" i="50"/>
  <c r="G37" i="50"/>
  <c r="E37" i="50"/>
  <c r="I37" i="50"/>
  <c r="E38" i="50"/>
  <c r="I38" i="50"/>
  <c r="C38" i="50"/>
  <c r="G38" i="50"/>
  <c r="E39" i="50"/>
  <c r="I39" i="50"/>
  <c r="C39" i="50"/>
  <c r="G39" i="50"/>
  <c r="C40" i="50"/>
  <c r="G40" i="50"/>
  <c r="E40" i="50"/>
  <c r="I40" i="50"/>
  <c r="E41" i="50"/>
  <c r="I41" i="50"/>
  <c r="C41" i="50"/>
  <c r="G41" i="50"/>
  <c r="E42" i="50"/>
  <c r="I42" i="50"/>
  <c r="C42" i="50"/>
  <c r="G42" i="50"/>
  <c r="C43" i="50"/>
  <c r="G43" i="50"/>
  <c r="E43" i="50"/>
  <c r="I43" i="50"/>
  <c r="C44" i="50"/>
  <c r="G44" i="50"/>
  <c r="E44" i="50"/>
  <c r="I44" i="50"/>
  <c r="C45" i="50"/>
  <c r="G45" i="50"/>
  <c r="E45" i="50"/>
  <c r="I45" i="50"/>
  <c r="E46" i="50"/>
  <c r="I46" i="50"/>
  <c r="C46" i="50"/>
  <c r="G46" i="50"/>
  <c r="C47" i="50"/>
  <c r="G47" i="50"/>
  <c r="E47" i="50"/>
  <c r="I47" i="50"/>
  <c r="C48" i="50"/>
  <c r="G48" i="50"/>
  <c r="J51" i="50"/>
  <c r="K51" i="50"/>
  <c r="E49" i="50"/>
  <c r="I49" i="50"/>
  <c r="F5" i="50"/>
  <c r="E41" i="53"/>
  <c r="I41" i="53"/>
  <c r="E58" i="53"/>
  <c r="I58" i="53"/>
  <c r="E25" i="53"/>
  <c r="I25" i="53"/>
  <c r="E38" i="53"/>
  <c r="I38" i="53"/>
  <c r="E7" i="53"/>
  <c r="I7" i="53"/>
  <c r="E22" i="53"/>
  <c r="I22" i="53"/>
  <c r="C41" i="53"/>
  <c r="G41" i="53"/>
  <c r="C58" i="53"/>
  <c r="G58" i="53"/>
  <c r="C25" i="53"/>
  <c r="G25" i="53"/>
  <c r="C38" i="53"/>
  <c r="G38" i="53"/>
  <c r="C7" i="53"/>
  <c r="G7" i="53"/>
  <c r="C22" i="53"/>
  <c r="G22" i="53"/>
  <c r="F5" i="53"/>
  <c r="C8" i="53"/>
  <c r="G8" i="53"/>
  <c r="E8" i="53"/>
  <c r="I8" i="53"/>
  <c r="C9" i="53"/>
  <c r="G9" i="53"/>
  <c r="E9" i="53"/>
  <c r="I9" i="53"/>
  <c r="E10" i="53"/>
  <c r="I10" i="53"/>
  <c r="C10" i="53"/>
  <c r="G10" i="53"/>
  <c r="E11" i="53"/>
  <c r="I11" i="53"/>
  <c r="C11" i="53"/>
  <c r="G11" i="53"/>
  <c r="E12" i="53"/>
  <c r="I12" i="53"/>
  <c r="C12" i="53"/>
  <c r="G12" i="53"/>
  <c r="E13" i="53"/>
  <c r="I13" i="53"/>
  <c r="C13" i="53"/>
  <c r="G13" i="53"/>
  <c r="C14" i="53"/>
  <c r="G14" i="53"/>
  <c r="E14" i="53"/>
  <c r="I14" i="53"/>
  <c r="C15" i="53"/>
  <c r="G15" i="53"/>
  <c r="E15" i="53"/>
  <c r="I15" i="53"/>
  <c r="C16" i="53"/>
  <c r="G16" i="53"/>
  <c r="E16" i="53"/>
  <c r="I16" i="53"/>
  <c r="C17" i="53"/>
  <c r="G17" i="53"/>
  <c r="E17" i="53"/>
  <c r="I17" i="53"/>
  <c r="C18" i="53"/>
  <c r="G18" i="53"/>
  <c r="E18" i="53"/>
  <c r="I18" i="53"/>
  <c r="C19" i="53"/>
  <c r="G19" i="53"/>
  <c r="K22" i="53"/>
  <c r="J22" i="53"/>
  <c r="E20" i="53"/>
  <c r="I20" i="53"/>
  <c r="C26" i="53"/>
  <c r="G26" i="53"/>
  <c r="E26" i="53"/>
  <c r="I26" i="53"/>
  <c r="C27" i="53"/>
  <c r="G27" i="53"/>
  <c r="E27" i="53"/>
  <c r="I27" i="53"/>
  <c r="E28" i="53"/>
  <c r="I28" i="53"/>
  <c r="C28" i="53"/>
  <c r="G28" i="53"/>
  <c r="C29" i="53"/>
  <c r="G29" i="53"/>
  <c r="E29" i="53"/>
  <c r="I29" i="53"/>
  <c r="C30" i="53"/>
  <c r="G30" i="53"/>
  <c r="E30" i="53"/>
  <c r="I30" i="53"/>
  <c r="C31" i="53"/>
  <c r="G31" i="53"/>
  <c r="E31" i="53"/>
  <c r="I31" i="53"/>
  <c r="E32" i="53"/>
  <c r="I32" i="53"/>
  <c r="C32" i="53"/>
  <c r="G32" i="53"/>
  <c r="C33" i="53"/>
  <c r="G33" i="53"/>
  <c r="E33" i="53"/>
  <c r="I33" i="53"/>
  <c r="C34" i="53"/>
  <c r="G34" i="53"/>
  <c r="E34" i="53"/>
  <c r="I34" i="53"/>
  <c r="C35" i="53"/>
  <c r="G35" i="53"/>
  <c r="K38" i="53"/>
  <c r="J38" i="53"/>
  <c r="E36" i="53"/>
  <c r="I36" i="53"/>
  <c r="C42" i="53"/>
  <c r="G42" i="53"/>
  <c r="E42" i="53"/>
  <c r="I42" i="53"/>
  <c r="C43" i="53"/>
  <c r="G43" i="53"/>
  <c r="E43" i="53"/>
  <c r="I43" i="53"/>
  <c r="C44" i="53"/>
  <c r="G44" i="53"/>
  <c r="E44" i="53"/>
  <c r="I44" i="53"/>
  <c r="C45" i="53"/>
  <c r="G45" i="53"/>
  <c r="E45" i="53"/>
  <c r="I45" i="53"/>
  <c r="C46" i="53"/>
  <c r="G46" i="53"/>
  <c r="E46" i="53"/>
  <c r="I46" i="53"/>
  <c r="C47" i="53"/>
  <c r="G47" i="53"/>
  <c r="E47" i="53"/>
  <c r="I47" i="53"/>
  <c r="C48" i="53"/>
  <c r="G48" i="53"/>
  <c r="E48" i="53"/>
  <c r="I48" i="53"/>
  <c r="C49" i="53"/>
  <c r="G49" i="53"/>
  <c r="E49" i="53"/>
  <c r="I49" i="53"/>
  <c r="C50" i="53"/>
  <c r="G50" i="53"/>
  <c r="E50" i="53"/>
  <c r="I50" i="53"/>
  <c r="C51" i="53"/>
  <c r="G51" i="53"/>
  <c r="E51" i="53"/>
  <c r="I51" i="53"/>
  <c r="C52" i="53"/>
  <c r="G52" i="53"/>
  <c r="E52" i="53"/>
  <c r="I52" i="53"/>
  <c r="C53" i="53"/>
  <c r="G53" i="53"/>
  <c r="E53" i="53"/>
  <c r="I53" i="53"/>
  <c r="C54" i="53"/>
  <c r="G54" i="53"/>
  <c r="C55" i="53"/>
  <c r="G55" i="53"/>
  <c r="J58" i="53"/>
  <c r="K58" i="53"/>
  <c r="E55" i="53"/>
  <c r="I55" i="53"/>
  <c r="E56" i="53"/>
  <c r="I56" i="53"/>
  <c r="C57" i="54"/>
  <c r="G57" i="54"/>
  <c r="C77" i="54"/>
  <c r="G77" i="54"/>
  <c r="C45" i="54"/>
  <c r="G45" i="54"/>
  <c r="C54" i="54"/>
  <c r="G54" i="54"/>
  <c r="C30" i="54"/>
  <c r="G30" i="54"/>
  <c r="C42" i="54"/>
  <c r="G42" i="54"/>
  <c r="C23" i="54"/>
  <c r="G23" i="54"/>
  <c r="C27" i="54"/>
  <c r="G27" i="54"/>
  <c r="C18" i="54"/>
  <c r="G18" i="54"/>
  <c r="C7" i="54"/>
  <c r="G7" i="54"/>
  <c r="C15" i="54"/>
  <c r="G15" i="54"/>
  <c r="E57" i="54"/>
  <c r="I57" i="54"/>
  <c r="E77" i="54"/>
  <c r="I77" i="54"/>
  <c r="E45" i="54"/>
  <c r="I45" i="54"/>
  <c r="E54" i="54"/>
  <c r="I54" i="54"/>
  <c r="E30" i="54"/>
  <c r="I30" i="54"/>
  <c r="E42" i="54"/>
  <c r="I42" i="54"/>
  <c r="E23" i="54"/>
  <c r="I23" i="54"/>
  <c r="I27" i="54"/>
  <c r="J20" i="54"/>
  <c r="K20" i="54"/>
  <c r="E18" i="54"/>
  <c r="I18" i="54"/>
  <c r="E20" i="54"/>
  <c r="I20" i="54"/>
  <c r="E7" i="54"/>
  <c r="I7" i="54"/>
  <c r="E15" i="54"/>
  <c r="I15" i="54"/>
  <c r="D5" i="54"/>
  <c r="H5" i="54" s="1"/>
  <c r="C8" i="54"/>
  <c r="G8" i="54"/>
  <c r="E8" i="54"/>
  <c r="I8" i="54"/>
  <c r="C9" i="54"/>
  <c r="G9" i="54"/>
  <c r="E9" i="54"/>
  <c r="I9" i="54"/>
  <c r="C10" i="54"/>
  <c r="G10" i="54"/>
  <c r="E10" i="54"/>
  <c r="I10" i="54"/>
  <c r="C11" i="54"/>
  <c r="G11" i="54"/>
  <c r="I11" i="54"/>
  <c r="C12" i="54"/>
  <c r="G12" i="54"/>
  <c r="J15" i="54"/>
  <c r="E12" i="54"/>
  <c r="K15" i="54"/>
  <c r="E13" i="54"/>
  <c r="I13" i="54"/>
  <c r="C24" i="54"/>
  <c r="G24" i="54"/>
  <c r="J27" i="54"/>
  <c r="E24" i="54"/>
  <c r="K27" i="54"/>
  <c r="E25" i="54"/>
  <c r="I25" i="54"/>
  <c r="C31" i="54"/>
  <c r="G31" i="54"/>
  <c r="E31" i="54"/>
  <c r="I31" i="54"/>
  <c r="C32" i="54"/>
  <c r="G32" i="54"/>
  <c r="E32" i="54"/>
  <c r="I32" i="54"/>
  <c r="C33" i="54"/>
  <c r="G33" i="54"/>
  <c r="E33" i="54"/>
  <c r="I33" i="54"/>
  <c r="C34" i="54"/>
  <c r="G34" i="54"/>
  <c r="E34" i="54"/>
  <c r="I34" i="54"/>
  <c r="C35" i="54"/>
  <c r="G35" i="54"/>
  <c r="E35" i="54"/>
  <c r="I35" i="54"/>
  <c r="C36" i="54"/>
  <c r="G36" i="54"/>
  <c r="E36" i="54"/>
  <c r="I36" i="54"/>
  <c r="C37" i="54"/>
  <c r="G37" i="54"/>
  <c r="E37" i="54"/>
  <c r="I37" i="54"/>
  <c r="C38" i="54"/>
  <c r="G38" i="54"/>
  <c r="E38" i="54"/>
  <c r="I38" i="54"/>
  <c r="C39" i="54"/>
  <c r="G39" i="54"/>
  <c r="J42" i="54"/>
  <c r="K42" i="54"/>
  <c r="E40" i="54"/>
  <c r="I40" i="54"/>
  <c r="C46" i="54"/>
  <c r="G46" i="54"/>
  <c r="E46" i="54"/>
  <c r="I46" i="54"/>
  <c r="C47" i="54"/>
  <c r="G47" i="54"/>
  <c r="E47" i="54"/>
  <c r="I47" i="54"/>
  <c r="C48" i="54"/>
  <c r="G48" i="54"/>
  <c r="E48" i="54"/>
  <c r="I48" i="54"/>
  <c r="C49" i="54"/>
  <c r="G49" i="54"/>
  <c r="E49" i="54"/>
  <c r="I49" i="54"/>
  <c r="C50" i="54"/>
  <c r="G50" i="54"/>
  <c r="I50" i="54"/>
  <c r="C51" i="54"/>
  <c r="G51" i="54"/>
  <c r="J54" i="54"/>
  <c r="E51" i="54"/>
  <c r="K54" i="54"/>
  <c r="E52" i="54"/>
  <c r="I52" i="54"/>
  <c r="C58" i="54"/>
  <c r="G58" i="54"/>
  <c r="E58" i="54"/>
  <c r="I58" i="54"/>
  <c r="E59" i="54"/>
  <c r="I59" i="54"/>
  <c r="C59" i="54"/>
  <c r="G59" i="54"/>
  <c r="C60" i="54"/>
  <c r="G60" i="54"/>
  <c r="E60" i="54"/>
  <c r="I60" i="54"/>
  <c r="C61" i="54"/>
  <c r="G61" i="54"/>
  <c r="E61" i="54"/>
  <c r="I61" i="54"/>
  <c r="E62" i="54"/>
  <c r="I62" i="54"/>
  <c r="C62" i="54"/>
  <c r="G62" i="54"/>
  <c r="E63" i="54"/>
  <c r="I63" i="54"/>
  <c r="C63" i="54"/>
  <c r="G63" i="54"/>
  <c r="C64" i="54"/>
  <c r="G64" i="54"/>
  <c r="E64" i="54"/>
  <c r="I64" i="54"/>
  <c r="C65" i="54"/>
  <c r="G65" i="54"/>
  <c r="E65" i="54"/>
  <c r="I65" i="54"/>
  <c r="C66" i="54"/>
  <c r="G66" i="54"/>
  <c r="E66" i="54"/>
  <c r="I66" i="54"/>
  <c r="G67" i="54"/>
  <c r="C67" i="54"/>
  <c r="E67" i="54"/>
  <c r="I67" i="54"/>
  <c r="E68" i="54"/>
  <c r="I68" i="54"/>
  <c r="C68" i="54"/>
  <c r="G68" i="54"/>
  <c r="C69" i="54"/>
  <c r="G69" i="54"/>
  <c r="E69" i="54"/>
  <c r="I69" i="54"/>
  <c r="C70" i="54"/>
  <c r="G70" i="54"/>
  <c r="E70" i="54"/>
  <c r="I70" i="54"/>
  <c r="E71" i="54"/>
  <c r="I71" i="54"/>
  <c r="C71" i="54"/>
  <c r="G71" i="54"/>
  <c r="C72" i="54"/>
  <c r="G72" i="54"/>
  <c r="E72" i="54"/>
  <c r="I72" i="54"/>
  <c r="C73" i="54"/>
  <c r="G73" i="54"/>
  <c r="C74" i="54"/>
  <c r="G74" i="54"/>
  <c r="J77" i="54"/>
  <c r="K77" i="54"/>
  <c r="E74" i="54"/>
  <c r="I74" i="54"/>
  <c r="E75" i="54"/>
  <c r="I75" i="54"/>
  <c r="C186" i="55"/>
  <c r="G186" i="55"/>
  <c r="C198" i="55"/>
  <c r="G198" i="55"/>
  <c r="C180" i="55"/>
  <c r="G180" i="55"/>
  <c r="C183" i="55"/>
  <c r="G183" i="55"/>
  <c r="E152" i="55"/>
  <c r="I152" i="55"/>
  <c r="E173" i="55"/>
  <c r="I173" i="55"/>
  <c r="E125" i="55"/>
  <c r="I125" i="55"/>
  <c r="E149" i="55"/>
  <c r="I149" i="55"/>
  <c r="C98" i="55"/>
  <c r="G98" i="55"/>
  <c r="C118" i="55"/>
  <c r="G118" i="55"/>
  <c r="C72" i="55"/>
  <c r="G72" i="55"/>
  <c r="C95" i="55"/>
  <c r="G95" i="55"/>
  <c r="E53" i="55"/>
  <c r="I53" i="55"/>
  <c r="E65" i="55"/>
  <c r="I65" i="55"/>
  <c r="E26" i="55"/>
  <c r="I26" i="55"/>
  <c r="E50" i="55"/>
  <c r="I50" i="55"/>
  <c r="C7" i="55"/>
  <c r="G7" i="55"/>
  <c r="C19" i="55"/>
  <c r="G19" i="55"/>
  <c r="J202" i="55"/>
  <c r="E186" i="55"/>
  <c r="I186" i="55"/>
  <c r="E198" i="55"/>
  <c r="I198" i="55"/>
  <c r="E180" i="55"/>
  <c r="I180" i="55"/>
  <c r="C152" i="55"/>
  <c r="G152" i="55"/>
  <c r="C173" i="55"/>
  <c r="G173" i="55"/>
  <c r="C125" i="55"/>
  <c r="G125" i="55"/>
  <c r="C149" i="55"/>
  <c r="G149" i="55"/>
  <c r="E98" i="55"/>
  <c r="I98" i="55"/>
  <c r="E118" i="55"/>
  <c r="I118" i="55"/>
  <c r="E72" i="55"/>
  <c r="I72" i="55"/>
  <c r="E95" i="55"/>
  <c r="I95" i="55"/>
  <c r="C53" i="55"/>
  <c r="G53" i="55"/>
  <c r="C65" i="55"/>
  <c r="G65" i="55"/>
  <c r="C26" i="55"/>
  <c r="G26" i="55"/>
  <c r="C50" i="55"/>
  <c r="G50" i="55"/>
  <c r="E7" i="55"/>
  <c r="I7" i="55"/>
  <c r="E19" i="55"/>
  <c r="I19" i="55"/>
  <c r="F5" i="55"/>
  <c r="E8" i="55"/>
  <c r="I8" i="55"/>
  <c r="C8" i="55"/>
  <c r="G8" i="55"/>
  <c r="C9" i="55"/>
  <c r="G9" i="55"/>
  <c r="E9" i="55"/>
  <c r="I9" i="55"/>
  <c r="C10" i="55"/>
  <c r="G10" i="55"/>
  <c r="E10" i="55"/>
  <c r="I10" i="55"/>
  <c r="C11" i="55"/>
  <c r="G11" i="55"/>
  <c r="E11" i="55"/>
  <c r="I11" i="55"/>
  <c r="C12" i="55"/>
  <c r="G12" i="55"/>
  <c r="E12" i="55"/>
  <c r="I12" i="55"/>
  <c r="C13" i="55"/>
  <c r="G13" i="55"/>
  <c r="E13" i="55"/>
  <c r="I13" i="55"/>
  <c r="C14" i="55"/>
  <c r="G14" i="55"/>
  <c r="E14" i="55"/>
  <c r="I14" i="55"/>
  <c r="C15" i="55"/>
  <c r="G15" i="55"/>
  <c r="E15" i="55"/>
  <c r="I15" i="55"/>
  <c r="E16" i="55"/>
  <c r="C16" i="55"/>
  <c r="G16" i="55"/>
  <c r="K19" i="55"/>
  <c r="J19" i="55"/>
  <c r="I17" i="55"/>
  <c r="F24" i="55"/>
  <c r="C27" i="55"/>
  <c r="G27" i="55"/>
  <c r="E27" i="55"/>
  <c r="I27" i="55"/>
  <c r="E28" i="55"/>
  <c r="I28" i="55"/>
  <c r="C28" i="55"/>
  <c r="G28" i="55"/>
  <c r="E29" i="55"/>
  <c r="I29" i="55"/>
  <c r="C29" i="55"/>
  <c r="G29" i="55"/>
  <c r="C30" i="55"/>
  <c r="G30" i="55"/>
  <c r="E30" i="55"/>
  <c r="I30" i="55"/>
  <c r="C31" i="55"/>
  <c r="G31" i="55"/>
  <c r="E31" i="55"/>
  <c r="I31" i="55"/>
  <c r="E32" i="55"/>
  <c r="I32" i="55"/>
  <c r="C32" i="55"/>
  <c r="G32" i="55"/>
  <c r="C33" i="55"/>
  <c r="G33" i="55"/>
  <c r="E33" i="55"/>
  <c r="I33" i="55"/>
  <c r="C34" i="55"/>
  <c r="G34" i="55"/>
  <c r="E34" i="55"/>
  <c r="I34" i="55"/>
  <c r="C35" i="55"/>
  <c r="G35" i="55"/>
  <c r="E35" i="55"/>
  <c r="I35" i="55"/>
  <c r="C36" i="55"/>
  <c r="G36" i="55"/>
  <c r="E36" i="55"/>
  <c r="I36" i="55"/>
  <c r="C37" i="55"/>
  <c r="G37" i="55"/>
  <c r="E37" i="55"/>
  <c r="I37" i="55"/>
  <c r="C38" i="55"/>
  <c r="G38" i="55"/>
  <c r="E38" i="55"/>
  <c r="I38" i="55"/>
  <c r="C39" i="55"/>
  <c r="G39" i="55"/>
  <c r="E39" i="55"/>
  <c r="I39" i="55"/>
  <c r="C40" i="55"/>
  <c r="G40" i="55"/>
  <c r="E40" i="55"/>
  <c r="I40" i="55"/>
  <c r="C41" i="55"/>
  <c r="G41" i="55"/>
  <c r="E41" i="55"/>
  <c r="I41" i="55"/>
  <c r="C42" i="55"/>
  <c r="G42" i="55"/>
  <c r="E42" i="55"/>
  <c r="I42" i="55"/>
  <c r="E43" i="55"/>
  <c r="I43" i="55"/>
  <c r="C43" i="55"/>
  <c r="G43" i="55"/>
  <c r="C44" i="55"/>
  <c r="G44" i="55"/>
  <c r="E44" i="55"/>
  <c r="I44" i="55"/>
  <c r="C45" i="55"/>
  <c r="G45" i="55"/>
  <c r="E45" i="55"/>
  <c r="I45" i="55"/>
  <c r="C46" i="55"/>
  <c r="G46" i="55"/>
  <c r="E46" i="55"/>
  <c r="I46" i="55"/>
  <c r="C47" i="55"/>
  <c r="G47" i="55"/>
  <c r="E47" i="55"/>
  <c r="K50" i="55"/>
  <c r="J50" i="55"/>
  <c r="I48" i="55"/>
  <c r="E54" i="55"/>
  <c r="I54" i="55"/>
  <c r="C54" i="55"/>
  <c r="G54" i="55"/>
  <c r="C55" i="55"/>
  <c r="G55" i="55"/>
  <c r="E55" i="55"/>
  <c r="I55" i="55"/>
  <c r="C56" i="55"/>
  <c r="G56" i="55"/>
  <c r="E56" i="55"/>
  <c r="I56" i="55"/>
  <c r="C57" i="55"/>
  <c r="G57" i="55"/>
  <c r="E57" i="55"/>
  <c r="I57" i="55"/>
  <c r="E58" i="55"/>
  <c r="I58" i="55"/>
  <c r="C58" i="55"/>
  <c r="G58" i="55"/>
  <c r="C59" i="55"/>
  <c r="G59" i="55"/>
  <c r="E59" i="55"/>
  <c r="I59" i="55"/>
  <c r="E60" i="55"/>
  <c r="I60" i="55"/>
  <c r="C60" i="55"/>
  <c r="G60" i="55"/>
  <c r="C61" i="55"/>
  <c r="G61" i="55"/>
  <c r="E61" i="55"/>
  <c r="I61" i="55"/>
  <c r="C62" i="55"/>
  <c r="G62" i="55"/>
  <c r="J65" i="55"/>
  <c r="K65" i="55"/>
  <c r="E63" i="55"/>
  <c r="I63" i="55"/>
  <c r="F70" i="55"/>
  <c r="C73" i="55"/>
  <c r="G73" i="55"/>
  <c r="E73" i="55"/>
  <c r="I73" i="55"/>
  <c r="C74" i="55"/>
  <c r="G74" i="55"/>
  <c r="E74" i="55"/>
  <c r="I74" i="55"/>
  <c r="E75" i="55"/>
  <c r="I75" i="55"/>
  <c r="C75" i="55"/>
  <c r="G75" i="55"/>
  <c r="E76" i="55"/>
  <c r="I76" i="55"/>
  <c r="C76" i="55"/>
  <c r="G76" i="55"/>
  <c r="E77" i="55"/>
  <c r="I77" i="55"/>
  <c r="C77" i="55"/>
  <c r="G77" i="55"/>
  <c r="E78" i="55"/>
  <c r="I78" i="55"/>
  <c r="C78" i="55"/>
  <c r="G78" i="55"/>
  <c r="E79" i="55"/>
  <c r="I79" i="55"/>
  <c r="C79" i="55"/>
  <c r="G79" i="55"/>
  <c r="C80" i="55"/>
  <c r="G80" i="55"/>
  <c r="E80" i="55"/>
  <c r="I80" i="55"/>
  <c r="E81" i="55"/>
  <c r="I81" i="55"/>
  <c r="C81" i="55"/>
  <c r="G81" i="55"/>
  <c r="E82" i="55"/>
  <c r="I82" i="55"/>
  <c r="C82" i="55"/>
  <c r="G82" i="55"/>
  <c r="E83" i="55"/>
  <c r="I83" i="55"/>
  <c r="C83" i="55"/>
  <c r="G83" i="55"/>
  <c r="E84" i="55"/>
  <c r="I84" i="55"/>
  <c r="C84" i="55"/>
  <c r="G84" i="55"/>
  <c r="E85" i="55"/>
  <c r="I85" i="55"/>
  <c r="C85" i="55"/>
  <c r="G85" i="55"/>
  <c r="C86" i="55"/>
  <c r="G86" i="55"/>
  <c r="E86" i="55"/>
  <c r="I86" i="55"/>
  <c r="C87" i="55"/>
  <c r="G87" i="55"/>
  <c r="E87" i="55"/>
  <c r="I87" i="55"/>
  <c r="C88" i="55"/>
  <c r="G88" i="55"/>
  <c r="E88" i="55"/>
  <c r="I88" i="55"/>
  <c r="C89" i="55"/>
  <c r="G89" i="55"/>
  <c r="E89" i="55"/>
  <c r="I89" i="55"/>
  <c r="C90" i="55"/>
  <c r="G90" i="55"/>
  <c r="E90" i="55"/>
  <c r="I90" i="55"/>
  <c r="C91" i="55"/>
  <c r="G91" i="55"/>
  <c r="I91" i="55"/>
  <c r="C92" i="55"/>
  <c r="G92" i="55"/>
  <c r="J95" i="55"/>
  <c r="E92" i="55"/>
  <c r="K95" i="55"/>
  <c r="E93" i="55"/>
  <c r="I93" i="55"/>
  <c r="C99" i="55"/>
  <c r="G99" i="55"/>
  <c r="E99" i="55"/>
  <c r="I99" i="55"/>
  <c r="C100" i="55"/>
  <c r="G100" i="55"/>
  <c r="E100" i="55"/>
  <c r="I100" i="55"/>
  <c r="C101" i="55"/>
  <c r="G101" i="55"/>
  <c r="E101" i="55"/>
  <c r="I101" i="55"/>
  <c r="E102" i="55"/>
  <c r="I102" i="55"/>
  <c r="C102" i="55"/>
  <c r="G102" i="55"/>
  <c r="C103" i="55"/>
  <c r="G103" i="55"/>
  <c r="E103" i="55"/>
  <c r="I103" i="55"/>
  <c r="E104" i="55"/>
  <c r="I104" i="55"/>
  <c r="C104" i="55"/>
  <c r="G104" i="55"/>
  <c r="C105" i="55"/>
  <c r="G105" i="55"/>
  <c r="E105" i="55"/>
  <c r="I105" i="55"/>
  <c r="C106" i="55"/>
  <c r="G106" i="55"/>
  <c r="E106" i="55"/>
  <c r="I106" i="55"/>
  <c r="C107" i="55"/>
  <c r="G107" i="55"/>
  <c r="E107" i="55"/>
  <c r="I107" i="55"/>
  <c r="C108" i="55"/>
  <c r="G108" i="55"/>
  <c r="E108" i="55"/>
  <c r="I108" i="55"/>
  <c r="E109" i="55"/>
  <c r="I109" i="55"/>
  <c r="C109" i="55"/>
  <c r="G109" i="55"/>
  <c r="C110" i="55"/>
  <c r="G110" i="55"/>
  <c r="E110" i="55"/>
  <c r="I110" i="55"/>
  <c r="C111" i="55"/>
  <c r="G111" i="55"/>
  <c r="E111" i="55"/>
  <c r="I111" i="55"/>
  <c r="E112" i="55"/>
  <c r="I112" i="55"/>
  <c r="C112" i="55"/>
  <c r="G112" i="55"/>
  <c r="C113" i="55"/>
  <c r="G113" i="55"/>
  <c r="E113" i="55"/>
  <c r="I113" i="55"/>
  <c r="C114" i="55"/>
  <c r="G114" i="55"/>
  <c r="E114" i="55"/>
  <c r="I114" i="55"/>
  <c r="C115" i="55"/>
  <c r="G115" i="55"/>
  <c r="J118" i="55"/>
  <c r="K118" i="55"/>
  <c r="E116" i="55"/>
  <c r="I116" i="55"/>
  <c r="F123" i="55"/>
  <c r="E126" i="55"/>
  <c r="I126" i="55"/>
  <c r="C126" i="55"/>
  <c r="G126" i="55"/>
  <c r="C127" i="55"/>
  <c r="G127" i="55"/>
  <c r="E127" i="55"/>
  <c r="I127" i="55"/>
  <c r="C128" i="55"/>
  <c r="G128" i="55"/>
  <c r="E128" i="55"/>
  <c r="I128" i="55"/>
  <c r="E129" i="55"/>
  <c r="I129" i="55"/>
  <c r="C129" i="55"/>
  <c r="G129" i="55"/>
  <c r="C130" i="55"/>
  <c r="G130" i="55"/>
  <c r="E130" i="55"/>
  <c r="I130" i="55"/>
  <c r="E131" i="55"/>
  <c r="I131" i="55"/>
  <c r="C131" i="55"/>
  <c r="G131" i="55"/>
  <c r="C132" i="55"/>
  <c r="G132" i="55"/>
  <c r="E132" i="55"/>
  <c r="I132" i="55"/>
  <c r="C133" i="55"/>
  <c r="G133" i="55"/>
  <c r="E133" i="55"/>
  <c r="I133" i="55"/>
  <c r="C134" i="55"/>
  <c r="G134" i="55"/>
  <c r="E134" i="55"/>
  <c r="I134" i="55"/>
  <c r="C135" i="55"/>
  <c r="G135" i="55"/>
  <c r="E135" i="55"/>
  <c r="I135" i="55"/>
  <c r="C136" i="55"/>
  <c r="G136" i="55"/>
  <c r="E136" i="55"/>
  <c r="I136" i="55"/>
  <c r="E137" i="55"/>
  <c r="I137" i="55"/>
  <c r="C137" i="55"/>
  <c r="G137" i="55"/>
  <c r="C138" i="55"/>
  <c r="G138" i="55"/>
  <c r="E138" i="55"/>
  <c r="I138" i="55"/>
  <c r="C139" i="55"/>
  <c r="G139" i="55"/>
  <c r="E139" i="55"/>
  <c r="I139" i="55"/>
  <c r="C140" i="55"/>
  <c r="G140" i="55"/>
  <c r="E140" i="55"/>
  <c r="I140" i="55"/>
  <c r="C141" i="55"/>
  <c r="G141" i="55"/>
  <c r="E141" i="55"/>
  <c r="I141" i="55"/>
  <c r="C142" i="55"/>
  <c r="G142" i="55"/>
  <c r="E142" i="55"/>
  <c r="I142" i="55"/>
  <c r="C143" i="55"/>
  <c r="G143" i="55"/>
  <c r="E143" i="55"/>
  <c r="I143" i="55"/>
  <c r="C144" i="55"/>
  <c r="G144" i="55"/>
  <c r="E144" i="55"/>
  <c r="I144" i="55"/>
  <c r="E145" i="55"/>
  <c r="I145" i="55"/>
  <c r="C145" i="55"/>
  <c r="G145" i="55"/>
  <c r="C146" i="55"/>
  <c r="G146" i="55"/>
  <c r="J149" i="55"/>
  <c r="K149" i="55"/>
  <c r="E147" i="55"/>
  <c r="I147" i="55"/>
  <c r="C153" i="55"/>
  <c r="G153" i="55"/>
  <c r="E153" i="55"/>
  <c r="I153" i="55"/>
  <c r="C154" i="55"/>
  <c r="G154" i="55"/>
  <c r="E154" i="55"/>
  <c r="I154" i="55"/>
  <c r="C155" i="55"/>
  <c r="G155" i="55"/>
  <c r="E155" i="55"/>
  <c r="I155" i="55"/>
  <c r="E156" i="55"/>
  <c r="I156" i="55"/>
  <c r="C156" i="55"/>
  <c r="G156" i="55"/>
  <c r="E157" i="55"/>
  <c r="I157" i="55"/>
  <c r="C157" i="55"/>
  <c r="G157" i="55"/>
  <c r="C158" i="55"/>
  <c r="G158" i="55"/>
  <c r="E158" i="55"/>
  <c r="I158" i="55"/>
  <c r="C159" i="55"/>
  <c r="G159" i="55"/>
  <c r="E159" i="55"/>
  <c r="I159" i="55"/>
  <c r="C160" i="55"/>
  <c r="G160" i="55"/>
  <c r="E160" i="55"/>
  <c r="I160" i="55"/>
  <c r="C161" i="55"/>
  <c r="G161" i="55"/>
  <c r="E161" i="55"/>
  <c r="I161" i="55"/>
  <c r="C162" i="55"/>
  <c r="G162" i="55"/>
  <c r="E162" i="55"/>
  <c r="I162" i="55"/>
  <c r="E163" i="55"/>
  <c r="I163" i="55"/>
  <c r="C163" i="55"/>
  <c r="G163" i="55"/>
  <c r="C164" i="55"/>
  <c r="G164" i="55"/>
  <c r="E164" i="55"/>
  <c r="I164" i="55"/>
  <c r="C165" i="55"/>
  <c r="G165" i="55"/>
  <c r="E165" i="55"/>
  <c r="I165" i="55"/>
  <c r="C166" i="55"/>
  <c r="G166" i="55"/>
  <c r="E166" i="55"/>
  <c r="I166" i="55"/>
  <c r="C167" i="55"/>
  <c r="G167" i="55"/>
  <c r="E167" i="55"/>
  <c r="I167" i="55"/>
  <c r="C168" i="55"/>
  <c r="G168" i="55"/>
  <c r="E168" i="55"/>
  <c r="I168" i="55"/>
  <c r="C169" i="55"/>
  <c r="G169" i="55"/>
  <c r="E169" i="55"/>
  <c r="I169" i="55"/>
  <c r="C170" i="55"/>
  <c r="G170" i="55"/>
  <c r="J173" i="55"/>
  <c r="K173" i="55"/>
  <c r="E171" i="55"/>
  <c r="I171" i="55"/>
  <c r="F178" i="55"/>
  <c r="J183" i="55"/>
  <c r="K183" i="55"/>
  <c r="E181" i="55"/>
  <c r="I181" i="55"/>
  <c r="C187" i="55"/>
  <c r="G187" i="55"/>
  <c r="E187" i="55"/>
  <c r="I187" i="55"/>
  <c r="C188" i="55"/>
  <c r="G188" i="55"/>
  <c r="E188" i="55"/>
  <c r="I188" i="55"/>
  <c r="C189" i="55"/>
  <c r="G189" i="55"/>
  <c r="E189" i="55"/>
  <c r="I189" i="55"/>
  <c r="C190" i="55"/>
  <c r="G190" i="55"/>
  <c r="E190" i="55"/>
  <c r="I190" i="55"/>
  <c r="C191" i="55"/>
  <c r="G191" i="55"/>
  <c r="E191" i="55"/>
  <c r="I191" i="55"/>
  <c r="C192" i="55"/>
  <c r="G192" i="55"/>
  <c r="E192" i="55"/>
  <c r="I192" i="55"/>
  <c r="C193" i="55"/>
  <c r="G193" i="55"/>
  <c r="E193" i="55"/>
  <c r="I193" i="55"/>
  <c r="C194" i="55"/>
  <c r="G194" i="55"/>
  <c r="I194" i="55"/>
  <c r="C195" i="55"/>
  <c r="G195" i="55"/>
  <c r="J198" i="55"/>
  <c r="E195" i="55"/>
  <c r="K198" i="55"/>
  <c r="E196" i="55"/>
  <c r="I196" i="55"/>
  <c r="C232" i="48"/>
  <c r="C245" i="48"/>
  <c r="C212" i="48"/>
  <c r="C229" i="48"/>
  <c r="C199" i="48"/>
  <c r="C209" i="48"/>
  <c r="I184" i="48"/>
  <c r="I192" i="48"/>
  <c r="E178" i="48"/>
  <c r="E181" i="48"/>
  <c r="I178" i="48"/>
  <c r="I181" i="48"/>
  <c r="I172" i="48"/>
  <c r="G153" i="48"/>
  <c r="G165" i="48"/>
  <c r="C148" i="48"/>
  <c r="G150" i="48"/>
  <c r="I129" i="48"/>
  <c r="E122" i="48"/>
  <c r="E126" i="48"/>
  <c r="E96" i="48"/>
  <c r="G64" i="48"/>
  <c r="C75" i="48"/>
  <c r="G75" i="48"/>
  <c r="C44" i="48"/>
  <c r="G44" i="48"/>
  <c r="C61" i="48"/>
  <c r="G61" i="48"/>
  <c r="E33" i="48"/>
  <c r="I33" i="48"/>
  <c r="E37" i="48"/>
  <c r="E18" i="48"/>
  <c r="I18" i="48"/>
  <c r="E30" i="48"/>
  <c r="I30" i="48"/>
  <c r="E7" i="48"/>
  <c r="I7" i="48"/>
  <c r="E11" i="48"/>
  <c r="I11" i="48"/>
  <c r="C153" i="48"/>
  <c r="C165" i="48"/>
  <c r="E129" i="48"/>
  <c r="E141" i="48"/>
  <c r="I141" i="48"/>
  <c r="I122" i="48"/>
  <c r="I126" i="48"/>
  <c r="I96" i="48"/>
  <c r="E115" i="48"/>
  <c r="I115" i="48"/>
  <c r="E82" i="48"/>
  <c r="I82" i="48"/>
  <c r="E93" i="48"/>
  <c r="I93" i="48"/>
  <c r="C64" i="48"/>
  <c r="E232" i="48"/>
  <c r="I232" i="48"/>
  <c r="E245" i="48"/>
  <c r="I245" i="48"/>
  <c r="E212" i="48"/>
  <c r="I212" i="48"/>
  <c r="E229" i="48"/>
  <c r="I229" i="48"/>
  <c r="E199" i="48"/>
  <c r="I199" i="48"/>
  <c r="E209" i="48"/>
  <c r="I209" i="48"/>
  <c r="C184" i="48"/>
  <c r="G184" i="48"/>
  <c r="C192" i="48"/>
  <c r="G192" i="48"/>
  <c r="C172" i="48"/>
  <c r="G172" i="48"/>
  <c r="C181" i="48"/>
  <c r="G181" i="48"/>
  <c r="E153" i="48"/>
  <c r="I153" i="48"/>
  <c r="E165" i="48"/>
  <c r="I165" i="48"/>
  <c r="J150" i="48"/>
  <c r="K150" i="48"/>
  <c r="E148" i="48"/>
  <c r="I148" i="48"/>
  <c r="E150" i="48"/>
  <c r="I150" i="48"/>
  <c r="C129" i="48"/>
  <c r="G129" i="48"/>
  <c r="C141" i="48"/>
  <c r="G141" i="48"/>
  <c r="C122" i="48"/>
  <c r="G122" i="48"/>
  <c r="C126" i="48"/>
  <c r="G126" i="48"/>
  <c r="C96" i="48"/>
  <c r="G96" i="48"/>
  <c r="C115" i="48"/>
  <c r="G115" i="48"/>
  <c r="C82" i="48"/>
  <c r="G82" i="48"/>
  <c r="C93" i="48"/>
  <c r="G93" i="48"/>
  <c r="E64" i="48"/>
  <c r="I64" i="48"/>
  <c r="E75" i="48"/>
  <c r="I75" i="48"/>
  <c r="E44" i="48"/>
  <c r="I44" i="48"/>
  <c r="E61" i="48"/>
  <c r="I61" i="48"/>
  <c r="C33" i="48"/>
  <c r="G33" i="48"/>
  <c r="C37" i="48"/>
  <c r="G37" i="48"/>
  <c r="C18" i="48"/>
  <c r="G18" i="48"/>
  <c r="C30" i="48"/>
  <c r="G30" i="48"/>
  <c r="C7" i="48"/>
  <c r="G7" i="48"/>
  <c r="C11" i="48"/>
  <c r="G11" i="48"/>
  <c r="F5" i="48"/>
  <c r="C8" i="48"/>
  <c r="G8" i="48"/>
  <c r="J11" i="48"/>
  <c r="K11" i="48"/>
  <c r="E9" i="48"/>
  <c r="I9" i="48"/>
  <c r="C19" i="48"/>
  <c r="G19" i="48"/>
  <c r="E19" i="48"/>
  <c r="I19" i="48"/>
  <c r="C20" i="48"/>
  <c r="G20" i="48"/>
  <c r="E20" i="48"/>
  <c r="I20" i="48"/>
  <c r="C21" i="48"/>
  <c r="G21" i="48"/>
  <c r="E21" i="48"/>
  <c r="I21" i="48"/>
  <c r="E22" i="48"/>
  <c r="I22" i="48"/>
  <c r="C22" i="48"/>
  <c r="G22" i="48"/>
  <c r="C23" i="48"/>
  <c r="G23" i="48"/>
  <c r="E23" i="48"/>
  <c r="I23" i="48"/>
  <c r="C24" i="48"/>
  <c r="G24" i="48"/>
  <c r="E24" i="48"/>
  <c r="I24" i="48"/>
  <c r="C25" i="48"/>
  <c r="G25" i="48"/>
  <c r="E25" i="48"/>
  <c r="I25" i="48"/>
  <c r="E26" i="48"/>
  <c r="I26" i="48"/>
  <c r="C26" i="48"/>
  <c r="G26" i="48"/>
  <c r="C27" i="48"/>
  <c r="G27" i="48"/>
  <c r="J30" i="48"/>
  <c r="K30" i="48"/>
  <c r="E28" i="48"/>
  <c r="I28" i="48"/>
  <c r="C34" i="48"/>
  <c r="G34" i="48"/>
  <c r="K37" i="48"/>
  <c r="I34" i="48"/>
  <c r="J37" i="48"/>
  <c r="E35" i="48"/>
  <c r="I35" i="48"/>
  <c r="F42" i="48"/>
  <c r="C45" i="48"/>
  <c r="G45" i="48"/>
  <c r="E45" i="48"/>
  <c r="I45" i="48"/>
  <c r="C46" i="48"/>
  <c r="G46" i="48"/>
  <c r="E46" i="48"/>
  <c r="I46" i="48"/>
  <c r="C47" i="48"/>
  <c r="G47" i="48"/>
  <c r="E47" i="48"/>
  <c r="I47" i="48"/>
  <c r="C48" i="48"/>
  <c r="G48" i="48"/>
  <c r="E48" i="48"/>
  <c r="I48" i="48"/>
  <c r="C49" i="48"/>
  <c r="G49" i="48"/>
  <c r="E49" i="48"/>
  <c r="I49" i="48"/>
  <c r="E50" i="48"/>
  <c r="I50" i="48"/>
  <c r="C50" i="48"/>
  <c r="G50" i="48"/>
  <c r="E51" i="48"/>
  <c r="I51" i="48"/>
  <c r="C51" i="48"/>
  <c r="G51" i="48"/>
  <c r="C52" i="48"/>
  <c r="G52" i="48"/>
  <c r="E52" i="48"/>
  <c r="I52" i="48"/>
  <c r="C53" i="48"/>
  <c r="G53" i="48"/>
  <c r="E53" i="48"/>
  <c r="I53" i="48"/>
  <c r="C54" i="48"/>
  <c r="G54" i="48"/>
  <c r="E54" i="48"/>
  <c r="I54" i="48"/>
  <c r="C55" i="48"/>
  <c r="G55" i="48"/>
  <c r="E55" i="48"/>
  <c r="I55" i="48"/>
  <c r="C56" i="48"/>
  <c r="G56" i="48"/>
  <c r="E56" i="48"/>
  <c r="I56" i="48"/>
  <c r="C57" i="48"/>
  <c r="G57" i="48"/>
  <c r="E57" i="48"/>
  <c r="I57" i="48"/>
  <c r="C58" i="48"/>
  <c r="G58" i="48"/>
  <c r="J61" i="48"/>
  <c r="K61" i="48"/>
  <c r="E59" i="48"/>
  <c r="I59" i="48"/>
  <c r="C65" i="48"/>
  <c r="G65" i="48"/>
  <c r="E65" i="48"/>
  <c r="I65" i="48"/>
  <c r="C66" i="48"/>
  <c r="G66" i="48"/>
  <c r="E66" i="48"/>
  <c r="I66" i="48"/>
  <c r="C67" i="48"/>
  <c r="G67" i="48"/>
  <c r="E67" i="48"/>
  <c r="I67" i="48"/>
  <c r="C68" i="48"/>
  <c r="G68" i="48"/>
  <c r="E68" i="48"/>
  <c r="I68" i="48"/>
  <c r="C69" i="48"/>
  <c r="G69" i="48"/>
  <c r="E69" i="48"/>
  <c r="I69" i="48"/>
  <c r="C70" i="48"/>
  <c r="G70" i="48"/>
  <c r="E70" i="48"/>
  <c r="I70" i="48"/>
  <c r="C71" i="48"/>
  <c r="G71" i="48"/>
  <c r="E71" i="48"/>
  <c r="I71" i="48"/>
  <c r="C72" i="48"/>
  <c r="G72" i="48"/>
  <c r="J75" i="48"/>
  <c r="K75" i="48"/>
  <c r="E73" i="48"/>
  <c r="I73" i="48"/>
  <c r="F80" i="48"/>
  <c r="C83" i="48"/>
  <c r="G83" i="48"/>
  <c r="E83" i="48"/>
  <c r="I83" i="48"/>
  <c r="C84" i="48"/>
  <c r="G84" i="48"/>
  <c r="E84" i="48"/>
  <c r="I84" i="48"/>
  <c r="C85" i="48"/>
  <c r="G85" i="48"/>
  <c r="E85" i="48"/>
  <c r="I85" i="48"/>
  <c r="C86" i="48"/>
  <c r="G86" i="48"/>
  <c r="E86" i="48"/>
  <c r="I86" i="48"/>
  <c r="C87" i="48"/>
  <c r="G87" i="48"/>
  <c r="E87" i="48"/>
  <c r="I87" i="48"/>
  <c r="C88" i="48"/>
  <c r="G88" i="48"/>
  <c r="E88" i="48"/>
  <c r="I88" i="48"/>
  <c r="C89" i="48"/>
  <c r="G89" i="48"/>
  <c r="E89" i="48"/>
  <c r="I89" i="48"/>
  <c r="C90" i="48"/>
  <c r="G90" i="48"/>
  <c r="E90" i="48"/>
  <c r="I90" i="48"/>
  <c r="J93" i="48"/>
  <c r="K93" i="48"/>
  <c r="C97" i="48"/>
  <c r="G97" i="48"/>
  <c r="E97" i="48"/>
  <c r="I97" i="48"/>
  <c r="C98" i="48"/>
  <c r="G98" i="48"/>
  <c r="E98" i="48"/>
  <c r="I98" i="48"/>
  <c r="C99" i="48"/>
  <c r="G99" i="48"/>
  <c r="E99" i="48"/>
  <c r="I99" i="48"/>
  <c r="C100" i="48"/>
  <c r="G100" i="48"/>
  <c r="E100" i="48"/>
  <c r="I100" i="48"/>
  <c r="C101" i="48"/>
  <c r="G101" i="48"/>
  <c r="E101" i="48"/>
  <c r="I101" i="48"/>
  <c r="C102" i="48"/>
  <c r="G102" i="48"/>
  <c r="E102" i="48"/>
  <c r="I102" i="48"/>
  <c r="C103" i="48"/>
  <c r="G103" i="48"/>
  <c r="E103" i="48"/>
  <c r="I103" i="48"/>
  <c r="C104" i="48"/>
  <c r="G104" i="48"/>
  <c r="E104" i="48"/>
  <c r="I104" i="48"/>
  <c r="C105" i="48"/>
  <c r="G105" i="48"/>
  <c r="E105" i="48"/>
  <c r="I105" i="48"/>
  <c r="C106" i="48"/>
  <c r="G106" i="48"/>
  <c r="E106" i="48"/>
  <c r="I106" i="48"/>
  <c r="C107" i="48"/>
  <c r="G107" i="48"/>
  <c r="E107" i="48"/>
  <c r="I107" i="48"/>
  <c r="C108" i="48"/>
  <c r="G108" i="48"/>
  <c r="E108" i="48"/>
  <c r="I108" i="48"/>
  <c r="E109" i="48"/>
  <c r="I109" i="48"/>
  <c r="C109" i="48"/>
  <c r="G109" i="48"/>
  <c r="C110" i="48"/>
  <c r="G110" i="48"/>
  <c r="E110" i="48"/>
  <c r="I110" i="48"/>
  <c r="C111" i="48"/>
  <c r="G111" i="48"/>
  <c r="E111" i="48"/>
  <c r="I111" i="48"/>
  <c r="C112" i="48"/>
  <c r="G112" i="48"/>
  <c r="J115" i="48"/>
  <c r="K115" i="48"/>
  <c r="E113" i="48"/>
  <c r="I113" i="48"/>
  <c r="C123" i="48"/>
  <c r="G123" i="48"/>
  <c r="K126" i="48"/>
  <c r="J126" i="48"/>
  <c r="E124" i="48"/>
  <c r="I124" i="48"/>
  <c r="C130" i="48"/>
  <c r="G130" i="48"/>
  <c r="E130" i="48"/>
  <c r="I130" i="48"/>
  <c r="C131" i="48"/>
  <c r="G131" i="48"/>
  <c r="E131" i="48"/>
  <c r="I131" i="48"/>
  <c r="C132" i="48"/>
  <c r="G132" i="48"/>
  <c r="E132" i="48"/>
  <c r="I132" i="48"/>
  <c r="E133" i="48"/>
  <c r="I133" i="48"/>
  <c r="C133" i="48"/>
  <c r="G133" i="48"/>
  <c r="C134" i="48"/>
  <c r="G134" i="48"/>
  <c r="E134" i="48"/>
  <c r="I134" i="48"/>
  <c r="C135" i="48"/>
  <c r="G135" i="48"/>
  <c r="E135" i="48"/>
  <c r="I135" i="48"/>
  <c r="C136" i="48"/>
  <c r="G136" i="48"/>
  <c r="E136" i="48"/>
  <c r="I136" i="48"/>
  <c r="C137" i="48"/>
  <c r="G137" i="48"/>
  <c r="E137" i="48"/>
  <c r="I137" i="48"/>
  <c r="C138" i="48"/>
  <c r="G138" i="48"/>
  <c r="J141" i="48"/>
  <c r="K141" i="48"/>
  <c r="E139" i="48"/>
  <c r="I139" i="48"/>
  <c r="F146" i="48"/>
  <c r="C154" i="48"/>
  <c r="G154" i="48"/>
  <c r="E154" i="48"/>
  <c r="I154" i="48"/>
  <c r="C155" i="48"/>
  <c r="G155" i="48"/>
  <c r="E155" i="48"/>
  <c r="I155" i="48"/>
  <c r="C156" i="48"/>
  <c r="G156" i="48"/>
  <c r="E156" i="48"/>
  <c r="I156" i="48"/>
  <c r="E157" i="48"/>
  <c r="I157" i="48"/>
  <c r="C157" i="48"/>
  <c r="G157" i="48"/>
  <c r="C158" i="48"/>
  <c r="G158" i="48"/>
  <c r="E158" i="48"/>
  <c r="I158" i="48"/>
  <c r="C159" i="48"/>
  <c r="G159" i="48"/>
  <c r="E159" i="48"/>
  <c r="I159" i="48"/>
  <c r="C160" i="48"/>
  <c r="G160" i="48"/>
  <c r="E160" i="48"/>
  <c r="I160" i="48"/>
  <c r="C161" i="48"/>
  <c r="G161" i="48"/>
  <c r="E161" i="48"/>
  <c r="I161" i="48"/>
  <c r="C162" i="48"/>
  <c r="G162" i="48"/>
  <c r="E162" i="48"/>
  <c r="K165" i="48"/>
  <c r="J165" i="48"/>
  <c r="I163" i="48"/>
  <c r="F170" i="48"/>
  <c r="C173" i="48"/>
  <c r="G173" i="48"/>
  <c r="E173" i="48"/>
  <c r="I173" i="48"/>
  <c r="E174" i="48"/>
  <c r="I174" i="48"/>
  <c r="C174" i="48"/>
  <c r="G174" i="48"/>
  <c r="C175" i="48"/>
  <c r="G175" i="48"/>
  <c r="E175" i="48"/>
  <c r="I175" i="48"/>
  <c r="C176" i="48"/>
  <c r="G176" i="48"/>
  <c r="E176" i="48"/>
  <c r="I176" i="48"/>
  <c r="E177" i="48"/>
  <c r="I177" i="48"/>
  <c r="C177" i="48"/>
  <c r="G177" i="48"/>
  <c r="C178" i="48"/>
  <c r="G178" i="48"/>
  <c r="J181" i="48"/>
  <c r="K181" i="48"/>
  <c r="E179" i="48"/>
  <c r="I179" i="48"/>
  <c r="C185" i="48"/>
  <c r="G185" i="48"/>
  <c r="E185" i="48"/>
  <c r="I185" i="48"/>
  <c r="C186" i="48"/>
  <c r="G186" i="48"/>
  <c r="E186" i="48"/>
  <c r="I186" i="48"/>
  <c r="C187" i="48"/>
  <c r="G187" i="48"/>
  <c r="E187" i="48"/>
  <c r="I187" i="48"/>
  <c r="C188" i="48"/>
  <c r="G188" i="48"/>
  <c r="I188" i="48"/>
  <c r="J192" i="48"/>
  <c r="C189" i="48"/>
  <c r="G189" i="48"/>
  <c r="E189" i="48"/>
  <c r="K192" i="48"/>
  <c r="E190" i="48"/>
  <c r="I190" i="48"/>
  <c r="F197" i="48"/>
  <c r="C200" i="48"/>
  <c r="G200" i="48"/>
  <c r="E200" i="48"/>
  <c r="I200" i="48"/>
  <c r="C201" i="48"/>
  <c r="G201" i="48"/>
  <c r="E201" i="48"/>
  <c r="I201" i="48"/>
  <c r="C202" i="48"/>
  <c r="G202" i="48"/>
  <c r="I202" i="48"/>
  <c r="J209" i="48"/>
  <c r="C203" i="48"/>
  <c r="G203" i="48"/>
  <c r="E203" i="48"/>
  <c r="I203" i="48"/>
  <c r="C204" i="48"/>
  <c r="G204" i="48"/>
  <c r="E204" i="48"/>
  <c r="I204" i="48"/>
  <c r="E205" i="48"/>
  <c r="I205" i="48"/>
  <c r="C205" i="48"/>
  <c r="G205" i="48"/>
  <c r="C206" i="48"/>
  <c r="G206" i="48"/>
  <c r="E206" i="48"/>
  <c r="K209" i="48"/>
  <c r="E207" i="48"/>
  <c r="I207" i="48"/>
  <c r="C213" i="48"/>
  <c r="G213" i="48"/>
  <c r="E213" i="48"/>
  <c r="I213" i="48"/>
  <c r="C214" i="48"/>
  <c r="G214" i="48"/>
  <c r="E214" i="48"/>
  <c r="I214" i="48"/>
  <c r="C215" i="48"/>
  <c r="G215" i="48"/>
  <c r="E215" i="48"/>
  <c r="I215" i="48"/>
  <c r="E216" i="48"/>
  <c r="I216" i="48"/>
  <c r="C216" i="48"/>
  <c r="G216" i="48"/>
  <c r="C217" i="48"/>
  <c r="G217" i="48"/>
  <c r="E217" i="48"/>
  <c r="I217" i="48"/>
  <c r="C218" i="48"/>
  <c r="G218" i="48"/>
  <c r="E218" i="48"/>
  <c r="I218" i="48"/>
  <c r="E219" i="48"/>
  <c r="I219" i="48"/>
  <c r="C219" i="48"/>
  <c r="G219" i="48"/>
  <c r="E220" i="48"/>
  <c r="I220" i="48"/>
  <c r="C220" i="48"/>
  <c r="G220" i="48"/>
  <c r="C221" i="48"/>
  <c r="G221" i="48"/>
  <c r="E221" i="48"/>
  <c r="I221" i="48"/>
  <c r="C222" i="48"/>
  <c r="G222" i="48"/>
  <c r="E222" i="48"/>
  <c r="I222" i="48"/>
  <c r="E223" i="48"/>
  <c r="I223" i="48"/>
  <c r="C223" i="48"/>
  <c r="G223" i="48"/>
  <c r="C224" i="48"/>
  <c r="G224" i="48"/>
  <c r="E224" i="48"/>
  <c r="I224" i="48"/>
  <c r="C225" i="48"/>
  <c r="G225" i="48"/>
  <c r="E225" i="48"/>
  <c r="I225" i="48"/>
  <c r="E226" i="48"/>
  <c r="C226" i="48"/>
  <c r="G226" i="48"/>
  <c r="J229" i="48"/>
  <c r="K229" i="48"/>
  <c r="I227" i="48"/>
  <c r="C233" i="48"/>
  <c r="G233" i="48"/>
  <c r="E233" i="48"/>
  <c r="I233" i="48"/>
  <c r="C234" i="48"/>
  <c r="G234" i="48"/>
  <c r="E234" i="48"/>
  <c r="I234" i="48"/>
  <c r="C235" i="48"/>
  <c r="G235" i="48"/>
  <c r="E235" i="48"/>
  <c r="I235" i="48"/>
  <c r="C236" i="48"/>
  <c r="G236" i="48"/>
  <c r="E236" i="48"/>
  <c r="I236" i="48"/>
  <c r="E237" i="48"/>
  <c r="I237" i="48"/>
  <c r="C237" i="48"/>
  <c r="G237" i="48"/>
  <c r="C238" i="48"/>
  <c r="G238" i="48"/>
  <c r="E238" i="48"/>
  <c r="I238" i="48"/>
  <c r="C239" i="48"/>
  <c r="G239" i="48"/>
  <c r="E239" i="48"/>
  <c r="I239" i="48"/>
  <c r="E240" i="48"/>
  <c r="I240" i="48"/>
  <c r="C240" i="48"/>
  <c r="G240" i="48"/>
  <c r="C241" i="48"/>
  <c r="G241" i="48"/>
  <c r="I241" i="48"/>
  <c r="C242" i="48"/>
  <c r="G242" i="48"/>
  <c r="J245" i="48"/>
  <c r="E242" i="48"/>
  <c r="K245" i="48"/>
  <c r="E243" i="48"/>
  <c r="I243" i="48"/>
  <c r="E39" i="47"/>
  <c r="D39" i="47"/>
  <c r="C39" i="47"/>
  <c r="B39" i="47"/>
  <c r="H37" i="47"/>
  <c r="J37" i="47" s="1"/>
  <c r="G37" i="47"/>
  <c r="I37" i="47" s="1"/>
  <c r="H31" i="47"/>
  <c r="J31" i="47" s="1"/>
  <c r="G31" i="47"/>
  <c r="I31" i="47" s="1"/>
  <c r="E28" i="47"/>
  <c r="D28" i="47"/>
  <c r="C28" i="47"/>
  <c r="B28" i="47"/>
  <c r="J26" i="47"/>
  <c r="H26" i="47"/>
  <c r="G26" i="47"/>
  <c r="I26" i="47" s="1"/>
  <c r="C13" i="51"/>
  <c r="E13" i="51" s="1"/>
  <c r="F24" i="51"/>
  <c r="D24" i="51"/>
  <c r="I15" i="51"/>
  <c r="I24" i="51" s="1"/>
  <c r="H15" i="51"/>
  <c r="H24" i="51" s="1"/>
  <c r="E24" i="51"/>
  <c r="C24" i="51"/>
  <c r="K15" i="51"/>
  <c r="B33" i="46"/>
  <c r="E33" i="46"/>
  <c r="D33" i="46"/>
  <c r="C33" i="46"/>
  <c r="K249" i="48"/>
  <c r="J249" i="48"/>
  <c r="C11" i="44"/>
  <c r="C45" i="44"/>
  <c r="D11" i="44"/>
  <c r="D45" i="44"/>
  <c r="E11" i="44"/>
  <c r="E45" i="44"/>
  <c r="B11" i="44"/>
  <c r="B45" i="44"/>
  <c r="E11" i="45"/>
  <c r="D11" i="45"/>
  <c r="C11" i="45"/>
  <c r="B11" i="45"/>
  <c r="E599" i="49"/>
  <c r="D599" i="49"/>
  <c r="C599" i="49"/>
  <c r="B599" i="49"/>
  <c r="B5" i="49"/>
  <c r="C5" i="49" s="1"/>
  <c r="E5" i="49" s="1"/>
  <c r="B5" i="47"/>
  <c r="C5" i="47" s="1"/>
  <c r="E5" i="47" s="1"/>
  <c r="E77" i="26"/>
  <c r="C77" i="26"/>
  <c r="H6" i="26"/>
  <c r="H77" i="26" s="1"/>
  <c r="G6" i="26"/>
  <c r="G77" i="26" s="1"/>
  <c r="D77" i="26"/>
  <c r="B77" i="26"/>
  <c r="B5" i="26"/>
  <c r="C5" i="26" s="1"/>
  <c r="E5" i="26" s="1"/>
  <c r="H26" i="46"/>
  <c r="J26" i="46" s="1"/>
  <c r="G26" i="46"/>
  <c r="I26" i="46"/>
  <c r="J31" i="46"/>
  <c r="H31" i="46"/>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77" i="33" s="1"/>
  <c r="G6" i="33"/>
  <c r="G77" i="33" s="1"/>
  <c r="E77" i="33"/>
  <c r="D77" i="33"/>
  <c r="C77" i="33"/>
  <c r="B77" i="33"/>
  <c r="D5" i="49" l="1"/>
  <c r="D5" i="33"/>
  <c r="G599" i="49"/>
  <c r="I599" i="49" s="1"/>
  <c r="H599" i="49"/>
  <c r="J599" i="49" s="1"/>
  <c r="D46" i="44"/>
  <c r="H11" i="44"/>
  <c r="G45" i="44"/>
  <c r="I45" i="44" s="1"/>
  <c r="H45" i="44"/>
  <c r="J45" i="44" s="1"/>
  <c r="B46" i="44"/>
  <c r="E46" i="44"/>
  <c r="C46" i="44"/>
  <c r="C5" i="44"/>
  <c r="E5" i="44" s="1"/>
  <c r="H28" i="47"/>
  <c r="J28" i="47" s="1"/>
  <c r="G28" i="47"/>
  <c r="I28" i="47" s="1"/>
  <c r="H39" i="47"/>
  <c r="J39" i="47" s="1"/>
  <c r="G39" i="47"/>
  <c r="I39" i="47" s="1"/>
  <c r="D5" i="47"/>
  <c r="G33" i="46"/>
  <c r="I33" i="46" s="1"/>
  <c r="H33" i="46"/>
  <c r="J33" i="46" s="1"/>
  <c r="D5" i="46"/>
  <c r="J6" i="26"/>
  <c r="I6" i="26"/>
  <c r="I77" i="26"/>
  <c r="J77" i="26"/>
  <c r="D5" i="26"/>
  <c r="C39" i="45"/>
  <c r="C40" i="45"/>
  <c r="C41" i="45"/>
  <c r="C42" i="45"/>
  <c r="E39" i="45"/>
  <c r="E40" i="45"/>
  <c r="E41" i="45"/>
  <c r="E42" i="45"/>
  <c r="D46" i="45"/>
  <c r="D47" i="45"/>
  <c r="D48" i="45"/>
  <c r="D49" i="45"/>
  <c r="D50" i="45"/>
  <c r="D51" i="45"/>
  <c r="D52" i="45"/>
  <c r="D53" i="45"/>
  <c r="D54" i="45"/>
  <c r="D55" i="45"/>
  <c r="D56" i="45"/>
  <c r="D57" i="45"/>
  <c r="D58" i="45"/>
  <c r="D59" i="45"/>
  <c r="D60" i="45"/>
  <c r="D61" i="45"/>
  <c r="D62" i="45"/>
  <c r="D63" i="45"/>
  <c r="D64" i="45"/>
  <c r="D65" i="45"/>
  <c r="E46" i="45"/>
  <c r="E47" i="45"/>
  <c r="E48" i="45"/>
  <c r="E49" i="45"/>
  <c r="E50" i="45"/>
  <c r="E51" i="45"/>
  <c r="H51" i="45" s="1"/>
  <c r="E52" i="45"/>
  <c r="E53" i="45"/>
  <c r="E54" i="45"/>
  <c r="E55" i="45"/>
  <c r="E56" i="45"/>
  <c r="H56" i="45" s="1"/>
  <c r="E57" i="45"/>
  <c r="E58" i="45"/>
  <c r="E59" i="45"/>
  <c r="E60" i="45"/>
  <c r="H60" i="45" s="1"/>
  <c r="E61" i="45"/>
  <c r="E62" i="45"/>
  <c r="H62" i="45" s="1"/>
  <c r="E63" i="45"/>
  <c r="H63" i="45" s="1"/>
  <c r="E64" i="45"/>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H40" i="45" s="1"/>
  <c r="D41" i="45"/>
  <c r="H41" i="45" s="1"/>
  <c r="D42" i="45"/>
  <c r="H42" i="45" s="1"/>
  <c r="G34" i="45"/>
  <c r="I34" i="45" s="1"/>
  <c r="H34" i="45"/>
  <c r="J34" i="45" s="1"/>
  <c r="H11" i="45"/>
  <c r="J11" i="45" s="1"/>
  <c r="G11" i="45"/>
  <c r="I11" i="45" s="1"/>
  <c r="J15" i="51"/>
  <c r="J24" i="51"/>
  <c r="K24" i="51"/>
  <c r="D13" i="51"/>
  <c r="F13" i="51" s="1"/>
  <c r="G11" i="44"/>
  <c r="C6" i="45"/>
  <c r="B38" i="45"/>
  <c r="I11" i="44"/>
  <c r="G46" i="44" l="1"/>
  <c r="I46" i="44" s="1"/>
  <c r="H46" i="44"/>
  <c r="J46" i="44" s="1"/>
  <c r="G39" i="45"/>
  <c r="B43" i="45"/>
  <c r="G60" i="45"/>
  <c r="G65" i="45"/>
  <c r="G63" i="45"/>
  <c r="G61" i="45"/>
  <c r="G59" i="45"/>
  <c r="G57" i="45"/>
  <c r="G55" i="45"/>
  <c r="G53" i="45"/>
  <c r="G51" i="45"/>
  <c r="G49" i="45"/>
  <c r="G47" i="45"/>
  <c r="H65" i="45"/>
  <c r="H61" i="45"/>
  <c r="H59" i="45"/>
  <c r="H57" i="45"/>
  <c r="H55" i="45"/>
  <c r="H53" i="45"/>
  <c r="H49" i="45"/>
  <c r="H47" i="45"/>
  <c r="D43" i="45"/>
  <c r="H39" i="45"/>
  <c r="C66" i="45"/>
  <c r="G64" i="45"/>
  <c r="G62" i="45"/>
  <c r="G58" i="45"/>
  <c r="G56" i="45"/>
  <c r="G54" i="45"/>
  <c r="G52" i="45"/>
  <c r="G50" i="45"/>
  <c r="G48" i="45"/>
  <c r="G46" i="45"/>
  <c r="B66" i="45"/>
  <c r="G66" i="45" s="1"/>
  <c r="E66" i="45"/>
  <c r="H64" i="45"/>
  <c r="H58" i="45"/>
  <c r="H54" i="45"/>
  <c r="H52" i="45"/>
  <c r="H50" i="45"/>
  <c r="H48" i="45"/>
  <c r="D66" i="45"/>
  <c r="H46" i="45"/>
  <c r="E43" i="45"/>
  <c r="C43" i="45"/>
  <c r="C38" i="45"/>
  <c r="E6" i="45"/>
  <c r="E38" i="45" s="1"/>
  <c r="H66" i="45" l="1"/>
  <c r="H43" i="45"/>
  <c r="G43" i="45"/>
</calcChain>
</file>

<file path=xl/sharedStrings.xml><?xml version="1.0" encoding="utf-8"?>
<sst xmlns="http://schemas.openxmlformats.org/spreadsheetml/2006/main" count="1960" uniqueCount="708">
  <si>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</si>
  <si>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</si>
  <si>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</si>
  <si>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</si>
  <si>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</si>
  <si>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</si>
  <si>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</si>
  <si>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</si>
  <si>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</si>
  <si>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</si>
  <si>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</si>
  <si>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</si>
  <si>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</si>
  <si>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</si>
  <si>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</si>
  <si>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</si>
  <si>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</si>
  <si>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</si>
  <si>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</si>
  <si>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</si>
  <si>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</si>
  <si>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</si>
  <si>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</si>
  <si>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</si>
  <si>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</si>
  <si>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</si>
  <si>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</si>
  <si>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</si>
  <si>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</si>
  <si>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</si>
  <si>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</si>
  <si>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</si>
  <si>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</si>
  <si>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</si>
  <si>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</si>
  <si>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</si>
  <si>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</si>
  <si>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BYD</t>
  </si>
  <si>
    <t>Chevrolet</t>
  </si>
  <si>
    <t>Chrysler</t>
  </si>
  <si>
    <t>Citroen</t>
  </si>
  <si>
    <t>CUPRA</t>
  </si>
  <si>
    <t>Daf</t>
  </si>
  <si>
    <t>Dennis Eagle</t>
  </si>
  <si>
    <t>Ferrari</t>
  </si>
  <si>
    <t>Fiat</t>
  </si>
  <si>
    <t>Fiat Professional</t>
  </si>
  <si>
    <t>Ford</t>
  </si>
  <si>
    <t>Freightliner</t>
  </si>
  <si>
    <t>Fuso</t>
  </si>
  <si>
    <t>Genesis</t>
  </si>
  <si>
    <t>GWM</t>
  </si>
  <si>
    <t>Hino</t>
  </si>
  <si>
    <t>Honda</t>
  </si>
  <si>
    <t>Hyundai</t>
  </si>
  <si>
    <t>Hyundai Commercial Vehicles</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</si>
  <si>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</si>
  <si>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</si>
  <si>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</si>
  <si>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</si>
  <si>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</si>
  <si>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</si>
  <si>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</si>
  <si>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</si>
  <si>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</si>
  <si>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</si>
  <si>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</si>
  <si>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</si>
  <si>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</si>
  <si>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</si>
  <si>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</si>
  <si>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</si>
  <si>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</si>
  <si>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</si>
  <si>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</si>
  <si>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</si>
  <si>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</si>
  <si>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</si>
  <si>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</si>
  <si>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</si>
  <si>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</si>
  <si>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</si>
  <si>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</si>
  <si>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</si>
  <si>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</si>
  <si>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</si>
  <si>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</si>
  <si>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</si>
  <si>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</si>
  <si>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</si>
  <si>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</si>
  <si>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</si>
  <si>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</si>
  <si>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</si>
  <si>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</si>
  <si>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</si>
  <si>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</si>
  <si>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</si>
  <si>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</si>
  <si>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</si>
  <si>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</si>
  <si>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WA REPORT</t>
  </si>
  <si>
    <t>DECEMBER 2022</t>
  </si>
  <si>
    <t>AUSTRALIAN CAPITAL TERRITORY</t>
  </si>
  <si>
    <t>NEW SOUTH WALES</t>
  </si>
  <si>
    <t>NORTHERN TERRITORY</t>
  </si>
  <si>
    <t>QUEENSLAND</t>
  </si>
  <si>
    <t>SOUTH AUSTRALIA</t>
  </si>
  <si>
    <t>TASMANIA</t>
  </si>
  <si>
    <t>VICTORIA</t>
  </si>
  <si>
    <t>WESTERN AUSTRALIA</t>
  </si>
  <si>
    <t>WA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</si>
  <si>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</si>
  <si>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</si>
  <si>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</si>
  <si>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</si>
  <si>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</si>
  <si>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</si>
  <si>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</si>
  <si>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</si>
  <si>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</si>
  <si>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</si>
  <si>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</si>
  <si>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</si>
  <si>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</si>
  <si>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</si>
  <si>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</si>
  <si>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</si>
  <si>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</si>
  <si>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</si>
  <si>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</si>
  <si>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</si>
  <si>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</si>
  <si>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</si>
  <si>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</si>
  <si>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</si>
  <si>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</si>
  <si>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</si>
  <si>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</si>
  <si>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</si>
  <si>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</si>
  <si>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</si>
  <si>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</si>
  <si>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</si>
  <si>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</si>
  <si>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</si>
  <si>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</si>
  <si>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</si>
  <si>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</si>
  <si>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</si>
  <si>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</si>
  <si>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</si>
  <si>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</si>
  <si>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</si>
  <si>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</si>
  <si>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</si>
  <si>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</si>
  <si>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</si>
  <si>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</si>
  <si>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</si>
  <si>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</si>
  <si>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</si>
  <si>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</si>
  <si>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</si>
  <si>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</si>
  <si>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</si>
  <si>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</si>
  <si>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</si>
  <si>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</si>
  <si>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</si>
  <si>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</si>
  <si>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</si>
  <si>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</si>
  <si>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</si>
  <si>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</si>
  <si>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</si>
  <si>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</si>
  <si>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</si>
  <si>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</si>
  <si>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</si>
  <si>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</si>
  <si>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</si>
  <si>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</si>
  <si>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</si>
  <si>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</si>
  <si>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</si>
  <si>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</si>
  <si>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</si>
  <si>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</si>
  <si>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</si>
  <si>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</si>
  <si>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</si>
  <si>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</si>
  <si>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</si>
  <si>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</si>
  <si>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</si>
  <si>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</si>
  <si>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</si>
  <si>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</si>
  <si>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</si>
  <si>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</si>
  <si>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</si>
  <si>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</si>
  <si>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</si>
  <si>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Jazz</t>
  </si>
  <si>
    <t>Hyundai i20</t>
  </si>
  <si>
    <t>Kia Rio</t>
  </si>
  <si>
    <t>Mazda2</t>
  </si>
  <si>
    <t>MG MG3</t>
  </si>
  <si>
    <t>Skoda Fabia</t>
  </si>
  <si>
    <t>Suzuki Baleno</t>
  </si>
  <si>
    <t>Suzuki Swift</t>
  </si>
  <si>
    <t>Toyota Yaris</t>
  </si>
  <si>
    <t>Volkswagen Polo</t>
  </si>
  <si>
    <t>Audi A1</t>
  </si>
  <si>
    <t>Citroen C3</t>
  </si>
  <si>
    <t>MINI Hatch</t>
  </si>
  <si>
    <t>Alfa Romeo Giulietta</t>
  </si>
  <si>
    <t>Ford Focus</t>
  </si>
  <si>
    <t>Honda Civic</t>
  </si>
  <si>
    <t>Hyundai i30</t>
  </si>
  <si>
    <t>Hyundai Ioniq</t>
  </si>
  <si>
    <t>Kia Cerato</t>
  </si>
  <si>
    <t>Mazda3</t>
  </si>
  <si>
    <t>Peugeot 308</t>
  </si>
  <si>
    <t>Renault Megane</t>
  </si>
  <si>
    <t>Skoda Scala</t>
  </si>
  <si>
    <t>Subaru Impreza</t>
  </si>
  <si>
    <t>Subaru WRX</t>
  </si>
  <si>
    <t>Toyota Corolla</t>
  </si>
  <si>
    <t>Toyota Prius</t>
  </si>
  <si>
    <t>Toyota Prius V</t>
  </si>
  <si>
    <t>Volkswagen Golf</t>
  </si>
  <si>
    <t>Audi A3</t>
  </si>
  <si>
    <t>BMW 1 Series</t>
  </si>
  <si>
    <t>BMW 2 Series Gran Coupe</t>
  </si>
  <si>
    <t>BMW i3</t>
  </si>
  <si>
    <t>CUPRA Leon</t>
  </si>
  <si>
    <t>Lexus CT200H</t>
  </si>
  <si>
    <t>Mercedes-Benz A-Class</t>
  </si>
  <si>
    <t>Mercedes-Benz B-Class</t>
  </si>
  <si>
    <t>MINI Clubman</t>
  </si>
  <si>
    <t>Nissan Leaf</t>
  </si>
  <si>
    <t>Ford Mondeo</t>
  </si>
  <si>
    <t>Honda Accord</t>
  </si>
  <si>
    <t>Hyundai Sonata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</si>
  <si>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</si>
  <si>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</si>
  <si>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</si>
  <si>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</si>
  <si>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</si>
  <si>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</si>
  <si>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</si>
  <si>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</si>
  <si>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</si>
  <si>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</si>
  <si>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</si>
  <si>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</si>
  <si>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BMW i4</t>
  </si>
  <si>
    <t>Genesis G70</t>
  </si>
  <si>
    <t>Jaguar XE</t>
  </si>
  <si>
    <t>Lexus ES</t>
  </si>
  <si>
    <t>Lexus IS</t>
  </si>
  <si>
    <t>Mercedes-Benz C-Class</t>
  </si>
  <si>
    <t>Mercedes-Benz CLA-Class</t>
  </si>
  <si>
    <t>Polestar 2</t>
  </si>
  <si>
    <t>Tesla Model 3</t>
  </si>
  <si>
    <t>Volkswagen Arteon</t>
  </si>
  <si>
    <t>Volvo S60</t>
  </si>
  <si>
    <t>Volvo V60</t>
  </si>
  <si>
    <t>Volvo V60 Cross Country</t>
  </si>
  <si>
    <t>Citroen C5 X</t>
  </si>
  <si>
    <t>Kia Stinger</t>
  </si>
  <si>
    <t>Skoda Superb</t>
  </si>
  <si>
    <t>Audi A6</t>
  </si>
  <si>
    <t>Audi A7</t>
  </si>
  <si>
    <t>Audi e-tron GT</t>
  </si>
  <si>
    <t>BMW 5 Series</t>
  </si>
  <si>
    <t>Genesis G80</t>
  </si>
  <si>
    <t>Jaguar XF</t>
  </si>
  <si>
    <t>Lexus GS</t>
  </si>
  <si>
    <t>Maserati Ghibli</t>
  </si>
  <si>
    <t>Mercedes-Benz CLS-Class</t>
  </si>
  <si>
    <t>Mercedes-Benz E-Class</t>
  </si>
  <si>
    <t>Porsche Taycan</t>
  </si>
  <si>
    <t>Chrysler 300</t>
  </si>
  <si>
    <t>Audi A8</t>
  </si>
  <si>
    <t>Bentley Sedan</t>
  </si>
  <si>
    <t>BMW 6 Series GT</t>
  </si>
  <si>
    <t>BMW 7 Series</t>
  </si>
  <si>
    <t>BMW 8 Series Gran Coupe</t>
  </si>
  <si>
    <t>Lexus LS</t>
  </si>
  <si>
    <t>Maserati Quattroporte</t>
  </si>
  <si>
    <t>Mercedes-Benz EQS</t>
  </si>
  <si>
    <t>Mercedes-Benz S-Class</t>
  </si>
  <si>
    <t>Porsche Panamera</t>
  </si>
  <si>
    <t>Rolls-Royce Sedan</t>
  </si>
  <si>
    <t>Honda Odyssey</t>
  </si>
  <si>
    <t>Hyundai iMAX</t>
  </si>
  <si>
    <t>Hyundai Staria</t>
  </si>
  <si>
    <t>Kia Carnival</t>
  </si>
  <si>
    <t>LDV G10 Wagon</t>
  </si>
  <si>
    <t>Volkswagen Caddy</t>
  </si>
  <si>
    <t>Volkswagen Caravelle</t>
  </si>
  <si>
    <t>Volkswagen Multivan</t>
  </si>
  <si>
    <t>Mercedes-Benz EQV</t>
  </si>
  <si>
    <t>Mercedes-Benz Marco Polo</t>
  </si>
  <si>
    <t>Mercedes-Benz Valente</t>
  </si>
  <si>
    <t>Mercedes-Benz V-Class</t>
  </si>
  <si>
    <t>Mercedes-Benz Vito/eVito Tour</t>
  </si>
  <si>
    <t>Toyota Granvia</t>
  </si>
  <si>
    <t>Volkswagen California</t>
  </si>
  <si>
    <t>BMW 2 Series Coupe/Conv</t>
  </si>
  <si>
    <t>Ford Mustang</t>
  </si>
  <si>
    <t>Hyundai Veloster</t>
  </si>
  <si>
    <t>Mazda MX5</t>
  </si>
  <si>
    <t>MINI Cabrio</t>
  </si>
  <si>
    <t>Nissan 370Z</t>
  </si>
  <si>
    <t>Nissan Z</t>
  </si>
  <si>
    <t>Subaru BRZ</t>
  </si>
  <si>
    <t>Toyota GR86 / 86</t>
  </si>
  <si>
    <t>Alfa Romeo 4C</t>
  </si>
  <si>
    <t>Alpine A110</t>
  </si>
  <si>
    <t>Audi A5</t>
  </si>
  <si>
    <t>Audi TT</t>
  </si>
  <si>
    <t>BMW 4 Series Coupe/Conv</t>
  </si>
  <si>
    <t>BMW Z4</t>
  </si>
  <si>
    <t>Chevrolet Corvette Stingray</t>
  </si>
  <si>
    <t>Jaguar F-Type</t>
  </si>
  <si>
    <t>Lexus LC</t>
  </si>
  <si>
    <t>Lexus RC</t>
  </si>
  <si>
    <t>Lotus Exige</t>
  </si>
  <si>
    <t>Mercedes-Benz C-Class Cpe/Conv</t>
  </si>
  <si>
    <t>Mercedes-Benz E-Class Cpe/Conv</t>
  </si>
  <si>
    <t>Porsche Boxster</t>
  </si>
  <si>
    <t>Porsche Cayman</t>
  </si>
  <si>
    <t>Toyota Supra</t>
  </si>
  <si>
    <t>Aston Martin Coupe/Conv</t>
  </si>
  <si>
    <t>Audi R8</t>
  </si>
  <si>
    <t>Bentley Coupe/Conv</t>
  </si>
  <si>
    <t>BMW 8 Series</t>
  </si>
  <si>
    <t>Ferrari Coupe/Conv</t>
  </si>
  <si>
    <t>Lamborghini Coupe/Conv</t>
  </si>
  <si>
    <t>Maserati Coupe/Conv</t>
  </si>
  <si>
    <t>McLaren Coupe/Conv</t>
  </si>
  <si>
    <t>Mercedes-AMG GT Cpe/Conv</t>
  </si>
  <si>
    <t>Nissan GT-R</t>
  </si>
  <si>
    <t>Porsche 911</t>
  </si>
  <si>
    <t>Rolls-Royce Coupe/Conv</t>
  </si>
  <si>
    <t>Ford EcoSport</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</si>
  <si>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</si>
  <si>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</si>
  <si>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</si>
  <si>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</si>
  <si>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</si>
  <si>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</si>
  <si>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</si>
  <si>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</si>
  <si>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</si>
  <si>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</si>
  <si>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</si>
  <si>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</si>
  <si>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</si>
  <si>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</si>
  <si>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</si>
  <si>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</si>
  <si>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</si>
  <si>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</si>
  <si>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</si>
  <si>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</si>
  <si>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</si>
  <si>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</si>
  <si>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</si>
  <si>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</si>
  <si>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</si>
  <si>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</si>
  <si>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</si>
  <si>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</si>
  <si>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</si>
  <si>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</si>
  <si>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</si>
  <si>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Toyota Corolla Cross</t>
  </si>
  <si>
    <t>Volkswagen T-Roc</t>
  </si>
  <si>
    <t>Audi Q2</t>
  </si>
  <si>
    <t>Audi Q3</t>
  </si>
  <si>
    <t>BMW X1</t>
  </si>
  <si>
    <t>BMW X2</t>
  </si>
  <si>
    <t>Jaguar E-Pace</t>
  </si>
  <si>
    <t>Lexus UX</t>
  </si>
  <si>
    <t>Mercedes-Benz EQA</t>
  </si>
  <si>
    <t>Mercedes-Benz GLA-Class</t>
  </si>
  <si>
    <t>MINI Countryman</t>
  </si>
  <si>
    <t>Volvo C40</t>
  </si>
  <si>
    <t>Volvo XC40</t>
  </si>
  <si>
    <t>BYD Atto 3</t>
  </si>
  <si>
    <t>Citroen C5 Aircross</t>
  </si>
  <si>
    <t>CUPRA Formentor</t>
  </si>
  <si>
    <t>Ford Escape</t>
  </si>
  <si>
    <t>GWM Haval H6</t>
  </si>
  <si>
    <t>GWM Haval H6 GT</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</si>
  <si>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</si>
  <si>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</si>
  <si>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</si>
  <si>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</si>
  <si>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</si>
  <si>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</si>
  <si>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</si>
  <si>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</si>
  <si>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</si>
  <si>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</si>
  <si>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</si>
  <si>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</si>
  <si>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</si>
  <si>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</si>
  <si>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</si>
  <si>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</si>
  <si>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</si>
  <si>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</si>
  <si>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</si>
  <si>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</si>
  <si>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</si>
  <si>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GV60</t>
  </si>
  <si>
    <t>Genesis GV70</t>
  </si>
  <si>
    <t>Hyundai Ioniq 5</t>
  </si>
  <si>
    <t>Land Rover Discovery Sport</t>
  </si>
  <si>
    <t>Land Rover Range Rover Evoque</t>
  </si>
  <si>
    <t>Lexus NX</t>
  </si>
  <si>
    <t>Mercedes-Benz EQB</t>
  </si>
  <si>
    <t>Mercedes-Benz EQC</t>
  </si>
  <si>
    <t>Mercedes-Benz GLB-Class</t>
  </si>
  <si>
    <t>Mercedes-Benz GLC-Class Coupe</t>
  </si>
  <si>
    <t>Mercedes-Benz GLC-Class Wagon</t>
  </si>
  <si>
    <t>Porsche Macan</t>
  </si>
  <si>
    <t>Tesla Model Y</t>
  </si>
  <si>
    <t>Volvo XC60</t>
  </si>
  <si>
    <t>Ford Endura</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</si>
  <si>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</si>
  <si>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</si>
  <si>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</si>
  <si>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</si>
  <si>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</si>
  <si>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</si>
  <si>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</si>
  <si>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</si>
  <si>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</si>
  <si>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</si>
  <si>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</si>
  <si>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</si>
  <si>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</si>
  <si>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</si>
  <si>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</si>
  <si>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</si>
  <si>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</si>
  <si>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</si>
  <si>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</si>
  <si>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</si>
  <si>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</si>
  <si>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</si>
  <si>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</si>
  <si>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</si>
  <si>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</si>
  <si>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</si>
  <si>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</si>
  <si>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</si>
  <si>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</si>
  <si>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</si>
  <si>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</si>
  <si>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</si>
  <si>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</si>
  <si>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</si>
  <si>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</si>
  <si>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</si>
  <si>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</si>
  <si>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</si>
  <si>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</si>
  <si>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</si>
  <si>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</si>
  <si>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</si>
  <si>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</si>
  <si>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</si>
  <si>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</si>
  <si>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</si>
  <si>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</si>
  <si>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</si>
  <si>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</si>
  <si>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</si>
  <si>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</si>
  <si>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</si>
  <si>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</si>
  <si>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</si>
  <si>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</si>
  <si>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</si>
  <si>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Iveco Minibus &lt; 20 Seats</t>
  </si>
  <si>
    <t>LDV Deliver 9 Bus</t>
  </si>
  <si>
    <t>Mercedes-Benz Sprinter Bus</t>
  </si>
  <si>
    <t>Renault Master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</si>
  <si>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</si>
  <si>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</si>
  <si>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</si>
  <si>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</si>
  <si>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</si>
  <si>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</si>
  <si>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</si>
  <si>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</si>
  <si>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</si>
  <si>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</si>
  <si>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</si>
  <si>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Vito/eVito Van</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</si>
  <si>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</si>
  <si>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</si>
  <si>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</si>
  <si>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</si>
  <si>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</si>
  <si>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</si>
  <si>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</si>
  <si>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</si>
  <si>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</si>
  <si>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</si>
  <si>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</si>
  <si>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</si>
  <si>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</si>
  <si>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</si>
  <si>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</si>
  <si>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</si>
  <si>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</si>
  <si>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</si>
  <si>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</si>
  <si>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</si>
  <si>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</si>
  <si>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</si>
  <si>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</si>
  <si>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</si>
  <si>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</si>
  <si>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</si>
  <si>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</si>
  <si>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</si>
  <si>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</si>
  <si>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</si>
  <si>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</si>
  <si>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</si>
  <si>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</si>
  <si>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</si>
  <si>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</si>
  <si>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</si>
  <si>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</si>
  <si>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</si>
  <si>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</si>
  <si>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</si>
  <si>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</si>
  <si>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</si>
  <si>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</si>
  <si>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</si>
  <si>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</si>
  <si>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</si>
  <si>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Fuso Fighter (MD)</t>
  </si>
  <si>
    <t>Hino (MD)</t>
  </si>
  <si>
    <t>Hyundai EX10</t>
  </si>
  <si>
    <t>Hyundai EX9</t>
  </si>
  <si>
    <t>Hyundai Pavise</t>
  </si>
  <si>
    <t>Isuzu N-Series (MD)</t>
  </si>
  <si>
    <t>Iveco (MD)</t>
  </si>
  <si>
    <t>MAN (MD)</t>
  </si>
  <si>
    <t>Mercedes (MD)</t>
  </si>
  <si>
    <t>SEA Electric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</si>
  <si>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</si>
  <si>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</si>
  <si>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</si>
  <si>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</si>
  <si>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</si>
  <si>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</si>
  <si>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</si>
  <si>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</si>
  <si>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</si>
  <si>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</si>
  <si>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</si>
  <si>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</si>
  <si>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</si>
  <si>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</si>
  <si>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</si>
  <si>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</si>
  <si>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</si>
  <si>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</si>
  <si>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</si>
  <si>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</si>
  <si>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</si>
  <si>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</si>
  <si>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</si>
  <si>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</si>
  <si>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</si>
  <si>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</si>
  <si>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</si>
  <si>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</si>
  <si>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</si>
  <si>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</si>
  <si>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</si>
  <si>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</si>
  <si>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</si>
  <si>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</si>
  <si>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</si>
  <si>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</si>
  <si>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</si>
  <si>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</si>
  <si>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</si>
  <si>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</si>
  <si>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</si>
  <si>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</si>
  <si>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</si>
  <si>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</si>
  <si>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</si>
  <si>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</si>
  <si>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</si>
  <si>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</si>
  <si>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</si>
  <si>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</si>
  <si>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</si>
  <si>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</si>
  <si>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</si>
  <si>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</si>
  <si>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</si>
  <si>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</si>
  <si>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</si>
  <si>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</si>
  <si>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</si>
  <si>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</si>
  <si>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</si>
  <si>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</si>
  <si>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</si>
  <si>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</si>
  <si>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</si>
  <si>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</si>
  <si>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</si>
  <si>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</si>
  <si>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</si>
  <si>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</si>
  <si>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</si>
  <si>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</si>
  <si>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</si>
  <si>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</si>
  <si>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</si>
  <si>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</si>
  <si>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</si>
  <si>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</si>
  <si>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</si>
  <si>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BYD Total</t>
  </si>
  <si>
    <t>Chevrolet Total</t>
  </si>
  <si>
    <t>Chrysler Total</t>
  </si>
  <si>
    <t>Citroen Total</t>
  </si>
  <si>
    <t>CUPRA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</si>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</sst>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77734375" customWidth="1"/>
    <col min="2" max="2" width="32.5546875" customWidth="1"/>
    <col min="3" max="4" width="9.5546875" bestFit="1" customWidth="1"/>
    <col min="5" max="6" width="10.21875" customWidth="1"/>
    <col min="7" max="7" width="1.77734375" customWidth="1"/>
    <col min="8" max="8" width="9" bestFit="1" customWidth="1"/>
    <col min="12" max="12" width="2.77734375" customWidth="1"/>
    <col min="15" max="17" width="8.5546875" customWidth="1"/>
  </cols>
  <sheetData>
    <row r="1" spans="1:12" ht="45.75" customHeight="1" x14ac:dyDescent="0.25">
      <c r="A1" s="182" t="s">
        <v>101</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40.049999999999997"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049999999999997" customHeight="1" x14ac:dyDescent="0.25">
      <c r="A6" s="93"/>
      <c r="B6" s="93"/>
      <c r="C6" s="93"/>
      <c r="D6" s="93"/>
      <c r="E6" s="93"/>
      <c r="F6" s="93"/>
      <c r="G6" s="93"/>
      <c r="H6" s="93"/>
      <c r="I6" s="93"/>
      <c r="J6" s="90"/>
      <c r="K6" s="90"/>
      <c r="L6" s="90"/>
    </row>
    <row r="7" spans="1:12" s="89" customFormat="1" ht="39.75" customHeight="1" x14ac:dyDescent="0.25">
      <c r="A7" s="188" t="s">
        <v>102</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103</v>
      </c>
      <c r="C15" s="109">
        <v>1254</v>
      </c>
      <c r="D15" s="110">
        <v>1259</v>
      </c>
      <c r="E15" s="109">
        <v>16228</v>
      </c>
      <c r="F15" s="110">
        <v>16002</v>
      </c>
      <c r="G15" s="111"/>
      <c r="H15" s="109">
        <f t="shared" ref="H15:H22" si="0">C15-D15</f>
        <v>-5</v>
      </c>
      <c r="I15" s="110">
        <f t="shared" ref="I15:I22" si="1">E15-F15</f>
        <v>226</v>
      </c>
      <c r="J15" s="112">
        <f t="shared" ref="J15:J22" si="2">IF(D15=0, "-", IF(H15/D15&lt;10, H15/D15, "&gt;999%"))</f>
        <v>-3.9714058776806989E-3</v>
      </c>
      <c r="K15" s="113">
        <f t="shared" ref="K15:K22" si="3">IF(F15=0, "-", IF(I15/F15&lt;10, I15/F15, "&gt;999%"))</f>
        <v>1.412323459567554E-2</v>
      </c>
      <c r="L15" s="99"/>
    </row>
    <row r="16" spans="1:12" ht="15" x14ac:dyDescent="0.25">
      <c r="A16" s="99"/>
      <c r="B16" s="108" t="s">
        <v>104</v>
      </c>
      <c r="C16" s="109">
        <v>25798</v>
      </c>
      <c r="D16" s="110">
        <v>24733</v>
      </c>
      <c r="E16" s="109">
        <v>338012</v>
      </c>
      <c r="F16" s="110">
        <v>328185</v>
      </c>
      <c r="G16" s="111"/>
      <c r="H16" s="109">
        <f t="shared" si="0"/>
        <v>1065</v>
      </c>
      <c r="I16" s="110">
        <f t="shared" si="1"/>
        <v>9827</v>
      </c>
      <c r="J16" s="112">
        <f t="shared" si="2"/>
        <v>4.3059879513200984E-2</v>
      </c>
      <c r="K16" s="113">
        <f t="shared" si="3"/>
        <v>2.9943477002300531E-2</v>
      </c>
      <c r="L16" s="99"/>
    </row>
    <row r="17" spans="1:12" ht="15" x14ac:dyDescent="0.25">
      <c r="A17" s="99"/>
      <c r="B17" s="108" t="s">
        <v>105</v>
      </c>
      <c r="C17" s="109">
        <v>707</v>
      </c>
      <c r="D17" s="110">
        <v>669</v>
      </c>
      <c r="E17" s="109">
        <v>9849</v>
      </c>
      <c r="F17" s="110">
        <v>9833</v>
      </c>
      <c r="G17" s="111"/>
      <c r="H17" s="109">
        <f t="shared" si="0"/>
        <v>38</v>
      </c>
      <c r="I17" s="110">
        <f t="shared" si="1"/>
        <v>16</v>
      </c>
      <c r="J17" s="112">
        <f t="shared" si="2"/>
        <v>5.6801195814648729E-2</v>
      </c>
      <c r="K17" s="113">
        <f t="shared" si="3"/>
        <v>1.6271738025017796E-3</v>
      </c>
      <c r="L17" s="99"/>
    </row>
    <row r="18" spans="1:12" ht="15" x14ac:dyDescent="0.25">
      <c r="A18" s="99"/>
      <c r="B18" s="108" t="s">
        <v>106</v>
      </c>
      <c r="C18" s="109">
        <v>20204</v>
      </c>
      <c r="D18" s="110">
        <v>16458</v>
      </c>
      <c r="E18" s="109">
        <v>235591</v>
      </c>
      <c r="F18" s="110">
        <v>229775</v>
      </c>
      <c r="G18" s="111"/>
      <c r="H18" s="109">
        <f t="shared" si="0"/>
        <v>3746</v>
      </c>
      <c r="I18" s="110">
        <f t="shared" si="1"/>
        <v>5816</v>
      </c>
      <c r="J18" s="112">
        <f t="shared" si="2"/>
        <v>0.22760967310730343</v>
      </c>
      <c r="K18" s="113">
        <f t="shared" si="3"/>
        <v>2.5311717984985313E-2</v>
      </c>
      <c r="L18" s="99"/>
    </row>
    <row r="19" spans="1:12" ht="15" x14ac:dyDescent="0.25">
      <c r="A19" s="99"/>
      <c r="B19" s="108" t="s">
        <v>107</v>
      </c>
      <c r="C19" s="109">
        <v>5649</v>
      </c>
      <c r="D19" s="110">
        <v>4889</v>
      </c>
      <c r="E19" s="109">
        <v>69373</v>
      </c>
      <c r="F19" s="110">
        <v>68605</v>
      </c>
      <c r="G19" s="111"/>
      <c r="H19" s="109">
        <f t="shared" si="0"/>
        <v>760</v>
      </c>
      <c r="I19" s="110">
        <f t="shared" si="1"/>
        <v>768</v>
      </c>
      <c r="J19" s="112">
        <f t="shared" si="2"/>
        <v>0.15545101247698917</v>
      </c>
      <c r="K19" s="113">
        <f t="shared" si="3"/>
        <v>1.1194519349901611E-2</v>
      </c>
      <c r="L19" s="99"/>
    </row>
    <row r="20" spans="1:12" ht="15" x14ac:dyDescent="0.25">
      <c r="A20" s="99"/>
      <c r="B20" s="108" t="s">
        <v>108</v>
      </c>
      <c r="C20" s="109">
        <v>1668</v>
      </c>
      <c r="D20" s="110">
        <v>1453</v>
      </c>
      <c r="E20" s="109">
        <v>19157</v>
      </c>
      <c r="F20" s="110">
        <v>18564</v>
      </c>
      <c r="G20" s="111"/>
      <c r="H20" s="109">
        <f t="shared" si="0"/>
        <v>215</v>
      </c>
      <c r="I20" s="110">
        <f t="shared" si="1"/>
        <v>593</v>
      </c>
      <c r="J20" s="112">
        <f t="shared" si="2"/>
        <v>0.14796971782518925</v>
      </c>
      <c r="K20" s="113">
        <f t="shared" si="3"/>
        <v>3.1943546649429E-2</v>
      </c>
      <c r="L20" s="99"/>
    </row>
    <row r="21" spans="1:12" ht="15" x14ac:dyDescent="0.25">
      <c r="A21" s="99"/>
      <c r="B21" s="108" t="s">
        <v>109</v>
      </c>
      <c r="C21" s="109">
        <v>24005</v>
      </c>
      <c r="D21" s="110">
        <v>21249</v>
      </c>
      <c r="E21" s="109">
        <v>287314</v>
      </c>
      <c r="F21" s="110">
        <v>272733</v>
      </c>
      <c r="G21" s="111"/>
      <c r="H21" s="109">
        <f t="shared" si="0"/>
        <v>2756</v>
      </c>
      <c r="I21" s="110">
        <f t="shared" si="1"/>
        <v>14581</v>
      </c>
      <c r="J21" s="112">
        <f t="shared" si="2"/>
        <v>0.12970022118687938</v>
      </c>
      <c r="K21" s="113">
        <f t="shared" si="3"/>
        <v>5.3462543953243652E-2</v>
      </c>
      <c r="L21" s="99"/>
    </row>
    <row r="22" spans="1:12" ht="15" x14ac:dyDescent="0.25">
      <c r="A22" s="99"/>
      <c r="B22" s="108" t="s">
        <v>110</v>
      </c>
      <c r="C22" s="109">
        <v>8635</v>
      </c>
      <c r="D22" s="110">
        <v>7692</v>
      </c>
      <c r="E22" s="109">
        <v>105905</v>
      </c>
      <c r="F22" s="110">
        <v>106134</v>
      </c>
      <c r="G22" s="111"/>
      <c r="H22" s="109">
        <f t="shared" si="0"/>
        <v>943</v>
      </c>
      <c r="I22" s="110">
        <f t="shared" si="1"/>
        <v>-229</v>
      </c>
      <c r="J22" s="112">
        <f t="shared" si="2"/>
        <v>0.12259490379615184</v>
      </c>
      <c r="K22" s="113">
        <f t="shared" si="3"/>
        <v>-2.1576497635065108E-3</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87920</v>
      </c>
      <c r="D24" s="121">
        <f>SUM(D15:D23)</f>
        <v>78402</v>
      </c>
      <c r="E24" s="120">
        <f>SUM(E15:E23)</f>
        <v>1081429</v>
      </c>
      <c r="F24" s="121">
        <f>SUM(F15:F23)</f>
        <v>1049831</v>
      </c>
      <c r="G24" s="122"/>
      <c r="H24" s="120">
        <f>SUM(H15:H23)</f>
        <v>9518</v>
      </c>
      <c r="I24" s="121">
        <f>SUM(I15:I23)</f>
        <v>31598</v>
      </c>
      <c r="J24" s="123">
        <f>IF(D24=0, 0, H24/D24)</f>
        <v>0.12139996428662535</v>
      </c>
      <c r="K24" s="124">
        <f>IF(F24=0, 0, I24/F24)</f>
        <v>3.0098177706697555E-2</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707</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6"/>
  <sheetViews>
    <sheetView tabSelected="1" zoomScaleNormal="100" workbookViewId="0">
      <selection activeCell="M1" sqref="M1"/>
    </sheetView>
  </sheetViews>
  <sheetFormatPr defaultRowHeight="13.2" x14ac:dyDescent="0.25"/>
  <cols>
    <col min="1" max="1" width="30.1093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111</v>
      </c>
      <c r="B2" s="202" t="s">
        <v>102</v>
      </c>
      <c r="C2" s="198"/>
      <c r="D2" s="198"/>
      <c r="E2" s="203"/>
      <c r="F2" s="203"/>
      <c r="G2" s="203"/>
      <c r="H2" s="203"/>
      <c r="I2" s="203"/>
      <c r="J2" s="203"/>
      <c r="K2" s="203"/>
    </row>
    <row r="4" spans="1:11" ht="15.6" x14ac:dyDescent="0.3">
      <c r="A4" s="164" t="s">
        <v>122</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122</v>
      </c>
      <c r="B6" s="61" t="s">
        <v>12</v>
      </c>
      <c r="C6" s="62" t="s">
        <v>13</v>
      </c>
      <c r="D6" s="61" t="s">
        <v>12</v>
      </c>
      <c r="E6" s="63" t="s">
        <v>13</v>
      </c>
      <c r="F6" s="62" t="s">
        <v>12</v>
      </c>
      <c r="G6" s="62" t="s">
        <v>13</v>
      </c>
      <c r="H6" s="61" t="s">
        <v>12</v>
      </c>
      <c r="I6" s="63" t="s">
        <v>13</v>
      </c>
      <c r="J6" s="61"/>
      <c r="K6" s="63"/>
    </row>
    <row r="7" spans="1:11" x14ac:dyDescent="0.25">
      <c r="A7" s="7" t="s">
        <v>349</v>
      </c>
      <c r="B7" s="65">
        <v>0</v>
      </c>
      <c r="C7" s="34">
        <f>IF(B19=0, "-", B7/B19)</f>
        <v>0</v>
      </c>
      <c r="D7" s="65">
        <v>0</v>
      </c>
      <c r="E7" s="9">
        <f>IF(D19=0, "-", D7/D19)</f>
        <v>0</v>
      </c>
      <c r="F7" s="81">
        <v>0</v>
      </c>
      <c r="G7" s="34">
        <f>IF(F19=0, "-", F7/F19)</f>
        <v>0</v>
      </c>
      <c r="H7" s="65">
        <v>1</v>
      </c>
      <c r="I7" s="9">
        <f>IF(H19=0, "-", H7/H19)</f>
        <v>2.0746887966804979E-4</v>
      </c>
      <c r="J7" s="8" t="str">
        <f t="shared" ref="J7:J17" si="0">IF(D7=0, "-", IF((B7-D7)/D7&lt;10, (B7-D7)/D7, "&gt;999%"))</f>
        <v>-</v>
      </c>
      <c r="K7" s="9">
        <f t="shared" ref="K7:K17" si="1">IF(H7=0, "-", IF((F7-H7)/H7&lt;10, (F7-H7)/H7, "&gt;999%"))</f>
        <v>-1</v>
      </c>
    </row>
    <row r="8" spans="1:11" x14ac:dyDescent="0.25">
      <c r="A8" s="7" t="s">
        <v>350</v>
      </c>
      <c r="B8" s="65">
        <v>17</v>
      </c>
      <c r="C8" s="34">
        <f>IF(B19=0, "-", B8/B19)</f>
        <v>3.9351851851851853E-2</v>
      </c>
      <c r="D8" s="65">
        <v>10</v>
      </c>
      <c r="E8" s="9">
        <f>IF(D19=0, "-", D8/D19)</f>
        <v>2.3529411764705882E-2</v>
      </c>
      <c r="F8" s="81">
        <v>202</v>
      </c>
      <c r="G8" s="34">
        <f>IF(F19=0, "-", F8/F19)</f>
        <v>3.820692264043881E-2</v>
      </c>
      <c r="H8" s="65">
        <v>250</v>
      </c>
      <c r="I8" s="9">
        <f>IF(H19=0, "-", H8/H19)</f>
        <v>5.1867219917012451E-2</v>
      </c>
      <c r="J8" s="8">
        <f t="shared" si="0"/>
        <v>0.7</v>
      </c>
      <c r="K8" s="9">
        <f t="shared" si="1"/>
        <v>-0.192</v>
      </c>
    </row>
    <row r="9" spans="1:11" x14ac:dyDescent="0.25">
      <c r="A9" s="7" t="s">
        <v>351</v>
      </c>
      <c r="B9" s="65">
        <v>18</v>
      </c>
      <c r="C9" s="34">
        <f>IF(B19=0, "-", B9/B19)</f>
        <v>4.1666666666666664E-2</v>
      </c>
      <c r="D9" s="65">
        <v>46</v>
      </c>
      <c r="E9" s="9">
        <f>IF(D19=0, "-", D9/D19)</f>
        <v>0.10823529411764705</v>
      </c>
      <c r="F9" s="81">
        <v>614</v>
      </c>
      <c r="G9" s="34">
        <f>IF(F19=0, "-", F9/F19)</f>
        <v>0.11613391337242292</v>
      </c>
      <c r="H9" s="65">
        <v>637</v>
      </c>
      <c r="I9" s="9">
        <f>IF(H19=0, "-", H9/H19)</f>
        <v>0.13215767634854772</v>
      </c>
      <c r="J9" s="8">
        <f t="shared" si="0"/>
        <v>-0.60869565217391308</v>
      </c>
      <c r="K9" s="9">
        <f t="shared" si="1"/>
        <v>-3.6106750392464679E-2</v>
      </c>
    </row>
    <row r="10" spans="1:11" x14ac:dyDescent="0.25">
      <c r="A10" s="7" t="s">
        <v>352</v>
      </c>
      <c r="B10" s="65">
        <v>90</v>
      </c>
      <c r="C10" s="34">
        <f>IF(B19=0, "-", B10/B19)</f>
        <v>0.20833333333333334</v>
      </c>
      <c r="D10" s="65">
        <v>50</v>
      </c>
      <c r="E10" s="9">
        <f>IF(D19=0, "-", D10/D19)</f>
        <v>0.11764705882352941</v>
      </c>
      <c r="F10" s="81">
        <v>898</v>
      </c>
      <c r="G10" s="34">
        <f>IF(F19=0, "-", F10/F19)</f>
        <v>0.16985057688670324</v>
      </c>
      <c r="H10" s="65">
        <v>628</v>
      </c>
      <c r="I10" s="9">
        <f>IF(H19=0, "-", H10/H19)</f>
        <v>0.13029045643153528</v>
      </c>
      <c r="J10" s="8">
        <f t="shared" si="0"/>
        <v>0.8</v>
      </c>
      <c r="K10" s="9">
        <f t="shared" si="1"/>
        <v>0.42993630573248409</v>
      </c>
    </row>
    <row r="11" spans="1:11" x14ac:dyDescent="0.25">
      <c r="A11" s="7" t="s">
        <v>353</v>
      </c>
      <c r="B11" s="65">
        <v>144</v>
      </c>
      <c r="C11" s="34">
        <f>IF(B19=0, "-", B11/B19)</f>
        <v>0.33333333333333331</v>
      </c>
      <c r="D11" s="65">
        <v>84</v>
      </c>
      <c r="E11" s="9">
        <f>IF(D19=0, "-", D11/D19)</f>
        <v>0.1976470588235294</v>
      </c>
      <c r="F11" s="81">
        <v>897</v>
      </c>
      <c r="G11" s="34">
        <f>IF(F19=0, "-", F11/F19)</f>
        <v>0.16966143370531492</v>
      </c>
      <c r="H11" s="65">
        <v>1093</v>
      </c>
      <c r="I11" s="9">
        <f>IF(H19=0, "-", H11/H19)</f>
        <v>0.22676348547717842</v>
      </c>
      <c r="J11" s="8">
        <f t="shared" si="0"/>
        <v>0.7142857142857143</v>
      </c>
      <c r="K11" s="9">
        <f t="shared" si="1"/>
        <v>-0.17932296431838976</v>
      </c>
    </row>
    <row r="12" spans="1:11" x14ac:dyDescent="0.25">
      <c r="A12" s="7" t="s">
        <v>354</v>
      </c>
      <c r="B12" s="65">
        <v>1</v>
      </c>
      <c r="C12" s="34">
        <f>IF(B19=0, "-", B12/B19)</f>
        <v>2.3148148148148147E-3</v>
      </c>
      <c r="D12" s="65">
        <v>10</v>
      </c>
      <c r="E12" s="9">
        <f>IF(D19=0, "-", D12/D19)</f>
        <v>2.3529411764705882E-2</v>
      </c>
      <c r="F12" s="81">
        <v>91</v>
      </c>
      <c r="G12" s="34">
        <f>IF(F19=0, "-", F12/F19)</f>
        <v>1.7212029506336296E-2</v>
      </c>
      <c r="H12" s="65">
        <v>207</v>
      </c>
      <c r="I12" s="9">
        <f>IF(H19=0, "-", H12/H19)</f>
        <v>4.2946058091286307E-2</v>
      </c>
      <c r="J12" s="8">
        <f t="shared" si="0"/>
        <v>-0.9</v>
      </c>
      <c r="K12" s="9">
        <f t="shared" si="1"/>
        <v>-0.56038647342995174</v>
      </c>
    </row>
    <row r="13" spans="1:11" x14ac:dyDescent="0.25">
      <c r="A13" s="7" t="s">
        <v>355</v>
      </c>
      <c r="B13" s="65">
        <v>4</v>
      </c>
      <c r="C13" s="34">
        <f>IF(B19=0, "-", B13/B19)</f>
        <v>9.2592592592592587E-3</v>
      </c>
      <c r="D13" s="65">
        <v>6</v>
      </c>
      <c r="E13" s="9">
        <f>IF(D19=0, "-", D13/D19)</f>
        <v>1.411764705882353E-2</v>
      </c>
      <c r="F13" s="81">
        <v>107</v>
      </c>
      <c r="G13" s="34">
        <f>IF(F19=0, "-", F13/F19)</f>
        <v>2.0238320408549271E-2</v>
      </c>
      <c r="H13" s="65">
        <v>56</v>
      </c>
      <c r="I13" s="9">
        <f>IF(H19=0, "-", H13/H19)</f>
        <v>1.1618257261410789E-2</v>
      </c>
      <c r="J13" s="8">
        <f t="shared" si="0"/>
        <v>-0.33333333333333331</v>
      </c>
      <c r="K13" s="9">
        <f t="shared" si="1"/>
        <v>0.9107142857142857</v>
      </c>
    </row>
    <row r="14" spans="1:11" x14ac:dyDescent="0.25">
      <c r="A14" s="7" t="s">
        <v>356</v>
      </c>
      <c r="B14" s="65">
        <v>19</v>
      </c>
      <c r="C14" s="34">
        <f>IF(B19=0, "-", B14/B19)</f>
        <v>4.3981481481481483E-2</v>
      </c>
      <c r="D14" s="65">
        <v>55</v>
      </c>
      <c r="E14" s="9">
        <f>IF(D19=0, "-", D14/D19)</f>
        <v>0.12941176470588237</v>
      </c>
      <c r="F14" s="81">
        <v>255</v>
      </c>
      <c r="G14" s="34">
        <f>IF(F19=0, "-", F14/F19)</f>
        <v>4.8231511254019289E-2</v>
      </c>
      <c r="H14" s="65">
        <v>289</v>
      </c>
      <c r="I14" s="9">
        <f>IF(H19=0, "-", H14/H19)</f>
        <v>5.9958506224066392E-2</v>
      </c>
      <c r="J14" s="8">
        <f t="shared" si="0"/>
        <v>-0.65454545454545454</v>
      </c>
      <c r="K14" s="9">
        <f t="shared" si="1"/>
        <v>-0.11764705882352941</v>
      </c>
    </row>
    <row r="15" spans="1:11" x14ac:dyDescent="0.25">
      <c r="A15" s="7" t="s">
        <v>357</v>
      </c>
      <c r="B15" s="65">
        <v>45</v>
      </c>
      <c r="C15" s="34">
        <f>IF(B19=0, "-", B15/B19)</f>
        <v>0.10416666666666667</v>
      </c>
      <c r="D15" s="65">
        <v>74</v>
      </c>
      <c r="E15" s="9">
        <f>IF(D19=0, "-", D15/D19)</f>
        <v>0.17411764705882352</v>
      </c>
      <c r="F15" s="81">
        <v>1055</v>
      </c>
      <c r="G15" s="34">
        <f>IF(F19=0, "-", F15/F19)</f>
        <v>0.19954605636466805</v>
      </c>
      <c r="H15" s="65">
        <v>379</v>
      </c>
      <c r="I15" s="9">
        <f>IF(H19=0, "-", H15/H19)</f>
        <v>7.863070539419087E-2</v>
      </c>
      <c r="J15" s="8">
        <f t="shared" si="0"/>
        <v>-0.39189189189189189</v>
      </c>
      <c r="K15" s="9">
        <f t="shared" si="1"/>
        <v>1.7836411609498681</v>
      </c>
    </row>
    <row r="16" spans="1:11" x14ac:dyDescent="0.25">
      <c r="A16" s="7" t="s">
        <v>358</v>
      </c>
      <c r="B16" s="65">
        <v>68</v>
      </c>
      <c r="C16" s="34">
        <f>IF(B19=0, "-", B16/B19)</f>
        <v>0.15740740740740741</v>
      </c>
      <c r="D16" s="65">
        <v>61</v>
      </c>
      <c r="E16" s="9">
        <f>IF(D19=0, "-", D16/D19)</f>
        <v>0.14352941176470588</v>
      </c>
      <c r="F16" s="81">
        <v>783</v>
      </c>
      <c r="G16" s="34">
        <f>IF(F19=0, "-", F16/F19)</f>
        <v>0.14809911102704748</v>
      </c>
      <c r="H16" s="65">
        <v>716</v>
      </c>
      <c r="I16" s="9">
        <f>IF(H19=0, "-", H16/H19)</f>
        <v>0.14854771784232365</v>
      </c>
      <c r="J16" s="8">
        <f t="shared" si="0"/>
        <v>0.11475409836065574</v>
      </c>
      <c r="K16" s="9">
        <f t="shared" si="1"/>
        <v>9.3575418994413406E-2</v>
      </c>
    </row>
    <row r="17" spans="1:11" x14ac:dyDescent="0.25">
      <c r="A17" s="7" t="s">
        <v>359</v>
      </c>
      <c r="B17" s="65">
        <v>26</v>
      </c>
      <c r="C17" s="34">
        <f>IF(B19=0, "-", B17/B19)</f>
        <v>6.0185185185185182E-2</v>
      </c>
      <c r="D17" s="65">
        <v>29</v>
      </c>
      <c r="E17" s="9">
        <f>IF(D19=0, "-", D17/D19)</f>
        <v>6.8235294117647061E-2</v>
      </c>
      <c r="F17" s="81">
        <v>385</v>
      </c>
      <c r="G17" s="34">
        <f>IF(F19=0, "-", F17/F19)</f>
        <v>7.2820124834499719E-2</v>
      </c>
      <c r="H17" s="65">
        <v>564</v>
      </c>
      <c r="I17" s="9">
        <f>IF(H19=0, "-", H17/H19)</f>
        <v>0.11701244813278008</v>
      </c>
      <c r="J17" s="8">
        <f t="shared" si="0"/>
        <v>-0.10344827586206896</v>
      </c>
      <c r="K17" s="9">
        <f t="shared" si="1"/>
        <v>-0.31737588652482268</v>
      </c>
    </row>
    <row r="18" spans="1:11" x14ac:dyDescent="0.25">
      <c r="A18" s="2"/>
      <c r="B18" s="68"/>
      <c r="C18" s="33"/>
      <c r="D18" s="68"/>
      <c r="E18" s="6"/>
      <c r="F18" s="82"/>
      <c r="G18" s="33"/>
      <c r="H18" s="68"/>
      <c r="I18" s="6"/>
      <c r="J18" s="5"/>
      <c r="K18" s="6"/>
    </row>
    <row r="19" spans="1:11" s="43" customFormat="1" x14ac:dyDescent="0.25">
      <c r="A19" s="162" t="s">
        <v>621</v>
      </c>
      <c r="B19" s="71">
        <f>SUM(B7:B18)</f>
        <v>432</v>
      </c>
      <c r="C19" s="40">
        <f>B19/8635</f>
        <v>5.0028951939779964E-2</v>
      </c>
      <c r="D19" s="71">
        <f>SUM(D7:D18)</f>
        <v>425</v>
      </c>
      <c r="E19" s="41">
        <f>D19/7692</f>
        <v>5.5252210088403537E-2</v>
      </c>
      <c r="F19" s="77">
        <f>SUM(F7:F18)</f>
        <v>5287</v>
      </c>
      <c r="G19" s="42">
        <f>F19/105905</f>
        <v>4.9922099995278787E-2</v>
      </c>
      <c r="H19" s="71">
        <f>SUM(H7:H18)</f>
        <v>4820</v>
      </c>
      <c r="I19" s="41">
        <f>H19/106134</f>
        <v>4.5414287598695986E-2</v>
      </c>
      <c r="J19" s="37">
        <f>IF(D19=0, "-", IF((B19-D19)/D19&lt;10, (B19-D19)/D19, "&gt;999%"))</f>
        <v>1.6470588235294119E-2</v>
      </c>
      <c r="K19" s="38">
        <f>IF(H19=0, "-", IF((F19-H19)/H19&lt;10, (F19-H19)/H19, "&gt;999%"))</f>
        <v>9.6887966804979256E-2</v>
      </c>
    </row>
    <row r="20" spans="1:11" x14ac:dyDescent="0.25">
      <c r="B20" s="83"/>
      <c r="D20" s="83"/>
      <c r="F20" s="83"/>
      <c r="H20" s="83"/>
    </row>
    <row r="21" spans="1:11" s="43" customFormat="1" x14ac:dyDescent="0.25">
      <c r="A21" s="162" t="s">
        <v>621</v>
      </c>
      <c r="B21" s="71">
        <v>432</v>
      </c>
      <c r="C21" s="40">
        <f>B21/8635</f>
        <v>5.0028951939779964E-2</v>
      </c>
      <c r="D21" s="71">
        <v>425</v>
      </c>
      <c r="E21" s="41">
        <f>D21/7692</f>
        <v>5.5252210088403537E-2</v>
      </c>
      <c r="F21" s="77">
        <v>5287</v>
      </c>
      <c r="G21" s="42">
        <f>F21/105905</f>
        <v>4.9922099995278787E-2</v>
      </c>
      <c r="H21" s="71">
        <v>4820</v>
      </c>
      <c r="I21" s="41">
        <f>H21/106134</f>
        <v>4.5414287598695986E-2</v>
      </c>
      <c r="J21" s="37">
        <f>IF(D21=0, "-", IF((B21-D21)/D21&lt;10, (B21-D21)/D21, "&gt;999%"))</f>
        <v>1.6470588235294119E-2</v>
      </c>
      <c r="K21" s="38">
        <f>IF(H21=0, "-", IF((F21-H21)/H21&lt;10, (F21-H21)/H21, "&gt;999%"))</f>
        <v>9.6887966804979256E-2</v>
      </c>
    </row>
    <row r="22" spans="1:11" x14ac:dyDescent="0.25">
      <c r="B22" s="83"/>
      <c r="D22" s="83"/>
      <c r="F22" s="83"/>
      <c r="H22" s="83"/>
    </row>
    <row r="23" spans="1:11" ht="15.6" x14ac:dyDescent="0.3">
      <c r="A23" s="164" t="s">
        <v>123</v>
      </c>
      <c r="B23" s="196" t="s">
        <v>1</v>
      </c>
      <c r="C23" s="200"/>
      <c r="D23" s="200"/>
      <c r="E23" s="197"/>
      <c r="F23" s="196" t="s">
        <v>14</v>
      </c>
      <c r="G23" s="200"/>
      <c r="H23" s="200"/>
      <c r="I23" s="197"/>
      <c r="J23" s="196" t="s">
        <v>15</v>
      </c>
      <c r="K23" s="197"/>
    </row>
    <row r="24" spans="1:11" x14ac:dyDescent="0.25">
      <c r="A24" s="22"/>
      <c r="B24" s="196">
        <f>VALUE(RIGHT($B$2, 4))</f>
        <v>2022</v>
      </c>
      <c r="C24" s="197"/>
      <c r="D24" s="196">
        <f>B24-1</f>
        <v>2021</v>
      </c>
      <c r="E24" s="204"/>
      <c r="F24" s="196">
        <f>B24</f>
        <v>2022</v>
      </c>
      <c r="G24" s="204"/>
      <c r="H24" s="196">
        <f>D24</f>
        <v>2021</v>
      </c>
      <c r="I24" s="204"/>
      <c r="J24" s="140" t="s">
        <v>4</v>
      </c>
      <c r="K24" s="141" t="s">
        <v>2</v>
      </c>
    </row>
    <row r="25" spans="1:11" x14ac:dyDescent="0.25">
      <c r="A25" s="163" t="s">
        <v>153</v>
      </c>
      <c r="B25" s="61" t="s">
        <v>12</v>
      </c>
      <c r="C25" s="62" t="s">
        <v>13</v>
      </c>
      <c r="D25" s="61" t="s">
        <v>12</v>
      </c>
      <c r="E25" s="63" t="s">
        <v>13</v>
      </c>
      <c r="F25" s="62" t="s">
        <v>12</v>
      </c>
      <c r="G25" s="62" t="s">
        <v>13</v>
      </c>
      <c r="H25" s="61" t="s">
        <v>12</v>
      </c>
      <c r="I25" s="63" t="s">
        <v>13</v>
      </c>
      <c r="J25" s="61"/>
      <c r="K25" s="63"/>
    </row>
    <row r="26" spans="1:11" x14ac:dyDescent="0.25">
      <c r="A26" s="7" t="s">
        <v>360</v>
      </c>
      <c r="B26" s="65">
        <v>0</v>
      </c>
      <c r="C26" s="34">
        <f>IF(B50=0, "-", B26/B50)</f>
        <v>0</v>
      </c>
      <c r="D26" s="65">
        <v>1</v>
      </c>
      <c r="E26" s="9">
        <f>IF(D50=0, "-", D26/D50)</f>
        <v>1.2658227848101266E-3</v>
      </c>
      <c r="F26" s="81">
        <v>7</v>
      </c>
      <c r="G26" s="34">
        <f>IF(F50=0, "-", F26/F50)</f>
        <v>6.1500615006150063E-4</v>
      </c>
      <c r="H26" s="65">
        <v>1</v>
      </c>
      <c r="I26" s="9">
        <f>IF(H50=0, "-", H26/H50)</f>
        <v>8.499787505312367E-5</v>
      </c>
      <c r="J26" s="8">
        <f t="shared" ref="J26:J48" si="2">IF(D26=0, "-", IF((B26-D26)/D26&lt;10, (B26-D26)/D26, "&gt;999%"))</f>
        <v>-1</v>
      </c>
      <c r="K26" s="9">
        <f t="shared" ref="K26:K48" si="3">IF(H26=0, "-", IF((F26-H26)/H26&lt;10, (F26-H26)/H26, "&gt;999%"))</f>
        <v>6</v>
      </c>
    </row>
    <row r="27" spans="1:11" x14ac:dyDescent="0.25">
      <c r="A27" s="7" t="s">
        <v>361</v>
      </c>
      <c r="B27" s="65">
        <v>0</v>
      </c>
      <c r="C27" s="34">
        <f>IF(B50=0, "-", B27/B50)</f>
        <v>0</v>
      </c>
      <c r="D27" s="65">
        <v>0</v>
      </c>
      <c r="E27" s="9">
        <f>IF(D50=0, "-", D27/D50)</f>
        <v>0</v>
      </c>
      <c r="F27" s="81">
        <v>0</v>
      </c>
      <c r="G27" s="34">
        <f>IF(F50=0, "-", F27/F50)</f>
        <v>0</v>
      </c>
      <c r="H27" s="65">
        <v>133</v>
      </c>
      <c r="I27" s="9">
        <f>IF(H50=0, "-", H27/H50)</f>
        <v>1.1304717382065448E-2</v>
      </c>
      <c r="J27" s="8" t="str">
        <f t="shared" si="2"/>
        <v>-</v>
      </c>
      <c r="K27" s="9">
        <f t="shared" si="3"/>
        <v>-1</v>
      </c>
    </row>
    <row r="28" spans="1:11" x14ac:dyDescent="0.25">
      <c r="A28" s="7" t="s">
        <v>362</v>
      </c>
      <c r="B28" s="65">
        <v>55</v>
      </c>
      <c r="C28" s="34">
        <f>IF(B50=0, "-", B28/B50)</f>
        <v>6.4327485380116955E-2</v>
      </c>
      <c r="D28" s="65">
        <v>75</v>
      </c>
      <c r="E28" s="9">
        <f>IF(D50=0, "-", D28/D50)</f>
        <v>9.49367088607595E-2</v>
      </c>
      <c r="F28" s="81">
        <v>614</v>
      </c>
      <c r="G28" s="34">
        <f>IF(F50=0, "-", F28/F50)</f>
        <v>5.394482516253734E-2</v>
      </c>
      <c r="H28" s="65">
        <v>399</v>
      </c>
      <c r="I28" s="9">
        <f>IF(H50=0, "-", H28/H50)</f>
        <v>3.3914152146196343E-2</v>
      </c>
      <c r="J28" s="8">
        <f t="shared" si="2"/>
        <v>-0.26666666666666666</v>
      </c>
      <c r="K28" s="9">
        <f t="shared" si="3"/>
        <v>0.53884711779448624</v>
      </c>
    </row>
    <row r="29" spans="1:11" x14ac:dyDescent="0.25">
      <c r="A29" s="7" t="s">
        <v>363</v>
      </c>
      <c r="B29" s="65">
        <v>29</v>
      </c>
      <c r="C29" s="34">
        <f>IF(B50=0, "-", B29/B50)</f>
        <v>3.3918128654970757E-2</v>
      </c>
      <c r="D29" s="65">
        <v>43</v>
      </c>
      <c r="E29" s="9">
        <f>IF(D50=0, "-", D29/D50)</f>
        <v>5.4430379746835442E-2</v>
      </c>
      <c r="F29" s="81">
        <v>401</v>
      </c>
      <c r="G29" s="34">
        <f>IF(F50=0, "-", F29/F50)</f>
        <v>3.5231066596380249E-2</v>
      </c>
      <c r="H29" s="65">
        <v>501</v>
      </c>
      <c r="I29" s="9">
        <f>IF(H50=0, "-", H29/H50)</f>
        <v>4.258393540161496E-2</v>
      </c>
      <c r="J29" s="8">
        <f t="shared" si="2"/>
        <v>-0.32558139534883723</v>
      </c>
      <c r="K29" s="9">
        <f t="shared" si="3"/>
        <v>-0.19960079840319361</v>
      </c>
    </row>
    <row r="30" spans="1:11" x14ac:dyDescent="0.25">
      <c r="A30" s="7" t="s">
        <v>364</v>
      </c>
      <c r="B30" s="65">
        <v>80</v>
      </c>
      <c r="C30" s="34">
        <f>IF(B50=0, "-", B30/B50)</f>
        <v>9.3567251461988299E-2</v>
      </c>
      <c r="D30" s="65">
        <v>39</v>
      </c>
      <c r="E30" s="9">
        <f>IF(D50=0, "-", D30/D50)</f>
        <v>4.9367088607594936E-2</v>
      </c>
      <c r="F30" s="81">
        <v>1225</v>
      </c>
      <c r="G30" s="34">
        <f>IF(F50=0, "-", F30/F50)</f>
        <v>0.10762607626076261</v>
      </c>
      <c r="H30" s="65">
        <v>1325</v>
      </c>
      <c r="I30" s="9">
        <f>IF(H50=0, "-", H30/H50)</f>
        <v>0.11262218444538886</v>
      </c>
      <c r="J30" s="8">
        <f t="shared" si="2"/>
        <v>1.0512820512820513</v>
      </c>
      <c r="K30" s="9">
        <f t="shared" si="3"/>
        <v>-7.5471698113207544E-2</v>
      </c>
    </row>
    <row r="31" spans="1:11" x14ac:dyDescent="0.25">
      <c r="A31" s="7" t="s">
        <v>365</v>
      </c>
      <c r="B31" s="65">
        <v>4</v>
      </c>
      <c r="C31" s="34">
        <f>IF(B50=0, "-", B31/B50)</f>
        <v>4.6783625730994153E-3</v>
      </c>
      <c r="D31" s="65">
        <v>8</v>
      </c>
      <c r="E31" s="9">
        <f>IF(D50=0, "-", D31/D50)</f>
        <v>1.0126582278481013E-2</v>
      </c>
      <c r="F31" s="81">
        <v>130</v>
      </c>
      <c r="G31" s="34">
        <f>IF(F50=0, "-", F31/F50)</f>
        <v>1.1421542786856439E-2</v>
      </c>
      <c r="H31" s="65">
        <v>116</v>
      </c>
      <c r="I31" s="9">
        <f>IF(H50=0, "-", H31/H50)</f>
        <v>9.8597535061623453E-3</v>
      </c>
      <c r="J31" s="8">
        <f t="shared" si="2"/>
        <v>-0.5</v>
      </c>
      <c r="K31" s="9">
        <f t="shared" si="3"/>
        <v>0.1206896551724138</v>
      </c>
    </row>
    <row r="32" spans="1:11" x14ac:dyDescent="0.25">
      <c r="A32" s="7" t="s">
        <v>366</v>
      </c>
      <c r="B32" s="65">
        <v>15</v>
      </c>
      <c r="C32" s="34">
        <f>IF(B50=0, "-", B32/B50)</f>
        <v>1.7543859649122806E-2</v>
      </c>
      <c r="D32" s="65">
        <v>12</v>
      </c>
      <c r="E32" s="9">
        <f>IF(D50=0, "-", D32/D50)</f>
        <v>1.5189873417721518E-2</v>
      </c>
      <c r="F32" s="81">
        <v>98</v>
      </c>
      <c r="G32" s="34">
        <f>IF(F50=0, "-", F32/F50)</f>
        <v>8.6100861008610082E-3</v>
      </c>
      <c r="H32" s="65">
        <v>45</v>
      </c>
      <c r="I32" s="9">
        <f>IF(H50=0, "-", H32/H50)</f>
        <v>3.824904377390565E-3</v>
      </c>
      <c r="J32" s="8">
        <f t="shared" si="2"/>
        <v>0.25</v>
      </c>
      <c r="K32" s="9">
        <f t="shared" si="3"/>
        <v>1.1777777777777778</v>
      </c>
    </row>
    <row r="33" spans="1:11" x14ac:dyDescent="0.25">
      <c r="A33" s="7" t="s">
        <v>367</v>
      </c>
      <c r="B33" s="65">
        <v>24</v>
      </c>
      <c r="C33" s="34">
        <f>IF(B50=0, "-", B33/B50)</f>
        <v>2.8070175438596492E-2</v>
      </c>
      <c r="D33" s="65">
        <v>86</v>
      </c>
      <c r="E33" s="9">
        <f>IF(D50=0, "-", D33/D50)</f>
        <v>0.10886075949367088</v>
      </c>
      <c r="F33" s="81">
        <v>707</v>
      </c>
      <c r="G33" s="34">
        <f>IF(F50=0, "-", F33/F50)</f>
        <v>6.211562115621156E-2</v>
      </c>
      <c r="H33" s="65">
        <v>727</v>
      </c>
      <c r="I33" s="9">
        <f>IF(H50=0, "-", H33/H50)</f>
        <v>6.1793455163620913E-2</v>
      </c>
      <c r="J33" s="8">
        <f t="shared" si="2"/>
        <v>-0.72093023255813948</v>
      </c>
      <c r="K33" s="9">
        <f t="shared" si="3"/>
        <v>-2.7510316368638238E-2</v>
      </c>
    </row>
    <row r="34" spans="1:11" x14ac:dyDescent="0.25">
      <c r="A34" s="7" t="s">
        <v>368</v>
      </c>
      <c r="B34" s="65">
        <v>71</v>
      </c>
      <c r="C34" s="34">
        <f>IF(B50=0, "-", B34/B50)</f>
        <v>8.3040935672514624E-2</v>
      </c>
      <c r="D34" s="65">
        <v>114</v>
      </c>
      <c r="E34" s="9">
        <f>IF(D50=0, "-", D34/D50)</f>
        <v>0.14430379746835442</v>
      </c>
      <c r="F34" s="81">
        <v>1365</v>
      </c>
      <c r="G34" s="34">
        <f>IF(F50=0, "-", F34/F50)</f>
        <v>0.11992619926199262</v>
      </c>
      <c r="H34" s="65">
        <v>1317</v>
      </c>
      <c r="I34" s="9">
        <f>IF(H50=0, "-", H34/H50)</f>
        <v>0.11194220144496388</v>
      </c>
      <c r="J34" s="8">
        <f t="shared" si="2"/>
        <v>-0.37719298245614036</v>
      </c>
      <c r="K34" s="9">
        <f t="shared" si="3"/>
        <v>3.644646924829157E-2</v>
      </c>
    </row>
    <row r="35" spans="1:11" x14ac:dyDescent="0.25">
      <c r="A35" s="7" t="s">
        <v>369</v>
      </c>
      <c r="B35" s="65">
        <v>4</v>
      </c>
      <c r="C35" s="34">
        <f>IF(B50=0, "-", B35/B50)</f>
        <v>4.6783625730994153E-3</v>
      </c>
      <c r="D35" s="65">
        <v>3</v>
      </c>
      <c r="E35" s="9">
        <f>IF(D50=0, "-", D35/D50)</f>
        <v>3.7974683544303796E-3</v>
      </c>
      <c r="F35" s="81">
        <v>57</v>
      </c>
      <c r="G35" s="34">
        <f>IF(F50=0, "-", F35/F50)</f>
        <v>5.0079072219293619E-3</v>
      </c>
      <c r="H35" s="65">
        <v>93</v>
      </c>
      <c r="I35" s="9">
        <f>IF(H50=0, "-", H35/H50)</f>
        <v>7.9048023799405016E-3</v>
      </c>
      <c r="J35" s="8">
        <f t="shared" si="2"/>
        <v>0.33333333333333331</v>
      </c>
      <c r="K35" s="9">
        <f t="shared" si="3"/>
        <v>-0.38709677419354838</v>
      </c>
    </row>
    <row r="36" spans="1:11" x14ac:dyDescent="0.25">
      <c r="A36" s="7" t="s">
        <v>370</v>
      </c>
      <c r="B36" s="65">
        <v>73</v>
      </c>
      <c r="C36" s="34">
        <f>IF(B50=0, "-", B36/B50)</f>
        <v>8.5380116959064334E-2</v>
      </c>
      <c r="D36" s="65">
        <v>183</v>
      </c>
      <c r="E36" s="9">
        <f>IF(D50=0, "-", D36/D50)</f>
        <v>0.23164556962025318</v>
      </c>
      <c r="F36" s="81">
        <v>1599</v>
      </c>
      <c r="G36" s="34">
        <f>IF(F50=0, "-", F36/F50)</f>
        <v>0.1404849762783342</v>
      </c>
      <c r="H36" s="65">
        <v>1223</v>
      </c>
      <c r="I36" s="9">
        <f>IF(H50=0, "-", H36/H50)</f>
        <v>0.10395240118997025</v>
      </c>
      <c r="J36" s="8">
        <f t="shared" si="2"/>
        <v>-0.60109289617486339</v>
      </c>
      <c r="K36" s="9">
        <f t="shared" si="3"/>
        <v>0.30744071954210955</v>
      </c>
    </row>
    <row r="37" spans="1:11" x14ac:dyDescent="0.25">
      <c r="A37" s="7" t="s">
        <v>371</v>
      </c>
      <c r="B37" s="65">
        <v>132</v>
      </c>
      <c r="C37" s="34">
        <f>IF(B50=0, "-", B37/B50)</f>
        <v>0.15438596491228071</v>
      </c>
      <c r="D37" s="65">
        <v>12</v>
      </c>
      <c r="E37" s="9">
        <f>IF(D50=0, "-", D37/D50)</f>
        <v>1.5189873417721518E-2</v>
      </c>
      <c r="F37" s="81">
        <v>1582</v>
      </c>
      <c r="G37" s="34">
        <f>IF(F50=0, "-", F37/F50)</f>
        <v>0.13899138991389914</v>
      </c>
      <c r="H37" s="65">
        <v>1866</v>
      </c>
      <c r="I37" s="9">
        <f>IF(H50=0, "-", H37/H50)</f>
        <v>0.15860603484912877</v>
      </c>
      <c r="J37" s="8" t="str">
        <f t="shared" si="2"/>
        <v>&gt;999%</v>
      </c>
      <c r="K37" s="9">
        <f t="shared" si="3"/>
        <v>-0.15219721329046088</v>
      </c>
    </row>
    <row r="38" spans="1:11" x14ac:dyDescent="0.25">
      <c r="A38" s="7" t="s">
        <v>372</v>
      </c>
      <c r="B38" s="65">
        <v>61</v>
      </c>
      <c r="C38" s="34">
        <f>IF(B50=0, "-", B38/B50)</f>
        <v>7.1345029239766086E-2</v>
      </c>
      <c r="D38" s="65">
        <v>75</v>
      </c>
      <c r="E38" s="9">
        <f>IF(D50=0, "-", D38/D50)</f>
        <v>9.49367088607595E-2</v>
      </c>
      <c r="F38" s="81">
        <v>654</v>
      </c>
      <c r="G38" s="34">
        <f>IF(F50=0, "-", F38/F50)</f>
        <v>5.7459146020031632E-2</v>
      </c>
      <c r="H38" s="65">
        <v>749</v>
      </c>
      <c r="I38" s="9">
        <f>IF(H50=0, "-", H38/H50)</f>
        <v>6.3663408414789624E-2</v>
      </c>
      <c r="J38" s="8">
        <f t="shared" si="2"/>
        <v>-0.18666666666666668</v>
      </c>
      <c r="K38" s="9">
        <f t="shared" si="3"/>
        <v>-0.12683578104138851</v>
      </c>
    </row>
    <row r="39" spans="1:11" x14ac:dyDescent="0.25">
      <c r="A39" s="7" t="s">
        <v>373</v>
      </c>
      <c r="B39" s="65">
        <v>20</v>
      </c>
      <c r="C39" s="34">
        <f>IF(B50=0, "-", B39/B50)</f>
        <v>2.3391812865497075E-2</v>
      </c>
      <c r="D39" s="65">
        <v>0</v>
      </c>
      <c r="E39" s="9">
        <f>IF(D50=0, "-", D39/D50)</f>
        <v>0</v>
      </c>
      <c r="F39" s="81">
        <v>78</v>
      </c>
      <c r="G39" s="34">
        <f>IF(F50=0, "-", F39/F50)</f>
        <v>6.8529256721138639E-3</v>
      </c>
      <c r="H39" s="65">
        <v>611</v>
      </c>
      <c r="I39" s="9">
        <f>IF(H50=0, "-", H39/H50)</f>
        <v>5.1933701657458566E-2</v>
      </c>
      <c r="J39" s="8" t="str">
        <f t="shared" si="2"/>
        <v>-</v>
      </c>
      <c r="K39" s="9">
        <f t="shared" si="3"/>
        <v>-0.87234042553191493</v>
      </c>
    </row>
    <row r="40" spans="1:11" x14ac:dyDescent="0.25">
      <c r="A40" s="7" t="s">
        <v>374</v>
      </c>
      <c r="B40" s="65">
        <v>0</v>
      </c>
      <c r="C40" s="34">
        <f>IF(B50=0, "-", B40/B50)</f>
        <v>0</v>
      </c>
      <c r="D40" s="65">
        <v>2</v>
      </c>
      <c r="E40" s="9">
        <f>IF(D50=0, "-", D40/D50)</f>
        <v>2.5316455696202532E-3</v>
      </c>
      <c r="F40" s="81">
        <v>11</v>
      </c>
      <c r="G40" s="34">
        <f>IF(F50=0, "-", F40/F50)</f>
        <v>9.664382358109295E-4</v>
      </c>
      <c r="H40" s="65">
        <v>30</v>
      </c>
      <c r="I40" s="9">
        <f>IF(H50=0, "-", H40/H50)</f>
        <v>2.5499362515937103E-3</v>
      </c>
      <c r="J40" s="8">
        <f t="shared" si="2"/>
        <v>-1</v>
      </c>
      <c r="K40" s="9">
        <f t="shared" si="3"/>
        <v>-0.6333333333333333</v>
      </c>
    </row>
    <row r="41" spans="1:11" x14ac:dyDescent="0.25">
      <c r="A41" s="7" t="s">
        <v>375</v>
      </c>
      <c r="B41" s="65">
        <v>3</v>
      </c>
      <c r="C41" s="34">
        <f>IF(B50=0, "-", B41/B50)</f>
        <v>3.5087719298245615E-3</v>
      </c>
      <c r="D41" s="65">
        <v>3</v>
      </c>
      <c r="E41" s="9">
        <f>IF(D50=0, "-", D41/D50)</f>
        <v>3.7974683544303796E-3</v>
      </c>
      <c r="F41" s="81">
        <v>88</v>
      </c>
      <c r="G41" s="34">
        <f>IF(F50=0, "-", F41/F50)</f>
        <v>7.731505886487436E-3</v>
      </c>
      <c r="H41" s="65">
        <v>35</v>
      </c>
      <c r="I41" s="9">
        <f>IF(H50=0, "-", H41/H50)</f>
        <v>2.9749256268593286E-3</v>
      </c>
      <c r="J41" s="8">
        <f t="shared" si="2"/>
        <v>0</v>
      </c>
      <c r="K41" s="9">
        <f t="shared" si="3"/>
        <v>1.5142857142857142</v>
      </c>
    </row>
    <row r="42" spans="1:11" x14ac:dyDescent="0.25">
      <c r="A42" s="7" t="s">
        <v>376</v>
      </c>
      <c r="B42" s="65">
        <v>11</v>
      </c>
      <c r="C42" s="34">
        <f>IF(B50=0, "-", B42/B50)</f>
        <v>1.2865497076023392E-2</v>
      </c>
      <c r="D42" s="65">
        <v>3</v>
      </c>
      <c r="E42" s="9">
        <f>IF(D50=0, "-", D42/D50)</f>
        <v>3.7974683544303796E-3</v>
      </c>
      <c r="F42" s="81">
        <v>97</v>
      </c>
      <c r="G42" s="34">
        <f>IF(F50=0, "-", F42/F50)</f>
        <v>8.5222280794236514E-3</v>
      </c>
      <c r="H42" s="65">
        <v>129</v>
      </c>
      <c r="I42" s="9">
        <f>IF(H50=0, "-", H42/H50)</f>
        <v>1.0964725881852953E-2</v>
      </c>
      <c r="J42" s="8">
        <f t="shared" si="2"/>
        <v>2.6666666666666665</v>
      </c>
      <c r="K42" s="9">
        <f t="shared" si="3"/>
        <v>-0.24806201550387597</v>
      </c>
    </row>
    <row r="43" spans="1:11" x14ac:dyDescent="0.25">
      <c r="A43" s="7" t="s">
        <v>377</v>
      </c>
      <c r="B43" s="65">
        <v>84</v>
      </c>
      <c r="C43" s="34">
        <f>IF(B50=0, "-", B43/B50)</f>
        <v>9.8245614035087719E-2</v>
      </c>
      <c r="D43" s="65">
        <v>22</v>
      </c>
      <c r="E43" s="9">
        <f>IF(D50=0, "-", D43/D50)</f>
        <v>2.7848101265822784E-2</v>
      </c>
      <c r="F43" s="81">
        <v>826</v>
      </c>
      <c r="G43" s="34">
        <f>IF(F50=0, "-", F43/F50)</f>
        <v>7.2570725707257075E-2</v>
      </c>
      <c r="H43" s="65">
        <v>858</v>
      </c>
      <c r="I43" s="9">
        <f>IF(H50=0, "-", H43/H50)</f>
        <v>7.2928176795580113E-2</v>
      </c>
      <c r="J43" s="8">
        <f t="shared" si="2"/>
        <v>2.8181818181818183</v>
      </c>
      <c r="K43" s="9">
        <f t="shared" si="3"/>
        <v>-3.7296037296037296E-2</v>
      </c>
    </row>
    <row r="44" spans="1:11" x14ac:dyDescent="0.25">
      <c r="A44" s="7" t="s">
        <v>378</v>
      </c>
      <c r="B44" s="65">
        <v>13</v>
      </c>
      <c r="C44" s="34">
        <f>IF(B50=0, "-", B44/B50)</f>
        <v>1.5204678362573099E-2</v>
      </c>
      <c r="D44" s="65">
        <v>6</v>
      </c>
      <c r="E44" s="9">
        <f>IF(D50=0, "-", D44/D50)</f>
        <v>7.5949367088607592E-3</v>
      </c>
      <c r="F44" s="81">
        <v>61</v>
      </c>
      <c r="G44" s="34">
        <f>IF(F50=0, "-", F44/F50)</f>
        <v>5.3593393076787907E-3</v>
      </c>
      <c r="H44" s="65">
        <v>68</v>
      </c>
      <c r="I44" s="9">
        <f>IF(H50=0, "-", H44/H50)</f>
        <v>5.77985550361241E-3</v>
      </c>
      <c r="J44" s="8">
        <f t="shared" si="2"/>
        <v>1.1666666666666667</v>
      </c>
      <c r="K44" s="9">
        <f t="shared" si="3"/>
        <v>-0.10294117647058823</v>
      </c>
    </row>
    <row r="45" spans="1:11" x14ac:dyDescent="0.25">
      <c r="A45" s="7" t="s">
        <v>379</v>
      </c>
      <c r="B45" s="65">
        <v>28</v>
      </c>
      <c r="C45" s="34">
        <f>IF(B50=0, "-", B45/B50)</f>
        <v>3.2748538011695909E-2</v>
      </c>
      <c r="D45" s="65">
        <v>24</v>
      </c>
      <c r="E45" s="9">
        <f>IF(D50=0, "-", D45/D50)</f>
        <v>3.0379746835443037E-2</v>
      </c>
      <c r="F45" s="81">
        <v>494</v>
      </c>
      <c r="G45" s="34">
        <f>IF(F50=0, "-", F45/F50)</f>
        <v>4.340186259005447E-2</v>
      </c>
      <c r="H45" s="65">
        <v>602</v>
      </c>
      <c r="I45" s="9">
        <f>IF(H50=0, "-", H45/H50)</f>
        <v>5.1168720781980453E-2</v>
      </c>
      <c r="J45" s="8">
        <f t="shared" si="2"/>
        <v>0.16666666666666666</v>
      </c>
      <c r="K45" s="9">
        <f t="shared" si="3"/>
        <v>-0.17940199335548174</v>
      </c>
    </row>
    <row r="46" spans="1:11" x14ac:dyDescent="0.25">
      <c r="A46" s="7" t="s">
        <v>380</v>
      </c>
      <c r="B46" s="65">
        <v>53</v>
      </c>
      <c r="C46" s="34">
        <f>IF(B50=0, "-", B46/B50)</f>
        <v>6.1988304093567252E-2</v>
      </c>
      <c r="D46" s="65">
        <v>55</v>
      </c>
      <c r="E46" s="9">
        <f>IF(D50=0, "-", D46/D50)</f>
        <v>6.9620253164556958E-2</v>
      </c>
      <c r="F46" s="81">
        <v>702</v>
      </c>
      <c r="G46" s="34">
        <f>IF(F50=0, "-", F46/F50)</f>
        <v>6.1676331049024778E-2</v>
      </c>
      <c r="H46" s="65">
        <v>576</v>
      </c>
      <c r="I46" s="9">
        <f>IF(H50=0, "-", H46/H50)</f>
        <v>4.8958776030599234E-2</v>
      </c>
      <c r="J46" s="8">
        <f t="shared" si="2"/>
        <v>-3.6363636363636362E-2</v>
      </c>
      <c r="K46" s="9">
        <f t="shared" si="3"/>
        <v>0.21875</v>
      </c>
    </row>
    <row r="47" spans="1:11" x14ac:dyDescent="0.25">
      <c r="A47" s="7" t="s">
        <v>381</v>
      </c>
      <c r="B47" s="65">
        <v>72</v>
      </c>
      <c r="C47" s="34">
        <f>IF(B50=0, "-", B47/B50)</f>
        <v>8.4210526315789472E-2</v>
      </c>
      <c r="D47" s="65">
        <v>0</v>
      </c>
      <c r="E47" s="9">
        <f>IF(D50=0, "-", D47/D50)</f>
        <v>0</v>
      </c>
      <c r="F47" s="81">
        <v>259</v>
      </c>
      <c r="G47" s="34">
        <f>IF(F50=0, "-", F47/F50)</f>
        <v>2.2755227552275523E-2</v>
      </c>
      <c r="H47" s="65">
        <v>0</v>
      </c>
      <c r="I47" s="9">
        <f>IF(H50=0, "-", H47/H50)</f>
        <v>0</v>
      </c>
      <c r="J47" s="8" t="str">
        <f t="shared" si="2"/>
        <v>-</v>
      </c>
      <c r="K47" s="9" t="str">
        <f t="shared" si="3"/>
        <v>-</v>
      </c>
    </row>
    <row r="48" spans="1:11" x14ac:dyDescent="0.25">
      <c r="A48" s="7" t="s">
        <v>382</v>
      </c>
      <c r="B48" s="65">
        <v>23</v>
      </c>
      <c r="C48" s="34">
        <f>IF(B50=0, "-", B48/B50)</f>
        <v>2.6900584795321637E-2</v>
      </c>
      <c r="D48" s="65">
        <v>24</v>
      </c>
      <c r="E48" s="9">
        <f>IF(D50=0, "-", D48/D50)</f>
        <v>3.0379746835443037E-2</v>
      </c>
      <c r="F48" s="81">
        <v>327</v>
      </c>
      <c r="G48" s="34">
        <f>IF(F50=0, "-", F48/F50)</f>
        <v>2.8729573010015816E-2</v>
      </c>
      <c r="H48" s="65">
        <v>361</v>
      </c>
      <c r="I48" s="9">
        <f>IF(H50=0, "-", H48/H50)</f>
        <v>3.0684232894177644E-2</v>
      </c>
      <c r="J48" s="8">
        <f t="shared" si="2"/>
        <v>-4.1666666666666664E-2</v>
      </c>
      <c r="K48" s="9">
        <f t="shared" si="3"/>
        <v>-9.4182825484764546E-2</v>
      </c>
    </row>
    <row r="49" spans="1:11" x14ac:dyDescent="0.25">
      <c r="A49" s="2"/>
      <c r="B49" s="68"/>
      <c r="C49" s="33"/>
      <c r="D49" s="68"/>
      <c r="E49" s="6"/>
      <c r="F49" s="82"/>
      <c r="G49" s="33"/>
      <c r="H49" s="68"/>
      <c r="I49" s="6"/>
      <c r="J49" s="5"/>
      <c r="K49" s="6"/>
    </row>
    <row r="50" spans="1:11" s="43" customFormat="1" x14ac:dyDescent="0.25">
      <c r="A50" s="162" t="s">
        <v>620</v>
      </c>
      <c r="B50" s="71">
        <f>SUM(B26:B49)</f>
        <v>855</v>
      </c>
      <c r="C50" s="40">
        <f>B50/8635</f>
        <v>9.9015634047481177E-2</v>
      </c>
      <c r="D50" s="71">
        <f>SUM(D26:D49)</f>
        <v>790</v>
      </c>
      <c r="E50" s="41">
        <f>D50/7692</f>
        <v>0.10270410816432657</v>
      </c>
      <c r="F50" s="77">
        <f>SUM(F26:F49)</f>
        <v>11382</v>
      </c>
      <c r="G50" s="42">
        <f>F50/105905</f>
        <v>0.10747367924082904</v>
      </c>
      <c r="H50" s="71">
        <f>SUM(H26:H49)</f>
        <v>11765</v>
      </c>
      <c r="I50" s="41">
        <f>H50/106134</f>
        <v>0.11085043435656811</v>
      </c>
      <c r="J50" s="37">
        <f>IF(D50=0, "-", IF((B50-D50)/D50&lt;10, (B50-D50)/D50, "&gt;999%"))</f>
        <v>8.2278481012658222E-2</v>
      </c>
      <c r="K50" s="38">
        <f>IF(H50=0, "-", IF((F50-H50)/H50&lt;10, (F50-H50)/H50, "&gt;999%"))</f>
        <v>-3.2554186145346366E-2</v>
      </c>
    </row>
    <row r="51" spans="1:11" x14ac:dyDescent="0.25">
      <c r="B51" s="83"/>
      <c r="D51" s="83"/>
      <c r="F51" s="83"/>
      <c r="H51" s="83"/>
    </row>
    <row r="52" spans="1:11" x14ac:dyDescent="0.25">
      <c r="A52" s="163" t="s">
        <v>154</v>
      </c>
      <c r="B52" s="61" t="s">
        <v>12</v>
      </c>
      <c r="C52" s="62" t="s">
        <v>13</v>
      </c>
      <c r="D52" s="61" t="s">
        <v>12</v>
      </c>
      <c r="E52" s="63" t="s">
        <v>13</v>
      </c>
      <c r="F52" s="62" t="s">
        <v>12</v>
      </c>
      <c r="G52" s="62" t="s">
        <v>13</v>
      </c>
      <c r="H52" s="61" t="s">
        <v>12</v>
      </c>
      <c r="I52" s="63" t="s">
        <v>13</v>
      </c>
      <c r="J52" s="61"/>
      <c r="K52" s="63"/>
    </row>
    <row r="53" spans="1:11" x14ac:dyDescent="0.25">
      <c r="A53" s="7" t="s">
        <v>383</v>
      </c>
      <c r="B53" s="65">
        <v>0</v>
      </c>
      <c r="C53" s="34">
        <f>IF(B65=0, "-", B53/B65)</f>
        <v>0</v>
      </c>
      <c r="D53" s="65">
        <v>1</v>
      </c>
      <c r="E53" s="9">
        <f>IF(D65=0, "-", D53/D65)</f>
        <v>1.6129032258064516E-2</v>
      </c>
      <c r="F53" s="81">
        <v>29</v>
      </c>
      <c r="G53" s="34">
        <f>IF(F65=0, "-", F53/F65)</f>
        <v>2.2171253822629969E-2</v>
      </c>
      <c r="H53" s="65">
        <v>167</v>
      </c>
      <c r="I53" s="9">
        <f>IF(H65=0, "-", H53/H65)</f>
        <v>0.11430527036276524</v>
      </c>
      <c r="J53" s="8">
        <f t="shared" ref="J53:J63" si="4">IF(D53=0, "-", IF((B53-D53)/D53&lt;10, (B53-D53)/D53, "&gt;999%"))</f>
        <v>-1</v>
      </c>
      <c r="K53" s="9">
        <f t="shared" ref="K53:K63" si="5">IF(H53=0, "-", IF((F53-H53)/H53&lt;10, (F53-H53)/H53, "&gt;999%"))</f>
        <v>-0.82634730538922152</v>
      </c>
    </row>
    <row r="54" spans="1:11" x14ac:dyDescent="0.25">
      <c r="A54" s="7" t="s">
        <v>384</v>
      </c>
      <c r="B54" s="65">
        <v>12</v>
      </c>
      <c r="C54" s="34">
        <f>IF(B65=0, "-", B54/B65)</f>
        <v>0.23529411764705882</v>
      </c>
      <c r="D54" s="65">
        <v>19</v>
      </c>
      <c r="E54" s="9">
        <f>IF(D65=0, "-", D54/D65)</f>
        <v>0.30645161290322581</v>
      </c>
      <c r="F54" s="81">
        <v>357</v>
      </c>
      <c r="G54" s="34">
        <f>IF(F65=0, "-", F54/F65)</f>
        <v>0.27293577981651373</v>
      </c>
      <c r="H54" s="65">
        <v>402</v>
      </c>
      <c r="I54" s="9">
        <f>IF(H65=0, "-", H54/H65)</f>
        <v>0.27515400410677621</v>
      </c>
      <c r="J54" s="8">
        <f t="shared" si="4"/>
        <v>-0.36842105263157893</v>
      </c>
      <c r="K54" s="9">
        <f t="shared" si="5"/>
        <v>-0.11194029850746269</v>
      </c>
    </row>
    <row r="55" spans="1:11" x14ac:dyDescent="0.25">
      <c r="A55" s="7" t="s">
        <v>385</v>
      </c>
      <c r="B55" s="65">
        <v>0</v>
      </c>
      <c r="C55" s="34">
        <f>IF(B65=0, "-", B55/B65)</f>
        <v>0</v>
      </c>
      <c r="D55" s="65">
        <v>14</v>
      </c>
      <c r="E55" s="9">
        <f>IF(D65=0, "-", D55/D65)</f>
        <v>0.22580645161290322</v>
      </c>
      <c r="F55" s="81">
        <v>133</v>
      </c>
      <c r="G55" s="34">
        <f>IF(F65=0, "-", F55/F65)</f>
        <v>0.10168195718654434</v>
      </c>
      <c r="H55" s="65">
        <v>187</v>
      </c>
      <c r="I55" s="9">
        <f>IF(H65=0, "-", H55/H65)</f>
        <v>0.12799452429842573</v>
      </c>
      <c r="J55" s="8">
        <f t="shared" si="4"/>
        <v>-1</v>
      </c>
      <c r="K55" s="9">
        <f t="shared" si="5"/>
        <v>-0.28877005347593582</v>
      </c>
    </row>
    <row r="56" spans="1:11" x14ac:dyDescent="0.25">
      <c r="A56" s="7" t="s">
        <v>386</v>
      </c>
      <c r="B56" s="65">
        <v>6</v>
      </c>
      <c r="C56" s="34">
        <f>IF(B65=0, "-", B56/B65)</f>
        <v>0.11764705882352941</v>
      </c>
      <c r="D56" s="65">
        <v>1</v>
      </c>
      <c r="E56" s="9">
        <f>IF(D65=0, "-", D56/D65)</f>
        <v>1.6129032258064516E-2</v>
      </c>
      <c r="F56" s="81">
        <v>41</v>
      </c>
      <c r="G56" s="34">
        <f>IF(F65=0, "-", F56/F65)</f>
        <v>3.1345565749235471E-2</v>
      </c>
      <c r="H56" s="65">
        <v>66</v>
      </c>
      <c r="I56" s="9">
        <f>IF(H65=0, "-", H56/H65)</f>
        <v>4.5174537987679675E-2</v>
      </c>
      <c r="J56" s="8">
        <f t="shared" si="4"/>
        <v>5</v>
      </c>
      <c r="K56" s="9">
        <f t="shared" si="5"/>
        <v>-0.37878787878787878</v>
      </c>
    </row>
    <row r="57" spans="1:11" x14ac:dyDescent="0.25">
      <c r="A57" s="7" t="s">
        <v>387</v>
      </c>
      <c r="B57" s="65">
        <v>0</v>
      </c>
      <c r="C57" s="34">
        <f>IF(B65=0, "-", B57/B65)</f>
        <v>0</v>
      </c>
      <c r="D57" s="65">
        <v>0</v>
      </c>
      <c r="E57" s="9">
        <f>IF(D65=0, "-", D57/D65)</f>
        <v>0</v>
      </c>
      <c r="F57" s="81">
        <v>41</v>
      </c>
      <c r="G57" s="34">
        <f>IF(F65=0, "-", F57/F65)</f>
        <v>3.1345565749235471E-2</v>
      </c>
      <c r="H57" s="65">
        <v>48</v>
      </c>
      <c r="I57" s="9">
        <f>IF(H65=0, "-", H57/H65)</f>
        <v>3.2854209445585217E-2</v>
      </c>
      <c r="J57" s="8" t="str">
        <f t="shared" si="4"/>
        <v>-</v>
      </c>
      <c r="K57" s="9">
        <f t="shared" si="5"/>
        <v>-0.14583333333333334</v>
      </c>
    </row>
    <row r="58" spans="1:11" x14ac:dyDescent="0.25">
      <c r="A58" s="7" t="s">
        <v>388</v>
      </c>
      <c r="B58" s="65">
        <v>6</v>
      </c>
      <c r="C58" s="34">
        <f>IF(B65=0, "-", B58/B65)</f>
        <v>0.11764705882352941</v>
      </c>
      <c r="D58" s="65">
        <v>11</v>
      </c>
      <c r="E58" s="9">
        <f>IF(D65=0, "-", D58/D65)</f>
        <v>0.17741935483870969</v>
      </c>
      <c r="F58" s="81">
        <v>75</v>
      </c>
      <c r="G58" s="34">
        <f>IF(F65=0, "-", F58/F65)</f>
        <v>5.7339449541284407E-2</v>
      </c>
      <c r="H58" s="65">
        <v>120</v>
      </c>
      <c r="I58" s="9">
        <f>IF(H65=0, "-", H58/H65)</f>
        <v>8.2135523613963035E-2</v>
      </c>
      <c r="J58" s="8">
        <f t="shared" si="4"/>
        <v>-0.45454545454545453</v>
      </c>
      <c r="K58" s="9">
        <f t="shared" si="5"/>
        <v>-0.375</v>
      </c>
    </row>
    <row r="59" spans="1:11" x14ac:dyDescent="0.25">
      <c r="A59" s="7" t="s">
        <v>389</v>
      </c>
      <c r="B59" s="65">
        <v>3</v>
      </c>
      <c r="C59" s="34">
        <f>IF(B65=0, "-", B59/B65)</f>
        <v>5.8823529411764705E-2</v>
      </c>
      <c r="D59" s="65">
        <v>1</v>
      </c>
      <c r="E59" s="9">
        <f>IF(D65=0, "-", D59/D65)</f>
        <v>1.6129032258064516E-2</v>
      </c>
      <c r="F59" s="81">
        <v>79</v>
      </c>
      <c r="G59" s="34">
        <f>IF(F65=0, "-", F59/F65)</f>
        <v>6.0397553516819573E-2</v>
      </c>
      <c r="H59" s="65">
        <v>23</v>
      </c>
      <c r="I59" s="9">
        <f>IF(H65=0, "-", H59/H65)</f>
        <v>1.5742642026009581E-2</v>
      </c>
      <c r="J59" s="8">
        <f t="shared" si="4"/>
        <v>2</v>
      </c>
      <c r="K59" s="9">
        <f t="shared" si="5"/>
        <v>2.4347826086956523</v>
      </c>
    </row>
    <row r="60" spans="1:11" x14ac:dyDescent="0.25">
      <c r="A60" s="7" t="s">
        <v>390</v>
      </c>
      <c r="B60" s="65">
        <v>0</v>
      </c>
      <c r="C60" s="34">
        <f>IF(B65=0, "-", B60/B65)</f>
        <v>0</v>
      </c>
      <c r="D60" s="65">
        <v>11</v>
      </c>
      <c r="E60" s="9">
        <f>IF(D65=0, "-", D60/D65)</f>
        <v>0.17741935483870969</v>
      </c>
      <c r="F60" s="81">
        <v>163</v>
      </c>
      <c r="G60" s="34">
        <f>IF(F65=0, "-", F60/F65)</f>
        <v>0.1246177370030581</v>
      </c>
      <c r="H60" s="65">
        <v>151</v>
      </c>
      <c r="I60" s="9">
        <f>IF(H65=0, "-", H60/H65)</f>
        <v>0.10335386721423682</v>
      </c>
      <c r="J60" s="8">
        <f t="shared" si="4"/>
        <v>-1</v>
      </c>
      <c r="K60" s="9">
        <f t="shared" si="5"/>
        <v>7.9470198675496692E-2</v>
      </c>
    </row>
    <row r="61" spans="1:11" x14ac:dyDescent="0.25">
      <c r="A61" s="7" t="s">
        <v>391</v>
      </c>
      <c r="B61" s="65">
        <v>0</v>
      </c>
      <c r="C61" s="34">
        <f>IF(B65=0, "-", B61/B65)</f>
        <v>0</v>
      </c>
      <c r="D61" s="65">
        <v>2</v>
      </c>
      <c r="E61" s="9">
        <f>IF(D65=0, "-", D61/D65)</f>
        <v>3.2258064516129031E-2</v>
      </c>
      <c r="F61" s="81">
        <v>56</v>
      </c>
      <c r="G61" s="34">
        <f>IF(F65=0, "-", F61/F65)</f>
        <v>4.2813455657492352E-2</v>
      </c>
      <c r="H61" s="65">
        <v>76</v>
      </c>
      <c r="I61" s="9">
        <f>IF(H65=0, "-", H61/H65)</f>
        <v>5.2019164955509928E-2</v>
      </c>
      <c r="J61" s="8">
        <f t="shared" si="4"/>
        <v>-1</v>
      </c>
      <c r="K61" s="9">
        <f t="shared" si="5"/>
        <v>-0.26315789473684209</v>
      </c>
    </row>
    <row r="62" spans="1:11" x14ac:dyDescent="0.25">
      <c r="A62" s="7" t="s">
        <v>392</v>
      </c>
      <c r="B62" s="65">
        <v>9</v>
      </c>
      <c r="C62" s="34">
        <f>IF(B65=0, "-", B62/B65)</f>
        <v>0.17647058823529413</v>
      </c>
      <c r="D62" s="65">
        <v>0</v>
      </c>
      <c r="E62" s="9">
        <f>IF(D65=0, "-", D62/D65)</f>
        <v>0</v>
      </c>
      <c r="F62" s="81">
        <v>16</v>
      </c>
      <c r="G62" s="34">
        <f>IF(F65=0, "-", F62/F65)</f>
        <v>1.2232415902140673E-2</v>
      </c>
      <c r="H62" s="65">
        <v>0</v>
      </c>
      <c r="I62" s="9">
        <f>IF(H65=0, "-", H62/H65)</f>
        <v>0</v>
      </c>
      <c r="J62" s="8" t="str">
        <f t="shared" si="4"/>
        <v>-</v>
      </c>
      <c r="K62" s="9" t="str">
        <f t="shared" si="5"/>
        <v>-</v>
      </c>
    </row>
    <row r="63" spans="1:11" x14ac:dyDescent="0.25">
      <c r="A63" s="7" t="s">
        <v>393</v>
      </c>
      <c r="B63" s="65">
        <v>15</v>
      </c>
      <c r="C63" s="34">
        <f>IF(B65=0, "-", B63/B65)</f>
        <v>0.29411764705882354</v>
      </c>
      <c r="D63" s="65">
        <v>2</v>
      </c>
      <c r="E63" s="9">
        <f>IF(D65=0, "-", D63/D65)</f>
        <v>3.2258064516129031E-2</v>
      </c>
      <c r="F63" s="81">
        <v>318</v>
      </c>
      <c r="G63" s="34">
        <f>IF(F65=0, "-", F63/F65)</f>
        <v>0.24311926605504589</v>
      </c>
      <c r="H63" s="65">
        <v>221</v>
      </c>
      <c r="I63" s="9">
        <f>IF(H65=0, "-", H63/H65)</f>
        <v>0.15126625598904861</v>
      </c>
      <c r="J63" s="8">
        <f t="shared" si="4"/>
        <v>6.5</v>
      </c>
      <c r="K63" s="9">
        <f t="shared" si="5"/>
        <v>0.43891402714932126</v>
      </c>
    </row>
    <row r="64" spans="1:11" x14ac:dyDescent="0.25">
      <c r="A64" s="2"/>
      <c r="B64" s="68"/>
      <c r="C64" s="33"/>
      <c r="D64" s="68"/>
      <c r="E64" s="6"/>
      <c r="F64" s="82"/>
      <c r="G64" s="33"/>
      <c r="H64" s="68"/>
      <c r="I64" s="6"/>
      <c r="J64" s="5"/>
      <c r="K64" s="6"/>
    </row>
    <row r="65" spans="1:11" s="43" customFormat="1" x14ac:dyDescent="0.25">
      <c r="A65" s="162" t="s">
        <v>619</v>
      </c>
      <c r="B65" s="71">
        <f>SUM(B53:B64)</f>
        <v>51</v>
      </c>
      <c r="C65" s="40">
        <f>B65/8635</f>
        <v>5.9061957151129128E-3</v>
      </c>
      <c r="D65" s="71">
        <f>SUM(D53:D64)</f>
        <v>62</v>
      </c>
      <c r="E65" s="41">
        <f>D65/7692</f>
        <v>8.0603224128965156E-3</v>
      </c>
      <c r="F65" s="77">
        <f>SUM(F53:F64)</f>
        <v>1308</v>
      </c>
      <c r="G65" s="42">
        <f>F65/105905</f>
        <v>1.2350691657617676E-2</v>
      </c>
      <c r="H65" s="71">
        <f>SUM(H53:H64)</f>
        <v>1461</v>
      </c>
      <c r="I65" s="41">
        <f>H65/106134</f>
        <v>1.3765617050144157E-2</v>
      </c>
      <c r="J65" s="37">
        <f>IF(D65=0, "-", IF((B65-D65)/D65&lt;10, (B65-D65)/D65, "&gt;999%"))</f>
        <v>-0.17741935483870969</v>
      </c>
      <c r="K65" s="38">
        <f>IF(H65=0, "-", IF((F65-H65)/H65&lt;10, (F65-H65)/H65, "&gt;999%"))</f>
        <v>-0.10472279260780287</v>
      </c>
    </row>
    <row r="66" spans="1:11" x14ac:dyDescent="0.25">
      <c r="B66" s="83"/>
      <c r="D66" s="83"/>
      <c r="F66" s="83"/>
      <c r="H66" s="83"/>
    </row>
    <row r="67" spans="1:11" s="43" customFormat="1" x14ac:dyDescent="0.25">
      <c r="A67" s="162" t="s">
        <v>618</v>
      </c>
      <c r="B67" s="71">
        <v>906</v>
      </c>
      <c r="C67" s="40">
        <f>B67/8635</f>
        <v>0.10492182976259409</v>
      </c>
      <c r="D67" s="71">
        <v>852</v>
      </c>
      <c r="E67" s="41">
        <f>D67/7692</f>
        <v>0.11076443057722309</v>
      </c>
      <c r="F67" s="77">
        <v>12690</v>
      </c>
      <c r="G67" s="42">
        <f>F67/105905</f>
        <v>0.11982437089844672</v>
      </c>
      <c r="H67" s="71">
        <v>13226</v>
      </c>
      <c r="I67" s="41">
        <f>H67/106134</f>
        <v>0.12461605140671227</v>
      </c>
      <c r="J67" s="37">
        <f>IF(D67=0, "-", IF((B67-D67)/D67&lt;10, (B67-D67)/D67, "&gt;999%"))</f>
        <v>6.3380281690140844E-2</v>
      </c>
      <c r="K67" s="38">
        <f>IF(H67=0, "-", IF((F67-H67)/H67&lt;10, (F67-H67)/H67, "&gt;999%"))</f>
        <v>-4.0526236201421442E-2</v>
      </c>
    </row>
    <row r="68" spans="1:11" x14ac:dyDescent="0.25">
      <c r="B68" s="83"/>
      <c r="D68" s="83"/>
      <c r="F68" s="83"/>
      <c r="H68" s="83"/>
    </row>
    <row r="69" spans="1:11" ht="15.6" x14ac:dyDescent="0.3">
      <c r="A69" s="164" t="s">
        <v>124</v>
      </c>
      <c r="B69" s="196" t="s">
        <v>1</v>
      </c>
      <c r="C69" s="200"/>
      <c r="D69" s="200"/>
      <c r="E69" s="197"/>
      <c r="F69" s="196" t="s">
        <v>14</v>
      </c>
      <c r="G69" s="200"/>
      <c r="H69" s="200"/>
      <c r="I69" s="197"/>
      <c r="J69" s="196" t="s">
        <v>15</v>
      </c>
      <c r="K69" s="197"/>
    </row>
    <row r="70" spans="1:11" x14ac:dyDescent="0.25">
      <c r="A70" s="22"/>
      <c r="B70" s="196">
        <f>VALUE(RIGHT($B$2, 4))</f>
        <v>2022</v>
      </c>
      <c r="C70" s="197"/>
      <c r="D70" s="196">
        <f>B70-1</f>
        <v>2021</v>
      </c>
      <c r="E70" s="204"/>
      <c r="F70" s="196">
        <f>B70</f>
        <v>2022</v>
      </c>
      <c r="G70" s="204"/>
      <c r="H70" s="196">
        <f>D70</f>
        <v>2021</v>
      </c>
      <c r="I70" s="204"/>
      <c r="J70" s="140" t="s">
        <v>4</v>
      </c>
      <c r="K70" s="141" t="s">
        <v>2</v>
      </c>
    </row>
    <row r="71" spans="1:11" x14ac:dyDescent="0.25">
      <c r="A71" s="163" t="s">
        <v>155</v>
      </c>
      <c r="B71" s="61" t="s">
        <v>12</v>
      </c>
      <c r="C71" s="62" t="s">
        <v>13</v>
      </c>
      <c r="D71" s="61" t="s">
        <v>12</v>
      </c>
      <c r="E71" s="63" t="s">
        <v>13</v>
      </c>
      <c r="F71" s="62" t="s">
        <v>12</v>
      </c>
      <c r="G71" s="62" t="s">
        <v>13</v>
      </c>
      <c r="H71" s="61" t="s">
        <v>12</v>
      </c>
      <c r="I71" s="63" t="s">
        <v>13</v>
      </c>
      <c r="J71" s="61"/>
      <c r="K71" s="63"/>
    </row>
    <row r="72" spans="1:11" x14ac:dyDescent="0.25">
      <c r="A72" s="7" t="s">
        <v>394</v>
      </c>
      <c r="B72" s="65">
        <v>95</v>
      </c>
      <c r="C72" s="34">
        <f>IF(B95=0, "-", B72/B95)</f>
        <v>5.4566341183228027E-2</v>
      </c>
      <c r="D72" s="65">
        <v>0</v>
      </c>
      <c r="E72" s="9">
        <f>IF(D95=0, "-", D72/D95)</f>
        <v>0</v>
      </c>
      <c r="F72" s="81">
        <v>215</v>
      </c>
      <c r="G72" s="34">
        <f>IF(F95=0, "-", F72/F95)</f>
        <v>1.2548882273974202E-2</v>
      </c>
      <c r="H72" s="65">
        <v>0</v>
      </c>
      <c r="I72" s="9">
        <f>IF(H95=0, "-", H72/H95)</f>
        <v>0</v>
      </c>
      <c r="J72" s="8" t="str">
        <f t="shared" ref="J72:J93" si="6">IF(D72=0, "-", IF((B72-D72)/D72&lt;10, (B72-D72)/D72, "&gt;999%"))</f>
        <v>-</v>
      </c>
      <c r="K72" s="9" t="str">
        <f t="shared" ref="K72:K93" si="7">IF(H72=0, "-", IF((F72-H72)/H72&lt;10, (F72-H72)/H72, "&gt;999%"))</f>
        <v>-</v>
      </c>
    </row>
    <row r="73" spans="1:11" x14ac:dyDescent="0.25">
      <c r="A73" s="7" t="s">
        <v>395</v>
      </c>
      <c r="B73" s="65">
        <v>0</v>
      </c>
      <c r="C73" s="34">
        <f>IF(B95=0, "-", B73/B95)</f>
        <v>0</v>
      </c>
      <c r="D73" s="65">
        <v>0</v>
      </c>
      <c r="E73" s="9">
        <f>IF(D95=0, "-", D73/D95)</f>
        <v>0</v>
      </c>
      <c r="F73" s="81">
        <v>11</v>
      </c>
      <c r="G73" s="34">
        <f>IF(F95=0, "-", F73/F95)</f>
        <v>6.4203583727309873E-4</v>
      </c>
      <c r="H73" s="65">
        <v>3</v>
      </c>
      <c r="I73" s="9">
        <f>IF(H95=0, "-", H73/H95)</f>
        <v>1.9206145966709347E-4</v>
      </c>
      <c r="J73" s="8" t="str">
        <f t="shared" si="6"/>
        <v>-</v>
      </c>
      <c r="K73" s="9">
        <f t="shared" si="7"/>
        <v>2.6666666666666665</v>
      </c>
    </row>
    <row r="74" spans="1:11" x14ac:dyDescent="0.25">
      <c r="A74" s="7" t="s">
        <v>396</v>
      </c>
      <c r="B74" s="65">
        <v>13</v>
      </c>
      <c r="C74" s="34">
        <f>IF(B95=0, "-", B74/B95)</f>
        <v>7.4669730040206779E-3</v>
      </c>
      <c r="D74" s="65">
        <v>0</v>
      </c>
      <c r="E74" s="9">
        <f>IF(D95=0, "-", D74/D95)</f>
        <v>0</v>
      </c>
      <c r="F74" s="81">
        <v>60</v>
      </c>
      <c r="G74" s="34">
        <f>IF(F95=0, "-", F74/F95)</f>
        <v>3.5020136578532658E-3</v>
      </c>
      <c r="H74" s="65">
        <v>0</v>
      </c>
      <c r="I74" s="9">
        <f>IF(H95=0, "-", H74/H95)</f>
        <v>0</v>
      </c>
      <c r="J74" s="8" t="str">
        <f t="shared" si="6"/>
        <v>-</v>
      </c>
      <c r="K74" s="9" t="str">
        <f t="shared" si="7"/>
        <v>-</v>
      </c>
    </row>
    <row r="75" spans="1:11" x14ac:dyDescent="0.25">
      <c r="A75" s="7" t="s">
        <v>397</v>
      </c>
      <c r="B75" s="65">
        <v>16</v>
      </c>
      <c r="C75" s="34">
        <f>IF(B95=0, "-", B75/B95)</f>
        <v>9.190120620333142E-3</v>
      </c>
      <c r="D75" s="65">
        <v>26</v>
      </c>
      <c r="E75" s="9">
        <f>IF(D95=0, "-", D75/D95)</f>
        <v>2.0569620253164556E-2</v>
      </c>
      <c r="F75" s="81">
        <v>210</v>
      </c>
      <c r="G75" s="34">
        <f>IF(F95=0, "-", F75/F95)</f>
        <v>1.225704780248643E-2</v>
      </c>
      <c r="H75" s="65">
        <v>175</v>
      </c>
      <c r="I75" s="9">
        <f>IF(H95=0, "-", H75/H95)</f>
        <v>1.1203585147247119E-2</v>
      </c>
      <c r="J75" s="8">
        <f t="shared" si="6"/>
        <v>-0.38461538461538464</v>
      </c>
      <c r="K75" s="9">
        <f t="shared" si="7"/>
        <v>0.2</v>
      </c>
    </row>
    <row r="76" spans="1:11" x14ac:dyDescent="0.25">
      <c r="A76" s="7" t="s">
        <v>398</v>
      </c>
      <c r="B76" s="65">
        <v>88</v>
      </c>
      <c r="C76" s="34">
        <f>IF(B95=0, "-", B76/B95)</f>
        <v>5.0545663411832281E-2</v>
      </c>
      <c r="D76" s="65">
        <v>38</v>
      </c>
      <c r="E76" s="9">
        <f>IF(D95=0, "-", D76/D95)</f>
        <v>3.0063291139240507E-2</v>
      </c>
      <c r="F76" s="81">
        <v>547</v>
      </c>
      <c r="G76" s="34">
        <f>IF(F95=0, "-", F76/F95)</f>
        <v>3.1926691180762273E-2</v>
      </c>
      <c r="H76" s="65">
        <v>322</v>
      </c>
      <c r="I76" s="9">
        <f>IF(H95=0, "-", H76/H95)</f>
        <v>2.0614596670934699E-2</v>
      </c>
      <c r="J76" s="8">
        <f t="shared" si="6"/>
        <v>1.3157894736842106</v>
      </c>
      <c r="K76" s="9">
        <f t="shared" si="7"/>
        <v>0.69875776397515532</v>
      </c>
    </row>
    <row r="77" spans="1:11" x14ac:dyDescent="0.25">
      <c r="A77" s="7" t="s">
        <v>399</v>
      </c>
      <c r="B77" s="65">
        <v>20</v>
      </c>
      <c r="C77" s="34">
        <f>IF(B95=0, "-", B77/B95)</f>
        <v>1.1487650775416428E-2</v>
      </c>
      <c r="D77" s="65">
        <v>0</v>
      </c>
      <c r="E77" s="9">
        <f>IF(D95=0, "-", D77/D95)</f>
        <v>0</v>
      </c>
      <c r="F77" s="81">
        <v>129</v>
      </c>
      <c r="G77" s="34">
        <f>IF(F95=0, "-", F77/F95)</f>
        <v>7.5293293643845212E-3</v>
      </c>
      <c r="H77" s="65">
        <v>0</v>
      </c>
      <c r="I77" s="9">
        <f>IF(H95=0, "-", H77/H95)</f>
        <v>0</v>
      </c>
      <c r="J77" s="8" t="str">
        <f t="shared" si="6"/>
        <v>-</v>
      </c>
      <c r="K77" s="9" t="str">
        <f t="shared" si="7"/>
        <v>-</v>
      </c>
    </row>
    <row r="78" spans="1:11" x14ac:dyDescent="0.25">
      <c r="A78" s="7" t="s">
        <v>400</v>
      </c>
      <c r="B78" s="65">
        <v>57</v>
      </c>
      <c r="C78" s="34">
        <f>IF(B95=0, "-", B78/B95)</f>
        <v>3.2739804709936815E-2</v>
      </c>
      <c r="D78" s="65">
        <v>45</v>
      </c>
      <c r="E78" s="9">
        <f>IF(D95=0, "-", D78/D95)</f>
        <v>3.5601265822784812E-2</v>
      </c>
      <c r="F78" s="81">
        <v>774</v>
      </c>
      <c r="G78" s="34">
        <f>IF(F95=0, "-", F78/F95)</f>
        <v>4.5175976186307129E-2</v>
      </c>
      <c r="H78" s="65">
        <v>678</v>
      </c>
      <c r="I78" s="9">
        <f>IF(H95=0, "-", H78/H95)</f>
        <v>4.3405889884763127E-2</v>
      </c>
      <c r="J78" s="8">
        <f t="shared" si="6"/>
        <v>0.26666666666666666</v>
      </c>
      <c r="K78" s="9">
        <f t="shared" si="7"/>
        <v>0.1415929203539823</v>
      </c>
    </row>
    <row r="79" spans="1:11" x14ac:dyDescent="0.25">
      <c r="A79" s="7" t="s">
        <v>401</v>
      </c>
      <c r="B79" s="65">
        <v>168</v>
      </c>
      <c r="C79" s="34">
        <f>IF(B95=0, "-", B79/B95)</f>
        <v>9.6496266513497991E-2</v>
      </c>
      <c r="D79" s="65">
        <v>40</v>
      </c>
      <c r="E79" s="9">
        <f>IF(D95=0, "-", D79/D95)</f>
        <v>3.1645569620253167E-2</v>
      </c>
      <c r="F79" s="81">
        <v>1524</v>
      </c>
      <c r="G79" s="34">
        <f>IF(F95=0, "-", F79/F95)</f>
        <v>8.895114690947295E-2</v>
      </c>
      <c r="H79" s="65">
        <v>1375</v>
      </c>
      <c r="I79" s="9">
        <f>IF(H95=0, "-", H79/H95)</f>
        <v>8.8028169014084501E-2</v>
      </c>
      <c r="J79" s="8">
        <f t="shared" si="6"/>
        <v>3.2</v>
      </c>
      <c r="K79" s="9">
        <f t="shared" si="7"/>
        <v>0.10836363636363637</v>
      </c>
    </row>
    <row r="80" spans="1:11" x14ac:dyDescent="0.25">
      <c r="A80" s="7" t="s">
        <v>402</v>
      </c>
      <c r="B80" s="65">
        <v>0</v>
      </c>
      <c r="C80" s="34">
        <f>IF(B95=0, "-", B80/B95)</f>
        <v>0</v>
      </c>
      <c r="D80" s="65">
        <v>0</v>
      </c>
      <c r="E80" s="9">
        <f>IF(D95=0, "-", D80/D95)</f>
        <v>0</v>
      </c>
      <c r="F80" s="81">
        <v>20</v>
      </c>
      <c r="G80" s="34">
        <f>IF(F95=0, "-", F80/F95)</f>
        <v>1.1673378859510886E-3</v>
      </c>
      <c r="H80" s="65">
        <v>25</v>
      </c>
      <c r="I80" s="9">
        <f>IF(H95=0, "-", H80/H95)</f>
        <v>1.6005121638924455E-3</v>
      </c>
      <c r="J80" s="8" t="str">
        <f t="shared" si="6"/>
        <v>-</v>
      </c>
      <c r="K80" s="9">
        <f t="shared" si="7"/>
        <v>-0.2</v>
      </c>
    </row>
    <row r="81" spans="1:11" x14ac:dyDescent="0.25">
      <c r="A81" s="7" t="s">
        <v>403</v>
      </c>
      <c r="B81" s="65">
        <v>191</v>
      </c>
      <c r="C81" s="34">
        <f>IF(B95=0, "-", B81/B95)</f>
        <v>0.10970706490522689</v>
      </c>
      <c r="D81" s="65">
        <v>79</v>
      </c>
      <c r="E81" s="9">
        <f>IF(D95=0, "-", D81/D95)</f>
        <v>6.25E-2</v>
      </c>
      <c r="F81" s="81">
        <v>1745</v>
      </c>
      <c r="G81" s="34">
        <f>IF(F95=0, "-", F81/F95)</f>
        <v>0.10185023054923248</v>
      </c>
      <c r="H81" s="65">
        <v>669</v>
      </c>
      <c r="I81" s="9">
        <f>IF(H95=0, "-", H81/H95)</f>
        <v>4.2829705505761845E-2</v>
      </c>
      <c r="J81" s="8">
        <f t="shared" si="6"/>
        <v>1.4177215189873418</v>
      </c>
      <c r="K81" s="9">
        <f t="shared" si="7"/>
        <v>1.608370702541106</v>
      </c>
    </row>
    <row r="82" spans="1:11" x14ac:dyDescent="0.25">
      <c r="A82" s="7" t="s">
        <v>404</v>
      </c>
      <c r="B82" s="65">
        <v>128</v>
      </c>
      <c r="C82" s="34">
        <f>IF(B95=0, "-", B82/B95)</f>
        <v>7.3520964962665136E-2</v>
      </c>
      <c r="D82" s="65">
        <v>244</v>
      </c>
      <c r="E82" s="9">
        <f>IF(D95=0, "-", D82/D95)</f>
        <v>0.19303797468354431</v>
      </c>
      <c r="F82" s="81">
        <v>2446</v>
      </c>
      <c r="G82" s="34">
        <f>IF(F95=0, "-", F82/F95)</f>
        <v>0.14276542345181814</v>
      </c>
      <c r="H82" s="65">
        <v>2181</v>
      </c>
      <c r="I82" s="9">
        <f>IF(H95=0, "-", H82/H95)</f>
        <v>0.13962868117797694</v>
      </c>
      <c r="J82" s="8">
        <f t="shared" si="6"/>
        <v>-0.47540983606557374</v>
      </c>
      <c r="K82" s="9">
        <f t="shared" si="7"/>
        <v>0.12150389729481889</v>
      </c>
    </row>
    <row r="83" spans="1:11" x14ac:dyDescent="0.25">
      <c r="A83" s="7" t="s">
        <v>405</v>
      </c>
      <c r="B83" s="65">
        <v>48</v>
      </c>
      <c r="C83" s="34">
        <f>IF(B95=0, "-", B83/B95)</f>
        <v>2.7570361860999426E-2</v>
      </c>
      <c r="D83" s="65">
        <v>46</v>
      </c>
      <c r="E83" s="9">
        <f>IF(D95=0, "-", D83/D95)</f>
        <v>3.6392405063291139E-2</v>
      </c>
      <c r="F83" s="81">
        <v>952</v>
      </c>
      <c r="G83" s="34">
        <f>IF(F95=0, "-", F83/F95)</f>
        <v>5.5565283371271812E-2</v>
      </c>
      <c r="H83" s="65">
        <v>445</v>
      </c>
      <c r="I83" s="9">
        <f>IF(H95=0, "-", H83/H95)</f>
        <v>2.8489116517285532E-2</v>
      </c>
      <c r="J83" s="8">
        <f t="shared" si="6"/>
        <v>4.3478260869565216E-2</v>
      </c>
      <c r="K83" s="9">
        <f t="shared" si="7"/>
        <v>1.1393258426966293</v>
      </c>
    </row>
    <row r="84" spans="1:11" x14ac:dyDescent="0.25">
      <c r="A84" s="7" t="s">
        <v>406</v>
      </c>
      <c r="B84" s="65">
        <v>312</v>
      </c>
      <c r="C84" s="34">
        <f>IF(B95=0, "-", B84/B95)</f>
        <v>0.17920735209649627</v>
      </c>
      <c r="D84" s="65">
        <v>175</v>
      </c>
      <c r="E84" s="9">
        <f>IF(D95=0, "-", D84/D95)</f>
        <v>0.13844936708860758</v>
      </c>
      <c r="F84" s="81">
        <v>2501</v>
      </c>
      <c r="G84" s="34">
        <f>IF(F95=0, "-", F84/F95)</f>
        <v>0.14597560263818363</v>
      </c>
      <c r="H84" s="65">
        <v>2074</v>
      </c>
      <c r="I84" s="9">
        <f>IF(H95=0, "-", H84/H95)</f>
        <v>0.1327784891165173</v>
      </c>
      <c r="J84" s="8">
        <f t="shared" si="6"/>
        <v>0.78285714285714281</v>
      </c>
      <c r="K84" s="9">
        <f t="shared" si="7"/>
        <v>0.20588235294117646</v>
      </c>
    </row>
    <row r="85" spans="1:11" x14ac:dyDescent="0.25">
      <c r="A85" s="7" t="s">
        <v>407</v>
      </c>
      <c r="B85" s="65">
        <v>160</v>
      </c>
      <c r="C85" s="34">
        <f>IF(B95=0, "-", B85/B95)</f>
        <v>9.190120620333142E-2</v>
      </c>
      <c r="D85" s="65">
        <v>121</v>
      </c>
      <c r="E85" s="9">
        <f>IF(D95=0, "-", D85/D95)</f>
        <v>9.5727848101265819E-2</v>
      </c>
      <c r="F85" s="81">
        <v>973</v>
      </c>
      <c r="G85" s="34">
        <f>IF(F95=0, "-", F85/F95)</f>
        <v>5.6790988151520456E-2</v>
      </c>
      <c r="H85" s="65">
        <v>2443</v>
      </c>
      <c r="I85" s="9">
        <f>IF(H95=0, "-", H85/H95)</f>
        <v>0.15640204865556978</v>
      </c>
      <c r="J85" s="8">
        <f t="shared" si="6"/>
        <v>0.32231404958677684</v>
      </c>
      <c r="K85" s="9">
        <f t="shared" si="7"/>
        <v>-0.60171919770773641</v>
      </c>
    </row>
    <row r="86" spans="1:11" x14ac:dyDescent="0.25">
      <c r="A86" s="7" t="s">
        <v>408</v>
      </c>
      <c r="B86" s="65">
        <v>2</v>
      </c>
      <c r="C86" s="34">
        <f>IF(B95=0, "-", B86/B95)</f>
        <v>1.1487650775416428E-3</v>
      </c>
      <c r="D86" s="65">
        <v>3</v>
      </c>
      <c r="E86" s="9">
        <f>IF(D95=0, "-", D86/D95)</f>
        <v>2.3734177215189874E-3</v>
      </c>
      <c r="F86" s="81">
        <v>32</v>
      </c>
      <c r="G86" s="34">
        <f>IF(F95=0, "-", F86/F95)</f>
        <v>1.8677406175217418E-3</v>
      </c>
      <c r="H86" s="65">
        <v>41</v>
      </c>
      <c r="I86" s="9">
        <f>IF(H95=0, "-", H86/H95)</f>
        <v>2.6248399487836106E-3</v>
      </c>
      <c r="J86" s="8">
        <f t="shared" si="6"/>
        <v>-0.33333333333333331</v>
      </c>
      <c r="K86" s="9">
        <f t="shared" si="7"/>
        <v>-0.21951219512195122</v>
      </c>
    </row>
    <row r="87" spans="1:11" x14ac:dyDescent="0.25">
      <c r="A87" s="7" t="s">
        <v>409</v>
      </c>
      <c r="B87" s="65">
        <v>3</v>
      </c>
      <c r="C87" s="34">
        <f>IF(B95=0, "-", B87/B95)</f>
        <v>1.7231476163124641E-3</v>
      </c>
      <c r="D87" s="65">
        <v>0</v>
      </c>
      <c r="E87" s="9">
        <f>IF(D95=0, "-", D87/D95)</f>
        <v>0</v>
      </c>
      <c r="F87" s="81">
        <v>11</v>
      </c>
      <c r="G87" s="34">
        <f>IF(F95=0, "-", F87/F95)</f>
        <v>6.4203583727309873E-4</v>
      </c>
      <c r="H87" s="65">
        <v>14</v>
      </c>
      <c r="I87" s="9">
        <f>IF(H95=0, "-", H87/H95)</f>
        <v>8.9628681177976953E-4</v>
      </c>
      <c r="J87" s="8" t="str">
        <f t="shared" si="6"/>
        <v>-</v>
      </c>
      <c r="K87" s="9">
        <f t="shared" si="7"/>
        <v>-0.21428571428571427</v>
      </c>
    </row>
    <row r="88" spans="1:11" x14ac:dyDescent="0.25">
      <c r="A88" s="7" t="s">
        <v>410</v>
      </c>
      <c r="B88" s="65">
        <v>15</v>
      </c>
      <c r="C88" s="34">
        <f>IF(B95=0, "-", B88/B95)</f>
        <v>8.6157380815623207E-3</v>
      </c>
      <c r="D88" s="65">
        <v>6</v>
      </c>
      <c r="E88" s="9">
        <f>IF(D95=0, "-", D88/D95)</f>
        <v>4.7468354430379748E-3</v>
      </c>
      <c r="F88" s="81">
        <v>240</v>
      </c>
      <c r="G88" s="34">
        <f>IF(F95=0, "-", F88/F95)</f>
        <v>1.4008054631413063E-2</v>
      </c>
      <c r="H88" s="65">
        <v>151</v>
      </c>
      <c r="I88" s="9">
        <f>IF(H95=0, "-", H88/H95)</f>
        <v>9.6670934699103709E-3</v>
      </c>
      <c r="J88" s="8">
        <f t="shared" si="6"/>
        <v>1.5</v>
      </c>
      <c r="K88" s="9">
        <f t="shared" si="7"/>
        <v>0.58940397350993379</v>
      </c>
    </row>
    <row r="89" spans="1:11" x14ac:dyDescent="0.25">
      <c r="A89" s="7" t="s">
        <v>411</v>
      </c>
      <c r="B89" s="65">
        <v>9</v>
      </c>
      <c r="C89" s="34">
        <f>IF(B95=0, "-", B89/B95)</f>
        <v>5.1694428489373924E-3</v>
      </c>
      <c r="D89" s="65">
        <v>3</v>
      </c>
      <c r="E89" s="9">
        <f>IF(D95=0, "-", D89/D95)</f>
        <v>2.3734177215189874E-3</v>
      </c>
      <c r="F89" s="81">
        <v>45</v>
      </c>
      <c r="G89" s="34">
        <f>IF(F95=0, "-", F89/F95)</f>
        <v>2.6265102433899491E-3</v>
      </c>
      <c r="H89" s="65">
        <v>85</v>
      </c>
      <c r="I89" s="9">
        <f>IF(H95=0, "-", H89/H95)</f>
        <v>5.441741357234315E-3</v>
      </c>
      <c r="J89" s="8">
        <f t="shared" si="6"/>
        <v>2</v>
      </c>
      <c r="K89" s="9">
        <f t="shared" si="7"/>
        <v>-0.47058823529411764</v>
      </c>
    </row>
    <row r="90" spans="1:11" x14ac:dyDescent="0.25">
      <c r="A90" s="7" t="s">
        <v>412</v>
      </c>
      <c r="B90" s="65">
        <v>4</v>
      </c>
      <c r="C90" s="34">
        <f>IF(B95=0, "-", B90/B95)</f>
        <v>2.2975301550832855E-3</v>
      </c>
      <c r="D90" s="65">
        <v>1</v>
      </c>
      <c r="E90" s="9">
        <f>IF(D95=0, "-", D90/D95)</f>
        <v>7.911392405063291E-4</v>
      </c>
      <c r="F90" s="81">
        <v>48</v>
      </c>
      <c r="G90" s="34">
        <f>IF(F95=0, "-", F90/F95)</f>
        <v>2.8016109262826126E-3</v>
      </c>
      <c r="H90" s="65">
        <v>36</v>
      </c>
      <c r="I90" s="9">
        <f>IF(H95=0, "-", H90/H95)</f>
        <v>2.3047375160051217E-3</v>
      </c>
      <c r="J90" s="8">
        <f t="shared" si="6"/>
        <v>3</v>
      </c>
      <c r="K90" s="9">
        <f t="shared" si="7"/>
        <v>0.33333333333333331</v>
      </c>
    </row>
    <row r="91" spans="1:11" x14ac:dyDescent="0.25">
      <c r="A91" s="7" t="s">
        <v>413</v>
      </c>
      <c r="B91" s="65">
        <v>138</v>
      </c>
      <c r="C91" s="34">
        <f>IF(B95=0, "-", B91/B95)</f>
        <v>7.9264790350373343E-2</v>
      </c>
      <c r="D91" s="65">
        <v>137</v>
      </c>
      <c r="E91" s="9">
        <f>IF(D95=0, "-", D91/D95)</f>
        <v>0.10838607594936708</v>
      </c>
      <c r="F91" s="81">
        <v>1093</v>
      </c>
      <c r="G91" s="34">
        <f>IF(F95=0, "-", F91/F95)</f>
        <v>6.379501546722699E-2</v>
      </c>
      <c r="H91" s="65">
        <v>1181</v>
      </c>
      <c r="I91" s="9">
        <f>IF(H95=0, "-", H91/H95)</f>
        <v>7.5608194622279135E-2</v>
      </c>
      <c r="J91" s="8">
        <f t="shared" si="6"/>
        <v>7.2992700729927005E-3</v>
      </c>
      <c r="K91" s="9">
        <f t="shared" si="7"/>
        <v>-7.4513124470787465E-2</v>
      </c>
    </row>
    <row r="92" spans="1:11" x14ac:dyDescent="0.25">
      <c r="A92" s="7" t="s">
        <v>414</v>
      </c>
      <c r="B92" s="65">
        <v>247</v>
      </c>
      <c r="C92" s="34">
        <f>IF(B95=0, "-", B92/B95)</f>
        <v>0.14187248707639288</v>
      </c>
      <c r="D92" s="65">
        <v>289</v>
      </c>
      <c r="E92" s="9">
        <f>IF(D95=0, "-", D92/D95)</f>
        <v>0.22863924050632911</v>
      </c>
      <c r="F92" s="81">
        <v>3347</v>
      </c>
      <c r="G92" s="34">
        <f>IF(F95=0, "-", F92/F95)</f>
        <v>0.19535399521391467</v>
      </c>
      <c r="H92" s="65">
        <v>3490</v>
      </c>
      <c r="I92" s="9">
        <f>IF(H95=0, "-", H92/H95)</f>
        <v>0.22343149807938539</v>
      </c>
      <c r="J92" s="8">
        <f t="shared" si="6"/>
        <v>-0.1453287197231834</v>
      </c>
      <c r="K92" s="9">
        <f t="shared" si="7"/>
        <v>-4.0974212034383957E-2</v>
      </c>
    </row>
    <row r="93" spans="1:11" x14ac:dyDescent="0.25">
      <c r="A93" s="7" t="s">
        <v>415</v>
      </c>
      <c r="B93" s="65">
        <v>27</v>
      </c>
      <c r="C93" s="34">
        <f>IF(B95=0, "-", B93/B95)</f>
        <v>1.5508328546812177E-2</v>
      </c>
      <c r="D93" s="65">
        <v>11</v>
      </c>
      <c r="E93" s="9">
        <f>IF(D95=0, "-", D93/D95)</f>
        <v>8.7025316455696198E-3</v>
      </c>
      <c r="F93" s="81">
        <v>210</v>
      </c>
      <c r="G93" s="34">
        <f>IF(F95=0, "-", F93/F95)</f>
        <v>1.225704780248643E-2</v>
      </c>
      <c r="H93" s="65">
        <v>232</v>
      </c>
      <c r="I93" s="9">
        <f>IF(H95=0, "-", H93/H95)</f>
        <v>1.4852752880921895E-2</v>
      </c>
      <c r="J93" s="8">
        <f t="shared" si="6"/>
        <v>1.4545454545454546</v>
      </c>
      <c r="K93" s="9">
        <f t="shared" si="7"/>
        <v>-9.4827586206896547E-2</v>
      </c>
    </row>
    <row r="94" spans="1:11" x14ac:dyDescent="0.25">
      <c r="A94" s="2"/>
      <c r="B94" s="68"/>
      <c r="C94" s="33"/>
      <c r="D94" s="68"/>
      <c r="E94" s="6"/>
      <c r="F94" s="82"/>
      <c r="G94" s="33"/>
      <c r="H94" s="68"/>
      <c r="I94" s="6"/>
      <c r="J94" s="5"/>
      <c r="K94" s="6"/>
    </row>
    <row r="95" spans="1:11" s="43" customFormat="1" x14ac:dyDescent="0.25">
      <c r="A95" s="162" t="s">
        <v>617</v>
      </c>
      <c r="B95" s="71">
        <f>SUM(B72:B94)</f>
        <v>1741</v>
      </c>
      <c r="C95" s="40">
        <f>B95/8635</f>
        <v>0.20162130862767805</v>
      </c>
      <c r="D95" s="71">
        <f>SUM(D72:D94)</f>
        <v>1264</v>
      </c>
      <c r="E95" s="41">
        <f>D95/7692</f>
        <v>0.1643265730629225</v>
      </c>
      <c r="F95" s="77">
        <f>SUM(F72:F94)</f>
        <v>17133</v>
      </c>
      <c r="G95" s="42">
        <f>F95/105905</f>
        <v>0.16177706435012512</v>
      </c>
      <c r="H95" s="71">
        <f>SUM(H72:H94)</f>
        <v>15620</v>
      </c>
      <c r="I95" s="41">
        <f>H95/106134</f>
        <v>0.14717244238415589</v>
      </c>
      <c r="J95" s="37">
        <f>IF(D95=0, "-", IF((B95-D95)/D95&lt;10, (B95-D95)/D95, "&gt;999%"))</f>
        <v>0.377373417721519</v>
      </c>
      <c r="K95" s="38">
        <f>IF(H95=0, "-", IF((F95-H95)/H95&lt;10, (F95-H95)/H95, "&gt;999%"))</f>
        <v>9.6862996158770809E-2</v>
      </c>
    </row>
    <row r="96" spans="1:11" x14ac:dyDescent="0.25">
      <c r="B96" s="83"/>
      <c r="D96" s="83"/>
      <c r="F96" s="83"/>
      <c r="H96" s="83"/>
    </row>
    <row r="97" spans="1:11" x14ac:dyDescent="0.25">
      <c r="A97" s="163" t="s">
        <v>156</v>
      </c>
      <c r="B97" s="61" t="s">
        <v>12</v>
      </c>
      <c r="C97" s="62" t="s">
        <v>13</v>
      </c>
      <c r="D97" s="61" t="s">
        <v>12</v>
      </c>
      <c r="E97" s="63" t="s">
        <v>13</v>
      </c>
      <c r="F97" s="62" t="s">
        <v>12</v>
      </c>
      <c r="G97" s="62" t="s">
        <v>13</v>
      </c>
      <c r="H97" s="61" t="s">
        <v>12</v>
      </c>
      <c r="I97" s="63" t="s">
        <v>13</v>
      </c>
      <c r="J97" s="61"/>
      <c r="K97" s="63"/>
    </row>
    <row r="98" spans="1:11" x14ac:dyDescent="0.25">
      <c r="A98" s="7" t="s">
        <v>416</v>
      </c>
      <c r="B98" s="65">
        <v>5</v>
      </c>
      <c r="C98" s="34">
        <f>IF(B118=0, "-", B98/B118)</f>
        <v>2.976190476190476E-2</v>
      </c>
      <c r="D98" s="65">
        <v>1</v>
      </c>
      <c r="E98" s="9">
        <f>IF(D118=0, "-", D98/D118)</f>
        <v>1.020408163265306E-2</v>
      </c>
      <c r="F98" s="81">
        <v>20</v>
      </c>
      <c r="G98" s="34">
        <f>IF(F118=0, "-", F98/F118)</f>
        <v>7.6893502499038834E-3</v>
      </c>
      <c r="H98" s="65">
        <v>16</v>
      </c>
      <c r="I98" s="9">
        <f>IF(H118=0, "-", H98/H118)</f>
        <v>8.9335566722501397E-3</v>
      </c>
      <c r="J98" s="8">
        <f t="shared" ref="J98:J116" si="8">IF(D98=0, "-", IF((B98-D98)/D98&lt;10, (B98-D98)/D98, "&gt;999%"))</f>
        <v>4</v>
      </c>
      <c r="K98" s="9">
        <f t="shared" ref="K98:K116" si="9">IF(H98=0, "-", IF((F98-H98)/H98&lt;10, (F98-H98)/H98, "&gt;999%"))</f>
        <v>0.25</v>
      </c>
    </row>
    <row r="99" spans="1:11" x14ac:dyDescent="0.25">
      <c r="A99" s="7" t="s">
        <v>417</v>
      </c>
      <c r="B99" s="65">
        <v>13</v>
      </c>
      <c r="C99" s="34">
        <f>IF(B118=0, "-", B99/B118)</f>
        <v>7.7380952380952384E-2</v>
      </c>
      <c r="D99" s="65">
        <v>10</v>
      </c>
      <c r="E99" s="9">
        <f>IF(D118=0, "-", D99/D118)</f>
        <v>0.10204081632653061</v>
      </c>
      <c r="F99" s="81">
        <v>165</v>
      </c>
      <c r="G99" s="34">
        <f>IF(F118=0, "-", F99/F118)</f>
        <v>6.3437139561707032E-2</v>
      </c>
      <c r="H99" s="65">
        <v>211</v>
      </c>
      <c r="I99" s="9">
        <f>IF(H118=0, "-", H99/H118)</f>
        <v>0.11781127861529872</v>
      </c>
      <c r="J99" s="8">
        <f t="shared" si="8"/>
        <v>0.3</v>
      </c>
      <c r="K99" s="9">
        <f t="shared" si="9"/>
        <v>-0.21800947867298578</v>
      </c>
    </row>
    <row r="100" spans="1:11" x14ac:dyDescent="0.25">
      <c r="A100" s="7" t="s">
        <v>418</v>
      </c>
      <c r="B100" s="65">
        <v>8</v>
      </c>
      <c r="C100" s="34">
        <f>IF(B118=0, "-", B100/B118)</f>
        <v>4.7619047619047616E-2</v>
      </c>
      <c r="D100" s="65">
        <v>19</v>
      </c>
      <c r="E100" s="9">
        <f>IF(D118=0, "-", D100/D118)</f>
        <v>0.19387755102040816</v>
      </c>
      <c r="F100" s="81">
        <v>209</v>
      </c>
      <c r="G100" s="34">
        <f>IF(F118=0, "-", F100/F118)</f>
        <v>8.0353710111495585E-2</v>
      </c>
      <c r="H100" s="65">
        <v>301</v>
      </c>
      <c r="I100" s="9">
        <f>IF(H118=0, "-", H100/H118)</f>
        <v>0.16806253489670575</v>
      </c>
      <c r="J100" s="8">
        <f t="shared" si="8"/>
        <v>-0.57894736842105265</v>
      </c>
      <c r="K100" s="9">
        <f t="shared" si="9"/>
        <v>-0.30564784053156147</v>
      </c>
    </row>
    <row r="101" spans="1:11" x14ac:dyDescent="0.25">
      <c r="A101" s="7" t="s">
        <v>419</v>
      </c>
      <c r="B101" s="65">
        <v>3</v>
      </c>
      <c r="C101" s="34">
        <f>IF(B118=0, "-", B101/B118)</f>
        <v>1.7857142857142856E-2</v>
      </c>
      <c r="D101" s="65">
        <v>1</v>
      </c>
      <c r="E101" s="9">
        <f>IF(D118=0, "-", D101/D118)</f>
        <v>1.020408163265306E-2</v>
      </c>
      <c r="F101" s="81">
        <v>72</v>
      </c>
      <c r="G101" s="34">
        <f>IF(F118=0, "-", F101/F118)</f>
        <v>2.768166089965398E-2</v>
      </c>
      <c r="H101" s="65">
        <v>50</v>
      </c>
      <c r="I101" s="9">
        <f>IF(H118=0, "-", H101/H118)</f>
        <v>2.7917364600781685E-2</v>
      </c>
      <c r="J101" s="8">
        <f t="shared" si="8"/>
        <v>2</v>
      </c>
      <c r="K101" s="9">
        <f t="shared" si="9"/>
        <v>0.44</v>
      </c>
    </row>
    <row r="102" spans="1:11" x14ac:dyDescent="0.25">
      <c r="A102" s="7" t="s">
        <v>420</v>
      </c>
      <c r="B102" s="65">
        <v>2</v>
      </c>
      <c r="C102" s="34">
        <f>IF(B118=0, "-", B102/B118)</f>
        <v>1.1904761904761904E-2</v>
      </c>
      <c r="D102" s="65">
        <v>0</v>
      </c>
      <c r="E102" s="9">
        <f>IF(D118=0, "-", D102/D118)</f>
        <v>0</v>
      </c>
      <c r="F102" s="81">
        <v>14</v>
      </c>
      <c r="G102" s="34">
        <f>IF(F118=0, "-", F102/F118)</f>
        <v>5.3825451749327183E-3</v>
      </c>
      <c r="H102" s="65">
        <v>0</v>
      </c>
      <c r="I102" s="9">
        <f>IF(H118=0, "-", H102/H118)</f>
        <v>0</v>
      </c>
      <c r="J102" s="8" t="str">
        <f t="shared" si="8"/>
        <v>-</v>
      </c>
      <c r="K102" s="9" t="str">
        <f t="shared" si="9"/>
        <v>-</v>
      </c>
    </row>
    <row r="103" spans="1:11" x14ac:dyDescent="0.25">
      <c r="A103" s="7" t="s">
        <v>421</v>
      </c>
      <c r="B103" s="65">
        <v>0</v>
      </c>
      <c r="C103" s="34">
        <f>IF(B118=0, "-", B103/B118)</f>
        <v>0</v>
      </c>
      <c r="D103" s="65">
        <v>0</v>
      </c>
      <c r="E103" s="9">
        <f>IF(D118=0, "-", D103/D118)</f>
        <v>0</v>
      </c>
      <c r="F103" s="81">
        <v>5</v>
      </c>
      <c r="G103" s="34">
        <f>IF(F118=0, "-", F103/F118)</f>
        <v>1.9223375624759708E-3</v>
      </c>
      <c r="H103" s="65">
        <v>0</v>
      </c>
      <c r="I103" s="9">
        <f>IF(H118=0, "-", H103/H118)</f>
        <v>0</v>
      </c>
      <c r="J103" s="8" t="str">
        <f t="shared" si="8"/>
        <v>-</v>
      </c>
      <c r="K103" s="9" t="str">
        <f t="shared" si="9"/>
        <v>-</v>
      </c>
    </row>
    <row r="104" spans="1:11" x14ac:dyDescent="0.25">
      <c r="A104" s="7" t="s">
        <v>422</v>
      </c>
      <c r="B104" s="65">
        <v>5</v>
      </c>
      <c r="C104" s="34">
        <f>IF(B118=0, "-", B104/B118)</f>
        <v>2.976190476190476E-2</v>
      </c>
      <c r="D104" s="65">
        <v>4</v>
      </c>
      <c r="E104" s="9">
        <f>IF(D118=0, "-", D104/D118)</f>
        <v>4.0816326530612242E-2</v>
      </c>
      <c r="F104" s="81">
        <v>43</v>
      </c>
      <c r="G104" s="34">
        <f>IF(F118=0, "-", F104/F118)</f>
        <v>1.6532103037293348E-2</v>
      </c>
      <c r="H104" s="65">
        <v>18</v>
      </c>
      <c r="I104" s="9">
        <f>IF(H118=0, "-", H104/H118)</f>
        <v>1.0050251256281407E-2</v>
      </c>
      <c r="J104" s="8">
        <f t="shared" si="8"/>
        <v>0.25</v>
      </c>
      <c r="K104" s="9">
        <f t="shared" si="9"/>
        <v>1.3888888888888888</v>
      </c>
    </row>
    <row r="105" spans="1:11" x14ac:dyDescent="0.25">
      <c r="A105" s="7" t="s">
        <v>423</v>
      </c>
      <c r="B105" s="65">
        <v>9</v>
      </c>
      <c r="C105" s="34">
        <f>IF(B118=0, "-", B105/B118)</f>
        <v>5.3571428571428568E-2</v>
      </c>
      <c r="D105" s="65">
        <v>7</v>
      </c>
      <c r="E105" s="9">
        <f>IF(D118=0, "-", D105/D118)</f>
        <v>7.1428571428571425E-2</v>
      </c>
      <c r="F105" s="81">
        <v>73</v>
      </c>
      <c r="G105" s="34">
        <f>IF(F118=0, "-", F105/F118)</f>
        <v>2.8066128412149175E-2</v>
      </c>
      <c r="H105" s="65">
        <v>13</v>
      </c>
      <c r="I105" s="9">
        <f>IF(H118=0, "-", H105/H118)</f>
        <v>7.2585147962032385E-3</v>
      </c>
      <c r="J105" s="8">
        <f t="shared" si="8"/>
        <v>0.2857142857142857</v>
      </c>
      <c r="K105" s="9">
        <f t="shared" si="9"/>
        <v>4.615384615384615</v>
      </c>
    </row>
    <row r="106" spans="1:11" x14ac:dyDescent="0.25">
      <c r="A106" s="7" t="s">
        <v>424</v>
      </c>
      <c r="B106" s="65">
        <v>0</v>
      </c>
      <c r="C106" s="34">
        <f>IF(B118=0, "-", B106/B118)</f>
        <v>0</v>
      </c>
      <c r="D106" s="65">
        <v>1</v>
      </c>
      <c r="E106" s="9">
        <f>IF(D118=0, "-", D106/D118)</f>
        <v>1.020408163265306E-2</v>
      </c>
      <c r="F106" s="81">
        <v>46</v>
      </c>
      <c r="G106" s="34">
        <f>IF(F118=0, "-", F106/F118)</f>
        <v>1.768550557477893E-2</v>
      </c>
      <c r="H106" s="65">
        <v>65</v>
      </c>
      <c r="I106" s="9">
        <f>IF(H118=0, "-", H106/H118)</f>
        <v>3.6292573981016193E-2</v>
      </c>
      <c r="J106" s="8">
        <f t="shared" si="8"/>
        <v>-1</v>
      </c>
      <c r="K106" s="9">
        <f t="shared" si="9"/>
        <v>-0.29230769230769232</v>
      </c>
    </row>
    <row r="107" spans="1:11" x14ac:dyDescent="0.25">
      <c r="A107" s="7" t="s">
        <v>425</v>
      </c>
      <c r="B107" s="65">
        <v>0</v>
      </c>
      <c r="C107" s="34">
        <f>IF(B118=0, "-", B107/B118)</f>
        <v>0</v>
      </c>
      <c r="D107" s="65">
        <v>2</v>
      </c>
      <c r="E107" s="9">
        <f>IF(D118=0, "-", D107/D118)</f>
        <v>2.0408163265306121E-2</v>
      </c>
      <c r="F107" s="81">
        <v>61</v>
      </c>
      <c r="G107" s="34">
        <f>IF(F118=0, "-", F107/F118)</f>
        <v>2.3452518262206845E-2</v>
      </c>
      <c r="H107" s="65">
        <v>112</v>
      </c>
      <c r="I107" s="9">
        <f>IF(H118=0, "-", H107/H118)</f>
        <v>6.2534896705750978E-2</v>
      </c>
      <c r="J107" s="8">
        <f t="shared" si="8"/>
        <v>-1</v>
      </c>
      <c r="K107" s="9">
        <f t="shared" si="9"/>
        <v>-0.45535714285714285</v>
      </c>
    </row>
    <row r="108" spans="1:11" x14ac:dyDescent="0.25">
      <c r="A108" s="7" t="s">
        <v>426</v>
      </c>
      <c r="B108" s="65">
        <v>22</v>
      </c>
      <c r="C108" s="34">
        <f>IF(B118=0, "-", B108/B118)</f>
        <v>0.13095238095238096</v>
      </c>
      <c r="D108" s="65">
        <v>4</v>
      </c>
      <c r="E108" s="9">
        <f>IF(D118=0, "-", D108/D118)</f>
        <v>4.0816326530612242E-2</v>
      </c>
      <c r="F108" s="81">
        <v>230</v>
      </c>
      <c r="G108" s="34">
        <f>IF(F118=0, "-", F108/F118)</f>
        <v>8.8427527873894657E-2</v>
      </c>
      <c r="H108" s="65">
        <v>220</v>
      </c>
      <c r="I108" s="9">
        <f>IF(H118=0, "-", H108/H118)</f>
        <v>0.12283640424343942</v>
      </c>
      <c r="J108" s="8">
        <f t="shared" si="8"/>
        <v>4.5</v>
      </c>
      <c r="K108" s="9">
        <f t="shared" si="9"/>
        <v>4.5454545454545456E-2</v>
      </c>
    </row>
    <row r="109" spans="1:11" x14ac:dyDescent="0.25">
      <c r="A109" s="7" t="s">
        <v>427</v>
      </c>
      <c r="B109" s="65">
        <v>0</v>
      </c>
      <c r="C109" s="34">
        <f>IF(B118=0, "-", B109/B118)</f>
        <v>0</v>
      </c>
      <c r="D109" s="65">
        <v>0</v>
      </c>
      <c r="E109" s="9">
        <f>IF(D118=0, "-", D109/D118)</f>
        <v>0</v>
      </c>
      <c r="F109" s="81">
        <v>7</v>
      </c>
      <c r="G109" s="34">
        <f>IF(F118=0, "-", F109/F118)</f>
        <v>2.6912725874663592E-3</v>
      </c>
      <c r="H109" s="65">
        <v>0</v>
      </c>
      <c r="I109" s="9">
        <f>IF(H118=0, "-", H109/H118)</f>
        <v>0</v>
      </c>
      <c r="J109" s="8" t="str">
        <f t="shared" si="8"/>
        <v>-</v>
      </c>
      <c r="K109" s="9" t="str">
        <f t="shared" si="9"/>
        <v>-</v>
      </c>
    </row>
    <row r="110" spans="1:11" x14ac:dyDescent="0.25">
      <c r="A110" s="7" t="s">
        <v>428</v>
      </c>
      <c r="B110" s="65">
        <v>2</v>
      </c>
      <c r="C110" s="34">
        <f>IF(B118=0, "-", B110/B118)</f>
        <v>1.1904761904761904E-2</v>
      </c>
      <c r="D110" s="65">
        <v>1</v>
      </c>
      <c r="E110" s="9">
        <f>IF(D118=0, "-", D110/D118)</f>
        <v>1.020408163265306E-2</v>
      </c>
      <c r="F110" s="81">
        <v>21</v>
      </c>
      <c r="G110" s="34">
        <f>IF(F118=0, "-", F110/F118)</f>
        <v>8.0738177623990767E-3</v>
      </c>
      <c r="H110" s="65">
        <v>12</v>
      </c>
      <c r="I110" s="9">
        <f>IF(H118=0, "-", H110/H118)</f>
        <v>6.7001675041876048E-3</v>
      </c>
      <c r="J110" s="8">
        <f t="shared" si="8"/>
        <v>1</v>
      </c>
      <c r="K110" s="9">
        <f t="shared" si="9"/>
        <v>0.75</v>
      </c>
    </row>
    <row r="111" spans="1:11" x14ac:dyDescent="0.25">
      <c r="A111" s="7" t="s">
        <v>429</v>
      </c>
      <c r="B111" s="65">
        <v>3</v>
      </c>
      <c r="C111" s="34">
        <f>IF(B118=0, "-", B111/B118)</f>
        <v>1.7857142857142856E-2</v>
      </c>
      <c r="D111" s="65">
        <v>5</v>
      </c>
      <c r="E111" s="9">
        <f>IF(D118=0, "-", D111/D118)</f>
        <v>5.1020408163265307E-2</v>
      </c>
      <c r="F111" s="81">
        <v>72</v>
      </c>
      <c r="G111" s="34">
        <f>IF(F118=0, "-", F111/F118)</f>
        <v>2.768166089965398E-2</v>
      </c>
      <c r="H111" s="65">
        <v>187</v>
      </c>
      <c r="I111" s="9">
        <f>IF(H118=0, "-", H111/H118)</f>
        <v>0.1044109436069235</v>
      </c>
      <c r="J111" s="8">
        <f t="shared" si="8"/>
        <v>-0.4</v>
      </c>
      <c r="K111" s="9">
        <f t="shared" si="9"/>
        <v>-0.61497326203208558</v>
      </c>
    </row>
    <row r="112" spans="1:11" x14ac:dyDescent="0.25">
      <c r="A112" s="7" t="s">
        <v>430</v>
      </c>
      <c r="B112" s="65">
        <v>0</v>
      </c>
      <c r="C112" s="34">
        <f>IF(B118=0, "-", B112/B118)</f>
        <v>0</v>
      </c>
      <c r="D112" s="65">
        <v>3</v>
      </c>
      <c r="E112" s="9">
        <f>IF(D118=0, "-", D112/D118)</f>
        <v>3.0612244897959183E-2</v>
      </c>
      <c r="F112" s="81">
        <v>67</v>
      </c>
      <c r="G112" s="34">
        <f>IF(F118=0, "-", F112/F118)</f>
        <v>2.5759323337178008E-2</v>
      </c>
      <c r="H112" s="65">
        <v>39</v>
      </c>
      <c r="I112" s="9">
        <f>IF(H118=0, "-", H112/H118)</f>
        <v>2.1775544388609715E-2</v>
      </c>
      <c r="J112" s="8">
        <f t="shared" si="8"/>
        <v>-1</v>
      </c>
      <c r="K112" s="9">
        <f t="shared" si="9"/>
        <v>0.71794871794871795</v>
      </c>
    </row>
    <row r="113" spans="1:11" x14ac:dyDescent="0.25">
      <c r="A113" s="7" t="s">
        <v>431</v>
      </c>
      <c r="B113" s="65">
        <v>12</v>
      </c>
      <c r="C113" s="34">
        <f>IF(B118=0, "-", B113/B118)</f>
        <v>7.1428571428571425E-2</v>
      </c>
      <c r="D113" s="65">
        <v>13</v>
      </c>
      <c r="E113" s="9">
        <f>IF(D118=0, "-", D113/D118)</f>
        <v>0.1326530612244898</v>
      </c>
      <c r="F113" s="81">
        <v>225</v>
      </c>
      <c r="G113" s="34">
        <f>IF(F118=0, "-", F113/F118)</f>
        <v>8.6505190311418678E-2</v>
      </c>
      <c r="H113" s="65">
        <v>174</v>
      </c>
      <c r="I113" s="9">
        <f>IF(H118=0, "-", H113/H118)</f>
        <v>9.7152428810720268E-2</v>
      </c>
      <c r="J113" s="8">
        <f t="shared" si="8"/>
        <v>-7.6923076923076927E-2</v>
      </c>
      <c r="K113" s="9">
        <f t="shared" si="9"/>
        <v>0.29310344827586204</v>
      </c>
    </row>
    <row r="114" spans="1:11" x14ac:dyDescent="0.25">
      <c r="A114" s="7" t="s">
        <v>432</v>
      </c>
      <c r="B114" s="65">
        <v>25</v>
      </c>
      <c r="C114" s="34">
        <f>IF(B118=0, "-", B114/B118)</f>
        <v>0.14880952380952381</v>
      </c>
      <c r="D114" s="65">
        <v>21</v>
      </c>
      <c r="E114" s="9">
        <f>IF(D118=0, "-", D114/D118)</f>
        <v>0.21428571428571427</v>
      </c>
      <c r="F114" s="81">
        <v>186</v>
      </c>
      <c r="G114" s="34">
        <f>IF(F118=0, "-", F114/F118)</f>
        <v>7.1510957324106117E-2</v>
      </c>
      <c r="H114" s="65">
        <v>176</v>
      </c>
      <c r="I114" s="9">
        <f>IF(H118=0, "-", H114/H118)</f>
        <v>9.8269123394751537E-2</v>
      </c>
      <c r="J114" s="8">
        <f t="shared" si="8"/>
        <v>0.19047619047619047</v>
      </c>
      <c r="K114" s="9">
        <f t="shared" si="9"/>
        <v>5.6818181818181816E-2</v>
      </c>
    </row>
    <row r="115" spans="1:11" x14ac:dyDescent="0.25">
      <c r="A115" s="7" t="s">
        <v>433</v>
      </c>
      <c r="B115" s="65">
        <v>40</v>
      </c>
      <c r="C115" s="34">
        <f>IF(B118=0, "-", B115/B118)</f>
        <v>0.23809523809523808</v>
      </c>
      <c r="D115" s="65">
        <v>0</v>
      </c>
      <c r="E115" s="9">
        <f>IF(D118=0, "-", D115/D118)</f>
        <v>0</v>
      </c>
      <c r="F115" s="81">
        <v>892</v>
      </c>
      <c r="G115" s="34">
        <f>IF(F118=0, "-", F115/F118)</f>
        <v>0.34294502114571318</v>
      </c>
      <c r="H115" s="65">
        <v>0</v>
      </c>
      <c r="I115" s="9">
        <f>IF(H118=0, "-", H115/H118)</f>
        <v>0</v>
      </c>
      <c r="J115" s="8" t="str">
        <f t="shared" si="8"/>
        <v>-</v>
      </c>
      <c r="K115" s="9" t="str">
        <f t="shared" si="9"/>
        <v>-</v>
      </c>
    </row>
    <row r="116" spans="1:11" x14ac:dyDescent="0.25">
      <c r="A116" s="7" t="s">
        <v>434</v>
      </c>
      <c r="B116" s="65">
        <v>19</v>
      </c>
      <c r="C116" s="34">
        <f>IF(B118=0, "-", B116/B118)</f>
        <v>0.1130952380952381</v>
      </c>
      <c r="D116" s="65">
        <v>6</v>
      </c>
      <c r="E116" s="9">
        <f>IF(D118=0, "-", D116/D118)</f>
        <v>6.1224489795918366E-2</v>
      </c>
      <c r="F116" s="81">
        <v>193</v>
      </c>
      <c r="G116" s="34">
        <f>IF(F118=0, "-", F116/F118)</f>
        <v>7.4202229911572479E-2</v>
      </c>
      <c r="H116" s="65">
        <v>197</v>
      </c>
      <c r="I116" s="9">
        <f>IF(H118=0, "-", H116/H118)</f>
        <v>0.10999441652707985</v>
      </c>
      <c r="J116" s="8">
        <f t="shared" si="8"/>
        <v>2.1666666666666665</v>
      </c>
      <c r="K116" s="9">
        <f t="shared" si="9"/>
        <v>-2.030456852791878E-2</v>
      </c>
    </row>
    <row r="117" spans="1:11" x14ac:dyDescent="0.25">
      <c r="A117" s="2"/>
      <c r="B117" s="68"/>
      <c r="C117" s="33"/>
      <c r="D117" s="68"/>
      <c r="E117" s="6"/>
      <c r="F117" s="82"/>
      <c r="G117" s="33"/>
      <c r="H117" s="68"/>
      <c r="I117" s="6"/>
      <c r="J117" s="5"/>
      <c r="K117" s="6"/>
    </row>
    <row r="118" spans="1:11" s="43" customFormat="1" x14ac:dyDescent="0.25">
      <c r="A118" s="162" t="s">
        <v>616</v>
      </c>
      <c r="B118" s="71">
        <f>SUM(B98:B117)</f>
        <v>168</v>
      </c>
      <c r="C118" s="40">
        <f>B118/8635</f>
        <v>1.9455703532136652E-2</v>
      </c>
      <c r="D118" s="71">
        <f>SUM(D98:D117)</f>
        <v>98</v>
      </c>
      <c r="E118" s="41">
        <f>D118/7692</f>
        <v>1.2740509620384815E-2</v>
      </c>
      <c r="F118" s="77">
        <f>SUM(F98:F117)</f>
        <v>2601</v>
      </c>
      <c r="G118" s="42">
        <f>F118/105905</f>
        <v>2.4559746943014965E-2</v>
      </c>
      <c r="H118" s="71">
        <f>SUM(H98:H117)</f>
        <v>1791</v>
      </c>
      <c r="I118" s="41">
        <f>H118/106134</f>
        <v>1.6874894001922099E-2</v>
      </c>
      <c r="J118" s="37">
        <f>IF(D118=0, "-", IF((B118-D118)/D118&lt;10, (B118-D118)/D118, "&gt;999%"))</f>
        <v>0.7142857142857143</v>
      </c>
      <c r="K118" s="38">
        <f>IF(H118=0, "-", IF((F118-H118)/H118&lt;10, (F118-H118)/H118, "&gt;999%"))</f>
        <v>0.45226130653266333</v>
      </c>
    </row>
    <row r="119" spans="1:11" x14ac:dyDescent="0.25">
      <c r="B119" s="83"/>
      <c r="D119" s="83"/>
      <c r="F119" s="83"/>
      <c r="H119" s="83"/>
    </row>
    <row r="120" spans="1:11" s="43" customFormat="1" x14ac:dyDescent="0.25">
      <c r="A120" s="162" t="s">
        <v>615</v>
      </c>
      <c r="B120" s="71">
        <v>1909</v>
      </c>
      <c r="C120" s="40">
        <f>B120/8635</f>
        <v>0.22107701215981471</v>
      </c>
      <c r="D120" s="71">
        <v>1362</v>
      </c>
      <c r="E120" s="41">
        <f>D120/7692</f>
        <v>0.17706708268330734</v>
      </c>
      <c r="F120" s="77">
        <v>19734</v>
      </c>
      <c r="G120" s="42">
        <f>F120/105905</f>
        <v>0.18633681129314009</v>
      </c>
      <c r="H120" s="71">
        <v>17411</v>
      </c>
      <c r="I120" s="41">
        <f>H120/106134</f>
        <v>0.16404733638607796</v>
      </c>
      <c r="J120" s="37">
        <f>IF(D120=0, "-", IF((B120-D120)/D120&lt;10, (B120-D120)/D120, "&gt;999%"))</f>
        <v>0.40161527165932454</v>
      </c>
      <c r="K120" s="38">
        <f>IF(H120=0, "-", IF((F120-H120)/H120&lt;10, (F120-H120)/H120, "&gt;999%"))</f>
        <v>0.1334214002642008</v>
      </c>
    </row>
    <row r="121" spans="1:11" x14ac:dyDescent="0.25">
      <c r="B121" s="83"/>
      <c r="D121" s="83"/>
      <c r="F121" s="83"/>
      <c r="H121" s="83"/>
    </row>
    <row r="122" spans="1:11" ht="15.6" x14ac:dyDescent="0.3">
      <c r="A122" s="164" t="s">
        <v>125</v>
      </c>
      <c r="B122" s="196" t="s">
        <v>1</v>
      </c>
      <c r="C122" s="200"/>
      <c r="D122" s="200"/>
      <c r="E122" s="197"/>
      <c r="F122" s="196" t="s">
        <v>14</v>
      </c>
      <c r="G122" s="200"/>
      <c r="H122" s="200"/>
      <c r="I122" s="197"/>
      <c r="J122" s="196" t="s">
        <v>15</v>
      </c>
      <c r="K122" s="197"/>
    </row>
    <row r="123" spans="1:11" x14ac:dyDescent="0.25">
      <c r="A123" s="22"/>
      <c r="B123" s="196">
        <f>VALUE(RIGHT($B$2, 4))</f>
        <v>2022</v>
      </c>
      <c r="C123" s="197"/>
      <c r="D123" s="196">
        <f>B123-1</f>
        <v>2021</v>
      </c>
      <c r="E123" s="204"/>
      <c r="F123" s="196">
        <f>B123</f>
        <v>2022</v>
      </c>
      <c r="G123" s="204"/>
      <c r="H123" s="196">
        <f>D123</f>
        <v>2021</v>
      </c>
      <c r="I123" s="204"/>
      <c r="J123" s="140" t="s">
        <v>4</v>
      </c>
      <c r="K123" s="141" t="s">
        <v>2</v>
      </c>
    </row>
    <row r="124" spans="1:11" x14ac:dyDescent="0.25">
      <c r="A124" s="163" t="s">
        <v>157</v>
      </c>
      <c r="B124" s="61" t="s">
        <v>12</v>
      </c>
      <c r="C124" s="62" t="s">
        <v>13</v>
      </c>
      <c r="D124" s="61" t="s">
        <v>12</v>
      </c>
      <c r="E124" s="63" t="s">
        <v>13</v>
      </c>
      <c r="F124" s="62" t="s">
        <v>12</v>
      </c>
      <c r="G124" s="62" t="s">
        <v>13</v>
      </c>
      <c r="H124" s="61" t="s">
        <v>12</v>
      </c>
      <c r="I124" s="63" t="s">
        <v>13</v>
      </c>
      <c r="J124" s="61"/>
      <c r="K124" s="63"/>
    </row>
    <row r="125" spans="1:11" x14ac:dyDescent="0.25">
      <c r="A125" s="7" t="s">
        <v>435</v>
      </c>
      <c r="B125" s="65">
        <v>0</v>
      </c>
      <c r="C125" s="34">
        <f>IF(B149=0, "-", B125/B149)</f>
        <v>0</v>
      </c>
      <c r="D125" s="65">
        <v>0</v>
      </c>
      <c r="E125" s="9">
        <f>IF(D149=0, "-", D125/D149)</f>
        <v>0</v>
      </c>
      <c r="F125" s="81">
        <v>0</v>
      </c>
      <c r="G125" s="34">
        <f>IF(F149=0, "-", F125/F149)</f>
        <v>0</v>
      </c>
      <c r="H125" s="65">
        <v>1</v>
      </c>
      <c r="I125" s="9">
        <f>IF(H149=0, "-", H125/H149)</f>
        <v>7.8425221551250878E-5</v>
      </c>
      <c r="J125" s="8" t="str">
        <f t="shared" ref="J125:J147" si="10">IF(D125=0, "-", IF((B125-D125)/D125&lt;10, (B125-D125)/D125, "&gt;999%"))</f>
        <v>-</v>
      </c>
      <c r="K125" s="9">
        <f t="shared" ref="K125:K147" si="11">IF(H125=0, "-", IF((F125-H125)/H125&lt;10, (F125-H125)/H125, "&gt;999%"))</f>
        <v>-1</v>
      </c>
    </row>
    <row r="126" spans="1:11" x14ac:dyDescent="0.25">
      <c r="A126" s="7" t="s">
        <v>436</v>
      </c>
      <c r="B126" s="65">
        <v>111</v>
      </c>
      <c r="C126" s="34">
        <f>IF(B149=0, "-", B126/B149)</f>
        <v>0.11455108359133127</v>
      </c>
      <c r="D126" s="65">
        <v>77</v>
      </c>
      <c r="E126" s="9">
        <f>IF(D149=0, "-", D126/D149)</f>
        <v>8.8505747126436787E-2</v>
      </c>
      <c r="F126" s="81">
        <v>1267</v>
      </c>
      <c r="G126" s="34">
        <f>IF(F149=0, "-", F126/F149)</f>
        <v>9.8891664064939114E-2</v>
      </c>
      <c r="H126" s="65">
        <v>1149</v>
      </c>
      <c r="I126" s="9">
        <f>IF(H149=0, "-", H126/H149)</f>
        <v>9.0110579562387258E-2</v>
      </c>
      <c r="J126" s="8">
        <f t="shared" si="10"/>
        <v>0.44155844155844154</v>
      </c>
      <c r="K126" s="9">
        <f t="shared" si="11"/>
        <v>0.10269799825935597</v>
      </c>
    </row>
    <row r="127" spans="1:11" x14ac:dyDescent="0.25">
      <c r="A127" s="7" t="s">
        <v>437</v>
      </c>
      <c r="B127" s="65">
        <v>0</v>
      </c>
      <c r="C127" s="34">
        <f>IF(B149=0, "-", B127/B149)</f>
        <v>0</v>
      </c>
      <c r="D127" s="65">
        <v>1</v>
      </c>
      <c r="E127" s="9">
        <f>IF(D149=0, "-", D127/D149)</f>
        <v>1.1494252873563218E-3</v>
      </c>
      <c r="F127" s="81">
        <v>0</v>
      </c>
      <c r="G127" s="34">
        <f>IF(F149=0, "-", F127/F149)</f>
        <v>0</v>
      </c>
      <c r="H127" s="65">
        <v>56</v>
      </c>
      <c r="I127" s="9">
        <f>IF(H149=0, "-", H127/H149)</f>
        <v>4.3918124068700491E-3</v>
      </c>
      <c r="J127" s="8">
        <f t="shared" si="10"/>
        <v>-1</v>
      </c>
      <c r="K127" s="9">
        <f t="shared" si="11"/>
        <v>-1</v>
      </c>
    </row>
    <row r="128" spans="1:11" x14ac:dyDescent="0.25">
      <c r="A128" s="7" t="s">
        <v>438</v>
      </c>
      <c r="B128" s="65">
        <v>27</v>
      </c>
      <c r="C128" s="34">
        <f>IF(B149=0, "-", B128/B149)</f>
        <v>2.7863777089783281E-2</v>
      </c>
      <c r="D128" s="65">
        <v>37</v>
      </c>
      <c r="E128" s="9">
        <f>IF(D149=0, "-", D128/D149)</f>
        <v>4.2528735632183907E-2</v>
      </c>
      <c r="F128" s="81">
        <v>345</v>
      </c>
      <c r="G128" s="34">
        <f>IF(F149=0, "-", F128/F149)</f>
        <v>2.692788011239463E-2</v>
      </c>
      <c r="H128" s="65">
        <v>354</v>
      </c>
      <c r="I128" s="9">
        <f>IF(H149=0, "-", H128/H149)</f>
        <v>2.7762528429142813E-2</v>
      </c>
      <c r="J128" s="8">
        <f t="shared" si="10"/>
        <v>-0.27027027027027029</v>
      </c>
      <c r="K128" s="9">
        <f t="shared" si="11"/>
        <v>-2.5423728813559324E-2</v>
      </c>
    </row>
    <row r="129" spans="1:11" x14ac:dyDescent="0.25">
      <c r="A129" s="7" t="s">
        <v>439</v>
      </c>
      <c r="B129" s="65">
        <v>48</v>
      </c>
      <c r="C129" s="34">
        <f>IF(B149=0, "-", B129/B149)</f>
        <v>4.9535603715170282E-2</v>
      </c>
      <c r="D129" s="65">
        <v>11</v>
      </c>
      <c r="E129" s="9">
        <f>IF(D149=0, "-", D129/D149)</f>
        <v>1.264367816091954E-2</v>
      </c>
      <c r="F129" s="81">
        <v>390</v>
      </c>
      <c r="G129" s="34">
        <f>IF(F149=0, "-", F129/F149)</f>
        <v>3.0440212300967842E-2</v>
      </c>
      <c r="H129" s="65">
        <v>411</v>
      </c>
      <c r="I129" s="9">
        <f>IF(H149=0, "-", H129/H149)</f>
        <v>3.2232766057564109E-2</v>
      </c>
      <c r="J129" s="8">
        <f t="shared" si="10"/>
        <v>3.3636363636363638</v>
      </c>
      <c r="K129" s="9">
        <f t="shared" si="11"/>
        <v>-5.1094890510948905E-2</v>
      </c>
    </row>
    <row r="130" spans="1:11" x14ac:dyDescent="0.25">
      <c r="A130" s="7" t="s">
        <v>440</v>
      </c>
      <c r="B130" s="65">
        <v>88</v>
      </c>
      <c r="C130" s="34">
        <f>IF(B149=0, "-", B130/B149)</f>
        <v>9.0815273477812181E-2</v>
      </c>
      <c r="D130" s="65">
        <v>75</v>
      </c>
      <c r="E130" s="9">
        <f>IF(D149=0, "-", D130/D149)</f>
        <v>8.6206896551724144E-2</v>
      </c>
      <c r="F130" s="81">
        <v>1325</v>
      </c>
      <c r="G130" s="34">
        <f>IF(F149=0, "-", F130/F149)</f>
        <v>0.10341866999687793</v>
      </c>
      <c r="H130" s="65">
        <v>1392</v>
      </c>
      <c r="I130" s="9">
        <f>IF(H149=0, "-", H130/H149)</f>
        <v>0.10916790839934123</v>
      </c>
      <c r="J130" s="8">
        <f t="shared" si="10"/>
        <v>0.17333333333333334</v>
      </c>
      <c r="K130" s="9">
        <f t="shared" si="11"/>
        <v>-4.8132183908045974E-2</v>
      </c>
    </row>
    <row r="131" spans="1:11" x14ac:dyDescent="0.25">
      <c r="A131" s="7" t="s">
        <v>441</v>
      </c>
      <c r="B131" s="65">
        <v>6</v>
      </c>
      <c r="C131" s="34">
        <f>IF(B149=0, "-", B131/B149)</f>
        <v>6.1919504643962852E-3</v>
      </c>
      <c r="D131" s="65">
        <v>23</v>
      </c>
      <c r="E131" s="9">
        <f>IF(D149=0, "-", D131/D149)</f>
        <v>2.6436781609195402E-2</v>
      </c>
      <c r="F131" s="81">
        <v>140</v>
      </c>
      <c r="G131" s="34">
        <f>IF(F149=0, "-", F131/F149)</f>
        <v>1.0927255697783328E-2</v>
      </c>
      <c r="H131" s="65">
        <v>255</v>
      </c>
      <c r="I131" s="9">
        <f>IF(H149=0, "-", H131/H149)</f>
        <v>1.9998431495568975E-2</v>
      </c>
      <c r="J131" s="8">
        <f t="shared" si="10"/>
        <v>-0.73913043478260865</v>
      </c>
      <c r="K131" s="9">
        <f t="shared" si="11"/>
        <v>-0.45098039215686275</v>
      </c>
    </row>
    <row r="132" spans="1:11" x14ac:dyDescent="0.25">
      <c r="A132" s="7" t="s">
        <v>442</v>
      </c>
      <c r="B132" s="65">
        <v>8</v>
      </c>
      <c r="C132" s="34">
        <f>IF(B149=0, "-", B132/B149)</f>
        <v>8.2559339525283791E-3</v>
      </c>
      <c r="D132" s="65">
        <v>7</v>
      </c>
      <c r="E132" s="9">
        <f>IF(D149=0, "-", D132/D149)</f>
        <v>8.0459770114942528E-3</v>
      </c>
      <c r="F132" s="81">
        <v>90</v>
      </c>
      <c r="G132" s="34">
        <f>IF(F149=0, "-", F132/F149)</f>
        <v>7.0246643771464251E-3</v>
      </c>
      <c r="H132" s="65">
        <v>124</v>
      </c>
      <c r="I132" s="9">
        <f>IF(H149=0, "-", H132/H149)</f>
        <v>9.7247274723551089E-3</v>
      </c>
      <c r="J132" s="8">
        <f t="shared" si="10"/>
        <v>0.14285714285714285</v>
      </c>
      <c r="K132" s="9">
        <f t="shared" si="11"/>
        <v>-0.27419354838709675</v>
      </c>
    </row>
    <row r="133" spans="1:11" x14ac:dyDescent="0.25">
      <c r="A133" s="7" t="s">
        <v>443</v>
      </c>
      <c r="B133" s="65">
        <v>121</v>
      </c>
      <c r="C133" s="34">
        <f>IF(B149=0, "-", B133/B149)</f>
        <v>0.12487100103199174</v>
      </c>
      <c r="D133" s="65">
        <v>34</v>
      </c>
      <c r="E133" s="9">
        <f>IF(D149=0, "-", D133/D149)</f>
        <v>3.9080459770114942E-2</v>
      </c>
      <c r="F133" s="81">
        <v>637</v>
      </c>
      <c r="G133" s="34">
        <f>IF(F149=0, "-", F133/F149)</f>
        <v>4.9719013424914145E-2</v>
      </c>
      <c r="H133" s="65">
        <v>463</v>
      </c>
      <c r="I133" s="9">
        <f>IF(H149=0, "-", H133/H149)</f>
        <v>3.6310877578229157E-2</v>
      </c>
      <c r="J133" s="8">
        <f t="shared" si="10"/>
        <v>2.5588235294117645</v>
      </c>
      <c r="K133" s="9">
        <f t="shared" si="11"/>
        <v>0.37580993520518358</v>
      </c>
    </row>
    <row r="134" spans="1:11" x14ac:dyDescent="0.25">
      <c r="A134" s="7" t="s">
        <v>444</v>
      </c>
      <c r="B134" s="65">
        <v>13</v>
      </c>
      <c r="C134" s="34">
        <f>IF(B149=0, "-", B134/B149)</f>
        <v>1.3415892672858616E-2</v>
      </c>
      <c r="D134" s="65">
        <v>12</v>
      </c>
      <c r="E134" s="9">
        <f>IF(D149=0, "-", D134/D149)</f>
        <v>1.3793103448275862E-2</v>
      </c>
      <c r="F134" s="81">
        <v>191</v>
      </c>
      <c r="G134" s="34">
        <f>IF(F149=0, "-", F134/F149)</f>
        <v>1.4907898844832968E-2</v>
      </c>
      <c r="H134" s="65">
        <v>90</v>
      </c>
      <c r="I134" s="9">
        <f>IF(H149=0, "-", H134/H149)</f>
        <v>7.0582699396125794E-3</v>
      </c>
      <c r="J134" s="8">
        <f t="shared" si="10"/>
        <v>8.3333333333333329E-2</v>
      </c>
      <c r="K134" s="9">
        <f t="shared" si="11"/>
        <v>1.1222222222222222</v>
      </c>
    </row>
    <row r="135" spans="1:11" x14ac:dyDescent="0.25">
      <c r="A135" s="7" t="s">
        <v>445</v>
      </c>
      <c r="B135" s="65">
        <v>34</v>
      </c>
      <c r="C135" s="34">
        <f>IF(B149=0, "-", B135/B149)</f>
        <v>3.5087719298245612E-2</v>
      </c>
      <c r="D135" s="65">
        <v>33</v>
      </c>
      <c r="E135" s="9">
        <f>IF(D149=0, "-", D135/D149)</f>
        <v>3.793103448275862E-2</v>
      </c>
      <c r="F135" s="81">
        <v>482</v>
      </c>
      <c r="G135" s="34">
        <f>IF(F149=0, "-", F135/F149)</f>
        <v>3.7620980330939746E-2</v>
      </c>
      <c r="H135" s="65">
        <v>592</v>
      </c>
      <c r="I135" s="9">
        <f>IF(H149=0, "-", H135/H149)</f>
        <v>4.6427731158340521E-2</v>
      </c>
      <c r="J135" s="8">
        <f t="shared" si="10"/>
        <v>3.0303030303030304E-2</v>
      </c>
      <c r="K135" s="9">
        <f t="shared" si="11"/>
        <v>-0.1858108108108108</v>
      </c>
    </row>
    <row r="136" spans="1:11" x14ac:dyDescent="0.25">
      <c r="A136" s="7" t="s">
        <v>446</v>
      </c>
      <c r="B136" s="65">
        <v>19</v>
      </c>
      <c r="C136" s="34">
        <f>IF(B149=0, "-", B136/B149)</f>
        <v>1.9607843137254902E-2</v>
      </c>
      <c r="D136" s="65">
        <v>43</v>
      </c>
      <c r="E136" s="9">
        <f>IF(D149=0, "-", D136/D149)</f>
        <v>4.9425287356321838E-2</v>
      </c>
      <c r="F136" s="81">
        <v>491</v>
      </c>
      <c r="G136" s="34">
        <f>IF(F149=0, "-", F136/F149)</f>
        <v>3.8323446768654387E-2</v>
      </c>
      <c r="H136" s="65">
        <v>537</v>
      </c>
      <c r="I136" s="9">
        <f>IF(H149=0, "-", H136/H149)</f>
        <v>4.2114343973021724E-2</v>
      </c>
      <c r="J136" s="8">
        <f t="shared" si="10"/>
        <v>-0.55813953488372092</v>
      </c>
      <c r="K136" s="9">
        <f t="shared" si="11"/>
        <v>-8.5661080074487903E-2</v>
      </c>
    </row>
    <row r="137" spans="1:11" x14ac:dyDescent="0.25">
      <c r="A137" s="7" t="s">
        <v>447</v>
      </c>
      <c r="B137" s="65">
        <v>0</v>
      </c>
      <c r="C137" s="34">
        <f>IF(B149=0, "-", B137/B149)</f>
        <v>0</v>
      </c>
      <c r="D137" s="65">
        <v>0</v>
      </c>
      <c r="E137" s="9">
        <f>IF(D149=0, "-", D137/D149)</f>
        <v>0</v>
      </c>
      <c r="F137" s="81">
        <v>1</v>
      </c>
      <c r="G137" s="34">
        <f>IF(F149=0, "-", F137/F149)</f>
        <v>7.8051826412738062E-5</v>
      </c>
      <c r="H137" s="65">
        <v>406</v>
      </c>
      <c r="I137" s="9">
        <f>IF(H149=0, "-", H137/H149)</f>
        <v>3.1840639949807861E-2</v>
      </c>
      <c r="J137" s="8" t="str">
        <f t="shared" si="10"/>
        <v>-</v>
      </c>
      <c r="K137" s="9">
        <f t="shared" si="11"/>
        <v>-0.99753694581280783</v>
      </c>
    </row>
    <row r="138" spans="1:11" x14ac:dyDescent="0.25">
      <c r="A138" s="7" t="s">
        <v>448</v>
      </c>
      <c r="B138" s="65">
        <v>94</v>
      </c>
      <c r="C138" s="34">
        <f>IF(B149=0, "-", B138/B149)</f>
        <v>9.7007223942208468E-2</v>
      </c>
      <c r="D138" s="65">
        <v>5</v>
      </c>
      <c r="E138" s="9">
        <f>IF(D149=0, "-", D138/D149)</f>
        <v>5.7471264367816091E-3</v>
      </c>
      <c r="F138" s="81">
        <v>1056</v>
      </c>
      <c r="G138" s="34">
        <f>IF(F149=0, "-", F138/F149)</f>
        <v>8.2422728691851382E-2</v>
      </c>
      <c r="H138" s="65">
        <v>869</v>
      </c>
      <c r="I138" s="9">
        <f>IF(H149=0, "-", H138/H149)</f>
        <v>6.8151517528037012E-2</v>
      </c>
      <c r="J138" s="8" t="str">
        <f t="shared" si="10"/>
        <v>&gt;999%</v>
      </c>
      <c r="K138" s="9">
        <f t="shared" si="11"/>
        <v>0.21518987341772153</v>
      </c>
    </row>
    <row r="139" spans="1:11" x14ac:dyDescent="0.25">
      <c r="A139" s="7" t="s">
        <v>449</v>
      </c>
      <c r="B139" s="65">
        <v>9</v>
      </c>
      <c r="C139" s="34">
        <f>IF(B149=0, "-", B139/B149)</f>
        <v>9.2879256965944269E-3</v>
      </c>
      <c r="D139" s="65">
        <v>0</v>
      </c>
      <c r="E139" s="9">
        <f>IF(D149=0, "-", D139/D149)</f>
        <v>0</v>
      </c>
      <c r="F139" s="81">
        <v>9</v>
      </c>
      <c r="G139" s="34">
        <f>IF(F149=0, "-", F139/F149)</f>
        <v>7.0246643771464253E-4</v>
      </c>
      <c r="H139" s="65">
        <v>4</v>
      </c>
      <c r="I139" s="9">
        <f>IF(H149=0, "-", H139/H149)</f>
        <v>3.1370088620500351E-4</v>
      </c>
      <c r="J139" s="8" t="str">
        <f t="shared" si="10"/>
        <v>-</v>
      </c>
      <c r="K139" s="9">
        <f t="shared" si="11"/>
        <v>1.25</v>
      </c>
    </row>
    <row r="140" spans="1:11" x14ac:dyDescent="0.25">
      <c r="A140" s="7" t="s">
        <v>450</v>
      </c>
      <c r="B140" s="65">
        <v>6</v>
      </c>
      <c r="C140" s="34">
        <f>IF(B149=0, "-", B140/B149)</f>
        <v>6.1919504643962852E-3</v>
      </c>
      <c r="D140" s="65">
        <v>2</v>
      </c>
      <c r="E140" s="9">
        <f>IF(D149=0, "-", D140/D149)</f>
        <v>2.2988505747126436E-3</v>
      </c>
      <c r="F140" s="81">
        <v>80</v>
      </c>
      <c r="G140" s="34">
        <f>IF(F149=0, "-", F140/F149)</f>
        <v>6.2441461130190445E-3</v>
      </c>
      <c r="H140" s="65">
        <v>102</v>
      </c>
      <c r="I140" s="9">
        <f>IF(H149=0, "-", H140/H149)</f>
        <v>7.9993725982275901E-3</v>
      </c>
      <c r="J140" s="8">
        <f t="shared" si="10"/>
        <v>2</v>
      </c>
      <c r="K140" s="9">
        <f t="shared" si="11"/>
        <v>-0.21568627450980393</v>
      </c>
    </row>
    <row r="141" spans="1:11" x14ac:dyDescent="0.25">
      <c r="A141" s="7" t="s">
        <v>451</v>
      </c>
      <c r="B141" s="65">
        <v>23</v>
      </c>
      <c r="C141" s="34">
        <f>IF(B149=0, "-", B141/B149)</f>
        <v>2.3735810113519093E-2</v>
      </c>
      <c r="D141" s="65">
        <v>12</v>
      </c>
      <c r="E141" s="9">
        <f>IF(D149=0, "-", D141/D149)</f>
        <v>1.3793103448275862E-2</v>
      </c>
      <c r="F141" s="81">
        <v>198</v>
      </c>
      <c r="G141" s="34">
        <f>IF(F149=0, "-", F141/F149)</f>
        <v>1.5454261629722136E-2</v>
      </c>
      <c r="H141" s="65">
        <v>138</v>
      </c>
      <c r="I141" s="9">
        <f>IF(H149=0, "-", H141/H149)</f>
        <v>1.0822680574072622E-2</v>
      </c>
      <c r="J141" s="8">
        <f t="shared" si="10"/>
        <v>0.91666666666666663</v>
      </c>
      <c r="K141" s="9">
        <f t="shared" si="11"/>
        <v>0.43478260869565216</v>
      </c>
    </row>
    <row r="142" spans="1:11" x14ac:dyDescent="0.25">
      <c r="A142" s="7" t="s">
        <v>452</v>
      </c>
      <c r="B142" s="65">
        <v>73</v>
      </c>
      <c r="C142" s="34">
        <f>IF(B149=0, "-", B142/B149)</f>
        <v>7.533539731682147E-2</v>
      </c>
      <c r="D142" s="65">
        <v>65</v>
      </c>
      <c r="E142" s="9">
        <f>IF(D149=0, "-", D142/D149)</f>
        <v>7.4712643678160925E-2</v>
      </c>
      <c r="F142" s="81">
        <v>820</v>
      </c>
      <c r="G142" s="34">
        <f>IF(F149=0, "-", F142/F149)</f>
        <v>6.4002497658445207E-2</v>
      </c>
      <c r="H142" s="65">
        <v>827</v>
      </c>
      <c r="I142" s="9">
        <f>IF(H149=0, "-", H142/H149)</f>
        <v>6.4857658222884473E-2</v>
      </c>
      <c r="J142" s="8">
        <f t="shared" si="10"/>
        <v>0.12307692307692308</v>
      </c>
      <c r="K142" s="9">
        <f t="shared" si="11"/>
        <v>-8.4643288996372433E-3</v>
      </c>
    </row>
    <row r="143" spans="1:11" x14ac:dyDescent="0.25">
      <c r="A143" s="7" t="s">
        <v>453</v>
      </c>
      <c r="B143" s="65">
        <v>54</v>
      </c>
      <c r="C143" s="34">
        <f>IF(B149=0, "-", B143/B149)</f>
        <v>5.5727554179566562E-2</v>
      </c>
      <c r="D143" s="65">
        <v>33</v>
      </c>
      <c r="E143" s="9">
        <f>IF(D149=0, "-", D143/D149)</f>
        <v>3.793103448275862E-2</v>
      </c>
      <c r="F143" s="81">
        <v>735</v>
      </c>
      <c r="G143" s="34">
        <f>IF(F149=0, "-", F143/F149)</f>
        <v>5.7368092413362472E-2</v>
      </c>
      <c r="H143" s="65">
        <v>591</v>
      </c>
      <c r="I143" s="9">
        <f>IF(H149=0, "-", H143/H149)</f>
        <v>4.6349305936789272E-2</v>
      </c>
      <c r="J143" s="8">
        <f t="shared" si="10"/>
        <v>0.63636363636363635</v>
      </c>
      <c r="K143" s="9">
        <f t="shared" si="11"/>
        <v>0.24365482233502539</v>
      </c>
    </row>
    <row r="144" spans="1:11" x14ac:dyDescent="0.25">
      <c r="A144" s="7" t="s">
        <v>454</v>
      </c>
      <c r="B144" s="65">
        <v>51</v>
      </c>
      <c r="C144" s="34">
        <f>IF(B149=0, "-", B144/B149)</f>
        <v>5.2631578947368418E-2</v>
      </c>
      <c r="D144" s="65">
        <v>44</v>
      </c>
      <c r="E144" s="9">
        <f>IF(D149=0, "-", D144/D149)</f>
        <v>5.057471264367816E-2</v>
      </c>
      <c r="F144" s="81">
        <v>1054</v>
      </c>
      <c r="G144" s="34">
        <f>IF(F149=0, "-", F144/F149)</f>
        <v>8.2266625039025917E-2</v>
      </c>
      <c r="H144" s="65">
        <v>782</v>
      </c>
      <c r="I144" s="9">
        <f>IF(H149=0, "-", H144/H149)</f>
        <v>6.1328523253078193E-2</v>
      </c>
      <c r="J144" s="8">
        <f t="shared" si="10"/>
        <v>0.15909090909090909</v>
      </c>
      <c r="K144" s="9">
        <f t="shared" si="11"/>
        <v>0.34782608695652173</v>
      </c>
    </row>
    <row r="145" spans="1:11" x14ac:dyDescent="0.25">
      <c r="A145" s="7" t="s">
        <v>455</v>
      </c>
      <c r="B145" s="65">
        <v>129</v>
      </c>
      <c r="C145" s="34">
        <f>IF(B149=0, "-", B145/B149)</f>
        <v>0.13312693498452013</v>
      </c>
      <c r="D145" s="65">
        <v>338</v>
      </c>
      <c r="E145" s="9">
        <f>IF(D149=0, "-", D145/D149)</f>
        <v>0.38850574712643676</v>
      </c>
      <c r="F145" s="81">
        <v>3208</v>
      </c>
      <c r="G145" s="34">
        <f>IF(F149=0, "-", F145/F149)</f>
        <v>0.2503902591320637</v>
      </c>
      <c r="H145" s="65">
        <v>3286</v>
      </c>
      <c r="I145" s="9">
        <f>IF(H149=0, "-", H145/H149)</f>
        <v>0.25770527801741039</v>
      </c>
      <c r="J145" s="8">
        <f t="shared" si="10"/>
        <v>-0.61834319526627224</v>
      </c>
      <c r="K145" s="9">
        <f t="shared" si="11"/>
        <v>-2.3737066342057214E-2</v>
      </c>
    </row>
    <row r="146" spans="1:11" x14ac:dyDescent="0.25">
      <c r="A146" s="7" t="s">
        <v>456</v>
      </c>
      <c r="B146" s="65">
        <v>2</v>
      </c>
      <c r="C146" s="34">
        <f>IF(B149=0, "-", B146/B149)</f>
        <v>2.0639834881320948E-3</v>
      </c>
      <c r="D146" s="65">
        <v>0</v>
      </c>
      <c r="E146" s="9">
        <f>IF(D149=0, "-", D146/D149)</f>
        <v>0</v>
      </c>
      <c r="F146" s="81">
        <v>4</v>
      </c>
      <c r="G146" s="34">
        <f>IF(F149=0, "-", F146/F149)</f>
        <v>3.1220730565095225E-4</v>
      </c>
      <c r="H146" s="65">
        <v>9</v>
      </c>
      <c r="I146" s="9">
        <f>IF(H149=0, "-", H146/H149)</f>
        <v>7.0582699396125792E-4</v>
      </c>
      <c r="J146" s="8" t="str">
        <f t="shared" si="10"/>
        <v>-</v>
      </c>
      <c r="K146" s="9">
        <f t="shared" si="11"/>
        <v>-0.55555555555555558</v>
      </c>
    </row>
    <row r="147" spans="1:11" x14ac:dyDescent="0.25">
      <c r="A147" s="7" t="s">
        <v>457</v>
      </c>
      <c r="B147" s="65">
        <v>53</v>
      </c>
      <c r="C147" s="34">
        <f>IF(B149=0, "-", B147/B149)</f>
        <v>5.4695562435500514E-2</v>
      </c>
      <c r="D147" s="65">
        <v>18</v>
      </c>
      <c r="E147" s="9">
        <f>IF(D149=0, "-", D147/D149)</f>
        <v>2.0689655172413793E-2</v>
      </c>
      <c r="F147" s="81">
        <v>289</v>
      </c>
      <c r="G147" s="34">
        <f>IF(F149=0, "-", F147/F149)</f>
        <v>2.25569778332813E-2</v>
      </c>
      <c r="H147" s="65">
        <v>313</v>
      </c>
      <c r="I147" s="9">
        <f>IF(H149=0, "-", H147/H149)</f>
        <v>2.4547094345541528E-2</v>
      </c>
      <c r="J147" s="8">
        <f t="shared" si="10"/>
        <v>1.9444444444444444</v>
      </c>
      <c r="K147" s="9">
        <f t="shared" si="11"/>
        <v>-7.6677316293929709E-2</v>
      </c>
    </row>
    <row r="148" spans="1:11" x14ac:dyDescent="0.25">
      <c r="A148" s="2"/>
      <c r="B148" s="68"/>
      <c r="C148" s="33"/>
      <c r="D148" s="68"/>
      <c r="E148" s="6"/>
      <c r="F148" s="82"/>
      <c r="G148" s="33"/>
      <c r="H148" s="68"/>
      <c r="I148" s="6"/>
      <c r="J148" s="5"/>
      <c r="K148" s="6"/>
    </row>
    <row r="149" spans="1:11" s="43" customFormat="1" x14ac:dyDescent="0.25">
      <c r="A149" s="162" t="s">
        <v>614</v>
      </c>
      <c r="B149" s="71">
        <f>SUM(B125:B148)</f>
        <v>969</v>
      </c>
      <c r="C149" s="40">
        <f>B149/8635</f>
        <v>0.11221771858714534</v>
      </c>
      <c r="D149" s="71">
        <f>SUM(D125:D148)</f>
        <v>870</v>
      </c>
      <c r="E149" s="41">
        <f>D149/7692</f>
        <v>0.11310452418096724</v>
      </c>
      <c r="F149" s="77">
        <f>SUM(F125:F148)</f>
        <v>12812</v>
      </c>
      <c r="G149" s="42">
        <f>F149/105905</f>
        <v>0.12097634672583919</v>
      </c>
      <c r="H149" s="71">
        <f>SUM(H125:H148)</f>
        <v>12751</v>
      </c>
      <c r="I149" s="41">
        <f>H149/106134</f>
        <v>0.12014057700642584</v>
      </c>
      <c r="J149" s="37">
        <f>IF(D149=0, "-", IF((B149-D149)/D149&lt;10, (B149-D149)/D149, "&gt;999%"))</f>
        <v>0.11379310344827587</v>
      </c>
      <c r="K149" s="38">
        <f>IF(H149=0, "-", IF((F149-H149)/H149&lt;10, (F149-H149)/H149, "&gt;999%"))</f>
        <v>4.783938514626304E-3</v>
      </c>
    </row>
    <row r="150" spans="1:11" x14ac:dyDescent="0.25">
      <c r="B150" s="83"/>
      <c r="D150" s="83"/>
      <c r="F150" s="83"/>
      <c r="H150" s="83"/>
    </row>
    <row r="151" spans="1:11" x14ac:dyDescent="0.25">
      <c r="A151" s="163" t="s">
        <v>158</v>
      </c>
      <c r="B151" s="61" t="s">
        <v>12</v>
      </c>
      <c r="C151" s="62" t="s">
        <v>13</v>
      </c>
      <c r="D151" s="61" t="s">
        <v>12</v>
      </c>
      <c r="E151" s="63" t="s">
        <v>13</v>
      </c>
      <c r="F151" s="62" t="s">
        <v>12</v>
      </c>
      <c r="G151" s="62" t="s">
        <v>13</v>
      </c>
      <c r="H151" s="61" t="s">
        <v>12</v>
      </c>
      <c r="I151" s="63" t="s">
        <v>13</v>
      </c>
      <c r="J151" s="61"/>
      <c r="K151" s="63"/>
    </row>
    <row r="152" spans="1:11" x14ac:dyDescent="0.25">
      <c r="A152" s="7" t="s">
        <v>458</v>
      </c>
      <c r="B152" s="65">
        <v>2</v>
      </c>
      <c r="C152" s="34">
        <f>IF(B173=0, "-", B152/B173)</f>
        <v>2.8169014084507043E-2</v>
      </c>
      <c r="D152" s="65">
        <v>1</v>
      </c>
      <c r="E152" s="9">
        <f>IF(D173=0, "-", D152/D173)</f>
        <v>9.433962264150943E-3</v>
      </c>
      <c r="F152" s="81">
        <v>16</v>
      </c>
      <c r="G152" s="34">
        <f>IF(F173=0, "-", F152/F173)</f>
        <v>1.3377926421404682E-2</v>
      </c>
      <c r="H152" s="65">
        <v>16</v>
      </c>
      <c r="I152" s="9">
        <f>IF(H173=0, "-", H152/H173)</f>
        <v>1.2012012012012012E-2</v>
      </c>
      <c r="J152" s="8">
        <f t="shared" ref="J152:J171" si="12">IF(D152=0, "-", IF((B152-D152)/D152&lt;10, (B152-D152)/D152, "&gt;999%"))</f>
        <v>1</v>
      </c>
      <c r="K152" s="9">
        <f t="shared" ref="K152:K171" si="13">IF(H152=0, "-", IF((F152-H152)/H152&lt;10, (F152-H152)/H152, "&gt;999%"))</f>
        <v>0</v>
      </c>
    </row>
    <row r="153" spans="1:11" x14ac:dyDescent="0.25">
      <c r="A153" s="7" t="s">
        <v>459</v>
      </c>
      <c r="B153" s="65">
        <v>1</v>
      </c>
      <c r="C153" s="34">
        <f>IF(B173=0, "-", B153/B173)</f>
        <v>1.4084507042253521E-2</v>
      </c>
      <c r="D153" s="65">
        <v>11</v>
      </c>
      <c r="E153" s="9">
        <f>IF(D173=0, "-", D153/D173)</f>
        <v>0.10377358490566038</v>
      </c>
      <c r="F153" s="81">
        <v>50</v>
      </c>
      <c r="G153" s="34">
        <f>IF(F173=0, "-", F153/F173)</f>
        <v>4.1806020066889632E-2</v>
      </c>
      <c r="H153" s="65">
        <v>96</v>
      </c>
      <c r="I153" s="9">
        <f>IF(H173=0, "-", H153/H173)</f>
        <v>7.2072072072072071E-2</v>
      </c>
      <c r="J153" s="8">
        <f t="shared" si="12"/>
        <v>-0.90909090909090906</v>
      </c>
      <c r="K153" s="9">
        <f t="shared" si="13"/>
        <v>-0.47916666666666669</v>
      </c>
    </row>
    <row r="154" spans="1:11" x14ac:dyDescent="0.25">
      <c r="A154" s="7" t="s">
        <v>460</v>
      </c>
      <c r="B154" s="65">
        <v>1</v>
      </c>
      <c r="C154" s="34">
        <f>IF(B173=0, "-", B154/B173)</f>
        <v>1.4084507042253521E-2</v>
      </c>
      <c r="D154" s="65">
        <v>0</v>
      </c>
      <c r="E154" s="9">
        <f>IF(D173=0, "-", D154/D173)</f>
        <v>0</v>
      </c>
      <c r="F154" s="81">
        <v>30</v>
      </c>
      <c r="G154" s="34">
        <f>IF(F173=0, "-", F154/F173)</f>
        <v>2.508361204013378E-2</v>
      </c>
      <c r="H154" s="65">
        <v>0</v>
      </c>
      <c r="I154" s="9">
        <f>IF(H173=0, "-", H154/H173)</f>
        <v>0</v>
      </c>
      <c r="J154" s="8" t="str">
        <f t="shared" si="12"/>
        <v>-</v>
      </c>
      <c r="K154" s="9" t="str">
        <f t="shared" si="13"/>
        <v>-</v>
      </c>
    </row>
    <row r="155" spans="1:11" x14ac:dyDescent="0.25">
      <c r="A155" s="7" t="s">
        <v>461</v>
      </c>
      <c r="B155" s="65">
        <v>9</v>
      </c>
      <c r="C155" s="34">
        <f>IF(B173=0, "-", B155/B173)</f>
        <v>0.12676056338028169</v>
      </c>
      <c r="D155" s="65">
        <v>17</v>
      </c>
      <c r="E155" s="9">
        <f>IF(D173=0, "-", D155/D173)</f>
        <v>0.16037735849056603</v>
      </c>
      <c r="F155" s="81">
        <v>150</v>
      </c>
      <c r="G155" s="34">
        <f>IF(F173=0, "-", F155/F173)</f>
        <v>0.1254180602006689</v>
      </c>
      <c r="H155" s="65">
        <v>158</v>
      </c>
      <c r="I155" s="9">
        <f>IF(H173=0, "-", H155/H173)</f>
        <v>0.11861861861861862</v>
      </c>
      <c r="J155" s="8">
        <f t="shared" si="12"/>
        <v>-0.47058823529411764</v>
      </c>
      <c r="K155" s="9">
        <f t="shared" si="13"/>
        <v>-5.0632911392405063E-2</v>
      </c>
    </row>
    <row r="156" spans="1:11" x14ac:dyDescent="0.25">
      <c r="A156" s="7" t="s">
        <v>462</v>
      </c>
      <c r="B156" s="65">
        <v>0</v>
      </c>
      <c r="C156" s="34">
        <f>IF(B173=0, "-", B156/B173)</f>
        <v>0</v>
      </c>
      <c r="D156" s="65">
        <v>2</v>
      </c>
      <c r="E156" s="9">
        <f>IF(D173=0, "-", D156/D173)</f>
        <v>1.8867924528301886E-2</v>
      </c>
      <c r="F156" s="81">
        <v>34</v>
      </c>
      <c r="G156" s="34">
        <f>IF(F173=0, "-", F156/F173)</f>
        <v>2.8428093645484948E-2</v>
      </c>
      <c r="H156" s="65">
        <v>28</v>
      </c>
      <c r="I156" s="9">
        <f>IF(H173=0, "-", H156/H173)</f>
        <v>2.1021021021021023E-2</v>
      </c>
      <c r="J156" s="8">
        <f t="shared" si="12"/>
        <v>-1</v>
      </c>
      <c r="K156" s="9">
        <f t="shared" si="13"/>
        <v>0.21428571428571427</v>
      </c>
    </row>
    <row r="157" spans="1:11" x14ac:dyDescent="0.25">
      <c r="A157" s="7" t="s">
        <v>463</v>
      </c>
      <c r="B157" s="65">
        <v>1</v>
      </c>
      <c r="C157" s="34">
        <f>IF(B173=0, "-", B157/B173)</f>
        <v>1.4084507042253521E-2</v>
      </c>
      <c r="D157" s="65">
        <v>0</v>
      </c>
      <c r="E157" s="9">
        <f>IF(D173=0, "-", D157/D173)</f>
        <v>0</v>
      </c>
      <c r="F157" s="81">
        <v>10</v>
      </c>
      <c r="G157" s="34">
        <f>IF(F173=0, "-", F157/F173)</f>
        <v>8.3612040133779261E-3</v>
      </c>
      <c r="H157" s="65">
        <v>20</v>
      </c>
      <c r="I157" s="9">
        <f>IF(H173=0, "-", H157/H173)</f>
        <v>1.5015015015015015E-2</v>
      </c>
      <c r="J157" s="8" t="str">
        <f t="shared" si="12"/>
        <v>-</v>
      </c>
      <c r="K157" s="9">
        <f t="shared" si="13"/>
        <v>-0.5</v>
      </c>
    </row>
    <row r="158" spans="1:11" x14ac:dyDescent="0.25">
      <c r="A158" s="7" t="s">
        <v>464</v>
      </c>
      <c r="B158" s="65">
        <v>0</v>
      </c>
      <c r="C158" s="34">
        <f>IF(B173=0, "-", B158/B173)</f>
        <v>0</v>
      </c>
      <c r="D158" s="65">
        <v>0</v>
      </c>
      <c r="E158" s="9">
        <f>IF(D173=0, "-", D158/D173)</f>
        <v>0</v>
      </c>
      <c r="F158" s="81">
        <v>40</v>
      </c>
      <c r="G158" s="34">
        <f>IF(F173=0, "-", F158/F173)</f>
        <v>3.3444816053511704E-2</v>
      </c>
      <c r="H158" s="65">
        <v>34</v>
      </c>
      <c r="I158" s="9">
        <f>IF(H173=0, "-", H158/H173)</f>
        <v>2.5525525525525526E-2</v>
      </c>
      <c r="J158" s="8" t="str">
        <f t="shared" si="12"/>
        <v>-</v>
      </c>
      <c r="K158" s="9">
        <f t="shared" si="13"/>
        <v>0.17647058823529413</v>
      </c>
    </row>
    <row r="159" spans="1:11" x14ac:dyDescent="0.25">
      <c r="A159" s="7" t="s">
        <v>465</v>
      </c>
      <c r="B159" s="65">
        <v>0</v>
      </c>
      <c r="C159" s="34">
        <f>IF(B173=0, "-", B159/B173)</f>
        <v>0</v>
      </c>
      <c r="D159" s="65">
        <v>0</v>
      </c>
      <c r="E159" s="9">
        <f>IF(D173=0, "-", D159/D173)</f>
        <v>0</v>
      </c>
      <c r="F159" s="81">
        <v>1</v>
      </c>
      <c r="G159" s="34">
        <f>IF(F173=0, "-", F159/F173)</f>
        <v>8.3612040133779263E-4</v>
      </c>
      <c r="H159" s="65">
        <v>3</v>
      </c>
      <c r="I159" s="9">
        <f>IF(H173=0, "-", H159/H173)</f>
        <v>2.2522522522522522E-3</v>
      </c>
      <c r="J159" s="8" t="str">
        <f t="shared" si="12"/>
        <v>-</v>
      </c>
      <c r="K159" s="9">
        <f t="shared" si="13"/>
        <v>-0.66666666666666663</v>
      </c>
    </row>
    <row r="160" spans="1:11" x14ac:dyDescent="0.25">
      <c r="A160" s="7" t="s">
        <v>466</v>
      </c>
      <c r="B160" s="65">
        <v>11</v>
      </c>
      <c r="C160" s="34">
        <f>IF(B173=0, "-", B160/B173)</f>
        <v>0.15492957746478872</v>
      </c>
      <c r="D160" s="65">
        <v>0</v>
      </c>
      <c r="E160" s="9">
        <f>IF(D173=0, "-", D160/D173)</f>
        <v>0</v>
      </c>
      <c r="F160" s="81">
        <v>58</v>
      </c>
      <c r="G160" s="34">
        <f>IF(F173=0, "-", F160/F173)</f>
        <v>4.8494983277591976E-2</v>
      </c>
      <c r="H160" s="65">
        <v>0</v>
      </c>
      <c r="I160" s="9">
        <f>IF(H173=0, "-", H160/H173)</f>
        <v>0</v>
      </c>
      <c r="J160" s="8" t="str">
        <f t="shared" si="12"/>
        <v>-</v>
      </c>
      <c r="K160" s="9" t="str">
        <f t="shared" si="13"/>
        <v>-</v>
      </c>
    </row>
    <row r="161" spans="1:11" x14ac:dyDescent="0.25">
      <c r="A161" s="7" t="s">
        <v>467</v>
      </c>
      <c r="B161" s="65">
        <v>5</v>
      </c>
      <c r="C161" s="34">
        <f>IF(B173=0, "-", B161/B173)</f>
        <v>7.0422535211267609E-2</v>
      </c>
      <c r="D161" s="65">
        <v>16</v>
      </c>
      <c r="E161" s="9">
        <f>IF(D173=0, "-", D161/D173)</f>
        <v>0.15094339622641509</v>
      </c>
      <c r="F161" s="81">
        <v>153</v>
      </c>
      <c r="G161" s="34">
        <f>IF(F173=0, "-", F161/F173)</f>
        <v>0.12792642140468227</v>
      </c>
      <c r="H161" s="65">
        <v>175</v>
      </c>
      <c r="I161" s="9">
        <f>IF(H173=0, "-", H161/H173)</f>
        <v>0.13138138138138139</v>
      </c>
      <c r="J161" s="8">
        <f t="shared" si="12"/>
        <v>-0.6875</v>
      </c>
      <c r="K161" s="9">
        <f t="shared" si="13"/>
        <v>-0.12571428571428572</v>
      </c>
    </row>
    <row r="162" spans="1:11" x14ac:dyDescent="0.25">
      <c r="A162" s="7" t="s">
        <v>468</v>
      </c>
      <c r="B162" s="65">
        <v>1</v>
      </c>
      <c r="C162" s="34">
        <f>IF(B173=0, "-", B162/B173)</f>
        <v>1.4084507042253521E-2</v>
      </c>
      <c r="D162" s="65">
        <v>6</v>
      </c>
      <c r="E162" s="9">
        <f>IF(D173=0, "-", D162/D173)</f>
        <v>5.6603773584905662E-2</v>
      </c>
      <c r="F162" s="81">
        <v>97</v>
      </c>
      <c r="G162" s="34">
        <f>IF(F173=0, "-", F162/F173)</f>
        <v>8.1103678929765888E-2</v>
      </c>
      <c r="H162" s="65">
        <v>114</v>
      </c>
      <c r="I162" s="9">
        <f>IF(H173=0, "-", H162/H173)</f>
        <v>8.5585585585585586E-2</v>
      </c>
      <c r="J162" s="8">
        <f t="shared" si="12"/>
        <v>-0.83333333333333337</v>
      </c>
      <c r="K162" s="9">
        <f t="shared" si="13"/>
        <v>-0.14912280701754385</v>
      </c>
    </row>
    <row r="163" spans="1:11" x14ac:dyDescent="0.25">
      <c r="A163" s="7" t="s">
        <v>469</v>
      </c>
      <c r="B163" s="65">
        <v>0</v>
      </c>
      <c r="C163" s="34">
        <f>IF(B173=0, "-", B163/B173)</f>
        <v>0</v>
      </c>
      <c r="D163" s="65">
        <v>2</v>
      </c>
      <c r="E163" s="9">
        <f>IF(D173=0, "-", D163/D173)</f>
        <v>1.8867924528301886E-2</v>
      </c>
      <c r="F163" s="81">
        <v>27</v>
      </c>
      <c r="G163" s="34">
        <f>IF(F173=0, "-", F163/F173)</f>
        <v>2.25752508361204E-2</v>
      </c>
      <c r="H163" s="65">
        <v>34</v>
      </c>
      <c r="I163" s="9">
        <f>IF(H173=0, "-", H163/H173)</f>
        <v>2.5525525525525526E-2</v>
      </c>
      <c r="J163" s="8">
        <f t="shared" si="12"/>
        <v>-1</v>
      </c>
      <c r="K163" s="9">
        <f t="shared" si="13"/>
        <v>-0.20588235294117646</v>
      </c>
    </row>
    <row r="164" spans="1:11" x14ac:dyDescent="0.25">
      <c r="A164" s="7" t="s">
        <v>470</v>
      </c>
      <c r="B164" s="65">
        <v>1</v>
      </c>
      <c r="C164" s="34">
        <f>IF(B173=0, "-", B164/B173)</f>
        <v>1.4084507042253521E-2</v>
      </c>
      <c r="D164" s="65">
        <v>18</v>
      </c>
      <c r="E164" s="9">
        <f>IF(D173=0, "-", D164/D173)</f>
        <v>0.16981132075471697</v>
      </c>
      <c r="F164" s="81">
        <v>98</v>
      </c>
      <c r="G164" s="34">
        <f>IF(F173=0, "-", F164/F173)</f>
        <v>8.193979933110368E-2</v>
      </c>
      <c r="H164" s="65">
        <v>143</v>
      </c>
      <c r="I164" s="9">
        <f>IF(H173=0, "-", H164/H173)</f>
        <v>0.10735735735735735</v>
      </c>
      <c r="J164" s="8">
        <f t="shared" si="12"/>
        <v>-0.94444444444444442</v>
      </c>
      <c r="K164" s="9">
        <f t="shared" si="13"/>
        <v>-0.31468531468531469</v>
      </c>
    </row>
    <row r="165" spans="1:11" x14ac:dyDescent="0.25">
      <c r="A165" s="7" t="s">
        <v>471</v>
      </c>
      <c r="B165" s="65">
        <v>1</v>
      </c>
      <c r="C165" s="34">
        <f>IF(B173=0, "-", B165/B173)</f>
        <v>1.4084507042253521E-2</v>
      </c>
      <c r="D165" s="65">
        <v>2</v>
      </c>
      <c r="E165" s="9">
        <f>IF(D173=0, "-", D165/D173)</f>
        <v>1.8867924528301886E-2</v>
      </c>
      <c r="F165" s="81">
        <v>33</v>
      </c>
      <c r="G165" s="34">
        <f>IF(F173=0, "-", F165/F173)</f>
        <v>2.7591973244147156E-2</v>
      </c>
      <c r="H165" s="65">
        <v>33</v>
      </c>
      <c r="I165" s="9">
        <f>IF(H173=0, "-", H165/H173)</f>
        <v>2.4774774774774775E-2</v>
      </c>
      <c r="J165" s="8">
        <f t="shared" si="12"/>
        <v>-0.5</v>
      </c>
      <c r="K165" s="9">
        <f t="shared" si="13"/>
        <v>0</v>
      </c>
    </row>
    <row r="166" spans="1:11" x14ac:dyDescent="0.25">
      <c r="A166" s="7" t="s">
        <v>472</v>
      </c>
      <c r="B166" s="65">
        <v>6</v>
      </c>
      <c r="C166" s="34">
        <f>IF(B173=0, "-", B166/B173)</f>
        <v>8.4507042253521125E-2</v>
      </c>
      <c r="D166" s="65">
        <v>8</v>
      </c>
      <c r="E166" s="9">
        <f>IF(D173=0, "-", D166/D173)</f>
        <v>7.5471698113207544E-2</v>
      </c>
      <c r="F166" s="81">
        <v>49</v>
      </c>
      <c r="G166" s="34">
        <f>IF(F173=0, "-", F166/F173)</f>
        <v>4.096989966555184E-2</v>
      </c>
      <c r="H166" s="65">
        <v>58</v>
      </c>
      <c r="I166" s="9">
        <f>IF(H173=0, "-", H166/H173)</f>
        <v>4.3543543543543541E-2</v>
      </c>
      <c r="J166" s="8">
        <f t="shared" si="12"/>
        <v>-0.25</v>
      </c>
      <c r="K166" s="9">
        <f t="shared" si="13"/>
        <v>-0.15517241379310345</v>
      </c>
    </row>
    <row r="167" spans="1:11" x14ac:dyDescent="0.25">
      <c r="A167" s="7" t="s">
        <v>473</v>
      </c>
      <c r="B167" s="65">
        <v>9</v>
      </c>
      <c r="C167" s="34">
        <f>IF(B173=0, "-", B167/B173)</f>
        <v>0.12676056338028169</v>
      </c>
      <c r="D167" s="65">
        <v>8</v>
      </c>
      <c r="E167" s="9">
        <f>IF(D173=0, "-", D167/D173)</f>
        <v>7.5471698113207544E-2</v>
      </c>
      <c r="F167" s="81">
        <v>120</v>
      </c>
      <c r="G167" s="34">
        <f>IF(F173=0, "-", F167/F173)</f>
        <v>0.10033444816053512</v>
      </c>
      <c r="H167" s="65">
        <v>192</v>
      </c>
      <c r="I167" s="9">
        <f>IF(H173=0, "-", H167/H173)</f>
        <v>0.14414414414414414</v>
      </c>
      <c r="J167" s="8">
        <f t="shared" si="12"/>
        <v>0.125</v>
      </c>
      <c r="K167" s="9">
        <f t="shared" si="13"/>
        <v>-0.375</v>
      </c>
    </row>
    <row r="168" spans="1:11" x14ac:dyDescent="0.25">
      <c r="A168" s="7" t="s">
        <v>474</v>
      </c>
      <c r="B168" s="65">
        <v>2</v>
      </c>
      <c r="C168" s="34">
        <f>IF(B173=0, "-", B168/B173)</f>
        <v>2.8169014084507043E-2</v>
      </c>
      <c r="D168" s="65">
        <v>3</v>
      </c>
      <c r="E168" s="9">
        <f>IF(D173=0, "-", D168/D173)</f>
        <v>2.8301886792452831E-2</v>
      </c>
      <c r="F168" s="81">
        <v>37</v>
      </c>
      <c r="G168" s="34">
        <f>IF(F173=0, "-", F168/F173)</f>
        <v>3.0936454849498328E-2</v>
      </c>
      <c r="H168" s="65">
        <v>31</v>
      </c>
      <c r="I168" s="9">
        <f>IF(H173=0, "-", H168/H173)</f>
        <v>2.3273273273273273E-2</v>
      </c>
      <c r="J168" s="8">
        <f t="shared" si="12"/>
        <v>-0.33333333333333331</v>
      </c>
      <c r="K168" s="9">
        <f t="shared" si="13"/>
        <v>0.19354838709677419</v>
      </c>
    </row>
    <row r="169" spans="1:11" x14ac:dyDescent="0.25">
      <c r="A169" s="7" t="s">
        <v>475</v>
      </c>
      <c r="B169" s="65">
        <v>6</v>
      </c>
      <c r="C169" s="34">
        <f>IF(B173=0, "-", B169/B173)</f>
        <v>8.4507042253521125E-2</v>
      </c>
      <c r="D169" s="65">
        <v>3</v>
      </c>
      <c r="E169" s="9">
        <f>IF(D173=0, "-", D169/D173)</f>
        <v>2.8301886792452831E-2</v>
      </c>
      <c r="F169" s="81">
        <v>50</v>
      </c>
      <c r="G169" s="34">
        <f>IF(F173=0, "-", F169/F173)</f>
        <v>4.1806020066889632E-2</v>
      </c>
      <c r="H169" s="65">
        <v>33</v>
      </c>
      <c r="I169" s="9">
        <f>IF(H173=0, "-", H169/H173)</f>
        <v>2.4774774774774775E-2</v>
      </c>
      <c r="J169" s="8">
        <f t="shared" si="12"/>
        <v>1</v>
      </c>
      <c r="K169" s="9">
        <f t="shared" si="13"/>
        <v>0.51515151515151514</v>
      </c>
    </row>
    <row r="170" spans="1:11" x14ac:dyDescent="0.25">
      <c r="A170" s="7" t="s">
        <v>476</v>
      </c>
      <c r="B170" s="65">
        <v>10</v>
      </c>
      <c r="C170" s="34">
        <f>IF(B173=0, "-", B170/B173)</f>
        <v>0.14084507042253522</v>
      </c>
      <c r="D170" s="65">
        <v>3</v>
      </c>
      <c r="E170" s="9">
        <f>IF(D173=0, "-", D170/D173)</f>
        <v>2.8301886792452831E-2</v>
      </c>
      <c r="F170" s="81">
        <v>93</v>
      </c>
      <c r="G170" s="34">
        <f>IF(F173=0, "-", F170/F173)</f>
        <v>7.7759197324414719E-2</v>
      </c>
      <c r="H170" s="65">
        <v>97</v>
      </c>
      <c r="I170" s="9">
        <f>IF(H173=0, "-", H170/H173)</f>
        <v>7.2822822822822819E-2</v>
      </c>
      <c r="J170" s="8">
        <f t="shared" si="12"/>
        <v>2.3333333333333335</v>
      </c>
      <c r="K170" s="9">
        <f t="shared" si="13"/>
        <v>-4.1237113402061855E-2</v>
      </c>
    </row>
    <row r="171" spans="1:11" x14ac:dyDescent="0.25">
      <c r="A171" s="7" t="s">
        <v>477</v>
      </c>
      <c r="B171" s="65">
        <v>5</v>
      </c>
      <c r="C171" s="34">
        <f>IF(B173=0, "-", B171/B173)</f>
        <v>7.0422535211267609E-2</v>
      </c>
      <c r="D171" s="65">
        <v>6</v>
      </c>
      <c r="E171" s="9">
        <f>IF(D173=0, "-", D171/D173)</f>
        <v>5.6603773584905662E-2</v>
      </c>
      <c r="F171" s="81">
        <v>50</v>
      </c>
      <c r="G171" s="34">
        <f>IF(F173=0, "-", F171/F173)</f>
        <v>4.1806020066889632E-2</v>
      </c>
      <c r="H171" s="65">
        <v>67</v>
      </c>
      <c r="I171" s="9">
        <f>IF(H173=0, "-", H171/H173)</f>
        <v>5.0300300300300298E-2</v>
      </c>
      <c r="J171" s="8">
        <f t="shared" si="12"/>
        <v>-0.16666666666666666</v>
      </c>
      <c r="K171" s="9">
        <f t="shared" si="13"/>
        <v>-0.2537313432835821</v>
      </c>
    </row>
    <row r="172" spans="1:11" x14ac:dyDescent="0.25">
      <c r="A172" s="2"/>
      <c r="B172" s="68"/>
      <c r="C172" s="33"/>
      <c r="D172" s="68"/>
      <c r="E172" s="6"/>
      <c r="F172" s="82"/>
      <c r="G172" s="33"/>
      <c r="H172" s="68"/>
      <c r="I172" s="6"/>
      <c r="J172" s="5"/>
      <c r="K172" s="6"/>
    </row>
    <row r="173" spans="1:11" s="43" customFormat="1" x14ac:dyDescent="0.25">
      <c r="A173" s="162" t="s">
        <v>613</v>
      </c>
      <c r="B173" s="71">
        <f>SUM(B152:B172)</f>
        <v>71</v>
      </c>
      <c r="C173" s="40">
        <f>B173/8635</f>
        <v>8.2223508975101337E-3</v>
      </c>
      <c r="D173" s="71">
        <f>SUM(D152:D172)</f>
        <v>106</v>
      </c>
      <c r="E173" s="41">
        <f>D173/7692</f>
        <v>1.3780551222048881E-2</v>
      </c>
      <c r="F173" s="77">
        <f>SUM(F152:F172)</f>
        <v>1196</v>
      </c>
      <c r="G173" s="42">
        <f>F173/105905</f>
        <v>1.1293140078372127E-2</v>
      </c>
      <c r="H173" s="71">
        <f>SUM(H152:H172)</f>
        <v>1332</v>
      </c>
      <c r="I173" s="41">
        <f>H173/106134</f>
        <v>1.2550172423540054E-2</v>
      </c>
      <c r="J173" s="37">
        <f>IF(D173=0, "-", IF((B173-D173)/D173&lt;10, (B173-D173)/D173, "&gt;999%"))</f>
        <v>-0.330188679245283</v>
      </c>
      <c r="K173" s="38">
        <f>IF(H173=0, "-", IF((F173-H173)/H173&lt;10, (F173-H173)/H173, "&gt;999%"))</f>
        <v>-0.1021021021021021</v>
      </c>
    </row>
    <row r="174" spans="1:11" x14ac:dyDescent="0.25">
      <c r="B174" s="83"/>
      <c r="D174" s="83"/>
      <c r="F174" s="83"/>
      <c r="H174" s="83"/>
    </row>
    <row r="175" spans="1:11" s="43" customFormat="1" x14ac:dyDescent="0.25">
      <c r="A175" s="162" t="s">
        <v>612</v>
      </c>
      <c r="B175" s="71">
        <v>1040</v>
      </c>
      <c r="C175" s="40">
        <f>B175/8635</f>
        <v>0.12044006948465547</v>
      </c>
      <c r="D175" s="71">
        <v>976</v>
      </c>
      <c r="E175" s="41">
        <f>D175/7692</f>
        <v>0.12688507540301613</v>
      </c>
      <c r="F175" s="77">
        <v>14008</v>
      </c>
      <c r="G175" s="42">
        <f>F175/105905</f>
        <v>0.13226948680421133</v>
      </c>
      <c r="H175" s="71">
        <v>14083</v>
      </c>
      <c r="I175" s="41">
        <f>H175/106134</f>
        <v>0.13269074942996589</v>
      </c>
      <c r="J175" s="37">
        <f>IF(D175=0, "-", IF((B175-D175)/D175&lt;10, (B175-D175)/D175, "&gt;999%"))</f>
        <v>6.5573770491803282E-2</v>
      </c>
      <c r="K175" s="38">
        <f>IF(H175=0, "-", IF((F175-H175)/H175&lt;10, (F175-H175)/H175, "&gt;999%"))</f>
        <v>-5.3255698359724489E-3</v>
      </c>
    </row>
    <row r="176" spans="1:11" x14ac:dyDescent="0.25">
      <c r="B176" s="83"/>
      <c r="D176" s="83"/>
      <c r="F176" s="83"/>
      <c r="H176" s="83"/>
    </row>
    <row r="177" spans="1:11" ht="15.6" x14ac:dyDescent="0.3">
      <c r="A177" s="164" t="s">
        <v>126</v>
      </c>
      <c r="B177" s="196" t="s">
        <v>1</v>
      </c>
      <c r="C177" s="200"/>
      <c r="D177" s="200"/>
      <c r="E177" s="197"/>
      <c r="F177" s="196" t="s">
        <v>14</v>
      </c>
      <c r="G177" s="200"/>
      <c r="H177" s="200"/>
      <c r="I177" s="197"/>
      <c r="J177" s="196" t="s">
        <v>15</v>
      </c>
      <c r="K177" s="197"/>
    </row>
    <row r="178" spans="1:11" x14ac:dyDescent="0.25">
      <c r="A178" s="22"/>
      <c r="B178" s="196">
        <f>VALUE(RIGHT($B$2, 4))</f>
        <v>2022</v>
      </c>
      <c r="C178" s="197"/>
      <c r="D178" s="196">
        <f>B178-1</f>
        <v>2021</v>
      </c>
      <c r="E178" s="204"/>
      <c r="F178" s="196">
        <f>B178</f>
        <v>2022</v>
      </c>
      <c r="G178" s="204"/>
      <c r="H178" s="196">
        <f>D178</f>
        <v>2021</v>
      </c>
      <c r="I178" s="204"/>
      <c r="J178" s="140" t="s">
        <v>4</v>
      </c>
      <c r="K178" s="141" t="s">
        <v>2</v>
      </c>
    </row>
    <row r="179" spans="1:11" x14ac:dyDescent="0.25">
      <c r="A179" s="163" t="s">
        <v>159</v>
      </c>
      <c r="B179" s="61" t="s">
        <v>12</v>
      </c>
      <c r="C179" s="62" t="s">
        <v>13</v>
      </c>
      <c r="D179" s="61" t="s">
        <v>12</v>
      </c>
      <c r="E179" s="63" t="s">
        <v>13</v>
      </c>
      <c r="F179" s="62" t="s">
        <v>12</v>
      </c>
      <c r="G179" s="62" t="s">
        <v>13</v>
      </c>
      <c r="H179" s="61" t="s">
        <v>12</v>
      </c>
      <c r="I179" s="63" t="s">
        <v>13</v>
      </c>
      <c r="J179" s="61"/>
      <c r="K179" s="63"/>
    </row>
    <row r="180" spans="1:11" x14ac:dyDescent="0.25">
      <c r="A180" s="7" t="s">
        <v>478</v>
      </c>
      <c r="B180" s="65">
        <v>74</v>
      </c>
      <c r="C180" s="34">
        <f>IF(B183=0, "-", B180/B183)</f>
        <v>0.22981366459627328</v>
      </c>
      <c r="D180" s="65">
        <v>3</v>
      </c>
      <c r="E180" s="9">
        <f>IF(D183=0, "-", D180/D183)</f>
        <v>2.7777777777777776E-2</v>
      </c>
      <c r="F180" s="81">
        <v>772</v>
      </c>
      <c r="G180" s="34">
        <f>IF(F183=0, "-", F180/F183)</f>
        <v>0.27154414351037637</v>
      </c>
      <c r="H180" s="65">
        <v>493</v>
      </c>
      <c r="I180" s="9">
        <f>IF(H183=0, "-", H180/H183)</f>
        <v>0.17153792623521225</v>
      </c>
      <c r="J180" s="8" t="str">
        <f>IF(D180=0, "-", IF((B180-D180)/D180&lt;10, (B180-D180)/D180, "&gt;999%"))</f>
        <v>&gt;999%</v>
      </c>
      <c r="K180" s="9">
        <f>IF(H180=0, "-", IF((F180-H180)/H180&lt;10, (F180-H180)/H180, "&gt;999%"))</f>
        <v>0.56592292089249496</v>
      </c>
    </row>
    <row r="181" spans="1:11" x14ac:dyDescent="0.25">
      <c r="A181" s="7" t="s">
        <v>479</v>
      </c>
      <c r="B181" s="65">
        <v>248</v>
      </c>
      <c r="C181" s="34">
        <f>IF(B183=0, "-", B181/B183)</f>
        <v>0.77018633540372672</v>
      </c>
      <c r="D181" s="65">
        <v>105</v>
      </c>
      <c r="E181" s="9">
        <f>IF(D183=0, "-", D181/D183)</f>
        <v>0.97222222222222221</v>
      </c>
      <c r="F181" s="81">
        <v>2071</v>
      </c>
      <c r="G181" s="34">
        <f>IF(F183=0, "-", F181/F183)</f>
        <v>0.72845585648962363</v>
      </c>
      <c r="H181" s="65">
        <v>2381</v>
      </c>
      <c r="I181" s="9">
        <f>IF(H183=0, "-", H181/H183)</f>
        <v>0.82846207376478775</v>
      </c>
      <c r="J181" s="8">
        <f>IF(D181=0, "-", IF((B181-D181)/D181&lt;10, (B181-D181)/D181, "&gt;999%"))</f>
        <v>1.361904761904762</v>
      </c>
      <c r="K181" s="9">
        <f>IF(H181=0, "-", IF((F181-H181)/H181&lt;10, (F181-H181)/H181, "&gt;999%"))</f>
        <v>-0.13019739605207895</v>
      </c>
    </row>
    <row r="182" spans="1:11" x14ac:dyDescent="0.25">
      <c r="A182" s="2"/>
      <c r="B182" s="68"/>
      <c r="C182" s="33"/>
      <c r="D182" s="68"/>
      <c r="E182" s="6"/>
      <c r="F182" s="82"/>
      <c r="G182" s="33"/>
      <c r="H182" s="68"/>
      <c r="I182" s="6"/>
      <c r="J182" s="5"/>
      <c r="K182" s="6"/>
    </row>
    <row r="183" spans="1:11" s="43" customFormat="1" x14ac:dyDescent="0.25">
      <c r="A183" s="162" t="s">
        <v>611</v>
      </c>
      <c r="B183" s="71">
        <f>SUM(B180:B182)</f>
        <v>322</v>
      </c>
      <c r="C183" s="40">
        <f>B183/8635</f>
        <v>3.7290098436595254E-2</v>
      </c>
      <c r="D183" s="71">
        <f>SUM(D180:D182)</f>
        <v>108</v>
      </c>
      <c r="E183" s="41">
        <f>D183/7692</f>
        <v>1.4040561622464899E-2</v>
      </c>
      <c r="F183" s="77">
        <f>SUM(F180:F182)</f>
        <v>2843</v>
      </c>
      <c r="G183" s="42">
        <f>F183/105905</f>
        <v>2.6844813748170531E-2</v>
      </c>
      <c r="H183" s="71">
        <f>SUM(H180:H182)</f>
        <v>2874</v>
      </c>
      <c r="I183" s="41">
        <f>H183/106134</f>
        <v>2.7078975634575161E-2</v>
      </c>
      <c r="J183" s="37">
        <f>IF(D183=0, "-", IF((B183-D183)/D183&lt;10, (B183-D183)/D183, "&gt;999%"))</f>
        <v>1.9814814814814814</v>
      </c>
      <c r="K183" s="38">
        <f>IF(H183=0, "-", IF((F183-H183)/H183&lt;10, (F183-H183)/H183, "&gt;999%"))</f>
        <v>-1.0786360473208072E-2</v>
      </c>
    </row>
    <row r="184" spans="1:11" x14ac:dyDescent="0.25">
      <c r="B184" s="83"/>
      <c r="D184" s="83"/>
      <c r="F184" s="83"/>
      <c r="H184" s="83"/>
    </row>
    <row r="185" spans="1:11" x14ac:dyDescent="0.25">
      <c r="A185" s="163" t="s">
        <v>160</v>
      </c>
      <c r="B185" s="61" t="s">
        <v>12</v>
      </c>
      <c r="C185" s="62" t="s">
        <v>13</v>
      </c>
      <c r="D185" s="61" t="s">
        <v>12</v>
      </c>
      <c r="E185" s="63" t="s">
        <v>13</v>
      </c>
      <c r="F185" s="62" t="s">
        <v>12</v>
      </c>
      <c r="G185" s="62" t="s">
        <v>13</v>
      </c>
      <c r="H185" s="61" t="s">
        <v>12</v>
      </c>
      <c r="I185" s="63" t="s">
        <v>13</v>
      </c>
      <c r="J185" s="61"/>
      <c r="K185" s="63"/>
    </row>
    <row r="186" spans="1:11" x14ac:dyDescent="0.25">
      <c r="A186" s="7" t="s">
        <v>480</v>
      </c>
      <c r="B186" s="65">
        <v>0</v>
      </c>
      <c r="C186" s="34">
        <f>IF(B198=0, "-", B186/B198)</f>
        <v>0</v>
      </c>
      <c r="D186" s="65">
        <v>2</v>
      </c>
      <c r="E186" s="9">
        <f>IF(D198=0, "-", D186/D198)</f>
        <v>0.25</v>
      </c>
      <c r="F186" s="81">
        <v>4</v>
      </c>
      <c r="G186" s="34">
        <f>IF(F198=0, "-", F186/F198)</f>
        <v>2.3529411764705882E-2</v>
      </c>
      <c r="H186" s="65">
        <v>6</v>
      </c>
      <c r="I186" s="9">
        <f>IF(H198=0, "-", H186/H198)</f>
        <v>2.6315789473684209E-2</v>
      </c>
      <c r="J186" s="8">
        <f t="shared" ref="J186:J196" si="14">IF(D186=0, "-", IF((B186-D186)/D186&lt;10, (B186-D186)/D186, "&gt;999%"))</f>
        <v>-1</v>
      </c>
      <c r="K186" s="9">
        <f t="shared" ref="K186:K196" si="15">IF(H186=0, "-", IF((F186-H186)/H186&lt;10, (F186-H186)/H186, "&gt;999%"))</f>
        <v>-0.33333333333333331</v>
      </c>
    </row>
    <row r="187" spans="1:11" x14ac:dyDescent="0.25">
      <c r="A187" s="7" t="s">
        <v>481</v>
      </c>
      <c r="B187" s="65">
        <v>0</v>
      </c>
      <c r="C187" s="34">
        <f>IF(B198=0, "-", B187/B198)</f>
        <v>0</v>
      </c>
      <c r="D187" s="65">
        <v>2</v>
      </c>
      <c r="E187" s="9">
        <f>IF(D198=0, "-", D187/D198)</f>
        <v>0.25</v>
      </c>
      <c r="F187" s="81">
        <v>23</v>
      </c>
      <c r="G187" s="34">
        <f>IF(F198=0, "-", F187/F198)</f>
        <v>0.13529411764705881</v>
      </c>
      <c r="H187" s="65">
        <v>28</v>
      </c>
      <c r="I187" s="9">
        <f>IF(H198=0, "-", H187/H198)</f>
        <v>0.12280701754385964</v>
      </c>
      <c r="J187" s="8">
        <f t="shared" si="14"/>
        <v>-1</v>
      </c>
      <c r="K187" s="9">
        <f t="shared" si="15"/>
        <v>-0.17857142857142858</v>
      </c>
    </row>
    <row r="188" spans="1:11" x14ac:dyDescent="0.25">
      <c r="A188" s="7" t="s">
        <v>482</v>
      </c>
      <c r="B188" s="65">
        <v>1</v>
      </c>
      <c r="C188" s="34">
        <f>IF(B198=0, "-", B188/B198)</f>
        <v>0.25</v>
      </c>
      <c r="D188" s="65">
        <v>0</v>
      </c>
      <c r="E188" s="9">
        <f>IF(D198=0, "-", D188/D198)</f>
        <v>0</v>
      </c>
      <c r="F188" s="81">
        <v>12</v>
      </c>
      <c r="G188" s="34">
        <f>IF(F198=0, "-", F188/F198)</f>
        <v>7.0588235294117646E-2</v>
      </c>
      <c r="H188" s="65">
        <v>14</v>
      </c>
      <c r="I188" s="9">
        <f>IF(H198=0, "-", H188/H198)</f>
        <v>6.1403508771929821E-2</v>
      </c>
      <c r="J188" s="8" t="str">
        <f t="shared" si="14"/>
        <v>-</v>
      </c>
      <c r="K188" s="9">
        <f t="shared" si="15"/>
        <v>-0.14285714285714285</v>
      </c>
    </row>
    <row r="189" spans="1:11" x14ac:dyDescent="0.25">
      <c r="A189" s="7" t="s">
        <v>483</v>
      </c>
      <c r="B189" s="65">
        <v>0</v>
      </c>
      <c r="C189" s="34">
        <f>IF(B198=0, "-", B189/B198)</f>
        <v>0</v>
      </c>
      <c r="D189" s="65">
        <v>2</v>
      </c>
      <c r="E189" s="9">
        <f>IF(D198=0, "-", D189/D198)</f>
        <v>0.25</v>
      </c>
      <c r="F189" s="81">
        <v>39</v>
      </c>
      <c r="G189" s="34">
        <f>IF(F198=0, "-", F189/F198)</f>
        <v>0.22941176470588234</v>
      </c>
      <c r="H189" s="65">
        <v>26</v>
      </c>
      <c r="I189" s="9">
        <f>IF(H198=0, "-", H189/H198)</f>
        <v>0.11403508771929824</v>
      </c>
      <c r="J189" s="8">
        <f t="shared" si="14"/>
        <v>-1</v>
      </c>
      <c r="K189" s="9">
        <f t="shared" si="15"/>
        <v>0.5</v>
      </c>
    </row>
    <row r="190" spans="1:11" x14ac:dyDescent="0.25">
      <c r="A190" s="7" t="s">
        <v>484</v>
      </c>
      <c r="B190" s="65">
        <v>0</v>
      </c>
      <c r="C190" s="34">
        <f>IF(B198=0, "-", B190/B198)</f>
        <v>0</v>
      </c>
      <c r="D190" s="65">
        <v>0</v>
      </c>
      <c r="E190" s="9">
        <f>IF(D198=0, "-", D190/D198)</f>
        <v>0</v>
      </c>
      <c r="F190" s="81">
        <v>9</v>
      </c>
      <c r="G190" s="34">
        <f>IF(F198=0, "-", F190/F198)</f>
        <v>5.2941176470588235E-2</v>
      </c>
      <c r="H190" s="65">
        <v>7</v>
      </c>
      <c r="I190" s="9">
        <f>IF(H198=0, "-", H190/H198)</f>
        <v>3.0701754385964911E-2</v>
      </c>
      <c r="J190" s="8" t="str">
        <f t="shared" si="14"/>
        <v>-</v>
      </c>
      <c r="K190" s="9">
        <f t="shared" si="15"/>
        <v>0.2857142857142857</v>
      </c>
    </row>
    <row r="191" spans="1:11" x14ac:dyDescent="0.25">
      <c r="A191" s="7" t="s">
        <v>485</v>
      </c>
      <c r="B191" s="65">
        <v>0</v>
      </c>
      <c r="C191" s="34">
        <f>IF(B198=0, "-", B191/B198)</f>
        <v>0</v>
      </c>
      <c r="D191" s="65">
        <v>0</v>
      </c>
      <c r="E191" s="9">
        <f>IF(D198=0, "-", D191/D198)</f>
        <v>0</v>
      </c>
      <c r="F191" s="81">
        <v>14</v>
      </c>
      <c r="G191" s="34">
        <f>IF(F198=0, "-", F191/F198)</f>
        <v>8.2352941176470587E-2</v>
      </c>
      <c r="H191" s="65">
        <v>38</v>
      </c>
      <c r="I191" s="9">
        <f>IF(H198=0, "-", H191/H198)</f>
        <v>0.16666666666666666</v>
      </c>
      <c r="J191" s="8" t="str">
        <f t="shared" si="14"/>
        <v>-</v>
      </c>
      <c r="K191" s="9">
        <f t="shared" si="15"/>
        <v>-0.63157894736842102</v>
      </c>
    </row>
    <row r="192" spans="1:11" x14ac:dyDescent="0.25">
      <c r="A192" s="7" t="s">
        <v>486</v>
      </c>
      <c r="B192" s="65">
        <v>0</v>
      </c>
      <c r="C192" s="34">
        <f>IF(B198=0, "-", B192/B198)</f>
        <v>0</v>
      </c>
      <c r="D192" s="65">
        <v>0</v>
      </c>
      <c r="E192" s="9">
        <f>IF(D198=0, "-", D192/D198)</f>
        <v>0</v>
      </c>
      <c r="F192" s="81">
        <v>1</v>
      </c>
      <c r="G192" s="34">
        <f>IF(F198=0, "-", F192/F198)</f>
        <v>5.8823529411764705E-3</v>
      </c>
      <c r="H192" s="65">
        <v>9</v>
      </c>
      <c r="I192" s="9">
        <f>IF(H198=0, "-", H192/H198)</f>
        <v>3.9473684210526314E-2</v>
      </c>
      <c r="J192" s="8" t="str">
        <f t="shared" si="14"/>
        <v>-</v>
      </c>
      <c r="K192" s="9">
        <f t="shared" si="15"/>
        <v>-0.88888888888888884</v>
      </c>
    </row>
    <row r="193" spans="1:11" x14ac:dyDescent="0.25">
      <c r="A193" s="7" t="s">
        <v>487</v>
      </c>
      <c r="B193" s="65">
        <v>2</v>
      </c>
      <c r="C193" s="34">
        <f>IF(B198=0, "-", B193/B198)</f>
        <v>0.5</v>
      </c>
      <c r="D193" s="65">
        <v>0</v>
      </c>
      <c r="E193" s="9">
        <f>IF(D198=0, "-", D193/D198)</f>
        <v>0</v>
      </c>
      <c r="F193" s="81">
        <v>18</v>
      </c>
      <c r="G193" s="34">
        <f>IF(F198=0, "-", F193/F198)</f>
        <v>0.10588235294117647</v>
      </c>
      <c r="H193" s="65">
        <v>22</v>
      </c>
      <c r="I193" s="9">
        <f>IF(H198=0, "-", H193/H198)</f>
        <v>9.6491228070175433E-2</v>
      </c>
      <c r="J193" s="8" t="str">
        <f t="shared" si="14"/>
        <v>-</v>
      </c>
      <c r="K193" s="9">
        <f t="shared" si="15"/>
        <v>-0.18181818181818182</v>
      </c>
    </row>
    <row r="194" spans="1:11" x14ac:dyDescent="0.25">
      <c r="A194" s="7" t="s">
        <v>488</v>
      </c>
      <c r="B194" s="65">
        <v>0</v>
      </c>
      <c r="C194" s="34">
        <f>IF(B198=0, "-", B194/B198)</f>
        <v>0</v>
      </c>
      <c r="D194" s="65">
        <v>0</v>
      </c>
      <c r="E194" s="9">
        <f>IF(D198=0, "-", D194/D198)</f>
        <v>0</v>
      </c>
      <c r="F194" s="81">
        <v>20</v>
      </c>
      <c r="G194" s="34">
        <f>IF(F198=0, "-", F194/F198)</f>
        <v>0.11764705882352941</v>
      </c>
      <c r="H194" s="65">
        <v>30</v>
      </c>
      <c r="I194" s="9">
        <f>IF(H198=0, "-", H194/H198)</f>
        <v>0.13157894736842105</v>
      </c>
      <c r="J194" s="8" t="str">
        <f t="shared" si="14"/>
        <v>-</v>
      </c>
      <c r="K194" s="9">
        <f t="shared" si="15"/>
        <v>-0.33333333333333331</v>
      </c>
    </row>
    <row r="195" spans="1:11" x14ac:dyDescent="0.25">
      <c r="A195" s="7" t="s">
        <v>489</v>
      </c>
      <c r="B195" s="65">
        <v>1</v>
      </c>
      <c r="C195" s="34">
        <f>IF(B198=0, "-", B195/B198)</f>
        <v>0.25</v>
      </c>
      <c r="D195" s="65">
        <v>2</v>
      </c>
      <c r="E195" s="9">
        <f>IF(D198=0, "-", D195/D198)</f>
        <v>0.25</v>
      </c>
      <c r="F195" s="81">
        <v>28</v>
      </c>
      <c r="G195" s="34">
        <f>IF(F198=0, "-", F195/F198)</f>
        <v>0.16470588235294117</v>
      </c>
      <c r="H195" s="65">
        <v>47</v>
      </c>
      <c r="I195" s="9">
        <f>IF(H198=0, "-", H195/H198)</f>
        <v>0.20614035087719298</v>
      </c>
      <c r="J195" s="8">
        <f t="shared" si="14"/>
        <v>-0.5</v>
      </c>
      <c r="K195" s="9">
        <f t="shared" si="15"/>
        <v>-0.40425531914893614</v>
      </c>
    </row>
    <row r="196" spans="1:11" x14ac:dyDescent="0.25">
      <c r="A196" s="7" t="s">
        <v>490</v>
      </c>
      <c r="B196" s="65">
        <v>0</v>
      </c>
      <c r="C196" s="34">
        <f>IF(B198=0, "-", B196/B198)</f>
        <v>0</v>
      </c>
      <c r="D196" s="65">
        <v>0</v>
      </c>
      <c r="E196" s="9">
        <f>IF(D198=0, "-", D196/D198)</f>
        <v>0</v>
      </c>
      <c r="F196" s="81">
        <v>2</v>
      </c>
      <c r="G196" s="34">
        <f>IF(F198=0, "-", F196/F198)</f>
        <v>1.1764705882352941E-2</v>
      </c>
      <c r="H196" s="65">
        <v>1</v>
      </c>
      <c r="I196" s="9">
        <f>IF(H198=0, "-", H196/H198)</f>
        <v>4.3859649122807015E-3</v>
      </c>
      <c r="J196" s="8" t="str">
        <f t="shared" si="14"/>
        <v>-</v>
      </c>
      <c r="K196" s="9">
        <f t="shared" si="15"/>
        <v>1</v>
      </c>
    </row>
    <row r="197" spans="1:11" x14ac:dyDescent="0.25">
      <c r="A197" s="2"/>
      <c r="B197" s="68"/>
      <c r="C197" s="33"/>
      <c r="D197" s="68"/>
      <c r="E197" s="6"/>
      <c r="F197" s="82"/>
      <c r="G197" s="33"/>
      <c r="H197" s="68"/>
      <c r="I197" s="6"/>
      <c r="J197" s="5"/>
      <c r="K197" s="6"/>
    </row>
    <row r="198" spans="1:11" s="43" customFormat="1" x14ac:dyDescent="0.25">
      <c r="A198" s="162" t="s">
        <v>610</v>
      </c>
      <c r="B198" s="71">
        <f>SUM(B186:B197)</f>
        <v>4</v>
      </c>
      <c r="C198" s="40">
        <f>B198/8635</f>
        <v>4.6323103647944412E-4</v>
      </c>
      <c r="D198" s="71">
        <f>SUM(D186:D197)</f>
        <v>8</v>
      </c>
      <c r="E198" s="41">
        <f>D198/7692</f>
        <v>1.0400416016640667E-3</v>
      </c>
      <c r="F198" s="77">
        <f>SUM(F186:F197)</f>
        <v>170</v>
      </c>
      <c r="G198" s="42">
        <f>F198/105905</f>
        <v>1.6052122184977101E-3</v>
      </c>
      <c r="H198" s="71">
        <f>SUM(H186:H197)</f>
        <v>228</v>
      </c>
      <c r="I198" s="41">
        <f>H198/106134</f>
        <v>2.1482277121374865E-3</v>
      </c>
      <c r="J198" s="37">
        <f>IF(D198=0, "-", IF((B198-D198)/D198&lt;10, (B198-D198)/D198, "&gt;999%"))</f>
        <v>-0.5</v>
      </c>
      <c r="K198" s="38">
        <f>IF(H198=0, "-", IF((F198-H198)/H198&lt;10, (F198-H198)/H198, "&gt;999%"))</f>
        <v>-0.25438596491228072</v>
      </c>
    </row>
    <row r="199" spans="1:11" x14ac:dyDescent="0.25">
      <c r="B199" s="83"/>
      <c r="D199" s="83"/>
      <c r="F199" s="83"/>
      <c r="H199" s="83"/>
    </row>
    <row r="200" spans="1:11" s="43" customFormat="1" x14ac:dyDescent="0.25">
      <c r="A200" s="162" t="s">
        <v>609</v>
      </c>
      <c r="B200" s="71">
        <v>326</v>
      </c>
      <c r="C200" s="40">
        <f>B200/8635</f>
        <v>3.7753329473074693E-2</v>
      </c>
      <c r="D200" s="71">
        <v>116</v>
      </c>
      <c r="E200" s="41">
        <f>D200/7692</f>
        <v>1.5080603224128965E-2</v>
      </c>
      <c r="F200" s="77">
        <v>3013</v>
      </c>
      <c r="G200" s="42">
        <f>F200/105905</f>
        <v>2.8450025966668239E-2</v>
      </c>
      <c r="H200" s="71">
        <v>3102</v>
      </c>
      <c r="I200" s="41">
        <f>H200/106134</f>
        <v>2.9227203346712645E-2</v>
      </c>
      <c r="J200" s="37">
        <f>IF(D200=0, "-", IF((B200-D200)/D200&lt;10, (B200-D200)/D200, "&gt;999%"))</f>
        <v>1.8103448275862069</v>
      </c>
      <c r="K200" s="38">
        <f>IF(H200=0, "-", IF((F200-H200)/H200&lt;10, (F200-H200)/H200, "&gt;999%"))</f>
        <v>-2.869116698903933E-2</v>
      </c>
    </row>
    <row r="201" spans="1:11" x14ac:dyDescent="0.25">
      <c r="B201" s="83"/>
      <c r="D201" s="83"/>
      <c r="F201" s="83"/>
      <c r="H201" s="83"/>
    </row>
    <row r="202" spans="1:11" x14ac:dyDescent="0.25">
      <c r="A202" s="27" t="s">
        <v>607</v>
      </c>
      <c r="B202" s="71">
        <f>B206-B204</f>
        <v>4319</v>
      </c>
      <c r="C202" s="40">
        <f>B202/8635</f>
        <v>0.50017371163867974</v>
      </c>
      <c r="D202" s="71">
        <f>D206-D204</f>
        <v>3457</v>
      </c>
      <c r="E202" s="41">
        <f>D202/7692</f>
        <v>0.44942797711908478</v>
      </c>
      <c r="F202" s="77">
        <f>F206-F204</f>
        <v>49457</v>
      </c>
      <c r="G202" s="42">
        <f>F202/105905</f>
        <v>0.46699400406024266</v>
      </c>
      <c r="H202" s="71">
        <f>H206-H204</f>
        <v>47830</v>
      </c>
      <c r="I202" s="41">
        <f>H202/106134</f>
        <v>0.45065671698042098</v>
      </c>
      <c r="J202" s="37">
        <f>IF(D202=0, "-", IF((B202-D202)/D202&lt;10, (B202-D202)/D202, "&gt;999%"))</f>
        <v>0.24934914665895286</v>
      </c>
      <c r="K202" s="38">
        <f>IF(H202=0, "-", IF((F202-H202)/H202&lt;10, (F202-H202)/H202, "&gt;999%"))</f>
        <v>3.4016307756638095E-2</v>
      </c>
    </row>
    <row r="203" spans="1:11" x14ac:dyDescent="0.25">
      <c r="A203" s="27"/>
      <c r="B203" s="71"/>
      <c r="C203" s="40"/>
      <c r="D203" s="71"/>
      <c r="E203" s="41"/>
      <c r="F203" s="77"/>
      <c r="G203" s="42"/>
      <c r="H203" s="71"/>
      <c r="I203" s="41"/>
      <c r="J203" s="37"/>
      <c r="K203" s="38"/>
    </row>
    <row r="204" spans="1:11" x14ac:dyDescent="0.25">
      <c r="A204" s="27" t="s">
        <v>608</v>
      </c>
      <c r="B204" s="71">
        <v>294</v>
      </c>
      <c r="C204" s="40">
        <f>B204/8635</f>
        <v>3.4047481181239146E-2</v>
      </c>
      <c r="D204" s="71">
        <v>274</v>
      </c>
      <c r="E204" s="41">
        <f>D204/7692</f>
        <v>3.562142485699428E-2</v>
      </c>
      <c r="F204" s="77">
        <v>5275</v>
      </c>
      <c r="G204" s="42">
        <f>F204/105905</f>
        <v>4.9808790897502481E-2</v>
      </c>
      <c r="H204" s="71">
        <v>4812</v>
      </c>
      <c r="I204" s="41">
        <f>H204/106134</f>
        <v>4.5338911187743795E-2</v>
      </c>
      <c r="J204" s="37">
        <f>IF(D204=0, "-", IF((B204-D204)/D204&lt;10, (B204-D204)/D204, "&gt;999%"))</f>
        <v>7.2992700729927001E-2</v>
      </c>
      <c r="K204" s="38">
        <f>IF(H204=0, "-", IF((F204-H204)/H204&lt;10, (F204-H204)/H204, "&gt;999%"))</f>
        <v>9.6217788861180376E-2</v>
      </c>
    </row>
    <row r="205" spans="1:11" x14ac:dyDescent="0.25">
      <c r="A205" s="27"/>
      <c r="B205" s="71"/>
      <c r="C205" s="40"/>
      <c r="D205" s="71"/>
      <c r="E205" s="41"/>
      <c r="F205" s="77"/>
      <c r="G205" s="42"/>
      <c r="H205" s="71"/>
      <c r="I205" s="41"/>
      <c r="J205" s="37"/>
      <c r="K205" s="38"/>
    </row>
    <row r="206" spans="1:11" x14ac:dyDescent="0.25">
      <c r="A206" s="27" t="s">
        <v>606</v>
      </c>
      <c r="B206" s="71">
        <v>4613</v>
      </c>
      <c r="C206" s="40">
        <f>B206/8635</f>
        <v>0.53422119281991898</v>
      </c>
      <c r="D206" s="71">
        <v>3731</v>
      </c>
      <c r="E206" s="41">
        <f>D206/7692</f>
        <v>0.48504940197607904</v>
      </c>
      <c r="F206" s="77">
        <v>54732</v>
      </c>
      <c r="G206" s="42">
        <f>F206/105905</f>
        <v>0.51680279495774517</v>
      </c>
      <c r="H206" s="71">
        <v>52642</v>
      </c>
      <c r="I206" s="41">
        <f>H206/106134</f>
        <v>0.49599562816816478</v>
      </c>
      <c r="J206" s="37">
        <f>IF(D206=0, "-", IF((B206-D206)/D206&lt;10, (B206-D206)/D206, "&gt;999%"))</f>
        <v>0.23639774859287055</v>
      </c>
      <c r="K206" s="38">
        <f>IF(H206=0, "-", IF((F206-H206)/H206&lt;10, (F206-H206)/H206, "&gt;999%"))</f>
        <v>3.9702138976482657E-2</v>
      </c>
    </row>
  </sheetData>
  <mergeCells count="37">
    <mergeCell ref="B1:K1"/>
    <mergeCell ref="B2:K2"/>
    <mergeCell ref="B177:E177"/>
    <mergeCell ref="F177:I177"/>
    <mergeCell ref="J177:K177"/>
    <mergeCell ref="B178:C178"/>
    <mergeCell ref="D178:E178"/>
    <mergeCell ref="F178:G178"/>
    <mergeCell ref="H178:I178"/>
    <mergeCell ref="B122:E122"/>
    <mergeCell ref="F122:I122"/>
    <mergeCell ref="J122:K122"/>
    <mergeCell ref="B123:C123"/>
    <mergeCell ref="D123:E123"/>
    <mergeCell ref="F123:G123"/>
    <mergeCell ref="H123:I123"/>
    <mergeCell ref="B69:E69"/>
    <mergeCell ref="F69:I69"/>
    <mergeCell ref="J69:K69"/>
    <mergeCell ref="B70:C70"/>
    <mergeCell ref="D70:E70"/>
    <mergeCell ref="F70:G70"/>
    <mergeCell ref="H70:I70"/>
    <mergeCell ref="B23:E23"/>
    <mergeCell ref="F23:I23"/>
    <mergeCell ref="J23:K23"/>
    <mergeCell ref="B24:C24"/>
    <mergeCell ref="D24:E24"/>
    <mergeCell ref="F24:G24"/>
    <mergeCell ref="H24:I24"/>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7" max="16383" man="1"/>
    <brk id="121" max="16383" man="1"/>
    <brk id="17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634</v>
      </c>
      <c r="C1" s="198"/>
      <c r="D1" s="198"/>
      <c r="E1" s="199"/>
      <c r="F1" s="199"/>
      <c r="G1" s="199"/>
      <c r="H1" s="199"/>
      <c r="I1" s="199"/>
      <c r="J1" s="199"/>
      <c r="K1" s="199"/>
    </row>
    <row r="2" spans="1:11" s="52" customFormat="1" ht="20.399999999999999" x14ac:dyDescent="0.35">
      <c r="A2" s="4" t="s">
        <v>111</v>
      </c>
      <c r="B2" s="202" t="s">
        <v>102</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5</v>
      </c>
      <c r="C7" s="39">
        <f>IF(B48=0, "-", B7/B48)</f>
        <v>1.0838933448948623E-3</v>
      </c>
      <c r="D7" s="65">
        <v>1</v>
      </c>
      <c r="E7" s="21">
        <f>IF(D48=0, "-", D7/D48)</f>
        <v>2.6802465826856071E-4</v>
      </c>
      <c r="F7" s="81">
        <v>20</v>
      </c>
      <c r="G7" s="39">
        <f>IF(F48=0, "-", F7/F48)</f>
        <v>3.6541694072937219E-4</v>
      </c>
      <c r="H7" s="65">
        <v>16</v>
      </c>
      <c r="I7" s="21">
        <f>IF(H48=0, "-", H7/H48)</f>
        <v>3.0393981991565672E-4</v>
      </c>
      <c r="J7" s="20">
        <f t="shared" ref="J7:J46" si="0">IF(D7=0, "-", IF((B7-D7)/D7&lt;10, (B7-D7)/D7, "&gt;999%"))</f>
        <v>4</v>
      </c>
      <c r="K7" s="21">
        <f t="shared" ref="K7:K46" si="1">IF(H7=0, "-", IF((F7-H7)/H7&lt;10, (F7-H7)/H7, "&gt;999%"))</f>
        <v>0.25</v>
      </c>
    </row>
    <row r="8" spans="1:11" x14ac:dyDescent="0.25">
      <c r="A8" s="7" t="s">
        <v>33</v>
      </c>
      <c r="B8" s="65">
        <v>0</v>
      </c>
      <c r="C8" s="39">
        <f>IF(B48=0, "-", B8/B48)</f>
        <v>0</v>
      </c>
      <c r="D8" s="65">
        <v>2</v>
      </c>
      <c r="E8" s="21">
        <f>IF(D48=0, "-", D8/D48)</f>
        <v>5.3604931653712141E-4</v>
      </c>
      <c r="F8" s="81">
        <v>4</v>
      </c>
      <c r="G8" s="39">
        <f>IF(F48=0, "-", F8/F48)</f>
        <v>7.3083388145874442E-5</v>
      </c>
      <c r="H8" s="65">
        <v>6</v>
      </c>
      <c r="I8" s="21">
        <f>IF(H48=0, "-", H8/H48)</f>
        <v>1.1397743246837126E-4</v>
      </c>
      <c r="J8" s="20">
        <f t="shared" si="0"/>
        <v>-1</v>
      </c>
      <c r="K8" s="21">
        <f t="shared" si="1"/>
        <v>-0.33333333333333331</v>
      </c>
    </row>
    <row r="9" spans="1:11" x14ac:dyDescent="0.25">
      <c r="A9" s="7" t="s">
        <v>34</v>
      </c>
      <c r="B9" s="65">
        <v>28</v>
      </c>
      <c r="C9" s="39">
        <f>IF(B48=0, "-", B9/B48)</f>
        <v>6.0698027314112293E-3</v>
      </c>
      <c r="D9" s="65">
        <v>44</v>
      </c>
      <c r="E9" s="21">
        <f>IF(D48=0, "-", D9/D48)</f>
        <v>1.1793084963816671E-2</v>
      </c>
      <c r="F9" s="81">
        <v>640</v>
      </c>
      <c r="G9" s="39">
        <f>IF(F48=0, "-", F9/F48)</f>
        <v>1.169334210333991E-2</v>
      </c>
      <c r="H9" s="65">
        <v>920</v>
      </c>
      <c r="I9" s="21">
        <f>IF(H48=0, "-", H9/H48)</f>
        <v>1.7476539645150259E-2</v>
      </c>
      <c r="J9" s="20">
        <f t="shared" si="0"/>
        <v>-0.36363636363636365</v>
      </c>
      <c r="K9" s="21">
        <f t="shared" si="1"/>
        <v>-0.30434782608695654</v>
      </c>
    </row>
    <row r="10" spans="1:11" x14ac:dyDescent="0.25">
      <c r="A10" s="7" t="s">
        <v>35</v>
      </c>
      <c r="B10" s="65">
        <v>1</v>
      </c>
      <c r="C10" s="39">
        <f>IF(B48=0, "-", B10/B48)</f>
        <v>2.1677866897897247E-4</v>
      </c>
      <c r="D10" s="65">
        <v>0</v>
      </c>
      <c r="E10" s="21">
        <f>IF(D48=0, "-", D10/D48)</f>
        <v>0</v>
      </c>
      <c r="F10" s="81">
        <v>12</v>
      </c>
      <c r="G10" s="39">
        <f>IF(F48=0, "-", F10/F48)</f>
        <v>2.1925016443762334E-4</v>
      </c>
      <c r="H10" s="65">
        <v>14</v>
      </c>
      <c r="I10" s="21">
        <f>IF(H48=0, "-", H10/H48)</f>
        <v>2.6594734242619964E-4</v>
      </c>
      <c r="J10" s="20" t="str">
        <f t="shared" si="0"/>
        <v>-</v>
      </c>
      <c r="K10" s="21">
        <f t="shared" si="1"/>
        <v>-0.14285714285714285</v>
      </c>
    </row>
    <row r="11" spans="1:11" x14ac:dyDescent="0.25">
      <c r="A11" s="7" t="s">
        <v>36</v>
      </c>
      <c r="B11" s="65">
        <v>27</v>
      </c>
      <c r="C11" s="39">
        <f>IF(B48=0, "-", B11/B48)</f>
        <v>5.8530240624322565E-3</v>
      </c>
      <c r="D11" s="65">
        <v>56</v>
      </c>
      <c r="E11" s="21">
        <f>IF(D48=0, "-", D11/D48)</f>
        <v>1.50093808630394E-2</v>
      </c>
      <c r="F11" s="81">
        <v>708</v>
      </c>
      <c r="G11" s="39">
        <f>IF(F48=0, "-", F11/F48)</f>
        <v>1.2935759701819776E-2</v>
      </c>
      <c r="H11" s="65">
        <v>816</v>
      </c>
      <c r="I11" s="21">
        <f>IF(H48=0, "-", H11/H48)</f>
        <v>1.5500930815698491E-2</v>
      </c>
      <c r="J11" s="20">
        <f t="shared" si="0"/>
        <v>-0.5178571428571429</v>
      </c>
      <c r="K11" s="21">
        <f t="shared" si="1"/>
        <v>-0.13235294117647059</v>
      </c>
    </row>
    <row r="12" spans="1:11" x14ac:dyDescent="0.25">
      <c r="A12" s="7" t="s">
        <v>37</v>
      </c>
      <c r="B12" s="65">
        <v>95</v>
      </c>
      <c r="C12" s="39">
        <f>IF(B48=0, "-", B12/B48)</f>
        <v>2.0593973553002385E-2</v>
      </c>
      <c r="D12" s="65">
        <v>0</v>
      </c>
      <c r="E12" s="21">
        <f>IF(D48=0, "-", D12/D48)</f>
        <v>0</v>
      </c>
      <c r="F12" s="81">
        <v>215</v>
      </c>
      <c r="G12" s="39">
        <f>IF(F48=0, "-", F12/F48)</f>
        <v>3.9282321128407509E-3</v>
      </c>
      <c r="H12" s="65">
        <v>0</v>
      </c>
      <c r="I12" s="21">
        <f>IF(H48=0, "-", H12/H48)</f>
        <v>0</v>
      </c>
      <c r="J12" s="20" t="str">
        <f t="shared" si="0"/>
        <v>-</v>
      </c>
      <c r="K12" s="21" t="str">
        <f t="shared" si="1"/>
        <v>-</v>
      </c>
    </row>
    <row r="13" spans="1:11" x14ac:dyDescent="0.25">
      <c r="A13" s="7" t="s">
        <v>40</v>
      </c>
      <c r="B13" s="65">
        <v>0</v>
      </c>
      <c r="C13" s="39">
        <f>IF(B48=0, "-", B13/B48)</f>
        <v>0</v>
      </c>
      <c r="D13" s="65">
        <v>1</v>
      </c>
      <c r="E13" s="21">
        <f>IF(D48=0, "-", D13/D48)</f>
        <v>2.6802465826856071E-4</v>
      </c>
      <c r="F13" s="81">
        <v>18</v>
      </c>
      <c r="G13" s="39">
        <f>IF(F48=0, "-", F13/F48)</f>
        <v>3.2887524665643498E-4</v>
      </c>
      <c r="H13" s="65">
        <v>4</v>
      </c>
      <c r="I13" s="21">
        <f>IF(H48=0, "-", H13/H48)</f>
        <v>7.5984954978914181E-5</v>
      </c>
      <c r="J13" s="20">
        <f t="shared" si="0"/>
        <v>-1</v>
      </c>
      <c r="K13" s="21">
        <f t="shared" si="1"/>
        <v>3.5</v>
      </c>
    </row>
    <row r="14" spans="1:11" x14ac:dyDescent="0.25">
      <c r="A14" s="7" t="s">
        <v>41</v>
      </c>
      <c r="B14" s="65">
        <v>15</v>
      </c>
      <c r="C14" s="39">
        <f>IF(B48=0, "-", B14/B48)</f>
        <v>3.2516800346845871E-3</v>
      </c>
      <c r="D14" s="65">
        <v>0</v>
      </c>
      <c r="E14" s="21">
        <f>IF(D48=0, "-", D14/D48)</f>
        <v>0</v>
      </c>
      <c r="F14" s="81">
        <v>74</v>
      </c>
      <c r="G14" s="39">
        <f>IF(F48=0, "-", F14/F48)</f>
        <v>1.3520426806986772E-3</v>
      </c>
      <c r="H14" s="65">
        <v>0</v>
      </c>
      <c r="I14" s="21">
        <f>IF(H48=0, "-", H14/H48)</f>
        <v>0</v>
      </c>
      <c r="J14" s="20" t="str">
        <f t="shared" si="0"/>
        <v>-</v>
      </c>
      <c r="K14" s="21" t="str">
        <f t="shared" si="1"/>
        <v>-</v>
      </c>
    </row>
    <row r="15" spans="1:11" x14ac:dyDescent="0.25">
      <c r="A15" s="7" t="s">
        <v>47</v>
      </c>
      <c r="B15" s="65">
        <v>144</v>
      </c>
      <c r="C15" s="39">
        <f>IF(B48=0, "-", B15/B48)</f>
        <v>3.1216128332972035E-2</v>
      </c>
      <c r="D15" s="65">
        <v>113</v>
      </c>
      <c r="E15" s="21">
        <f>IF(D48=0, "-", D15/D48)</f>
        <v>3.0286786384347359E-2</v>
      </c>
      <c r="F15" s="81">
        <v>1679</v>
      </c>
      <c r="G15" s="39">
        <f>IF(F48=0, "-", F15/F48)</f>
        <v>3.0676752174230798E-2</v>
      </c>
      <c r="H15" s="65">
        <v>1576</v>
      </c>
      <c r="I15" s="21">
        <f>IF(H48=0, "-", H15/H48)</f>
        <v>2.9938072261692185E-2</v>
      </c>
      <c r="J15" s="20">
        <f t="shared" si="0"/>
        <v>0.27433628318584069</v>
      </c>
      <c r="K15" s="21">
        <f t="shared" si="1"/>
        <v>6.535532994923858E-2</v>
      </c>
    </row>
    <row r="16" spans="1:11" x14ac:dyDescent="0.25">
      <c r="A16" s="7" t="s">
        <v>50</v>
      </c>
      <c r="B16" s="65">
        <v>6</v>
      </c>
      <c r="C16" s="39">
        <f>IF(B48=0, "-", B16/B48)</f>
        <v>1.3006720138738349E-3</v>
      </c>
      <c r="D16" s="65">
        <v>4</v>
      </c>
      <c r="E16" s="21">
        <f>IF(D48=0, "-", D16/D48)</f>
        <v>1.0720986330742428E-3</v>
      </c>
      <c r="F16" s="81">
        <v>58</v>
      </c>
      <c r="G16" s="39">
        <f>IF(F48=0, "-", F16/F48)</f>
        <v>1.0597091281151793E-3</v>
      </c>
      <c r="H16" s="65">
        <v>38</v>
      </c>
      <c r="I16" s="21">
        <f>IF(H48=0, "-", H16/H48)</f>
        <v>7.218570722996847E-4</v>
      </c>
      <c r="J16" s="20">
        <f t="shared" si="0"/>
        <v>0.5</v>
      </c>
      <c r="K16" s="21">
        <f t="shared" si="1"/>
        <v>0.52631578947368418</v>
      </c>
    </row>
    <row r="17" spans="1:11" x14ac:dyDescent="0.25">
      <c r="A17" s="7" t="s">
        <v>51</v>
      </c>
      <c r="B17" s="65">
        <v>163</v>
      </c>
      <c r="C17" s="39">
        <f>IF(B48=0, "-", B17/B48)</f>
        <v>3.5334923043572511E-2</v>
      </c>
      <c r="D17" s="65">
        <v>114</v>
      </c>
      <c r="E17" s="21">
        <f>IF(D48=0, "-", D17/D48)</f>
        <v>3.0554811042615922E-2</v>
      </c>
      <c r="F17" s="81">
        <v>1290</v>
      </c>
      <c r="G17" s="39">
        <f>IF(F48=0, "-", F17/F48)</f>
        <v>2.3569392677044509E-2</v>
      </c>
      <c r="H17" s="65">
        <v>910</v>
      </c>
      <c r="I17" s="21">
        <f>IF(H48=0, "-", H17/H48)</f>
        <v>1.7286577257702974E-2</v>
      </c>
      <c r="J17" s="20">
        <f t="shared" si="0"/>
        <v>0.42982456140350878</v>
      </c>
      <c r="K17" s="21">
        <f t="shared" si="1"/>
        <v>0.4175824175824176</v>
      </c>
    </row>
    <row r="18" spans="1:11" x14ac:dyDescent="0.25">
      <c r="A18" s="7" t="s">
        <v>53</v>
      </c>
      <c r="B18" s="65">
        <v>86</v>
      </c>
      <c r="C18" s="39">
        <f>IF(B48=0, "-", B18/B48)</f>
        <v>1.8642965532191632E-2</v>
      </c>
      <c r="D18" s="65">
        <v>88</v>
      </c>
      <c r="E18" s="21">
        <f>IF(D48=0, "-", D18/D48)</f>
        <v>2.3586169927633342E-2</v>
      </c>
      <c r="F18" s="81">
        <v>1175</v>
      </c>
      <c r="G18" s="39">
        <f>IF(F48=0, "-", F18/F48)</f>
        <v>2.1468245267850617E-2</v>
      </c>
      <c r="H18" s="65">
        <v>1179</v>
      </c>
      <c r="I18" s="21">
        <f>IF(H48=0, "-", H18/H48)</f>
        <v>2.2396565480034953E-2</v>
      </c>
      <c r="J18" s="20">
        <f t="shared" si="0"/>
        <v>-2.2727272727272728E-2</v>
      </c>
      <c r="K18" s="21">
        <f t="shared" si="1"/>
        <v>-3.3927056827820186E-3</v>
      </c>
    </row>
    <row r="19" spans="1:11" x14ac:dyDescent="0.25">
      <c r="A19" s="7" t="s">
        <v>54</v>
      </c>
      <c r="B19" s="65">
        <v>350</v>
      </c>
      <c r="C19" s="39">
        <f>IF(B48=0, "-", B19/B48)</f>
        <v>7.5872534142640363E-2</v>
      </c>
      <c r="D19" s="65">
        <v>180</v>
      </c>
      <c r="E19" s="21">
        <f>IF(D48=0, "-", D19/D48)</f>
        <v>4.8244438488340931E-2</v>
      </c>
      <c r="F19" s="81">
        <v>4171</v>
      </c>
      <c r="G19" s="39">
        <f>IF(F48=0, "-", F19/F48)</f>
        <v>7.6207702989110573E-2</v>
      </c>
      <c r="H19" s="65">
        <v>4115</v>
      </c>
      <c r="I19" s="21">
        <f>IF(H48=0, "-", H19/H48)</f>
        <v>7.8169522434557964E-2</v>
      </c>
      <c r="J19" s="20">
        <f t="shared" si="0"/>
        <v>0.94444444444444442</v>
      </c>
      <c r="K19" s="21">
        <f t="shared" si="1"/>
        <v>1.3608748481166465E-2</v>
      </c>
    </row>
    <row r="20" spans="1:11" x14ac:dyDescent="0.25">
      <c r="A20" s="7" t="s">
        <v>58</v>
      </c>
      <c r="B20" s="65">
        <v>88</v>
      </c>
      <c r="C20" s="39">
        <f>IF(B48=0, "-", B20/B48)</f>
        <v>1.9076522870149576E-2</v>
      </c>
      <c r="D20" s="65">
        <v>75</v>
      </c>
      <c r="E20" s="21">
        <f>IF(D48=0, "-", D20/D48)</f>
        <v>2.0101849370142054E-2</v>
      </c>
      <c r="F20" s="81">
        <v>1325</v>
      </c>
      <c r="G20" s="39">
        <f>IF(F48=0, "-", F20/F48)</f>
        <v>2.4208872323320908E-2</v>
      </c>
      <c r="H20" s="65">
        <v>1392</v>
      </c>
      <c r="I20" s="21">
        <f>IF(H48=0, "-", H20/H48)</f>
        <v>2.6442764332662134E-2</v>
      </c>
      <c r="J20" s="20">
        <f t="shared" si="0"/>
        <v>0.17333333333333334</v>
      </c>
      <c r="K20" s="21">
        <f t="shared" si="1"/>
        <v>-4.8132183908045974E-2</v>
      </c>
    </row>
    <row r="21" spans="1:11" x14ac:dyDescent="0.25">
      <c r="A21" s="7" t="s">
        <v>61</v>
      </c>
      <c r="B21" s="65">
        <v>0</v>
      </c>
      <c r="C21" s="39">
        <f>IF(B48=0, "-", B21/B48)</f>
        <v>0</v>
      </c>
      <c r="D21" s="65">
        <v>0</v>
      </c>
      <c r="E21" s="21">
        <f>IF(D48=0, "-", D21/D48)</f>
        <v>0</v>
      </c>
      <c r="F21" s="81">
        <v>82</v>
      </c>
      <c r="G21" s="39">
        <f>IF(F48=0, "-", F21/F48)</f>
        <v>1.4982094569904261E-3</v>
      </c>
      <c r="H21" s="65">
        <v>85</v>
      </c>
      <c r="I21" s="21">
        <f>IF(H48=0, "-", H21/H48)</f>
        <v>1.6146802933019262E-3</v>
      </c>
      <c r="J21" s="20" t="str">
        <f t="shared" si="0"/>
        <v>-</v>
      </c>
      <c r="K21" s="21">
        <f t="shared" si="1"/>
        <v>-3.5294117647058823E-2</v>
      </c>
    </row>
    <row r="22" spans="1:11" x14ac:dyDescent="0.25">
      <c r="A22" s="7" t="s">
        <v>62</v>
      </c>
      <c r="B22" s="65">
        <v>18</v>
      </c>
      <c r="C22" s="39">
        <f>IF(B48=0, "-", B22/B48)</f>
        <v>3.9020160416215043E-3</v>
      </c>
      <c r="D22" s="65">
        <v>38</v>
      </c>
      <c r="E22" s="21">
        <f>IF(D48=0, "-", D22/D48)</f>
        <v>1.0184937014205307E-2</v>
      </c>
      <c r="F22" s="81">
        <v>380</v>
      </c>
      <c r="G22" s="39">
        <f>IF(F48=0, "-", F22/F48)</f>
        <v>6.9429218738580722E-3</v>
      </c>
      <c r="H22" s="65">
        <v>520</v>
      </c>
      <c r="I22" s="21">
        <f>IF(H48=0, "-", H22/H48)</f>
        <v>9.878044147258843E-3</v>
      </c>
      <c r="J22" s="20">
        <f t="shared" si="0"/>
        <v>-0.52631578947368418</v>
      </c>
      <c r="K22" s="21">
        <f t="shared" si="1"/>
        <v>-0.26923076923076922</v>
      </c>
    </row>
    <row r="23" spans="1:11" x14ac:dyDescent="0.25">
      <c r="A23" s="7" t="s">
        <v>64</v>
      </c>
      <c r="B23" s="65">
        <v>452</v>
      </c>
      <c r="C23" s="39">
        <f>IF(B48=0, "-", B23/B48)</f>
        <v>9.798395837849555E-2</v>
      </c>
      <c r="D23" s="65">
        <v>261</v>
      </c>
      <c r="E23" s="21">
        <f>IF(D48=0, "-", D23/D48)</f>
        <v>6.9954435808094351E-2</v>
      </c>
      <c r="F23" s="81">
        <v>4143</v>
      </c>
      <c r="G23" s="39">
        <f>IF(F48=0, "-", F23/F48)</f>
        <v>7.5696119272089454E-2</v>
      </c>
      <c r="H23" s="65">
        <v>2532</v>
      </c>
      <c r="I23" s="21">
        <f>IF(H48=0, "-", H23/H48)</f>
        <v>4.8098476501652672E-2</v>
      </c>
      <c r="J23" s="20">
        <f t="shared" si="0"/>
        <v>0.73180076628352486</v>
      </c>
      <c r="K23" s="21">
        <f t="shared" si="1"/>
        <v>0.63625592417061616</v>
      </c>
    </row>
    <row r="24" spans="1:11" x14ac:dyDescent="0.25">
      <c r="A24" s="7" t="s">
        <v>65</v>
      </c>
      <c r="B24" s="65">
        <v>0</v>
      </c>
      <c r="C24" s="39">
        <f>IF(B48=0, "-", B24/B48)</f>
        <v>0</v>
      </c>
      <c r="D24" s="65">
        <v>0</v>
      </c>
      <c r="E24" s="21">
        <f>IF(D48=0, "-", D24/D48)</f>
        <v>0</v>
      </c>
      <c r="F24" s="81">
        <v>9</v>
      </c>
      <c r="G24" s="39">
        <f>IF(F48=0, "-", F24/F48)</f>
        <v>1.6443762332821749E-4</v>
      </c>
      <c r="H24" s="65">
        <v>7</v>
      </c>
      <c r="I24" s="21">
        <f>IF(H48=0, "-", H24/H48)</f>
        <v>1.3297367121309982E-4</v>
      </c>
      <c r="J24" s="20" t="str">
        <f t="shared" si="0"/>
        <v>-</v>
      </c>
      <c r="K24" s="21">
        <f t="shared" si="1"/>
        <v>0.2857142857142857</v>
      </c>
    </row>
    <row r="25" spans="1:11" x14ac:dyDescent="0.25">
      <c r="A25" s="7" t="s">
        <v>66</v>
      </c>
      <c r="B25" s="65">
        <v>6</v>
      </c>
      <c r="C25" s="39">
        <f>IF(B48=0, "-", B25/B48)</f>
        <v>1.3006720138738349E-3</v>
      </c>
      <c r="D25" s="65">
        <v>27</v>
      </c>
      <c r="E25" s="21">
        <f>IF(D48=0, "-", D25/D48)</f>
        <v>7.2366657732511391E-3</v>
      </c>
      <c r="F25" s="81">
        <v>399</v>
      </c>
      <c r="G25" s="39">
        <f>IF(F48=0, "-", F25/F48)</f>
        <v>7.2900679675509759E-3</v>
      </c>
      <c r="H25" s="65">
        <v>547</v>
      </c>
      <c r="I25" s="21">
        <f>IF(H48=0, "-", H25/H48)</f>
        <v>1.0390942593366514E-2</v>
      </c>
      <c r="J25" s="20">
        <f t="shared" si="0"/>
        <v>-0.77777777777777779</v>
      </c>
      <c r="K25" s="21">
        <f t="shared" si="1"/>
        <v>-0.27056672760511885</v>
      </c>
    </row>
    <row r="26" spans="1:11" x14ac:dyDescent="0.25">
      <c r="A26" s="7" t="s">
        <v>67</v>
      </c>
      <c r="B26" s="65">
        <v>13</v>
      </c>
      <c r="C26" s="39">
        <f>IF(B48=0, "-", B26/B48)</f>
        <v>2.8181226967266423E-3</v>
      </c>
      <c r="D26" s="65">
        <v>12</v>
      </c>
      <c r="E26" s="21">
        <f>IF(D48=0, "-", D26/D48)</f>
        <v>3.2162958992227285E-3</v>
      </c>
      <c r="F26" s="81">
        <v>191</v>
      </c>
      <c r="G26" s="39">
        <f>IF(F48=0, "-", F26/F48)</f>
        <v>3.4897317839655047E-3</v>
      </c>
      <c r="H26" s="65">
        <v>90</v>
      </c>
      <c r="I26" s="21">
        <f>IF(H48=0, "-", H26/H48)</f>
        <v>1.7096614870255689E-3</v>
      </c>
      <c r="J26" s="20">
        <f t="shared" si="0"/>
        <v>8.3333333333333329E-2</v>
      </c>
      <c r="K26" s="21">
        <f t="shared" si="1"/>
        <v>1.1222222222222222</v>
      </c>
    </row>
    <row r="27" spans="1:11" x14ac:dyDescent="0.25">
      <c r="A27" s="7" t="s">
        <v>68</v>
      </c>
      <c r="B27" s="65">
        <v>31</v>
      </c>
      <c r="C27" s="39">
        <f>IF(B48=0, "-", B27/B48)</f>
        <v>6.7201387383481461E-3</v>
      </c>
      <c r="D27" s="65">
        <v>33</v>
      </c>
      <c r="E27" s="21">
        <f>IF(D48=0, "-", D27/D48)</f>
        <v>8.8448137228625042E-3</v>
      </c>
      <c r="F27" s="81">
        <v>421</v>
      </c>
      <c r="G27" s="39">
        <f>IF(F48=0, "-", F27/F48)</f>
        <v>7.6920266023532847E-3</v>
      </c>
      <c r="H27" s="65">
        <v>505</v>
      </c>
      <c r="I27" s="21">
        <f>IF(H48=0, "-", H27/H48)</f>
        <v>9.5931005660879146E-3</v>
      </c>
      <c r="J27" s="20">
        <f t="shared" si="0"/>
        <v>-6.0606060606060608E-2</v>
      </c>
      <c r="K27" s="21">
        <f t="shared" si="1"/>
        <v>-0.16633663366336635</v>
      </c>
    </row>
    <row r="28" spans="1:11" x14ac:dyDescent="0.25">
      <c r="A28" s="7" t="s">
        <v>72</v>
      </c>
      <c r="B28" s="65">
        <v>1</v>
      </c>
      <c r="C28" s="39">
        <f>IF(B48=0, "-", B28/B48)</f>
        <v>2.1677866897897247E-4</v>
      </c>
      <c r="D28" s="65">
        <v>2</v>
      </c>
      <c r="E28" s="21">
        <f>IF(D48=0, "-", D28/D48)</f>
        <v>5.3604931653712141E-4</v>
      </c>
      <c r="F28" s="81">
        <v>33</v>
      </c>
      <c r="G28" s="39">
        <f>IF(F48=0, "-", F28/F48)</f>
        <v>6.0293795220346419E-4</v>
      </c>
      <c r="H28" s="65">
        <v>33</v>
      </c>
      <c r="I28" s="21">
        <f>IF(H48=0, "-", H28/H48)</f>
        <v>6.2687587857604193E-4</v>
      </c>
      <c r="J28" s="20">
        <f t="shared" si="0"/>
        <v>-0.5</v>
      </c>
      <c r="K28" s="21">
        <f t="shared" si="1"/>
        <v>0</v>
      </c>
    </row>
    <row r="29" spans="1:11" x14ac:dyDescent="0.25">
      <c r="A29" s="7" t="s">
        <v>73</v>
      </c>
      <c r="B29" s="65">
        <v>400</v>
      </c>
      <c r="C29" s="39">
        <f>IF(B48=0, "-", B29/B48)</f>
        <v>8.6711467591588987E-2</v>
      </c>
      <c r="D29" s="65">
        <v>521</v>
      </c>
      <c r="E29" s="21">
        <f>IF(D48=0, "-", D29/D48)</f>
        <v>0.13964084695792012</v>
      </c>
      <c r="F29" s="81">
        <v>5738</v>
      </c>
      <c r="G29" s="39">
        <f>IF(F48=0, "-", F29/F48)</f>
        <v>0.10483812029525688</v>
      </c>
      <c r="H29" s="65">
        <v>5813</v>
      </c>
      <c r="I29" s="21">
        <f>IF(H48=0, "-", H29/H48)</f>
        <v>0.11042513582310702</v>
      </c>
      <c r="J29" s="20">
        <f t="shared" si="0"/>
        <v>-0.23224568138195778</v>
      </c>
      <c r="K29" s="21">
        <f t="shared" si="1"/>
        <v>-1.290211594701531E-2</v>
      </c>
    </row>
    <row r="30" spans="1:11" x14ac:dyDescent="0.25">
      <c r="A30" s="7" t="s">
        <v>75</v>
      </c>
      <c r="B30" s="65">
        <v>36</v>
      </c>
      <c r="C30" s="39">
        <f>IF(B48=0, "-", B30/B48)</f>
        <v>7.8040320832430086E-3</v>
      </c>
      <c r="D30" s="65">
        <v>52</v>
      </c>
      <c r="E30" s="21">
        <f>IF(D48=0, "-", D30/D48)</f>
        <v>1.3937282229965157E-2</v>
      </c>
      <c r="F30" s="81">
        <v>851</v>
      </c>
      <c r="G30" s="39">
        <f>IF(F48=0, "-", F30/F48)</f>
        <v>1.5548490828034788E-2</v>
      </c>
      <c r="H30" s="65">
        <v>913</v>
      </c>
      <c r="I30" s="21">
        <f>IF(H48=0, "-", H30/H48)</f>
        <v>1.7343565973937162E-2</v>
      </c>
      <c r="J30" s="20">
        <f t="shared" si="0"/>
        <v>-0.30769230769230771</v>
      </c>
      <c r="K30" s="21">
        <f t="shared" si="1"/>
        <v>-6.7907995618838993E-2</v>
      </c>
    </row>
    <row r="31" spans="1:11" x14ac:dyDescent="0.25">
      <c r="A31" s="7" t="s">
        <v>78</v>
      </c>
      <c r="B31" s="65">
        <v>121</v>
      </c>
      <c r="C31" s="39">
        <f>IF(B48=0, "-", B31/B48)</f>
        <v>2.623021894645567E-2</v>
      </c>
      <c r="D31" s="65">
        <v>229</v>
      </c>
      <c r="E31" s="21">
        <f>IF(D48=0, "-", D31/D48)</f>
        <v>6.1377646743500401E-2</v>
      </c>
      <c r="F31" s="81">
        <v>2551</v>
      </c>
      <c r="G31" s="39">
        <f>IF(F48=0, "-", F31/F48)</f>
        <v>4.6608930790031429E-2</v>
      </c>
      <c r="H31" s="65">
        <v>1668</v>
      </c>
      <c r="I31" s="21">
        <f>IF(H48=0, "-", H31/H48)</f>
        <v>3.168572622620721E-2</v>
      </c>
      <c r="J31" s="20">
        <f t="shared" si="0"/>
        <v>-0.47161572052401746</v>
      </c>
      <c r="K31" s="21">
        <f t="shared" si="1"/>
        <v>0.52937649880095927</v>
      </c>
    </row>
    <row r="32" spans="1:11" x14ac:dyDescent="0.25">
      <c r="A32" s="7" t="s">
        <v>79</v>
      </c>
      <c r="B32" s="65">
        <v>0</v>
      </c>
      <c r="C32" s="39">
        <f>IF(B48=0, "-", B32/B48)</f>
        <v>0</v>
      </c>
      <c r="D32" s="65">
        <v>2</v>
      </c>
      <c r="E32" s="21">
        <f>IF(D48=0, "-", D32/D48)</f>
        <v>5.3604931653712141E-4</v>
      </c>
      <c r="F32" s="81">
        <v>56</v>
      </c>
      <c r="G32" s="39">
        <f>IF(F48=0, "-", F32/F48)</f>
        <v>1.0231674340422422E-3</v>
      </c>
      <c r="H32" s="65">
        <v>76</v>
      </c>
      <c r="I32" s="21">
        <f>IF(H48=0, "-", H32/H48)</f>
        <v>1.4437141445993694E-3</v>
      </c>
      <c r="J32" s="20">
        <f t="shared" si="0"/>
        <v>-1</v>
      </c>
      <c r="K32" s="21">
        <f t="shared" si="1"/>
        <v>-0.26315789473684209</v>
      </c>
    </row>
    <row r="33" spans="1:11" x14ac:dyDescent="0.25">
      <c r="A33" s="7" t="s">
        <v>80</v>
      </c>
      <c r="B33" s="65">
        <v>599</v>
      </c>
      <c r="C33" s="39">
        <f>IF(B48=0, "-", B33/B48)</f>
        <v>0.1298504227184045</v>
      </c>
      <c r="D33" s="65">
        <v>267</v>
      </c>
      <c r="E33" s="21">
        <f>IF(D48=0, "-", D33/D48)</f>
        <v>7.1562583757705703E-2</v>
      </c>
      <c r="F33" s="81">
        <v>5794</v>
      </c>
      <c r="G33" s="39">
        <f>IF(F48=0, "-", F33/F48)</f>
        <v>0.10586128772929913</v>
      </c>
      <c r="H33" s="65">
        <v>5964</v>
      </c>
      <c r="I33" s="21">
        <f>IF(H48=0, "-", H33/H48)</f>
        <v>0.11329356787356104</v>
      </c>
      <c r="J33" s="20">
        <f t="shared" si="0"/>
        <v>1.2434456928838951</v>
      </c>
      <c r="K33" s="21">
        <f t="shared" si="1"/>
        <v>-2.8504359490274984E-2</v>
      </c>
    </row>
    <row r="34" spans="1:11" x14ac:dyDescent="0.25">
      <c r="A34" s="7" t="s">
        <v>81</v>
      </c>
      <c r="B34" s="65">
        <v>264</v>
      </c>
      <c r="C34" s="39">
        <f>IF(B48=0, "-", B34/B48)</f>
        <v>5.7229568610448735E-2</v>
      </c>
      <c r="D34" s="65">
        <v>134</v>
      </c>
      <c r="E34" s="21">
        <f>IF(D48=0, "-", D34/D48)</f>
        <v>3.5915304207987137E-2</v>
      </c>
      <c r="F34" s="81">
        <v>1923</v>
      </c>
      <c r="G34" s="39">
        <f>IF(F48=0, "-", F34/F48)</f>
        <v>3.5134838851129141E-2</v>
      </c>
      <c r="H34" s="65">
        <v>3758</v>
      </c>
      <c r="I34" s="21">
        <f>IF(H48=0, "-", H34/H48)</f>
        <v>7.1387865202689874E-2</v>
      </c>
      <c r="J34" s="20">
        <f t="shared" si="0"/>
        <v>0.97014925373134331</v>
      </c>
      <c r="K34" s="21">
        <f t="shared" si="1"/>
        <v>-0.48829164449175094</v>
      </c>
    </row>
    <row r="35" spans="1:11" x14ac:dyDescent="0.25">
      <c r="A35" s="7" t="s">
        <v>82</v>
      </c>
      <c r="B35" s="65">
        <v>5</v>
      </c>
      <c r="C35" s="39">
        <f>IF(B48=0, "-", B35/B48)</f>
        <v>1.0838933448948623E-3</v>
      </c>
      <c r="D35" s="65">
        <v>5</v>
      </c>
      <c r="E35" s="21">
        <f>IF(D48=0, "-", D35/D48)</f>
        <v>1.3401232913428035E-3</v>
      </c>
      <c r="F35" s="81">
        <v>54</v>
      </c>
      <c r="G35" s="39">
        <f>IF(F48=0, "-", F35/F48)</f>
        <v>9.8662573996930489E-4</v>
      </c>
      <c r="H35" s="65">
        <v>85</v>
      </c>
      <c r="I35" s="21">
        <f>IF(H48=0, "-", H35/H48)</f>
        <v>1.6146802933019262E-3</v>
      </c>
      <c r="J35" s="20">
        <f t="shared" si="0"/>
        <v>0</v>
      </c>
      <c r="K35" s="21">
        <f t="shared" si="1"/>
        <v>-0.36470588235294116</v>
      </c>
    </row>
    <row r="36" spans="1:11" x14ac:dyDescent="0.25">
      <c r="A36" s="7" t="s">
        <v>84</v>
      </c>
      <c r="B36" s="65">
        <v>33</v>
      </c>
      <c r="C36" s="39">
        <f>IF(B48=0, "-", B36/B48)</f>
        <v>7.1536960763060918E-3</v>
      </c>
      <c r="D36" s="65">
        <v>27</v>
      </c>
      <c r="E36" s="21">
        <f>IF(D48=0, "-", D36/D48)</f>
        <v>7.2366657732511391E-3</v>
      </c>
      <c r="F36" s="81">
        <v>273</v>
      </c>
      <c r="G36" s="39">
        <f>IF(F48=0, "-", F36/F48)</f>
        <v>4.9879412409559306E-3</v>
      </c>
      <c r="H36" s="65">
        <v>240</v>
      </c>
      <c r="I36" s="21">
        <f>IF(H48=0, "-", H36/H48)</f>
        <v>4.5590972987348509E-3</v>
      </c>
      <c r="J36" s="20">
        <f t="shared" si="0"/>
        <v>0.22222222222222221</v>
      </c>
      <c r="K36" s="21">
        <f t="shared" si="1"/>
        <v>0.13750000000000001</v>
      </c>
    </row>
    <row r="37" spans="1:11" x14ac:dyDescent="0.25">
      <c r="A37" s="7" t="s">
        <v>86</v>
      </c>
      <c r="B37" s="65">
        <v>22</v>
      </c>
      <c r="C37" s="39">
        <f>IF(B48=0, "-", B37/B48)</f>
        <v>4.769130717537394E-3</v>
      </c>
      <c r="D37" s="65">
        <v>15</v>
      </c>
      <c r="E37" s="21">
        <f>IF(D48=0, "-", D37/D48)</f>
        <v>4.0203698740284106E-3</v>
      </c>
      <c r="F37" s="81">
        <v>435</v>
      </c>
      <c r="G37" s="39">
        <f>IF(F48=0, "-", F37/F48)</f>
        <v>7.9478184608638459E-3</v>
      </c>
      <c r="H37" s="65">
        <v>242</v>
      </c>
      <c r="I37" s="21">
        <f>IF(H48=0, "-", H37/H48)</f>
        <v>4.5970897762243074E-3</v>
      </c>
      <c r="J37" s="20">
        <f t="shared" si="0"/>
        <v>0.46666666666666667</v>
      </c>
      <c r="K37" s="21">
        <f t="shared" si="1"/>
        <v>0.7975206611570248</v>
      </c>
    </row>
    <row r="38" spans="1:11" x14ac:dyDescent="0.25">
      <c r="A38" s="7" t="s">
        <v>87</v>
      </c>
      <c r="B38" s="65">
        <v>0</v>
      </c>
      <c r="C38" s="39">
        <f>IF(B48=0, "-", B38/B48)</f>
        <v>0</v>
      </c>
      <c r="D38" s="65">
        <v>0</v>
      </c>
      <c r="E38" s="21">
        <f>IF(D48=0, "-", D38/D48)</f>
        <v>0</v>
      </c>
      <c r="F38" s="81">
        <v>2</v>
      </c>
      <c r="G38" s="39">
        <f>IF(F48=0, "-", F38/F48)</f>
        <v>3.6541694072937221E-5</v>
      </c>
      <c r="H38" s="65">
        <v>1</v>
      </c>
      <c r="I38" s="21">
        <f>IF(H48=0, "-", H38/H48)</f>
        <v>1.8996238744728545E-5</v>
      </c>
      <c r="J38" s="20" t="str">
        <f t="shared" si="0"/>
        <v>-</v>
      </c>
      <c r="K38" s="21">
        <f t="shared" si="1"/>
        <v>1</v>
      </c>
    </row>
    <row r="39" spans="1:11" x14ac:dyDescent="0.25">
      <c r="A39" s="7" t="s">
        <v>90</v>
      </c>
      <c r="B39" s="65">
        <v>26</v>
      </c>
      <c r="C39" s="39">
        <f>IF(B48=0, "-", B39/B48)</f>
        <v>5.6362453934532845E-3</v>
      </c>
      <c r="D39" s="65">
        <v>8</v>
      </c>
      <c r="E39" s="21">
        <f>IF(D48=0, "-", D39/D48)</f>
        <v>2.1441972661484857E-3</v>
      </c>
      <c r="F39" s="81">
        <v>222</v>
      </c>
      <c r="G39" s="39">
        <f>IF(F48=0, "-", F39/F48)</f>
        <v>4.0561280420960315E-3</v>
      </c>
      <c r="H39" s="65">
        <v>316</v>
      </c>
      <c r="I39" s="21">
        <f>IF(H48=0, "-", H39/H48)</f>
        <v>6.0028114433342194E-3</v>
      </c>
      <c r="J39" s="20">
        <f t="shared" si="0"/>
        <v>2.25</v>
      </c>
      <c r="K39" s="21">
        <f t="shared" si="1"/>
        <v>-0.29746835443037972</v>
      </c>
    </row>
    <row r="40" spans="1:11" x14ac:dyDescent="0.25">
      <c r="A40" s="7" t="s">
        <v>91</v>
      </c>
      <c r="B40" s="65">
        <v>27</v>
      </c>
      <c r="C40" s="39">
        <f>IF(B48=0, "-", B40/B48)</f>
        <v>5.8530240624322565E-3</v>
      </c>
      <c r="D40" s="65">
        <v>13</v>
      </c>
      <c r="E40" s="21">
        <f>IF(D48=0, "-", D40/D48)</f>
        <v>3.4843205574912892E-3</v>
      </c>
      <c r="F40" s="81">
        <v>246</v>
      </c>
      <c r="G40" s="39">
        <f>IF(F48=0, "-", F40/F48)</f>
        <v>4.4946283709712785E-3</v>
      </c>
      <c r="H40" s="65">
        <v>174</v>
      </c>
      <c r="I40" s="21">
        <f>IF(H48=0, "-", H40/H48)</f>
        <v>3.3053455415827668E-3</v>
      </c>
      <c r="J40" s="20">
        <f t="shared" si="0"/>
        <v>1.0769230769230769</v>
      </c>
      <c r="K40" s="21">
        <f t="shared" si="1"/>
        <v>0.41379310344827586</v>
      </c>
    </row>
    <row r="41" spans="1:11" x14ac:dyDescent="0.25">
      <c r="A41" s="7" t="s">
        <v>92</v>
      </c>
      <c r="B41" s="65">
        <v>295</v>
      </c>
      <c r="C41" s="39">
        <f>IF(B48=0, "-", B41/B48)</f>
        <v>6.3949707348796875E-2</v>
      </c>
      <c r="D41" s="65">
        <v>224</v>
      </c>
      <c r="E41" s="21">
        <f>IF(D48=0, "-", D41/D48)</f>
        <v>6.0037523452157598E-2</v>
      </c>
      <c r="F41" s="81">
        <v>2739</v>
      </c>
      <c r="G41" s="39">
        <f>IF(F48=0, "-", F41/F48)</f>
        <v>5.0043850032887527E-2</v>
      </c>
      <c r="H41" s="65">
        <v>2866</v>
      </c>
      <c r="I41" s="21">
        <f>IF(H48=0, "-", H41/H48)</f>
        <v>5.444322024239201E-2</v>
      </c>
      <c r="J41" s="20">
        <f t="shared" si="0"/>
        <v>0.3169642857142857</v>
      </c>
      <c r="K41" s="21">
        <f t="shared" si="1"/>
        <v>-4.4312630844382417E-2</v>
      </c>
    </row>
    <row r="42" spans="1:11" x14ac:dyDescent="0.25">
      <c r="A42" s="7" t="s">
        <v>93</v>
      </c>
      <c r="B42" s="65">
        <v>105</v>
      </c>
      <c r="C42" s="39">
        <f>IF(B48=0, "-", B42/B48)</f>
        <v>2.2761760242792108E-2</v>
      </c>
      <c r="D42" s="65">
        <v>159</v>
      </c>
      <c r="E42" s="21">
        <f>IF(D48=0, "-", D42/D48)</f>
        <v>4.261592066470115E-2</v>
      </c>
      <c r="F42" s="81">
        <v>1865</v>
      </c>
      <c r="G42" s="39">
        <f>IF(F48=0, "-", F42/F48)</f>
        <v>3.4075129723013957E-2</v>
      </c>
      <c r="H42" s="65">
        <v>1338</v>
      </c>
      <c r="I42" s="21">
        <f>IF(H48=0, "-", H42/H48)</f>
        <v>2.5416967440446792E-2</v>
      </c>
      <c r="J42" s="20">
        <f t="shared" si="0"/>
        <v>-0.33962264150943394</v>
      </c>
      <c r="K42" s="21">
        <f t="shared" si="1"/>
        <v>0.39387144992526157</v>
      </c>
    </row>
    <row r="43" spans="1:11" x14ac:dyDescent="0.25">
      <c r="A43" s="7" t="s">
        <v>94</v>
      </c>
      <c r="B43" s="65">
        <v>40</v>
      </c>
      <c r="C43" s="39">
        <f>IF(B48=0, "-", B43/B48)</f>
        <v>8.6711467591588983E-3</v>
      </c>
      <c r="D43" s="65">
        <v>0</v>
      </c>
      <c r="E43" s="21">
        <f>IF(D48=0, "-", D43/D48)</f>
        <v>0</v>
      </c>
      <c r="F43" s="81">
        <v>892</v>
      </c>
      <c r="G43" s="39">
        <f>IF(F48=0, "-", F43/F48)</f>
        <v>1.6297595556530001E-2</v>
      </c>
      <c r="H43" s="65">
        <v>0</v>
      </c>
      <c r="I43" s="21">
        <f>IF(H48=0, "-", H43/H48)</f>
        <v>0</v>
      </c>
      <c r="J43" s="20" t="str">
        <f t="shared" si="0"/>
        <v>-</v>
      </c>
      <c r="K43" s="21" t="str">
        <f t="shared" si="1"/>
        <v>-</v>
      </c>
    </row>
    <row r="44" spans="1:11" x14ac:dyDescent="0.25">
      <c r="A44" s="7" t="s">
        <v>95</v>
      </c>
      <c r="B44" s="65">
        <v>922</v>
      </c>
      <c r="C44" s="39">
        <f>IF(B48=0, "-", B44/B48)</f>
        <v>0.19986993279861262</v>
      </c>
      <c r="D44" s="65">
        <v>925</v>
      </c>
      <c r="E44" s="21">
        <f>IF(D48=0, "-", D44/D48)</f>
        <v>0.24792280889841867</v>
      </c>
      <c r="F44" s="81">
        <v>12159</v>
      </c>
      <c r="G44" s="39">
        <f>IF(F48=0, "-", F44/F48)</f>
        <v>0.22215522911642183</v>
      </c>
      <c r="H44" s="65">
        <v>11822</v>
      </c>
      <c r="I44" s="21">
        <f>IF(H48=0, "-", H44/H48)</f>
        <v>0.22457353444018086</v>
      </c>
      <c r="J44" s="20">
        <f t="shared" si="0"/>
        <v>-3.2432432432432431E-3</v>
      </c>
      <c r="K44" s="21">
        <f t="shared" si="1"/>
        <v>2.8506174928100151E-2</v>
      </c>
    </row>
    <row r="45" spans="1:11" x14ac:dyDescent="0.25">
      <c r="A45" s="7" t="s">
        <v>97</v>
      </c>
      <c r="B45" s="65">
        <v>141</v>
      </c>
      <c r="C45" s="39">
        <f>IF(B48=0, "-", B45/B48)</f>
        <v>3.0565792326035117E-2</v>
      </c>
      <c r="D45" s="65">
        <v>85</v>
      </c>
      <c r="E45" s="21">
        <f>IF(D48=0, "-", D45/D48)</f>
        <v>2.2782095952827659E-2</v>
      </c>
      <c r="F45" s="81">
        <v>1308</v>
      </c>
      <c r="G45" s="39">
        <f>IF(F48=0, "-", F45/F48)</f>
        <v>2.3898267923700943E-2</v>
      </c>
      <c r="H45" s="65">
        <v>1576</v>
      </c>
      <c r="I45" s="21">
        <f>IF(H48=0, "-", H45/H48)</f>
        <v>2.9938072261692185E-2</v>
      </c>
      <c r="J45" s="20">
        <f t="shared" si="0"/>
        <v>0.6588235294117647</v>
      </c>
      <c r="K45" s="21">
        <f t="shared" si="1"/>
        <v>-0.17005076142131981</v>
      </c>
    </row>
    <row r="46" spans="1:11" x14ac:dyDescent="0.25">
      <c r="A46" s="7" t="s">
        <v>98</v>
      </c>
      <c r="B46" s="65">
        <v>48</v>
      </c>
      <c r="C46" s="39">
        <f>IF(B48=0, "-", B46/B48)</f>
        <v>1.0405376110990679E-2</v>
      </c>
      <c r="D46" s="65">
        <v>14</v>
      </c>
      <c r="E46" s="21">
        <f>IF(D48=0, "-", D46/D48)</f>
        <v>3.7523452157598499E-3</v>
      </c>
      <c r="F46" s="81">
        <v>577</v>
      </c>
      <c r="G46" s="39">
        <f>IF(F48=0, "-", F46/F48)</f>
        <v>1.0542278740042389E-2</v>
      </c>
      <c r="H46" s="65">
        <v>485</v>
      </c>
      <c r="I46" s="21">
        <f>IF(H48=0, "-", H46/H48)</f>
        <v>9.213175791193344E-3</v>
      </c>
      <c r="J46" s="20">
        <f t="shared" si="0"/>
        <v>2.4285714285714284</v>
      </c>
      <c r="K46" s="21">
        <f t="shared" si="1"/>
        <v>0.18969072164948453</v>
      </c>
    </row>
    <row r="47" spans="1:11" x14ac:dyDescent="0.25">
      <c r="A47" s="2"/>
      <c r="B47" s="68"/>
      <c r="C47" s="33"/>
      <c r="D47" s="68"/>
      <c r="E47" s="6"/>
      <c r="F47" s="82"/>
      <c r="G47" s="33"/>
      <c r="H47" s="68"/>
      <c r="I47" s="6"/>
      <c r="J47" s="5"/>
      <c r="K47" s="6"/>
    </row>
    <row r="48" spans="1:11" s="43" customFormat="1" x14ac:dyDescent="0.25">
      <c r="A48" s="162" t="s">
        <v>606</v>
      </c>
      <c r="B48" s="71">
        <f>SUM(B7:B47)</f>
        <v>4613</v>
      </c>
      <c r="C48" s="40">
        <v>1</v>
      </c>
      <c r="D48" s="71">
        <f>SUM(D7:D47)</f>
        <v>3731</v>
      </c>
      <c r="E48" s="41">
        <v>1</v>
      </c>
      <c r="F48" s="77">
        <f>SUM(F7:F47)</f>
        <v>54732</v>
      </c>
      <c r="G48" s="42">
        <v>1</v>
      </c>
      <c r="H48" s="71">
        <f>SUM(H7:H47)</f>
        <v>52642</v>
      </c>
      <c r="I48" s="41">
        <v>1</v>
      </c>
      <c r="J48" s="37">
        <f>IF(D48=0, "-", (B48-D48)/D48)</f>
        <v>0.23639774859287055</v>
      </c>
      <c r="K48" s="38">
        <f>IF(H48=0, "-", (F48-H48)/H48)</f>
        <v>3.9702138976482657E-2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9"/>
  <sheetViews>
    <sheetView tabSelected="1" workbookViewId="0">
      <selection activeCell="M1" sqref="M1"/>
    </sheetView>
  </sheetViews>
  <sheetFormatPr defaultRowHeight="13.2" x14ac:dyDescent="0.25"/>
  <cols>
    <col min="1" max="1" width="30"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111</v>
      </c>
      <c r="B2" s="202" t="s">
        <v>102</v>
      </c>
      <c r="C2" s="198"/>
      <c r="D2" s="198"/>
      <c r="E2" s="203"/>
      <c r="F2" s="203"/>
      <c r="G2" s="203"/>
      <c r="H2" s="203"/>
      <c r="I2" s="203"/>
      <c r="J2" s="203"/>
      <c r="K2" s="203"/>
    </row>
    <row r="4" spans="1:11" ht="15.6" x14ac:dyDescent="0.3">
      <c r="A4" s="164" t="s">
        <v>127</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129</v>
      </c>
      <c r="B6" s="61" t="s">
        <v>12</v>
      </c>
      <c r="C6" s="62" t="s">
        <v>13</v>
      </c>
      <c r="D6" s="61" t="s">
        <v>12</v>
      </c>
      <c r="E6" s="63" t="s">
        <v>13</v>
      </c>
      <c r="F6" s="62" t="s">
        <v>12</v>
      </c>
      <c r="G6" s="62" t="s">
        <v>13</v>
      </c>
      <c r="H6" s="61" t="s">
        <v>12</v>
      </c>
      <c r="I6" s="63" t="s">
        <v>13</v>
      </c>
      <c r="J6" s="61"/>
      <c r="K6" s="63"/>
    </row>
    <row r="7" spans="1:11" x14ac:dyDescent="0.25">
      <c r="A7" s="7" t="s">
        <v>491</v>
      </c>
      <c r="B7" s="65">
        <v>0</v>
      </c>
      <c r="C7" s="34">
        <f>IF(B15=0, "-", B7/B15)</f>
        <v>0</v>
      </c>
      <c r="D7" s="65">
        <v>2</v>
      </c>
      <c r="E7" s="9">
        <f>IF(D15=0, "-", D7/D15)</f>
        <v>3.0769230769230771E-2</v>
      </c>
      <c r="F7" s="81">
        <v>0</v>
      </c>
      <c r="G7" s="34">
        <f>IF(F15=0, "-", F7/F15)</f>
        <v>0</v>
      </c>
      <c r="H7" s="65">
        <v>3</v>
      </c>
      <c r="I7" s="9">
        <f>IF(H15=0, "-", H7/H15)</f>
        <v>4.7923322683706068E-3</v>
      </c>
      <c r="J7" s="8">
        <f t="shared" ref="J7:J13" si="0">IF(D7=0, "-", IF((B7-D7)/D7&lt;10, (B7-D7)/D7, "&gt;999%"))</f>
        <v>-1</v>
      </c>
      <c r="K7" s="9">
        <f t="shared" ref="K7:K13" si="1">IF(H7=0, "-", IF((F7-H7)/H7&lt;10, (F7-H7)/H7, "&gt;999%"))</f>
        <v>-1</v>
      </c>
    </row>
    <row r="8" spans="1:11" x14ac:dyDescent="0.25">
      <c r="A8" s="7" t="s">
        <v>492</v>
      </c>
      <c r="B8" s="65">
        <v>0</v>
      </c>
      <c r="C8" s="34">
        <f>IF(B15=0, "-", B8/B15)</f>
        <v>0</v>
      </c>
      <c r="D8" s="65">
        <v>0</v>
      </c>
      <c r="E8" s="9">
        <f>IF(D15=0, "-", D8/D15)</f>
        <v>0</v>
      </c>
      <c r="F8" s="81">
        <v>2</v>
      </c>
      <c r="G8" s="34">
        <f>IF(F15=0, "-", F8/F15)</f>
        <v>3.4542314335060447E-3</v>
      </c>
      <c r="H8" s="65">
        <v>0</v>
      </c>
      <c r="I8" s="9">
        <f>IF(H15=0, "-", H8/H15)</f>
        <v>0</v>
      </c>
      <c r="J8" s="8" t="str">
        <f t="shared" si="0"/>
        <v>-</v>
      </c>
      <c r="K8" s="9" t="str">
        <f t="shared" si="1"/>
        <v>-</v>
      </c>
    </row>
    <row r="9" spans="1:11" x14ac:dyDescent="0.25">
      <c r="A9" s="7" t="s">
        <v>493</v>
      </c>
      <c r="B9" s="65">
        <v>0</v>
      </c>
      <c r="C9" s="34">
        <f>IF(B15=0, "-", B9/B15)</f>
        <v>0</v>
      </c>
      <c r="D9" s="65">
        <v>1</v>
      </c>
      <c r="E9" s="9">
        <f>IF(D15=0, "-", D9/D15)</f>
        <v>1.5384615384615385E-2</v>
      </c>
      <c r="F9" s="81">
        <v>10</v>
      </c>
      <c r="G9" s="34">
        <f>IF(F15=0, "-", F9/F15)</f>
        <v>1.7271157167530225E-2</v>
      </c>
      <c r="H9" s="65">
        <v>8</v>
      </c>
      <c r="I9" s="9">
        <f>IF(H15=0, "-", H9/H15)</f>
        <v>1.2779552715654952E-2</v>
      </c>
      <c r="J9" s="8">
        <f t="shared" si="0"/>
        <v>-1</v>
      </c>
      <c r="K9" s="9">
        <f t="shared" si="1"/>
        <v>0.25</v>
      </c>
    </row>
    <row r="10" spans="1:11" x14ac:dyDescent="0.25">
      <c r="A10" s="7" t="s">
        <v>494</v>
      </c>
      <c r="B10" s="65">
        <v>0</v>
      </c>
      <c r="C10" s="34">
        <f>IF(B15=0, "-", B10/B15)</f>
        <v>0</v>
      </c>
      <c r="D10" s="65">
        <v>0</v>
      </c>
      <c r="E10" s="9">
        <f>IF(D15=0, "-", D10/D15)</f>
        <v>0</v>
      </c>
      <c r="F10" s="81">
        <v>2</v>
      </c>
      <c r="G10" s="34">
        <f>IF(F15=0, "-", F10/F15)</f>
        <v>3.4542314335060447E-3</v>
      </c>
      <c r="H10" s="65">
        <v>7</v>
      </c>
      <c r="I10" s="9">
        <f>IF(H15=0, "-", H10/H15)</f>
        <v>1.1182108626198083E-2</v>
      </c>
      <c r="J10" s="8" t="str">
        <f t="shared" si="0"/>
        <v>-</v>
      </c>
      <c r="K10" s="9">
        <f t="shared" si="1"/>
        <v>-0.7142857142857143</v>
      </c>
    </row>
    <row r="11" spans="1:11" x14ac:dyDescent="0.25">
      <c r="A11" s="7" t="s">
        <v>495</v>
      </c>
      <c r="B11" s="65">
        <v>0</v>
      </c>
      <c r="C11" s="34">
        <f>IF(B15=0, "-", B11/B15)</f>
        <v>0</v>
      </c>
      <c r="D11" s="65">
        <v>0</v>
      </c>
      <c r="E11" s="9">
        <f>IF(D15=0, "-", D11/D15)</f>
        <v>0</v>
      </c>
      <c r="F11" s="81">
        <v>0</v>
      </c>
      <c r="G11" s="34">
        <f>IF(F15=0, "-", F11/F15)</f>
        <v>0</v>
      </c>
      <c r="H11" s="65">
        <v>8</v>
      </c>
      <c r="I11" s="9">
        <f>IF(H15=0, "-", H11/H15)</f>
        <v>1.2779552715654952E-2</v>
      </c>
      <c r="J11" s="8" t="str">
        <f t="shared" si="0"/>
        <v>-</v>
      </c>
      <c r="K11" s="9">
        <f t="shared" si="1"/>
        <v>-1</v>
      </c>
    </row>
    <row r="12" spans="1:11" x14ac:dyDescent="0.25">
      <c r="A12" s="7" t="s">
        <v>496</v>
      </c>
      <c r="B12" s="65">
        <v>34</v>
      </c>
      <c r="C12" s="34">
        <f>IF(B15=0, "-", B12/B15)</f>
        <v>1</v>
      </c>
      <c r="D12" s="65">
        <v>62</v>
      </c>
      <c r="E12" s="9">
        <f>IF(D15=0, "-", D12/D15)</f>
        <v>0.9538461538461539</v>
      </c>
      <c r="F12" s="81">
        <v>559</v>
      </c>
      <c r="G12" s="34">
        <f>IF(F15=0, "-", F12/F15)</f>
        <v>0.9654576856649395</v>
      </c>
      <c r="H12" s="65">
        <v>594</v>
      </c>
      <c r="I12" s="9">
        <f>IF(H15=0, "-", H12/H15)</f>
        <v>0.94888178913738019</v>
      </c>
      <c r="J12" s="8">
        <f t="shared" si="0"/>
        <v>-0.45161290322580644</v>
      </c>
      <c r="K12" s="9">
        <f t="shared" si="1"/>
        <v>-5.8922558922558925E-2</v>
      </c>
    </row>
    <row r="13" spans="1:11" x14ac:dyDescent="0.25">
      <c r="A13" s="7" t="s">
        <v>497</v>
      </c>
      <c r="B13" s="65">
        <v>0</v>
      </c>
      <c r="C13" s="34">
        <f>IF(B15=0, "-", B13/B15)</f>
        <v>0</v>
      </c>
      <c r="D13" s="65">
        <v>0</v>
      </c>
      <c r="E13" s="9">
        <f>IF(D15=0, "-", D13/D15)</f>
        <v>0</v>
      </c>
      <c r="F13" s="81">
        <v>6</v>
      </c>
      <c r="G13" s="34">
        <f>IF(F15=0, "-", F13/F15)</f>
        <v>1.0362694300518135E-2</v>
      </c>
      <c r="H13" s="65">
        <v>6</v>
      </c>
      <c r="I13" s="9">
        <f>IF(H15=0, "-", H13/H15)</f>
        <v>9.5846645367412137E-3</v>
      </c>
      <c r="J13" s="8" t="str">
        <f t="shared" si="0"/>
        <v>-</v>
      </c>
      <c r="K13" s="9">
        <f t="shared" si="1"/>
        <v>0</v>
      </c>
    </row>
    <row r="14" spans="1:11" x14ac:dyDescent="0.25">
      <c r="A14" s="2"/>
      <c r="B14" s="68"/>
      <c r="C14" s="33"/>
      <c r="D14" s="68"/>
      <c r="E14" s="6"/>
      <c r="F14" s="82"/>
      <c r="G14" s="33"/>
      <c r="H14" s="68"/>
      <c r="I14" s="6"/>
      <c r="J14" s="5"/>
      <c r="K14" s="6"/>
    </row>
    <row r="15" spans="1:11" s="43" customFormat="1" x14ac:dyDescent="0.25">
      <c r="A15" s="162" t="s">
        <v>628</v>
      </c>
      <c r="B15" s="71">
        <f>SUM(B7:B14)</f>
        <v>34</v>
      </c>
      <c r="C15" s="40">
        <f>B15/8635</f>
        <v>3.9374638100752746E-3</v>
      </c>
      <c r="D15" s="71">
        <f>SUM(D7:D14)</f>
        <v>65</v>
      </c>
      <c r="E15" s="41">
        <f>D15/7692</f>
        <v>8.4503380135205405E-3</v>
      </c>
      <c r="F15" s="77">
        <f>SUM(F7:F14)</f>
        <v>579</v>
      </c>
      <c r="G15" s="42">
        <f>F15/105905</f>
        <v>5.4671639677069074E-3</v>
      </c>
      <c r="H15" s="71">
        <f>SUM(H7:H14)</f>
        <v>626</v>
      </c>
      <c r="I15" s="41">
        <f>H15/106134</f>
        <v>5.8982041570090644E-3</v>
      </c>
      <c r="J15" s="37">
        <f>IF(D15=0, "-", IF((B15-D15)/D15&lt;10, (B15-D15)/D15, "&gt;999%"))</f>
        <v>-0.47692307692307695</v>
      </c>
      <c r="K15" s="38">
        <f>IF(H15=0, "-", IF((F15-H15)/H15&lt;10, (F15-H15)/H15, "&gt;999%"))</f>
        <v>-7.5079872204472847E-2</v>
      </c>
    </row>
    <row r="16" spans="1:11" x14ac:dyDescent="0.25">
      <c r="B16" s="83"/>
      <c r="D16" s="83"/>
      <c r="F16" s="83"/>
      <c r="H16" s="83"/>
    </row>
    <row r="17" spans="1:11" x14ac:dyDescent="0.25">
      <c r="A17" s="163" t="s">
        <v>130</v>
      </c>
      <c r="B17" s="61" t="s">
        <v>12</v>
      </c>
      <c r="C17" s="62" t="s">
        <v>13</v>
      </c>
      <c r="D17" s="61" t="s">
        <v>12</v>
      </c>
      <c r="E17" s="63" t="s">
        <v>13</v>
      </c>
      <c r="F17" s="62" t="s">
        <v>12</v>
      </c>
      <c r="G17" s="62" t="s">
        <v>13</v>
      </c>
      <c r="H17" s="61" t="s">
        <v>12</v>
      </c>
      <c r="I17" s="63" t="s">
        <v>13</v>
      </c>
      <c r="J17" s="61"/>
      <c r="K17" s="63"/>
    </row>
    <row r="18" spans="1:11" x14ac:dyDescent="0.25">
      <c r="A18" s="7" t="s">
        <v>498</v>
      </c>
      <c r="B18" s="65">
        <v>3</v>
      </c>
      <c r="C18" s="34">
        <f>IF(B20=0, "-", B18/B20)</f>
        <v>1</v>
      </c>
      <c r="D18" s="65">
        <v>3</v>
      </c>
      <c r="E18" s="9">
        <f>IF(D20=0, "-", D18/D20)</f>
        <v>1</v>
      </c>
      <c r="F18" s="81">
        <v>82</v>
      </c>
      <c r="G18" s="34">
        <f>IF(F20=0, "-", F18/F20)</f>
        <v>1</v>
      </c>
      <c r="H18" s="65">
        <v>79</v>
      </c>
      <c r="I18" s="9">
        <f>IF(H20=0, "-", H18/H20)</f>
        <v>1</v>
      </c>
      <c r="J18" s="8">
        <f>IF(D18=0, "-", IF((B18-D18)/D18&lt;10, (B18-D18)/D18, "&gt;999%"))</f>
        <v>0</v>
      </c>
      <c r="K18" s="9">
        <f>IF(H18=0, "-", IF((F18-H18)/H18&lt;10, (F18-H18)/H18, "&gt;999%"))</f>
        <v>3.7974683544303799E-2</v>
      </c>
    </row>
    <row r="19" spans="1:11" x14ac:dyDescent="0.25">
      <c r="A19" s="2"/>
      <c r="B19" s="68"/>
      <c r="C19" s="33"/>
      <c r="D19" s="68"/>
      <c r="E19" s="6"/>
      <c r="F19" s="82"/>
      <c r="G19" s="33"/>
      <c r="H19" s="68"/>
      <c r="I19" s="6"/>
      <c r="J19" s="5"/>
      <c r="K19" s="6"/>
    </row>
    <row r="20" spans="1:11" s="43" customFormat="1" x14ac:dyDescent="0.25">
      <c r="A20" s="162" t="s">
        <v>627</v>
      </c>
      <c r="B20" s="71">
        <f>SUM(B18:B19)</f>
        <v>3</v>
      </c>
      <c r="C20" s="40">
        <f>B20/8635</f>
        <v>3.4742327735958308E-4</v>
      </c>
      <c r="D20" s="71">
        <f>SUM(D18:D19)</f>
        <v>3</v>
      </c>
      <c r="E20" s="41">
        <f>D20/7692</f>
        <v>3.9001560062402497E-4</v>
      </c>
      <c r="F20" s="77">
        <f>SUM(F18:F19)</f>
        <v>82</v>
      </c>
      <c r="G20" s="42">
        <f>F20/105905</f>
        <v>7.7427883480477792E-4</v>
      </c>
      <c r="H20" s="71">
        <f>SUM(H18:H19)</f>
        <v>79</v>
      </c>
      <c r="I20" s="41">
        <f>H20/106134</f>
        <v>7.4434205815290106E-4</v>
      </c>
      <c r="J20" s="37">
        <f>IF(D20=0, "-", IF((B20-D20)/D20&lt;10, (B20-D20)/D20, "&gt;999%"))</f>
        <v>0</v>
      </c>
      <c r="K20" s="38">
        <f>IF(H20=0, "-", IF((F20-H20)/H20&lt;10, (F20-H20)/H20, "&gt;999%"))</f>
        <v>3.7974683544303799E-2</v>
      </c>
    </row>
    <row r="21" spans="1:11" x14ac:dyDescent="0.25">
      <c r="B21" s="83"/>
      <c r="D21" s="83"/>
      <c r="F21" s="83"/>
      <c r="H21" s="83"/>
    </row>
    <row r="22" spans="1:11" x14ac:dyDescent="0.25">
      <c r="A22" s="163" t="s">
        <v>131</v>
      </c>
      <c r="B22" s="61" t="s">
        <v>12</v>
      </c>
      <c r="C22" s="62" t="s">
        <v>13</v>
      </c>
      <c r="D22" s="61" t="s">
        <v>12</v>
      </c>
      <c r="E22" s="63" t="s">
        <v>13</v>
      </c>
      <c r="F22" s="62" t="s">
        <v>12</v>
      </c>
      <c r="G22" s="62" t="s">
        <v>13</v>
      </c>
      <c r="H22" s="61" t="s">
        <v>12</v>
      </c>
      <c r="I22" s="63" t="s">
        <v>13</v>
      </c>
      <c r="J22" s="61"/>
      <c r="K22" s="63"/>
    </row>
    <row r="23" spans="1:11" x14ac:dyDescent="0.25">
      <c r="A23" s="7" t="s">
        <v>499</v>
      </c>
      <c r="B23" s="65">
        <v>1</v>
      </c>
      <c r="C23" s="34">
        <f>IF(B27=0, "-", B23/B27)</f>
        <v>0.2</v>
      </c>
      <c r="D23" s="65">
        <v>0</v>
      </c>
      <c r="E23" s="9">
        <f>IF(D27=0, "-", D23/D27)</f>
        <v>0</v>
      </c>
      <c r="F23" s="81">
        <v>9</v>
      </c>
      <c r="G23" s="34">
        <f>IF(F27=0, "-", F23/F27)</f>
        <v>7.1999999999999995E-2</v>
      </c>
      <c r="H23" s="65">
        <v>11</v>
      </c>
      <c r="I23" s="9">
        <f>IF(H27=0, "-", H23/H27)</f>
        <v>8.6614173228346455E-2</v>
      </c>
      <c r="J23" s="8" t="str">
        <f>IF(D23=0, "-", IF((B23-D23)/D23&lt;10, (B23-D23)/D23, "&gt;999%"))</f>
        <v>-</v>
      </c>
      <c r="K23" s="9">
        <f>IF(H23=0, "-", IF((F23-H23)/H23&lt;10, (F23-H23)/H23, "&gt;999%"))</f>
        <v>-0.18181818181818182</v>
      </c>
    </row>
    <row r="24" spans="1:11" x14ac:dyDescent="0.25">
      <c r="A24" s="7" t="s">
        <v>500</v>
      </c>
      <c r="B24" s="65">
        <v>0</v>
      </c>
      <c r="C24" s="34">
        <f>IF(B27=0, "-", B24/B27)</f>
        <v>0</v>
      </c>
      <c r="D24" s="65">
        <v>5</v>
      </c>
      <c r="E24" s="9">
        <f>IF(D27=0, "-", D24/D27)</f>
        <v>0.83333333333333337</v>
      </c>
      <c r="F24" s="81">
        <v>67</v>
      </c>
      <c r="G24" s="34">
        <f>IF(F27=0, "-", F24/F27)</f>
        <v>0.53600000000000003</v>
      </c>
      <c r="H24" s="65">
        <v>74</v>
      </c>
      <c r="I24" s="9">
        <f>IF(H27=0, "-", H24/H27)</f>
        <v>0.58267716535433067</v>
      </c>
      <c r="J24" s="8">
        <f>IF(D24=0, "-", IF((B24-D24)/D24&lt;10, (B24-D24)/D24, "&gt;999%"))</f>
        <v>-1</v>
      </c>
      <c r="K24" s="9">
        <f>IF(H24=0, "-", IF((F24-H24)/H24&lt;10, (F24-H24)/H24, "&gt;999%"))</f>
        <v>-9.45945945945946E-2</v>
      </c>
    </row>
    <row r="25" spans="1:11" x14ac:dyDescent="0.25">
      <c r="A25" s="7" t="s">
        <v>501</v>
      </c>
      <c r="B25" s="65">
        <v>4</v>
      </c>
      <c r="C25" s="34">
        <f>IF(B27=0, "-", B25/B27)</f>
        <v>0.8</v>
      </c>
      <c r="D25" s="65">
        <v>1</v>
      </c>
      <c r="E25" s="9">
        <f>IF(D27=0, "-", D25/D27)</f>
        <v>0.16666666666666666</v>
      </c>
      <c r="F25" s="81">
        <v>49</v>
      </c>
      <c r="G25" s="34">
        <f>IF(F27=0, "-", F25/F27)</f>
        <v>0.39200000000000002</v>
      </c>
      <c r="H25" s="65">
        <v>42</v>
      </c>
      <c r="I25" s="9">
        <f>IF(H27=0, "-", H25/H27)</f>
        <v>0.33070866141732286</v>
      </c>
      <c r="J25" s="8">
        <f>IF(D25=0, "-", IF((B25-D25)/D25&lt;10, (B25-D25)/D25, "&gt;999%"))</f>
        <v>3</v>
      </c>
      <c r="K25" s="9">
        <f>IF(H25=0, "-", IF((F25-H25)/H25&lt;10, (F25-H25)/H25, "&gt;999%"))</f>
        <v>0.16666666666666666</v>
      </c>
    </row>
    <row r="26" spans="1:11" x14ac:dyDescent="0.25">
      <c r="A26" s="2"/>
      <c r="B26" s="68"/>
      <c r="C26" s="33"/>
      <c r="D26" s="68"/>
      <c r="E26" s="6"/>
      <c r="F26" s="82"/>
      <c r="G26" s="33"/>
      <c r="H26" s="68"/>
      <c r="I26" s="6"/>
      <c r="J26" s="5"/>
      <c r="K26" s="6"/>
    </row>
    <row r="27" spans="1:11" s="43" customFormat="1" x14ac:dyDescent="0.25">
      <c r="A27" s="162" t="s">
        <v>626</v>
      </c>
      <c r="B27" s="71">
        <f>SUM(B23:B26)</f>
        <v>5</v>
      </c>
      <c r="C27" s="40">
        <f>B27/8635</f>
        <v>5.7903879559930511E-4</v>
      </c>
      <c r="D27" s="71">
        <f>SUM(D23:D26)</f>
        <v>6</v>
      </c>
      <c r="E27" s="41">
        <f>D27/7692</f>
        <v>7.8003120124804995E-4</v>
      </c>
      <c r="F27" s="77">
        <f>SUM(F23:F26)</f>
        <v>125</v>
      </c>
      <c r="G27" s="42">
        <f>F27/105905</f>
        <v>1.1803031018365517E-3</v>
      </c>
      <c r="H27" s="71">
        <f>SUM(H23:H26)</f>
        <v>127</v>
      </c>
      <c r="I27" s="41">
        <f>H27/106134</f>
        <v>1.1966005238660561E-3</v>
      </c>
      <c r="J27" s="37">
        <f>IF(D27=0, "-", IF((B27-D27)/D27&lt;10, (B27-D27)/D27, "&gt;999%"))</f>
        <v>-0.16666666666666666</v>
      </c>
      <c r="K27" s="38">
        <f>IF(H27=0, "-", IF((F27-H27)/H27&lt;10, (F27-H27)/H27, "&gt;999%"))</f>
        <v>-1.5748031496062992E-2</v>
      </c>
    </row>
    <row r="28" spans="1:11" x14ac:dyDescent="0.25">
      <c r="B28" s="83"/>
      <c r="D28" s="83"/>
      <c r="F28" s="83"/>
      <c r="H28" s="83"/>
    </row>
    <row r="29" spans="1:11" x14ac:dyDescent="0.25">
      <c r="A29" s="163" t="s">
        <v>132</v>
      </c>
      <c r="B29" s="61" t="s">
        <v>12</v>
      </c>
      <c r="C29" s="62" t="s">
        <v>13</v>
      </c>
      <c r="D29" s="61" t="s">
        <v>12</v>
      </c>
      <c r="E29" s="63" t="s">
        <v>13</v>
      </c>
      <c r="F29" s="62" t="s">
        <v>12</v>
      </c>
      <c r="G29" s="62" t="s">
        <v>13</v>
      </c>
      <c r="H29" s="61" t="s">
        <v>12</v>
      </c>
      <c r="I29" s="63" t="s">
        <v>13</v>
      </c>
      <c r="J29" s="61"/>
      <c r="K29" s="63"/>
    </row>
    <row r="30" spans="1:11" x14ac:dyDescent="0.25">
      <c r="A30" s="7" t="s">
        <v>502</v>
      </c>
      <c r="B30" s="65">
        <v>10</v>
      </c>
      <c r="C30" s="34">
        <f>IF(B42=0, "-", B30/B42)</f>
        <v>7.9365079365079361E-2</v>
      </c>
      <c r="D30" s="65">
        <v>2</v>
      </c>
      <c r="E30" s="9">
        <f>IF(D42=0, "-", D30/D42)</f>
        <v>1.2500000000000001E-2</v>
      </c>
      <c r="F30" s="81">
        <v>136</v>
      </c>
      <c r="G30" s="34">
        <f>IF(F42=0, "-", F30/F42)</f>
        <v>8.7572440437862206E-2</v>
      </c>
      <c r="H30" s="65">
        <v>233</v>
      </c>
      <c r="I30" s="9">
        <f>IF(H42=0, "-", H30/H42)</f>
        <v>0.12642430819316333</v>
      </c>
      <c r="J30" s="8">
        <f t="shared" ref="J30:J40" si="2">IF(D30=0, "-", IF((B30-D30)/D30&lt;10, (B30-D30)/D30, "&gt;999%"))</f>
        <v>4</v>
      </c>
      <c r="K30" s="9">
        <f t="shared" ref="K30:K40" si="3">IF(H30=0, "-", IF((F30-H30)/H30&lt;10, (F30-H30)/H30, "&gt;999%"))</f>
        <v>-0.41630901287553645</v>
      </c>
    </row>
    <row r="31" spans="1:11" x14ac:dyDescent="0.25">
      <c r="A31" s="7" t="s">
        <v>503</v>
      </c>
      <c r="B31" s="65">
        <v>0</v>
      </c>
      <c r="C31" s="34">
        <f>IF(B42=0, "-", B31/B42)</f>
        <v>0</v>
      </c>
      <c r="D31" s="65">
        <v>0</v>
      </c>
      <c r="E31" s="9">
        <f>IF(D42=0, "-", D31/D42)</f>
        <v>0</v>
      </c>
      <c r="F31" s="81">
        <v>0</v>
      </c>
      <c r="G31" s="34">
        <f>IF(F42=0, "-", F31/F42)</f>
        <v>0</v>
      </c>
      <c r="H31" s="65">
        <v>178</v>
      </c>
      <c r="I31" s="9">
        <f>IF(H42=0, "-", H31/H42)</f>
        <v>9.6581660336408026E-2</v>
      </c>
      <c r="J31" s="8" t="str">
        <f t="shared" si="2"/>
        <v>-</v>
      </c>
      <c r="K31" s="9">
        <f t="shared" si="3"/>
        <v>-1</v>
      </c>
    </row>
    <row r="32" spans="1:11" x14ac:dyDescent="0.25">
      <c r="A32" s="7" t="s">
        <v>504</v>
      </c>
      <c r="B32" s="65">
        <v>30</v>
      </c>
      <c r="C32" s="34">
        <f>IF(B42=0, "-", B32/B42)</f>
        <v>0.23809523809523808</v>
      </c>
      <c r="D32" s="65">
        <v>17</v>
      </c>
      <c r="E32" s="9">
        <f>IF(D42=0, "-", D32/D42)</f>
        <v>0.10625</v>
      </c>
      <c r="F32" s="81">
        <v>245</v>
      </c>
      <c r="G32" s="34">
        <f>IF(F42=0, "-", F32/F42)</f>
        <v>0.15775917578879589</v>
      </c>
      <c r="H32" s="65">
        <v>65</v>
      </c>
      <c r="I32" s="9">
        <f>IF(H42=0, "-", H32/H42)</f>
        <v>3.5268583830710798E-2</v>
      </c>
      <c r="J32" s="8">
        <f t="shared" si="2"/>
        <v>0.76470588235294112</v>
      </c>
      <c r="K32" s="9">
        <f t="shared" si="3"/>
        <v>2.7692307692307692</v>
      </c>
    </row>
    <row r="33" spans="1:11" x14ac:dyDescent="0.25">
      <c r="A33" s="7" t="s">
        <v>505</v>
      </c>
      <c r="B33" s="65">
        <v>10</v>
      </c>
      <c r="C33" s="34">
        <f>IF(B42=0, "-", B33/B42)</f>
        <v>7.9365079365079361E-2</v>
      </c>
      <c r="D33" s="65">
        <v>37</v>
      </c>
      <c r="E33" s="9">
        <f>IF(D42=0, "-", D33/D42)</f>
        <v>0.23125000000000001</v>
      </c>
      <c r="F33" s="81">
        <v>182</v>
      </c>
      <c r="G33" s="34">
        <f>IF(F42=0, "-", F33/F42)</f>
        <v>0.11719253058596266</v>
      </c>
      <c r="H33" s="65">
        <v>174</v>
      </c>
      <c r="I33" s="9">
        <f>IF(H42=0, "-", H33/H42)</f>
        <v>9.4411285946825824E-2</v>
      </c>
      <c r="J33" s="8">
        <f t="shared" si="2"/>
        <v>-0.72972972972972971</v>
      </c>
      <c r="K33" s="9">
        <f t="shared" si="3"/>
        <v>4.5977011494252873E-2</v>
      </c>
    </row>
    <row r="34" spans="1:11" x14ac:dyDescent="0.25">
      <c r="A34" s="7" t="s">
        <v>506</v>
      </c>
      <c r="B34" s="65">
        <v>6</v>
      </c>
      <c r="C34" s="34">
        <f>IF(B42=0, "-", B34/B42)</f>
        <v>4.7619047619047616E-2</v>
      </c>
      <c r="D34" s="65">
        <v>0</v>
      </c>
      <c r="E34" s="9">
        <f>IF(D42=0, "-", D34/D42)</f>
        <v>0</v>
      </c>
      <c r="F34" s="81">
        <v>43</v>
      </c>
      <c r="G34" s="34">
        <f>IF(F42=0, "-", F34/F42)</f>
        <v>2.7688345138441726E-2</v>
      </c>
      <c r="H34" s="65">
        <v>18</v>
      </c>
      <c r="I34" s="9">
        <f>IF(H42=0, "-", H34/H42)</f>
        <v>9.7666847531199131E-3</v>
      </c>
      <c r="J34" s="8" t="str">
        <f t="shared" si="2"/>
        <v>-</v>
      </c>
      <c r="K34" s="9">
        <f t="shared" si="3"/>
        <v>1.3888888888888888</v>
      </c>
    </row>
    <row r="35" spans="1:11" x14ac:dyDescent="0.25">
      <c r="A35" s="7" t="s">
        <v>507</v>
      </c>
      <c r="B35" s="65">
        <v>9</v>
      </c>
      <c r="C35" s="34">
        <f>IF(B42=0, "-", B35/B42)</f>
        <v>7.1428571428571425E-2</v>
      </c>
      <c r="D35" s="65">
        <v>10</v>
      </c>
      <c r="E35" s="9">
        <f>IF(D42=0, "-", D35/D42)</f>
        <v>6.25E-2</v>
      </c>
      <c r="F35" s="81">
        <v>70</v>
      </c>
      <c r="G35" s="34">
        <f>IF(F42=0, "-", F35/F42)</f>
        <v>4.5074050225370248E-2</v>
      </c>
      <c r="H35" s="65">
        <v>76</v>
      </c>
      <c r="I35" s="9">
        <f>IF(H42=0, "-", H35/H42)</f>
        <v>4.1237113402061855E-2</v>
      </c>
      <c r="J35" s="8">
        <f t="shared" si="2"/>
        <v>-0.1</v>
      </c>
      <c r="K35" s="9">
        <f t="shared" si="3"/>
        <v>-7.8947368421052627E-2</v>
      </c>
    </row>
    <row r="36" spans="1:11" x14ac:dyDescent="0.25">
      <c r="A36" s="7" t="s">
        <v>508</v>
      </c>
      <c r="B36" s="65">
        <v>4</v>
      </c>
      <c r="C36" s="34">
        <f>IF(B42=0, "-", B36/B42)</f>
        <v>3.1746031746031744E-2</v>
      </c>
      <c r="D36" s="65">
        <v>37</v>
      </c>
      <c r="E36" s="9">
        <f>IF(D42=0, "-", D36/D42)</f>
        <v>0.23125000000000001</v>
      </c>
      <c r="F36" s="81">
        <v>174</v>
      </c>
      <c r="G36" s="34">
        <f>IF(F42=0, "-", F36/F42)</f>
        <v>0.11204121056020605</v>
      </c>
      <c r="H36" s="65">
        <v>298</v>
      </c>
      <c r="I36" s="9">
        <f>IF(H42=0, "-", H36/H42)</f>
        <v>0.16169289202387413</v>
      </c>
      <c r="J36" s="8">
        <f t="shared" si="2"/>
        <v>-0.89189189189189189</v>
      </c>
      <c r="K36" s="9">
        <f t="shared" si="3"/>
        <v>-0.41610738255033558</v>
      </c>
    </row>
    <row r="37" spans="1:11" x14ac:dyDescent="0.25">
      <c r="A37" s="7" t="s">
        <v>509</v>
      </c>
      <c r="B37" s="65">
        <v>0</v>
      </c>
      <c r="C37" s="34">
        <f>IF(B42=0, "-", B37/B42)</f>
        <v>0</v>
      </c>
      <c r="D37" s="65">
        <v>0</v>
      </c>
      <c r="E37" s="9">
        <f>IF(D42=0, "-", D37/D42)</f>
        <v>0</v>
      </c>
      <c r="F37" s="81">
        <v>18</v>
      </c>
      <c r="G37" s="34">
        <f>IF(F42=0, "-", F37/F42)</f>
        <v>1.159047005795235E-2</v>
      </c>
      <c r="H37" s="65">
        <v>13</v>
      </c>
      <c r="I37" s="9">
        <f>IF(H42=0, "-", H37/H42)</f>
        <v>7.0537167661421599E-3</v>
      </c>
      <c r="J37" s="8" t="str">
        <f t="shared" si="2"/>
        <v>-</v>
      </c>
      <c r="K37" s="9">
        <f t="shared" si="3"/>
        <v>0.38461538461538464</v>
      </c>
    </row>
    <row r="38" spans="1:11" x14ac:dyDescent="0.25">
      <c r="A38" s="7" t="s">
        <v>510</v>
      </c>
      <c r="B38" s="65">
        <v>9</v>
      </c>
      <c r="C38" s="34">
        <f>IF(B42=0, "-", B38/B42)</f>
        <v>7.1428571428571425E-2</v>
      </c>
      <c r="D38" s="65">
        <v>7</v>
      </c>
      <c r="E38" s="9">
        <f>IF(D42=0, "-", D38/D42)</f>
        <v>4.3749999999999997E-2</v>
      </c>
      <c r="F38" s="81">
        <v>91</v>
      </c>
      <c r="G38" s="34">
        <f>IF(F42=0, "-", F38/F42)</f>
        <v>5.8596265292981328E-2</v>
      </c>
      <c r="H38" s="65">
        <v>141</v>
      </c>
      <c r="I38" s="9">
        <f>IF(H42=0, "-", H38/H42)</f>
        <v>7.650569723277266E-2</v>
      </c>
      <c r="J38" s="8">
        <f t="shared" si="2"/>
        <v>0.2857142857142857</v>
      </c>
      <c r="K38" s="9">
        <f t="shared" si="3"/>
        <v>-0.3546099290780142</v>
      </c>
    </row>
    <row r="39" spans="1:11" x14ac:dyDescent="0.25">
      <c r="A39" s="7" t="s">
        <v>511</v>
      </c>
      <c r="B39" s="65">
        <v>41</v>
      </c>
      <c r="C39" s="34">
        <f>IF(B42=0, "-", B39/B42)</f>
        <v>0.32539682539682541</v>
      </c>
      <c r="D39" s="65">
        <v>49</v>
      </c>
      <c r="E39" s="9">
        <f>IF(D42=0, "-", D39/D42)</f>
        <v>0.30625000000000002</v>
      </c>
      <c r="F39" s="81">
        <v>515</v>
      </c>
      <c r="G39" s="34">
        <f>IF(F42=0, "-", F39/F42)</f>
        <v>0.33161622665808116</v>
      </c>
      <c r="H39" s="65">
        <v>574</v>
      </c>
      <c r="I39" s="9">
        <f>IF(H42=0, "-", H39/H42)</f>
        <v>0.3114487249050461</v>
      </c>
      <c r="J39" s="8">
        <f t="shared" si="2"/>
        <v>-0.16326530612244897</v>
      </c>
      <c r="K39" s="9">
        <f t="shared" si="3"/>
        <v>-0.10278745644599303</v>
      </c>
    </row>
    <row r="40" spans="1:11" x14ac:dyDescent="0.25">
      <c r="A40" s="7" t="s">
        <v>512</v>
      </c>
      <c r="B40" s="65">
        <v>7</v>
      </c>
      <c r="C40" s="34">
        <f>IF(B42=0, "-", B40/B42)</f>
        <v>5.5555555555555552E-2</v>
      </c>
      <c r="D40" s="65">
        <v>1</v>
      </c>
      <c r="E40" s="9">
        <f>IF(D42=0, "-", D40/D42)</f>
        <v>6.2500000000000003E-3</v>
      </c>
      <c r="F40" s="81">
        <v>79</v>
      </c>
      <c r="G40" s="34">
        <f>IF(F42=0, "-", F40/F42)</f>
        <v>5.0869285254346426E-2</v>
      </c>
      <c r="H40" s="65">
        <v>73</v>
      </c>
      <c r="I40" s="9">
        <f>IF(H42=0, "-", H40/H42)</f>
        <v>3.9609332609875203E-2</v>
      </c>
      <c r="J40" s="8">
        <f t="shared" si="2"/>
        <v>6</v>
      </c>
      <c r="K40" s="9">
        <f t="shared" si="3"/>
        <v>8.2191780821917804E-2</v>
      </c>
    </row>
    <row r="41" spans="1:11" x14ac:dyDescent="0.25">
      <c r="A41" s="2"/>
      <c r="B41" s="68"/>
      <c r="C41" s="33"/>
      <c r="D41" s="68"/>
      <c r="E41" s="6"/>
      <c r="F41" s="82"/>
      <c r="G41" s="33"/>
      <c r="H41" s="68"/>
      <c r="I41" s="6"/>
      <c r="J41" s="5"/>
      <c r="K41" s="6"/>
    </row>
    <row r="42" spans="1:11" s="43" customFormat="1" x14ac:dyDescent="0.25">
      <c r="A42" s="162" t="s">
        <v>625</v>
      </c>
      <c r="B42" s="71">
        <f>SUM(B30:B41)</f>
        <v>126</v>
      </c>
      <c r="C42" s="40">
        <f>B42/8635</f>
        <v>1.4591777649102491E-2</v>
      </c>
      <c r="D42" s="71">
        <f>SUM(D30:D41)</f>
        <v>160</v>
      </c>
      <c r="E42" s="41">
        <f>D42/7692</f>
        <v>2.0800832033281331E-2</v>
      </c>
      <c r="F42" s="77">
        <f>SUM(F30:F41)</f>
        <v>1553</v>
      </c>
      <c r="G42" s="42">
        <f>F42/105905</f>
        <v>1.4664085737217317E-2</v>
      </c>
      <c r="H42" s="71">
        <f>SUM(H30:H41)</f>
        <v>1843</v>
      </c>
      <c r="I42" s="41">
        <f>H42/106134</f>
        <v>1.7364840673111351E-2</v>
      </c>
      <c r="J42" s="37">
        <f>IF(D42=0, "-", IF((B42-D42)/D42&lt;10, (B42-D42)/D42, "&gt;999%"))</f>
        <v>-0.21249999999999999</v>
      </c>
      <c r="K42" s="38">
        <f>IF(H42=0, "-", IF((F42-H42)/H42&lt;10, (F42-H42)/H42, "&gt;999%"))</f>
        <v>-0.15735214324470972</v>
      </c>
    </row>
    <row r="43" spans="1:11" x14ac:dyDescent="0.25">
      <c r="B43" s="83"/>
      <c r="D43" s="83"/>
      <c r="F43" s="83"/>
      <c r="H43" s="83"/>
    </row>
    <row r="44" spans="1:11" x14ac:dyDescent="0.25">
      <c r="A44" s="163" t="s">
        <v>133</v>
      </c>
      <c r="B44" s="61" t="s">
        <v>12</v>
      </c>
      <c r="C44" s="62" t="s">
        <v>13</v>
      </c>
      <c r="D44" s="61" t="s">
        <v>12</v>
      </c>
      <c r="E44" s="63" t="s">
        <v>13</v>
      </c>
      <c r="F44" s="62" t="s">
        <v>12</v>
      </c>
      <c r="G44" s="62" t="s">
        <v>13</v>
      </c>
      <c r="H44" s="61" t="s">
        <v>12</v>
      </c>
      <c r="I44" s="63" t="s">
        <v>13</v>
      </c>
      <c r="J44" s="61"/>
      <c r="K44" s="63"/>
    </row>
    <row r="45" spans="1:11" x14ac:dyDescent="0.25">
      <c r="A45" s="7" t="s">
        <v>513</v>
      </c>
      <c r="B45" s="65">
        <v>61</v>
      </c>
      <c r="C45" s="34">
        <f>IF(B54=0, "-", B45/B54)</f>
        <v>0.33333333333333331</v>
      </c>
      <c r="D45" s="65">
        <v>34</v>
      </c>
      <c r="E45" s="9">
        <f>IF(D54=0, "-", D45/D54)</f>
        <v>0.12830188679245283</v>
      </c>
      <c r="F45" s="81">
        <v>411</v>
      </c>
      <c r="G45" s="34">
        <f>IF(F54=0, "-", F45/F54)</f>
        <v>0.14528101802757157</v>
      </c>
      <c r="H45" s="65">
        <v>392</v>
      </c>
      <c r="I45" s="9">
        <f>IF(H54=0, "-", H45/H54)</f>
        <v>0.13154362416107382</v>
      </c>
      <c r="J45" s="8">
        <f t="shared" ref="J45:J52" si="4">IF(D45=0, "-", IF((B45-D45)/D45&lt;10, (B45-D45)/D45, "&gt;999%"))</f>
        <v>0.79411764705882348</v>
      </c>
      <c r="K45" s="9">
        <f t="shared" ref="K45:K52" si="5">IF(H45=0, "-", IF((F45-H45)/H45&lt;10, (F45-H45)/H45, "&gt;999%"))</f>
        <v>4.8469387755102039E-2</v>
      </c>
    </row>
    <row r="46" spans="1:11" x14ac:dyDescent="0.25">
      <c r="A46" s="7" t="s">
        <v>514</v>
      </c>
      <c r="B46" s="65">
        <v>0</v>
      </c>
      <c r="C46" s="34">
        <f>IF(B54=0, "-", B46/B54)</f>
        <v>0</v>
      </c>
      <c r="D46" s="65">
        <v>0</v>
      </c>
      <c r="E46" s="9">
        <f>IF(D54=0, "-", D46/D54)</f>
        <v>0</v>
      </c>
      <c r="F46" s="81">
        <v>0</v>
      </c>
      <c r="G46" s="34">
        <f>IF(F54=0, "-", F46/F54)</f>
        <v>0</v>
      </c>
      <c r="H46" s="65">
        <v>95</v>
      </c>
      <c r="I46" s="9">
        <f>IF(H54=0, "-", H46/H54)</f>
        <v>3.1879194630872486E-2</v>
      </c>
      <c r="J46" s="8" t="str">
        <f t="shared" si="4"/>
        <v>-</v>
      </c>
      <c r="K46" s="9">
        <f t="shared" si="5"/>
        <v>-1</v>
      </c>
    </row>
    <row r="47" spans="1:11" x14ac:dyDescent="0.25">
      <c r="A47" s="7" t="s">
        <v>515</v>
      </c>
      <c r="B47" s="65">
        <v>2</v>
      </c>
      <c r="C47" s="34">
        <f>IF(B54=0, "-", B47/B54)</f>
        <v>1.092896174863388E-2</v>
      </c>
      <c r="D47" s="65">
        <v>3</v>
      </c>
      <c r="E47" s="9">
        <f>IF(D54=0, "-", D47/D54)</f>
        <v>1.1320754716981131E-2</v>
      </c>
      <c r="F47" s="81">
        <v>42</v>
      </c>
      <c r="G47" s="34">
        <f>IF(F54=0, "-", F47/F54)</f>
        <v>1.4846235418875928E-2</v>
      </c>
      <c r="H47" s="65">
        <v>13</v>
      </c>
      <c r="I47" s="9">
        <f>IF(H54=0, "-", H47/H54)</f>
        <v>4.3624161073825499E-3</v>
      </c>
      <c r="J47" s="8">
        <f t="shared" si="4"/>
        <v>-0.33333333333333331</v>
      </c>
      <c r="K47" s="9">
        <f t="shared" si="5"/>
        <v>2.2307692307692308</v>
      </c>
    </row>
    <row r="48" spans="1:11" x14ac:dyDescent="0.25">
      <c r="A48" s="7" t="s">
        <v>516</v>
      </c>
      <c r="B48" s="65">
        <v>13</v>
      </c>
      <c r="C48" s="34">
        <f>IF(B54=0, "-", B48/B54)</f>
        <v>7.1038251366120214E-2</v>
      </c>
      <c r="D48" s="65">
        <v>44</v>
      </c>
      <c r="E48" s="9">
        <f>IF(D54=0, "-", D48/D54)</f>
        <v>0.16603773584905659</v>
      </c>
      <c r="F48" s="81">
        <v>371</v>
      </c>
      <c r="G48" s="34">
        <f>IF(F54=0, "-", F48/F54)</f>
        <v>0.13114174620007069</v>
      </c>
      <c r="H48" s="65">
        <v>636</v>
      </c>
      <c r="I48" s="9">
        <f>IF(H54=0, "-", H48/H54)</f>
        <v>0.2134228187919463</v>
      </c>
      <c r="J48" s="8">
        <f t="shared" si="4"/>
        <v>-0.70454545454545459</v>
      </c>
      <c r="K48" s="9">
        <f t="shared" si="5"/>
        <v>-0.41666666666666669</v>
      </c>
    </row>
    <row r="49" spans="1:11" x14ac:dyDescent="0.25">
      <c r="A49" s="7" t="s">
        <v>517</v>
      </c>
      <c r="B49" s="65">
        <v>5</v>
      </c>
      <c r="C49" s="34">
        <f>IF(B54=0, "-", B49/B54)</f>
        <v>2.7322404371584699E-2</v>
      </c>
      <c r="D49" s="65">
        <v>16</v>
      </c>
      <c r="E49" s="9">
        <f>IF(D54=0, "-", D49/D54)</f>
        <v>6.0377358490566038E-2</v>
      </c>
      <c r="F49" s="81">
        <v>109</v>
      </c>
      <c r="G49" s="34">
        <f>IF(F54=0, "-", F49/F54)</f>
        <v>3.8529515729939907E-2</v>
      </c>
      <c r="H49" s="65">
        <v>146</v>
      </c>
      <c r="I49" s="9">
        <f>IF(H54=0, "-", H49/H54)</f>
        <v>4.8993288590604027E-2</v>
      </c>
      <c r="J49" s="8">
        <f t="shared" si="4"/>
        <v>-0.6875</v>
      </c>
      <c r="K49" s="9">
        <f t="shared" si="5"/>
        <v>-0.25342465753424659</v>
      </c>
    </row>
    <row r="50" spans="1:11" x14ac:dyDescent="0.25">
      <c r="A50" s="7" t="s">
        <v>518</v>
      </c>
      <c r="B50" s="65">
        <v>12</v>
      </c>
      <c r="C50" s="34">
        <f>IF(B54=0, "-", B50/B54)</f>
        <v>6.5573770491803282E-2</v>
      </c>
      <c r="D50" s="65">
        <v>40</v>
      </c>
      <c r="E50" s="9">
        <f>IF(D54=0, "-", D50/D54)</f>
        <v>0.15094339622641509</v>
      </c>
      <c r="F50" s="81">
        <v>369</v>
      </c>
      <c r="G50" s="34">
        <f>IF(F54=0, "-", F50/F54)</f>
        <v>0.13043478260869565</v>
      </c>
      <c r="H50" s="65">
        <v>375</v>
      </c>
      <c r="I50" s="9">
        <f>IF(H54=0, "-", H50/H54)</f>
        <v>0.12583892617449666</v>
      </c>
      <c r="J50" s="8">
        <f t="shared" si="4"/>
        <v>-0.7</v>
      </c>
      <c r="K50" s="9">
        <f t="shared" si="5"/>
        <v>-1.6E-2</v>
      </c>
    </row>
    <row r="51" spans="1:11" x14ac:dyDescent="0.25">
      <c r="A51" s="7" t="s">
        <v>519</v>
      </c>
      <c r="B51" s="65">
        <v>2</v>
      </c>
      <c r="C51" s="34">
        <f>IF(B54=0, "-", B51/B54)</f>
        <v>1.092896174863388E-2</v>
      </c>
      <c r="D51" s="65">
        <v>19</v>
      </c>
      <c r="E51" s="9">
        <f>IF(D54=0, "-", D51/D54)</f>
        <v>7.1698113207547168E-2</v>
      </c>
      <c r="F51" s="81">
        <v>142</v>
      </c>
      <c r="G51" s="34">
        <f>IF(F54=0, "-", F51/F54)</f>
        <v>5.0194414987628139E-2</v>
      </c>
      <c r="H51" s="65">
        <v>167</v>
      </c>
      <c r="I51" s="9">
        <f>IF(H54=0, "-", H51/H54)</f>
        <v>5.6040268456375837E-2</v>
      </c>
      <c r="J51" s="8">
        <f t="shared" si="4"/>
        <v>-0.89473684210526316</v>
      </c>
      <c r="K51" s="9">
        <f t="shared" si="5"/>
        <v>-0.1497005988023952</v>
      </c>
    </row>
    <row r="52" spans="1:11" x14ac:dyDescent="0.25">
      <c r="A52" s="7" t="s">
        <v>520</v>
      </c>
      <c r="B52" s="65">
        <v>88</v>
      </c>
      <c r="C52" s="34">
        <f>IF(B54=0, "-", B52/B54)</f>
        <v>0.48087431693989069</v>
      </c>
      <c r="D52" s="65">
        <v>109</v>
      </c>
      <c r="E52" s="9">
        <f>IF(D54=0, "-", D52/D54)</f>
        <v>0.41132075471698115</v>
      </c>
      <c r="F52" s="81">
        <v>1385</v>
      </c>
      <c r="G52" s="34">
        <f>IF(F54=0, "-", F52/F54)</f>
        <v>0.48957228702721811</v>
      </c>
      <c r="H52" s="65">
        <v>1156</v>
      </c>
      <c r="I52" s="9">
        <f>IF(H54=0, "-", H52/H54)</f>
        <v>0.38791946308724834</v>
      </c>
      <c r="J52" s="8">
        <f t="shared" si="4"/>
        <v>-0.19266055045871561</v>
      </c>
      <c r="K52" s="9">
        <f t="shared" si="5"/>
        <v>0.1980968858131488</v>
      </c>
    </row>
    <row r="53" spans="1:11" x14ac:dyDescent="0.25">
      <c r="A53" s="2"/>
      <c r="B53" s="68"/>
      <c r="C53" s="33"/>
      <c r="D53" s="68"/>
      <c r="E53" s="6"/>
      <c r="F53" s="82"/>
      <c r="G53" s="33"/>
      <c r="H53" s="68"/>
      <c r="I53" s="6"/>
      <c r="J53" s="5"/>
      <c r="K53" s="6"/>
    </row>
    <row r="54" spans="1:11" s="43" customFormat="1" x14ac:dyDescent="0.25">
      <c r="A54" s="162" t="s">
        <v>624</v>
      </c>
      <c r="B54" s="71">
        <f>SUM(B45:B53)</f>
        <v>183</v>
      </c>
      <c r="C54" s="40">
        <f>B54/8635</f>
        <v>2.1192819918934569E-2</v>
      </c>
      <c r="D54" s="71">
        <f>SUM(D45:D53)</f>
        <v>265</v>
      </c>
      <c r="E54" s="41">
        <f>D54/7692</f>
        <v>3.4451378055122203E-2</v>
      </c>
      <c r="F54" s="77">
        <f>SUM(F45:F53)</f>
        <v>2829</v>
      </c>
      <c r="G54" s="42">
        <f>F54/105905</f>
        <v>2.6712619800764836E-2</v>
      </c>
      <c r="H54" s="71">
        <f>SUM(H45:H53)</f>
        <v>2980</v>
      </c>
      <c r="I54" s="41">
        <f>H54/106134</f>
        <v>2.8077713079691709E-2</v>
      </c>
      <c r="J54" s="37">
        <f>IF(D54=0, "-", IF((B54-D54)/D54&lt;10, (B54-D54)/D54, "&gt;999%"))</f>
        <v>-0.30943396226415093</v>
      </c>
      <c r="K54" s="38">
        <f>IF(H54=0, "-", IF((F54-H54)/H54&lt;10, (F54-H54)/H54, "&gt;999%"))</f>
        <v>-5.0671140939597313E-2</v>
      </c>
    </row>
    <row r="55" spans="1:11" x14ac:dyDescent="0.25">
      <c r="B55" s="83"/>
      <c r="D55" s="83"/>
      <c r="F55" s="83"/>
      <c r="H55" s="83"/>
    </row>
    <row r="56" spans="1:11" x14ac:dyDescent="0.25">
      <c r="A56" s="163" t="s">
        <v>134</v>
      </c>
      <c r="B56" s="61" t="s">
        <v>12</v>
      </c>
      <c r="C56" s="62" t="s">
        <v>13</v>
      </c>
      <c r="D56" s="61" t="s">
        <v>12</v>
      </c>
      <c r="E56" s="63" t="s">
        <v>13</v>
      </c>
      <c r="F56" s="62" t="s">
        <v>12</v>
      </c>
      <c r="G56" s="62" t="s">
        <v>13</v>
      </c>
      <c r="H56" s="61" t="s">
        <v>12</v>
      </c>
      <c r="I56" s="63" t="s">
        <v>13</v>
      </c>
      <c r="J56" s="61"/>
      <c r="K56" s="63"/>
    </row>
    <row r="57" spans="1:11" x14ac:dyDescent="0.25">
      <c r="A57" s="7" t="s">
        <v>521</v>
      </c>
      <c r="B57" s="65">
        <v>8</v>
      </c>
      <c r="C57" s="34">
        <f>IF(B77=0, "-", B57/B77)</f>
        <v>4.7114252061248524E-3</v>
      </c>
      <c r="D57" s="65">
        <v>24</v>
      </c>
      <c r="E57" s="9">
        <f>IF(D77=0, "-", D57/D77)</f>
        <v>1.3303769401330377E-2</v>
      </c>
      <c r="F57" s="81">
        <v>137</v>
      </c>
      <c r="G57" s="34">
        <f>IF(F77=0, "-", F57/F77)</f>
        <v>5.8018887900732645E-3</v>
      </c>
      <c r="H57" s="65">
        <v>188</v>
      </c>
      <c r="I57" s="9">
        <f>IF(H77=0, "-", H57/H77)</f>
        <v>8.1657472961820781E-3</v>
      </c>
      <c r="J57" s="8">
        <f t="shared" ref="J57:J75" si="6">IF(D57=0, "-", IF((B57-D57)/D57&lt;10, (B57-D57)/D57, "&gt;999%"))</f>
        <v>-0.66666666666666663</v>
      </c>
      <c r="K57" s="9">
        <f t="shared" ref="K57:K75" si="7">IF(H57=0, "-", IF((F57-H57)/H57&lt;10, (F57-H57)/H57, "&gt;999%"))</f>
        <v>-0.27127659574468083</v>
      </c>
    </row>
    <row r="58" spans="1:11" x14ac:dyDescent="0.25">
      <c r="A58" s="7" t="s">
        <v>522</v>
      </c>
      <c r="B58" s="65">
        <v>7</v>
      </c>
      <c r="C58" s="34">
        <f>IF(B77=0, "-", B58/B77)</f>
        <v>4.122497055359246E-3</v>
      </c>
      <c r="D58" s="65">
        <v>0</v>
      </c>
      <c r="E58" s="9">
        <f>IF(D77=0, "-", D58/D77)</f>
        <v>0</v>
      </c>
      <c r="F58" s="81">
        <v>63</v>
      </c>
      <c r="G58" s="34">
        <f>IF(F77=0, "-", F58/F77)</f>
        <v>2.6680218523694576E-3</v>
      </c>
      <c r="H58" s="65">
        <v>0</v>
      </c>
      <c r="I58" s="9">
        <f>IF(H77=0, "-", H58/H77)</f>
        <v>0</v>
      </c>
      <c r="J58" s="8" t="str">
        <f t="shared" si="6"/>
        <v>-</v>
      </c>
      <c r="K58" s="9" t="str">
        <f t="shared" si="7"/>
        <v>-</v>
      </c>
    </row>
    <row r="59" spans="1:11" x14ac:dyDescent="0.25">
      <c r="A59" s="7" t="s">
        <v>523</v>
      </c>
      <c r="B59" s="65">
        <v>421</v>
      </c>
      <c r="C59" s="34">
        <f>IF(B77=0, "-", B59/B77)</f>
        <v>0.24793875147232039</v>
      </c>
      <c r="D59" s="65">
        <v>428</v>
      </c>
      <c r="E59" s="9">
        <f>IF(D77=0, "-", D59/D77)</f>
        <v>0.23725055432372505</v>
      </c>
      <c r="F59" s="81">
        <v>4958</v>
      </c>
      <c r="G59" s="34">
        <f>IF(F77=0, "-", F59/F77)</f>
        <v>0.20996908482615509</v>
      </c>
      <c r="H59" s="65">
        <v>4992</v>
      </c>
      <c r="I59" s="9">
        <f>IF(H77=0, "-", H59/H77)</f>
        <v>0.21682665160926032</v>
      </c>
      <c r="J59" s="8">
        <f t="shared" si="6"/>
        <v>-1.6355140186915886E-2</v>
      </c>
      <c r="K59" s="9">
        <f t="shared" si="7"/>
        <v>-6.810897435897436E-3</v>
      </c>
    </row>
    <row r="60" spans="1:11" x14ac:dyDescent="0.25">
      <c r="A60" s="7" t="s">
        <v>524</v>
      </c>
      <c r="B60" s="65">
        <v>0</v>
      </c>
      <c r="C60" s="34">
        <f>IF(B77=0, "-", B60/B77)</f>
        <v>0</v>
      </c>
      <c r="D60" s="65">
        <v>3</v>
      </c>
      <c r="E60" s="9">
        <f>IF(D77=0, "-", D60/D77)</f>
        <v>1.6629711751662971E-3</v>
      </c>
      <c r="F60" s="81">
        <v>0</v>
      </c>
      <c r="G60" s="34">
        <f>IF(F77=0, "-", F60/F77)</f>
        <v>0</v>
      </c>
      <c r="H60" s="65">
        <v>68</v>
      </c>
      <c r="I60" s="9">
        <f>IF(H77=0, "-", H60/H77)</f>
        <v>2.9535681709594755E-3</v>
      </c>
      <c r="J60" s="8">
        <f t="shared" si="6"/>
        <v>-1</v>
      </c>
      <c r="K60" s="9">
        <f t="shared" si="7"/>
        <v>-1</v>
      </c>
    </row>
    <row r="61" spans="1:11" x14ac:dyDescent="0.25">
      <c r="A61" s="7" t="s">
        <v>525</v>
      </c>
      <c r="B61" s="65">
        <v>55</v>
      </c>
      <c r="C61" s="34">
        <f>IF(B77=0, "-", B61/B77)</f>
        <v>3.2391048292108364E-2</v>
      </c>
      <c r="D61" s="65">
        <v>10</v>
      </c>
      <c r="E61" s="9">
        <f>IF(D77=0, "-", D61/D77)</f>
        <v>5.5432372505543242E-3</v>
      </c>
      <c r="F61" s="81">
        <v>520</v>
      </c>
      <c r="G61" s="34">
        <f>IF(F77=0, "-", F61/F77)</f>
        <v>2.2021767670351078E-2</v>
      </c>
      <c r="H61" s="65">
        <v>458</v>
      </c>
      <c r="I61" s="9">
        <f>IF(H77=0, "-", H61/H77)</f>
        <v>1.9893150327932936E-2</v>
      </c>
      <c r="J61" s="8">
        <f t="shared" si="6"/>
        <v>4.5</v>
      </c>
      <c r="K61" s="9">
        <f t="shared" si="7"/>
        <v>0.13537117903930132</v>
      </c>
    </row>
    <row r="62" spans="1:11" x14ac:dyDescent="0.25">
      <c r="A62" s="7" t="s">
        <v>526</v>
      </c>
      <c r="B62" s="65">
        <v>201</v>
      </c>
      <c r="C62" s="34">
        <f>IF(B77=0, "-", B62/B77)</f>
        <v>0.11837455830388692</v>
      </c>
      <c r="D62" s="65">
        <v>238</v>
      </c>
      <c r="E62" s="9">
        <f>IF(D77=0, "-", D62/D77)</f>
        <v>0.1319290465631929</v>
      </c>
      <c r="F62" s="81">
        <v>2852</v>
      </c>
      <c r="G62" s="34">
        <f>IF(F77=0, "-", F62/F77)</f>
        <v>0.12078092576123321</v>
      </c>
      <c r="H62" s="65">
        <v>2673</v>
      </c>
      <c r="I62" s="9">
        <f>IF(H77=0, "-", H62/H77)</f>
        <v>0.11610129001433349</v>
      </c>
      <c r="J62" s="8">
        <f t="shared" si="6"/>
        <v>-0.15546218487394958</v>
      </c>
      <c r="K62" s="9">
        <f t="shared" si="7"/>
        <v>6.6965955854844744E-2</v>
      </c>
    </row>
    <row r="63" spans="1:11" x14ac:dyDescent="0.25">
      <c r="A63" s="7" t="s">
        <v>527</v>
      </c>
      <c r="B63" s="65">
        <v>4</v>
      </c>
      <c r="C63" s="34">
        <f>IF(B77=0, "-", B63/B77)</f>
        <v>2.3557126030624262E-3</v>
      </c>
      <c r="D63" s="65">
        <v>9</v>
      </c>
      <c r="E63" s="9">
        <f>IF(D77=0, "-", D63/D77)</f>
        <v>4.9889135254988911E-3</v>
      </c>
      <c r="F63" s="81">
        <v>90</v>
      </c>
      <c r="G63" s="34">
        <f>IF(F77=0, "-", F63/F77)</f>
        <v>3.8114597890992249E-3</v>
      </c>
      <c r="H63" s="65">
        <v>81</v>
      </c>
      <c r="I63" s="9">
        <f>IF(H77=0, "-", H63/H77)</f>
        <v>3.5182209095252575E-3</v>
      </c>
      <c r="J63" s="8">
        <f t="shared" si="6"/>
        <v>-0.55555555555555558</v>
      </c>
      <c r="K63" s="9">
        <f t="shared" si="7"/>
        <v>0.1111111111111111</v>
      </c>
    </row>
    <row r="64" spans="1:11" x14ac:dyDescent="0.25">
      <c r="A64" s="7" t="s">
        <v>528</v>
      </c>
      <c r="B64" s="65">
        <v>36</v>
      </c>
      <c r="C64" s="34">
        <f>IF(B77=0, "-", B64/B77)</f>
        <v>2.1201413427561839E-2</v>
      </c>
      <c r="D64" s="65">
        <v>60</v>
      </c>
      <c r="E64" s="9">
        <f>IF(D77=0, "-", D64/D77)</f>
        <v>3.325942350332594E-2</v>
      </c>
      <c r="F64" s="81">
        <v>448</v>
      </c>
      <c r="G64" s="34">
        <f>IF(F77=0, "-", F64/F77)</f>
        <v>1.8972599839071697E-2</v>
      </c>
      <c r="H64" s="65">
        <v>574</v>
      </c>
      <c r="I64" s="9">
        <f>IF(H77=0, "-", H64/H77)</f>
        <v>2.4931590148981452E-2</v>
      </c>
      <c r="J64" s="8">
        <f t="shared" si="6"/>
        <v>-0.4</v>
      </c>
      <c r="K64" s="9">
        <f t="shared" si="7"/>
        <v>-0.21951219512195122</v>
      </c>
    </row>
    <row r="65" spans="1:11" x14ac:dyDescent="0.25">
      <c r="A65" s="7" t="s">
        <v>529</v>
      </c>
      <c r="B65" s="65">
        <v>77</v>
      </c>
      <c r="C65" s="34">
        <f>IF(B77=0, "-", B65/B77)</f>
        <v>4.5347467608951711E-2</v>
      </c>
      <c r="D65" s="65">
        <v>83</v>
      </c>
      <c r="E65" s="9">
        <f>IF(D77=0, "-", D65/D77)</f>
        <v>4.6008869179600884E-2</v>
      </c>
      <c r="F65" s="81">
        <v>794</v>
      </c>
      <c r="G65" s="34">
        <f>IF(F77=0, "-", F65/F77)</f>
        <v>3.3625545250497609E-2</v>
      </c>
      <c r="H65" s="65">
        <v>877</v>
      </c>
      <c r="I65" s="9">
        <f>IF(H77=0, "-", H65/H77)</f>
        <v>3.8092342440168528E-2</v>
      </c>
      <c r="J65" s="8">
        <f t="shared" si="6"/>
        <v>-7.2289156626506021E-2</v>
      </c>
      <c r="K65" s="9">
        <f t="shared" si="7"/>
        <v>-9.4640820980615742E-2</v>
      </c>
    </row>
    <row r="66" spans="1:11" x14ac:dyDescent="0.25">
      <c r="A66" s="7" t="s">
        <v>530</v>
      </c>
      <c r="B66" s="65">
        <v>0</v>
      </c>
      <c r="C66" s="34">
        <f>IF(B77=0, "-", B66/B77)</f>
        <v>0</v>
      </c>
      <c r="D66" s="65">
        <v>0</v>
      </c>
      <c r="E66" s="9">
        <f>IF(D77=0, "-", D66/D77)</f>
        <v>0</v>
      </c>
      <c r="F66" s="81">
        <v>0</v>
      </c>
      <c r="G66" s="34">
        <f>IF(F77=0, "-", F66/F77)</f>
        <v>0</v>
      </c>
      <c r="H66" s="65">
        <v>3</v>
      </c>
      <c r="I66" s="9">
        <f>IF(H77=0, "-", H66/H77)</f>
        <v>1.3030447813056509E-4</v>
      </c>
      <c r="J66" s="8" t="str">
        <f t="shared" si="6"/>
        <v>-</v>
      </c>
      <c r="K66" s="9">
        <f t="shared" si="7"/>
        <v>-1</v>
      </c>
    </row>
    <row r="67" spans="1:11" x14ac:dyDescent="0.25">
      <c r="A67" s="7" t="s">
        <v>531</v>
      </c>
      <c r="B67" s="65">
        <v>107</v>
      </c>
      <c r="C67" s="34">
        <f>IF(B77=0, "-", B67/B77)</f>
        <v>6.3015312131919909E-2</v>
      </c>
      <c r="D67" s="65">
        <v>204</v>
      </c>
      <c r="E67" s="9">
        <f>IF(D77=0, "-", D67/D77)</f>
        <v>0.1130820399113082</v>
      </c>
      <c r="F67" s="81">
        <v>2539</v>
      </c>
      <c r="G67" s="34">
        <f>IF(F77=0, "-", F67/F77)</f>
        <v>0.10752551560581036</v>
      </c>
      <c r="H67" s="65">
        <v>2266</v>
      </c>
      <c r="I67" s="9">
        <f>IF(H77=0, "-", H67/H77)</f>
        <v>9.842331581462016E-2</v>
      </c>
      <c r="J67" s="8">
        <f t="shared" si="6"/>
        <v>-0.47549019607843135</v>
      </c>
      <c r="K67" s="9">
        <f t="shared" si="7"/>
        <v>0.1204766107678729</v>
      </c>
    </row>
    <row r="68" spans="1:11" x14ac:dyDescent="0.25">
      <c r="A68" s="7" t="s">
        <v>532</v>
      </c>
      <c r="B68" s="65">
        <v>56</v>
      </c>
      <c r="C68" s="34">
        <f>IF(B77=0, "-", B68/B77)</f>
        <v>3.2979976442873968E-2</v>
      </c>
      <c r="D68" s="65">
        <v>131</v>
      </c>
      <c r="E68" s="9">
        <f>IF(D77=0, "-", D68/D77)</f>
        <v>7.2616407982261641E-2</v>
      </c>
      <c r="F68" s="81">
        <v>862</v>
      </c>
      <c r="G68" s="34">
        <f>IF(F77=0, "-", F68/F77)</f>
        <v>3.6505314868928135E-2</v>
      </c>
      <c r="H68" s="65">
        <v>1291</v>
      </c>
      <c r="I68" s="9">
        <f>IF(H77=0, "-", H68/H77)</f>
        <v>5.6074360422186512E-2</v>
      </c>
      <c r="J68" s="8">
        <f t="shared" si="6"/>
        <v>-0.5725190839694656</v>
      </c>
      <c r="K68" s="9">
        <f t="shared" si="7"/>
        <v>-0.33230054221533695</v>
      </c>
    </row>
    <row r="69" spans="1:11" x14ac:dyDescent="0.25">
      <c r="A69" s="7" t="s">
        <v>533</v>
      </c>
      <c r="B69" s="65">
        <v>36</v>
      </c>
      <c r="C69" s="34">
        <f>IF(B77=0, "-", B69/B77)</f>
        <v>2.1201413427561839E-2</v>
      </c>
      <c r="D69" s="65">
        <v>42</v>
      </c>
      <c r="E69" s="9">
        <f>IF(D77=0, "-", D69/D77)</f>
        <v>2.3281596452328159E-2</v>
      </c>
      <c r="F69" s="81">
        <v>479</v>
      </c>
      <c r="G69" s="34">
        <f>IF(F77=0, "-", F69/F77)</f>
        <v>2.0285435988650319E-2</v>
      </c>
      <c r="H69" s="65">
        <v>328</v>
      </c>
      <c r="I69" s="9">
        <f>IF(H77=0, "-", H69/H77)</f>
        <v>1.4246622942275116E-2</v>
      </c>
      <c r="J69" s="8">
        <f t="shared" si="6"/>
        <v>-0.14285714285714285</v>
      </c>
      <c r="K69" s="9">
        <f t="shared" si="7"/>
        <v>0.46036585365853661</v>
      </c>
    </row>
    <row r="70" spans="1:11" x14ac:dyDescent="0.25">
      <c r="A70" s="7" t="s">
        <v>534</v>
      </c>
      <c r="B70" s="65">
        <v>0</v>
      </c>
      <c r="C70" s="34">
        <f>IF(B77=0, "-", B70/B77)</f>
        <v>0</v>
      </c>
      <c r="D70" s="65">
        <v>8</v>
      </c>
      <c r="E70" s="9">
        <f>IF(D77=0, "-", D70/D77)</f>
        <v>4.434589800443459E-3</v>
      </c>
      <c r="F70" s="81">
        <v>35</v>
      </c>
      <c r="G70" s="34">
        <f>IF(F77=0, "-", F70/F77)</f>
        <v>1.4822343624274763E-3</v>
      </c>
      <c r="H70" s="65">
        <v>23</v>
      </c>
      <c r="I70" s="9">
        <f>IF(H77=0, "-", H70/H77)</f>
        <v>9.99000999000999E-4</v>
      </c>
      <c r="J70" s="8">
        <f t="shared" si="6"/>
        <v>-1</v>
      </c>
      <c r="K70" s="9">
        <f t="shared" si="7"/>
        <v>0.52173913043478259</v>
      </c>
    </row>
    <row r="71" spans="1:11" x14ac:dyDescent="0.25">
      <c r="A71" s="7" t="s">
        <v>535</v>
      </c>
      <c r="B71" s="65">
        <v>0</v>
      </c>
      <c r="C71" s="34">
        <f>IF(B77=0, "-", B71/B77)</f>
        <v>0</v>
      </c>
      <c r="D71" s="65">
        <v>0</v>
      </c>
      <c r="E71" s="9">
        <f>IF(D77=0, "-", D71/D77)</f>
        <v>0</v>
      </c>
      <c r="F71" s="81">
        <v>14</v>
      </c>
      <c r="G71" s="34">
        <f>IF(F77=0, "-", F71/F77)</f>
        <v>5.9289374497099054E-4</v>
      </c>
      <c r="H71" s="65">
        <v>0</v>
      </c>
      <c r="I71" s="9">
        <f>IF(H77=0, "-", H71/H77)</f>
        <v>0</v>
      </c>
      <c r="J71" s="8" t="str">
        <f t="shared" si="6"/>
        <v>-</v>
      </c>
      <c r="K71" s="9" t="str">
        <f t="shared" si="7"/>
        <v>-</v>
      </c>
    </row>
    <row r="72" spans="1:11" x14ac:dyDescent="0.25">
      <c r="A72" s="7" t="s">
        <v>536</v>
      </c>
      <c r="B72" s="65">
        <v>49</v>
      </c>
      <c r="C72" s="34">
        <f>IF(B77=0, "-", B72/B77)</f>
        <v>2.8857479387514724E-2</v>
      </c>
      <c r="D72" s="65">
        <v>6</v>
      </c>
      <c r="E72" s="9">
        <f>IF(D77=0, "-", D72/D77)</f>
        <v>3.3259423503325942E-3</v>
      </c>
      <c r="F72" s="81">
        <v>192</v>
      </c>
      <c r="G72" s="34">
        <f>IF(F77=0, "-", F72/F77)</f>
        <v>8.1311142167450126E-3</v>
      </c>
      <c r="H72" s="65">
        <v>229</v>
      </c>
      <c r="I72" s="9">
        <f>IF(H77=0, "-", H72/H77)</f>
        <v>9.946575163966468E-3</v>
      </c>
      <c r="J72" s="8">
        <f t="shared" si="6"/>
        <v>7.166666666666667</v>
      </c>
      <c r="K72" s="9">
        <f t="shared" si="7"/>
        <v>-0.16157205240174671</v>
      </c>
    </row>
    <row r="73" spans="1:11" x14ac:dyDescent="0.25">
      <c r="A73" s="7" t="s">
        <v>537</v>
      </c>
      <c r="B73" s="65">
        <v>466</v>
      </c>
      <c r="C73" s="34">
        <f>IF(B77=0, "-", B73/B77)</f>
        <v>0.27444051825677268</v>
      </c>
      <c r="D73" s="65">
        <v>382</v>
      </c>
      <c r="E73" s="9">
        <f>IF(D77=0, "-", D73/D77)</f>
        <v>0.21175166297117518</v>
      </c>
      <c r="F73" s="81">
        <v>7248</v>
      </c>
      <c r="G73" s="34">
        <f>IF(F77=0, "-", F73/F77)</f>
        <v>0.30694956168212423</v>
      </c>
      <c r="H73" s="65">
        <v>6182</v>
      </c>
      <c r="I73" s="9">
        <f>IF(H77=0, "-", H73/H77)</f>
        <v>0.26851409460105113</v>
      </c>
      <c r="J73" s="8">
        <f t="shared" si="6"/>
        <v>0.21989528795811519</v>
      </c>
      <c r="K73" s="9">
        <f t="shared" si="7"/>
        <v>0.17243610482044647</v>
      </c>
    </row>
    <row r="74" spans="1:11" x14ac:dyDescent="0.25">
      <c r="A74" s="7" t="s">
        <v>538</v>
      </c>
      <c r="B74" s="65">
        <v>156</v>
      </c>
      <c r="C74" s="34">
        <f>IF(B77=0, "-", B74/B77)</f>
        <v>9.187279151943463E-2</v>
      </c>
      <c r="D74" s="65">
        <v>142</v>
      </c>
      <c r="E74" s="9">
        <f>IF(D77=0, "-", D74/D77)</f>
        <v>7.8713968957871402E-2</v>
      </c>
      <c r="F74" s="81">
        <v>1995</v>
      </c>
      <c r="G74" s="34">
        <f>IF(F77=0, "-", F74/F77)</f>
        <v>8.4487358658366152E-2</v>
      </c>
      <c r="H74" s="65">
        <v>2157</v>
      </c>
      <c r="I74" s="9">
        <f>IF(H77=0, "-", H74/H77)</f>
        <v>9.3688919775876303E-2</v>
      </c>
      <c r="J74" s="8">
        <f t="shared" si="6"/>
        <v>9.8591549295774641E-2</v>
      </c>
      <c r="K74" s="9">
        <f t="shared" si="7"/>
        <v>-7.5104311543810851E-2</v>
      </c>
    </row>
    <row r="75" spans="1:11" x14ac:dyDescent="0.25">
      <c r="A75" s="7" t="s">
        <v>539</v>
      </c>
      <c r="B75" s="65">
        <v>19</v>
      </c>
      <c r="C75" s="34">
        <f>IF(B77=0, "-", B75/B77)</f>
        <v>1.1189634864546525E-2</v>
      </c>
      <c r="D75" s="65">
        <v>34</v>
      </c>
      <c r="E75" s="9">
        <f>IF(D77=0, "-", D75/D77)</f>
        <v>1.8847006651884702E-2</v>
      </c>
      <c r="F75" s="81">
        <v>387</v>
      </c>
      <c r="G75" s="34">
        <f>IF(F77=0, "-", F75/F77)</f>
        <v>1.6389277093126667E-2</v>
      </c>
      <c r="H75" s="65">
        <v>633</v>
      </c>
      <c r="I75" s="9">
        <f>IF(H77=0, "-", H75/H77)</f>
        <v>2.7494244885549232E-2</v>
      </c>
      <c r="J75" s="8">
        <f t="shared" si="6"/>
        <v>-0.44117647058823528</v>
      </c>
      <c r="K75" s="9">
        <f t="shared" si="7"/>
        <v>-0.38862559241706163</v>
      </c>
    </row>
    <row r="76" spans="1:11" x14ac:dyDescent="0.25">
      <c r="A76" s="2"/>
      <c r="B76" s="68"/>
      <c r="C76" s="33"/>
      <c r="D76" s="68"/>
      <c r="E76" s="6"/>
      <c r="F76" s="82"/>
      <c r="G76" s="33"/>
      <c r="H76" s="68"/>
      <c r="I76" s="6"/>
      <c r="J76" s="5"/>
      <c r="K76" s="6"/>
    </row>
    <row r="77" spans="1:11" s="43" customFormat="1" x14ac:dyDescent="0.25">
      <c r="A77" s="162" t="s">
        <v>623</v>
      </c>
      <c r="B77" s="71">
        <f>SUM(B57:B76)</f>
        <v>1698</v>
      </c>
      <c r="C77" s="40">
        <f>B77/8635</f>
        <v>0.19664157498552404</v>
      </c>
      <c r="D77" s="71">
        <f>SUM(D57:D76)</f>
        <v>1804</v>
      </c>
      <c r="E77" s="41">
        <f>D77/7692</f>
        <v>0.23452938117524702</v>
      </c>
      <c r="F77" s="77">
        <f>SUM(F57:F76)</f>
        <v>23613</v>
      </c>
      <c r="G77" s="42">
        <f>F77/105905</f>
        <v>0.22296397714933194</v>
      </c>
      <c r="H77" s="71">
        <f>SUM(H57:H76)</f>
        <v>23023</v>
      </c>
      <c r="I77" s="41">
        <f>H77/106134</f>
        <v>0.21692388866904103</v>
      </c>
      <c r="J77" s="37">
        <f>IF(D77=0, "-", IF((B77-D77)/D77&lt;10, (B77-D77)/D77, "&gt;999%"))</f>
        <v>-5.8758314855875834E-2</v>
      </c>
      <c r="K77" s="38">
        <f>IF(H77=0, "-", IF((F77-H77)/H77&lt;10, (F77-H77)/H77, "&gt;999%"))</f>
        <v>2.56265473656778E-2</v>
      </c>
    </row>
    <row r="78" spans="1:11" x14ac:dyDescent="0.25">
      <c r="B78" s="83"/>
      <c r="D78" s="83"/>
      <c r="F78" s="83"/>
      <c r="H78" s="83"/>
    </row>
    <row r="79" spans="1:11" x14ac:dyDescent="0.25">
      <c r="A79" s="27" t="s">
        <v>622</v>
      </c>
      <c r="B79" s="71">
        <v>2049</v>
      </c>
      <c r="C79" s="40">
        <f>B79/8635</f>
        <v>0.23729009843659526</v>
      </c>
      <c r="D79" s="71">
        <v>2303</v>
      </c>
      <c r="E79" s="41">
        <f>D79/7692</f>
        <v>0.29940197607904318</v>
      </c>
      <c r="F79" s="77">
        <v>28781</v>
      </c>
      <c r="G79" s="42">
        <f>F79/105905</f>
        <v>0.27176242859166233</v>
      </c>
      <c r="H79" s="71">
        <v>28678</v>
      </c>
      <c r="I79" s="41">
        <f>H79/106134</f>
        <v>0.27020558916087212</v>
      </c>
      <c r="J79" s="37">
        <f>IF(D79=0, "-", IF((B79-D79)/D79&lt;10, (B79-D79)/D79, "&gt;999%"))</f>
        <v>-0.11029092488059053</v>
      </c>
      <c r="K79" s="38">
        <f>IF(H79=0, "-", IF((F79-H79)/H79&lt;10, (F79-H79)/H79, "&gt;999%"))</f>
        <v>3.5916033196178253E-3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7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635</v>
      </c>
      <c r="C1" s="198"/>
      <c r="D1" s="198"/>
      <c r="E1" s="199"/>
      <c r="F1" s="199"/>
      <c r="G1" s="199"/>
      <c r="H1" s="199"/>
      <c r="I1" s="199"/>
      <c r="J1" s="199"/>
      <c r="K1" s="199"/>
    </row>
    <row r="2" spans="1:11" s="52" customFormat="1" ht="20.399999999999999" x14ac:dyDescent="0.35">
      <c r="A2" s="4" t="s">
        <v>111</v>
      </c>
      <c r="B2" s="202" t="s">
        <v>102</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38</v>
      </c>
      <c r="B7" s="65">
        <v>15</v>
      </c>
      <c r="C7" s="39">
        <f>IF(B26=0, "-", B7/B26)</f>
        <v>7.320644216691069E-3</v>
      </c>
      <c r="D7" s="65">
        <v>24</v>
      </c>
      <c r="E7" s="21">
        <f>IF(D26=0, "-", D7/D26)</f>
        <v>1.0421189752496743E-2</v>
      </c>
      <c r="F7" s="81">
        <v>200</v>
      </c>
      <c r="G7" s="39">
        <f>IF(F26=0, "-", F7/F26)</f>
        <v>6.9490288732149685E-3</v>
      </c>
      <c r="H7" s="65">
        <v>188</v>
      </c>
      <c r="I7" s="21">
        <f>IF(H26=0, "-", H7/H26)</f>
        <v>6.5555478066810797E-3</v>
      </c>
      <c r="J7" s="20">
        <f t="shared" ref="J7:J24" si="0">IF(D7=0, "-", IF((B7-D7)/D7&lt;10, (B7-D7)/D7, "&gt;999%"))</f>
        <v>-0.375</v>
      </c>
      <c r="K7" s="21">
        <f t="shared" ref="K7:K24" si="1">IF(H7=0, "-", IF((F7-H7)/H7&lt;10, (F7-H7)/H7, "&gt;999%"))</f>
        <v>6.3829787234042548E-2</v>
      </c>
    </row>
    <row r="8" spans="1:11" x14ac:dyDescent="0.25">
      <c r="A8" s="7" t="s">
        <v>47</v>
      </c>
      <c r="B8" s="65">
        <v>492</v>
      </c>
      <c r="C8" s="39">
        <f>IF(B26=0, "-", B8/B26)</f>
        <v>0.24011713030746706</v>
      </c>
      <c r="D8" s="65">
        <v>466</v>
      </c>
      <c r="E8" s="21">
        <f>IF(D26=0, "-", D8/D26)</f>
        <v>0.20234476769431176</v>
      </c>
      <c r="F8" s="81">
        <v>5505</v>
      </c>
      <c r="G8" s="39">
        <f>IF(F26=0, "-", F8/F26)</f>
        <v>0.19127201973524199</v>
      </c>
      <c r="H8" s="65">
        <v>5620</v>
      </c>
      <c r="I8" s="21">
        <f>IF(H26=0, "-", H8/H26)</f>
        <v>0.19596903549759398</v>
      </c>
      <c r="J8" s="20">
        <f t="shared" si="0"/>
        <v>5.5793991416309016E-2</v>
      </c>
      <c r="K8" s="21">
        <f t="shared" si="1"/>
        <v>-2.0462633451957295E-2</v>
      </c>
    </row>
    <row r="9" spans="1:11" x14ac:dyDescent="0.25">
      <c r="A9" s="7" t="s">
        <v>51</v>
      </c>
      <c r="B9" s="65">
        <v>57</v>
      </c>
      <c r="C9" s="39">
        <f>IF(B26=0, "-", B9/B26)</f>
        <v>2.7818448023426062E-2</v>
      </c>
      <c r="D9" s="65">
        <v>16</v>
      </c>
      <c r="E9" s="21">
        <f>IF(D26=0, "-", D9/D26)</f>
        <v>6.9474598349978291E-3</v>
      </c>
      <c r="F9" s="81">
        <v>562</v>
      </c>
      <c r="G9" s="39">
        <f>IF(F26=0, "-", F9/F26)</f>
        <v>1.952677113373406E-2</v>
      </c>
      <c r="H9" s="65">
        <v>634</v>
      </c>
      <c r="I9" s="21">
        <f>IF(H26=0, "-", H9/H26)</f>
        <v>2.2107538879977684E-2</v>
      </c>
      <c r="J9" s="20">
        <f t="shared" si="0"/>
        <v>2.5625</v>
      </c>
      <c r="K9" s="21">
        <f t="shared" si="1"/>
        <v>-0.11356466876971609</v>
      </c>
    </row>
    <row r="10" spans="1:11" x14ac:dyDescent="0.25">
      <c r="A10" s="7" t="s">
        <v>54</v>
      </c>
      <c r="B10" s="65">
        <v>30</v>
      </c>
      <c r="C10" s="39">
        <f>IF(B26=0, "-", B10/B26)</f>
        <v>1.4641288433382138E-2</v>
      </c>
      <c r="D10" s="65">
        <v>17</v>
      </c>
      <c r="E10" s="21">
        <f>IF(D26=0, "-", D10/D26)</f>
        <v>7.3816760746851931E-3</v>
      </c>
      <c r="F10" s="81">
        <v>245</v>
      </c>
      <c r="G10" s="39">
        <f>IF(F26=0, "-", F10/F26)</f>
        <v>8.5125603696883361E-3</v>
      </c>
      <c r="H10" s="65">
        <v>243</v>
      </c>
      <c r="I10" s="21">
        <f>IF(H26=0, "-", H10/H26)</f>
        <v>8.4733942394867139E-3</v>
      </c>
      <c r="J10" s="20">
        <f t="shared" si="0"/>
        <v>0.76470588235294112</v>
      </c>
      <c r="K10" s="21">
        <f t="shared" si="1"/>
        <v>8.23045267489712E-3</v>
      </c>
    </row>
    <row r="11" spans="1:11" x14ac:dyDescent="0.25">
      <c r="A11" s="7" t="s">
        <v>58</v>
      </c>
      <c r="B11" s="65">
        <v>214</v>
      </c>
      <c r="C11" s="39">
        <f>IF(B26=0, "-", B11/B26)</f>
        <v>0.10444119082479258</v>
      </c>
      <c r="D11" s="65">
        <v>282</v>
      </c>
      <c r="E11" s="21">
        <f>IF(D26=0, "-", D11/D26)</f>
        <v>0.12244897959183673</v>
      </c>
      <c r="F11" s="81">
        <v>3223</v>
      </c>
      <c r="G11" s="39">
        <f>IF(F26=0, "-", F11/F26)</f>
        <v>0.11198360029185921</v>
      </c>
      <c r="H11" s="65">
        <v>3309</v>
      </c>
      <c r="I11" s="21">
        <f>IF(H26=0, "-", H11/H26)</f>
        <v>0.11538461538461539</v>
      </c>
      <c r="J11" s="20">
        <f t="shared" si="0"/>
        <v>-0.24113475177304963</v>
      </c>
      <c r="K11" s="21">
        <f t="shared" si="1"/>
        <v>-2.5989724992444847E-2</v>
      </c>
    </row>
    <row r="12" spans="1:11" x14ac:dyDescent="0.25">
      <c r="A12" s="7" t="s">
        <v>59</v>
      </c>
      <c r="B12" s="65">
        <v>0</v>
      </c>
      <c r="C12" s="39">
        <f>IF(B26=0, "-", B12/B26)</f>
        <v>0</v>
      </c>
      <c r="D12" s="65">
        <v>0</v>
      </c>
      <c r="E12" s="21">
        <f>IF(D26=0, "-", D12/D26)</f>
        <v>0</v>
      </c>
      <c r="F12" s="81">
        <v>2</v>
      </c>
      <c r="G12" s="39">
        <f>IF(F26=0, "-", F12/F26)</f>
        <v>6.9490288732149681E-5</v>
      </c>
      <c r="H12" s="65">
        <v>0</v>
      </c>
      <c r="I12" s="21">
        <f>IF(H26=0, "-", H12/H26)</f>
        <v>0</v>
      </c>
      <c r="J12" s="20" t="str">
        <f t="shared" si="0"/>
        <v>-</v>
      </c>
      <c r="K12" s="21" t="str">
        <f t="shared" si="1"/>
        <v>-</v>
      </c>
    </row>
    <row r="13" spans="1:11" x14ac:dyDescent="0.25">
      <c r="A13" s="7" t="s">
        <v>62</v>
      </c>
      <c r="B13" s="65">
        <v>4</v>
      </c>
      <c r="C13" s="39">
        <f>IF(B26=0, "-", B13/B26)</f>
        <v>1.9521717911176184E-3</v>
      </c>
      <c r="D13" s="65">
        <v>9</v>
      </c>
      <c r="E13" s="21">
        <f>IF(D26=0, "-", D13/D26)</f>
        <v>3.9079461571862786E-3</v>
      </c>
      <c r="F13" s="81">
        <v>90</v>
      </c>
      <c r="G13" s="39">
        <f>IF(F26=0, "-", F13/F26)</f>
        <v>3.1270629929467356E-3</v>
      </c>
      <c r="H13" s="65">
        <v>81</v>
      </c>
      <c r="I13" s="21">
        <f>IF(H26=0, "-", H13/H26)</f>
        <v>2.8244647464955716E-3</v>
      </c>
      <c r="J13" s="20">
        <f t="shared" si="0"/>
        <v>-0.55555555555555558</v>
      </c>
      <c r="K13" s="21">
        <f t="shared" si="1"/>
        <v>0.1111111111111111</v>
      </c>
    </row>
    <row r="14" spans="1:11" x14ac:dyDescent="0.25">
      <c r="A14" s="7" t="s">
        <v>67</v>
      </c>
      <c r="B14" s="65">
        <v>52</v>
      </c>
      <c r="C14" s="39">
        <f>IF(B26=0, "-", B14/B26)</f>
        <v>2.5378233284529039E-2</v>
      </c>
      <c r="D14" s="65">
        <v>98</v>
      </c>
      <c r="E14" s="21">
        <f>IF(D26=0, "-", D14/D26)</f>
        <v>4.2553191489361701E-2</v>
      </c>
      <c r="F14" s="81">
        <v>683</v>
      </c>
      <c r="G14" s="39">
        <f>IF(F26=0, "-", F14/F26)</f>
        <v>2.3730933602029117E-2</v>
      </c>
      <c r="H14" s="65">
        <v>774</v>
      </c>
      <c r="I14" s="21">
        <f>IF(H26=0, "-", H14/H26)</f>
        <v>2.6989329799846574E-2</v>
      </c>
      <c r="J14" s="20">
        <f t="shared" si="0"/>
        <v>-0.46938775510204084</v>
      </c>
      <c r="K14" s="21">
        <f t="shared" si="1"/>
        <v>-0.11757105943152454</v>
      </c>
    </row>
    <row r="15" spans="1:11" x14ac:dyDescent="0.25">
      <c r="A15" s="7" t="s">
        <v>73</v>
      </c>
      <c r="B15" s="65">
        <v>82</v>
      </c>
      <c r="C15" s="39">
        <f>IF(B26=0, "-", B15/B26)</f>
        <v>4.0019521717911177E-2</v>
      </c>
      <c r="D15" s="65">
        <v>99</v>
      </c>
      <c r="E15" s="21">
        <f>IF(D26=0, "-", D15/D26)</f>
        <v>4.2987407729049069E-2</v>
      </c>
      <c r="F15" s="81">
        <v>903</v>
      </c>
      <c r="G15" s="39">
        <f>IF(F26=0, "-", F15/F26)</f>
        <v>3.1374865362565584E-2</v>
      </c>
      <c r="H15" s="65">
        <v>1023</v>
      </c>
      <c r="I15" s="21">
        <f>IF(H26=0, "-", H15/H26)</f>
        <v>3.5671943650184813E-2</v>
      </c>
      <c r="J15" s="20">
        <f t="shared" si="0"/>
        <v>-0.17171717171717171</v>
      </c>
      <c r="K15" s="21">
        <f t="shared" si="1"/>
        <v>-0.11730205278592376</v>
      </c>
    </row>
    <row r="16" spans="1:11" x14ac:dyDescent="0.25">
      <c r="A16" s="7" t="s">
        <v>77</v>
      </c>
      <c r="B16" s="65">
        <v>9</v>
      </c>
      <c r="C16" s="39">
        <f>IF(B26=0, "-", B16/B26)</f>
        <v>4.3923865300146414E-3</v>
      </c>
      <c r="D16" s="65">
        <v>10</v>
      </c>
      <c r="E16" s="21">
        <f>IF(D26=0, "-", D16/D26)</f>
        <v>4.3421623968736434E-3</v>
      </c>
      <c r="F16" s="81">
        <v>72</v>
      </c>
      <c r="G16" s="39">
        <f>IF(F26=0, "-", F16/F26)</f>
        <v>2.5016503943573886E-3</v>
      </c>
      <c r="H16" s="65">
        <v>86</v>
      </c>
      <c r="I16" s="21">
        <f>IF(H26=0, "-", H16/H26)</f>
        <v>2.9988144222051747E-3</v>
      </c>
      <c r="J16" s="20">
        <f t="shared" si="0"/>
        <v>-0.1</v>
      </c>
      <c r="K16" s="21">
        <f t="shared" si="1"/>
        <v>-0.16279069767441862</v>
      </c>
    </row>
    <row r="17" spans="1:11" x14ac:dyDescent="0.25">
      <c r="A17" s="7" t="s">
        <v>80</v>
      </c>
      <c r="B17" s="65">
        <v>123</v>
      </c>
      <c r="C17" s="39">
        <f>IF(B26=0, "-", B17/B26)</f>
        <v>6.0029282576866766E-2</v>
      </c>
      <c r="D17" s="65">
        <v>281</v>
      </c>
      <c r="E17" s="21">
        <f>IF(D26=0, "-", D17/D26)</f>
        <v>0.12201476335214936</v>
      </c>
      <c r="F17" s="81">
        <v>3082</v>
      </c>
      <c r="G17" s="39">
        <f>IF(F26=0, "-", F17/F26)</f>
        <v>0.10708453493624266</v>
      </c>
      <c r="H17" s="65">
        <v>2939</v>
      </c>
      <c r="I17" s="21">
        <f>IF(H26=0, "-", H17/H26)</f>
        <v>0.10248273938210475</v>
      </c>
      <c r="J17" s="20">
        <f t="shared" si="0"/>
        <v>-0.56227758007117434</v>
      </c>
      <c r="K17" s="21">
        <f t="shared" si="1"/>
        <v>4.865600544402858E-2</v>
      </c>
    </row>
    <row r="18" spans="1:11" x14ac:dyDescent="0.25">
      <c r="A18" s="7" t="s">
        <v>81</v>
      </c>
      <c r="B18" s="65">
        <v>58</v>
      </c>
      <c r="C18" s="39">
        <f>IF(B26=0, "-", B18/B26)</f>
        <v>2.8306490971205467E-2</v>
      </c>
      <c r="D18" s="65">
        <v>150</v>
      </c>
      <c r="E18" s="21">
        <f>IF(D26=0, "-", D18/D26)</f>
        <v>6.5132435953104639E-2</v>
      </c>
      <c r="F18" s="81">
        <v>1004</v>
      </c>
      <c r="G18" s="39">
        <f>IF(F26=0, "-", F18/F26)</f>
        <v>3.4884124943539138E-2</v>
      </c>
      <c r="H18" s="65">
        <v>1458</v>
      </c>
      <c r="I18" s="21">
        <f>IF(H26=0, "-", H18/H26)</f>
        <v>5.084036543692029E-2</v>
      </c>
      <c r="J18" s="20">
        <f t="shared" si="0"/>
        <v>-0.61333333333333329</v>
      </c>
      <c r="K18" s="21">
        <f t="shared" si="1"/>
        <v>-0.31138545953360769</v>
      </c>
    </row>
    <row r="19" spans="1:11" x14ac:dyDescent="0.25">
      <c r="A19" s="7" t="s">
        <v>82</v>
      </c>
      <c r="B19" s="65">
        <v>1</v>
      </c>
      <c r="C19" s="39">
        <f>IF(B26=0, "-", B19/B26)</f>
        <v>4.880429477794046E-4</v>
      </c>
      <c r="D19" s="65">
        <v>0</v>
      </c>
      <c r="E19" s="21">
        <f>IF(D26=0, "-", D19/D26)</f>
        <v>0</v>
      </c>
      <c r="F19" s="81">
        <v>27</v>
      </c>
      <c r="G19" s="39">
        <f>IF(F26=0, "-", F19/F26)</f>
        <v>9.3811889788402076E-4</v>
      </c>
      <c r="H19" s="65">
        <v>24</v>
      </c>
      <c r="I19" s="21">
        <f>IF(H26=0, "-", H19/H26)</f>
        <v>8.3687844340609525E-4</v>
      </c>
      <c r="J19" s="20" t="str">
        <f t="shared" si="0"/>
        <v>-</v>
      </c>
      <c r="K19" s="21">
        <f t="shared" si="1"/>
        <v>0.125</v>
      </c>
    </row>
    <row r="20" spans="1:11" x14ac:dyDescent="0.25">
      <c r="A20" s="7" t="s">
        <v>85</v>
      </c>
      <c r="B20" s="65">
        <v>36</v>
      </c>
      <c r="C20" s="39">
        <f>IF(B26=0, "-", B20/B26)</f>
        <v>1.7569546120058566E-2</v>
      </c>
      <c r="D20" s="65">
        <v>50</v>
      </c>
      <c r="E20" s="21">
        <f>IF(D26=0, "-", D20/D26)</f>
        <v>2.1710811984368215E-2</v>
      </c>
      <c r="F20" s="81">
        <v>528</v>
      </c>
      <c r="G20" s="39">
        <f>IF(F26=0, "-", F20/F26)</f>
        <v>1.8345436225287517E-2</v>
      </c>
      <c r="H20" s="65">
        <v>351</v>
      </c>
      <c r="I20" s="21">
        <f>IF(H26=0, "-", H20/H26)</f>
        <v>1.2239347234814143E-2</v>
      </c>
      <c r="J20" s="20">
        <f t="shared" si="0"/>
        <v>-0.28000000000000003</v>
      </c>
      <c r="K20" s="21">
        <f t="shared" si="1"/>
        <v>0.50427350427350426</v>
      </c>
    </row>
    <row r="21" spans="1:11" x14ac:dyDescent="0.25">
      <c r="A21" s="7" t="s">
        <v>86</v>
      </c>
      <c r="B21" s="65">
        <v>9</v>
      </c>
      <c r="C21" s="39">
        <f>IF(B26=0, "-", B21/B26)</f>
        <v>4.3923865300146414E-3</v>
      </c>
      <c r="D21" s="65">
        <v>12</v>
      </c>
      <c r="E21" s="21">
        <f>IF(D26=0, "-", D21/D26)</f>
        <v>5.2105948762483714E-3</v>
      </c>
      <c r="F21" s="81">
        <v>158</v>
      </c>
      <c r="G21" s="39">
        <f>IF(F26=0, "-", F21/F26)</f>
        <v>5.4897328098398252E-3</v>
      </c>
      <c r="H21" s="65">
        <v>223</v>
      </c>
      <c r="I21" s="21">
        <f>IF(H26=0, "-", H21/H26)</f>
        <v>7.7759955366483021E-3</v>
      </c>
      <c r="J21" s="20">
        <f t="shared" si="0"/>
        <v>-0.25</v>
      </c>
      <c r="K21" s="21">
        <f t="shared" si="1"/>
        <v>-0.2914798206278027</v>
      </c>
    </row>
    <row r="22" spans="1:11" x14ac:dyDescent="0.25">
      <c r="A22" s="7" t="s">
        <v>91</v>
      </c>
      <c r="B22" s="65">
        <v>49</v>
      </c>
      <c r="C22" s="39">
        <f>IF(B26=0, "-", B22/B26)</f>
        <v>2.3914104441190825E-2</v>
      </c>
      <c r="D22" s="65">
        <v>6</v>
      </c>
      <c r="E22" s="21">
        <f>IF(D26=0, "-", D22/D26)</f>
        <v>2.6052974381241857E-3</v>
      </c>
      <c r="F22" s="81">
        <v>192</v>
      </c>
      <c r="G22" s="39">
        <f>IF(F26=0, "-", F22/F26)</f>
        <v>6.6710677182863698E-3</v>
      </c>
      <c r="H22" s="65">
        <v>229</v>
      </c>
      <c r="I22" s="21">
        <f>IF(H26=0, "-", H22/H26)</f>
        <v>7.9852151474998252E-3</v>
      </c>
      <c r="J22" s="20">
        <f t="shared" si="0"/>
        <v>7.166666666666667</v>
      </c>
      <c r="K22" s="21">
        <f t="shared" si="1"/>
        <v>-0.16157205240174671</v>
      </c>
    </row>
    <row r="23" spans="1:11" x14ac:dyDescent="0.25">
      <c r="A23" s="7" t="s">
        <v>95</v>
      </c>
      <c r="B23" s="65">
        <v>788</v>
      </c>
      <c r="C23" s="39">
        <f>IF(B26=0, "-", B23/B26)</f>
        <v>0.38457784285017083</v>
      </c>
      <c r="D23" s="65">
        <v>747</v>
      </c>
      <c r="E23" s="21">
        <f>IF(D26=0, "-", D23/D26)</f>
        <v>0.32435953104646115</v>
      </c>
      <c r="F23" s="81">
        <v>11784</v>
      </c>
      <c r="G23" s="39">
        <f>IF(F26=0, "-", F23/F26)</f>
        <v>0.40943678120982591</v>
      </c>
      <c r="H23" s="65">
        <v>10742</v>
      </c>
      <c r="I23" s="21">
        <f>IF(H26=0, "-", H23/H26)</f>
        <v>0.37457284329451146</v>
      </c>
      <c r="J23" s="20">
        <f t="shared" si="0"/>
        <v>5.4886211512717539E-2</v>
      </c>
      <c r="K23" s="21">
        <f t="shared" si="1"/>
        <v>9.7002420405883444E-2</v>
      </c>
    </row>
    <row r="24" spans="1:11" x14ac:dyDescent="0.25">
      <c r="A24" s="7" t="s">
        <v>97</v>
      </c>
      <c r="B24" s="65">
        <v>30</v>
      </c>
      <c r="C24" s="39">
        <f>IF(B26=0, "-", B24/B26)</f>
        <v>1.4641288433382138E-2</v>
      </c>
      <c r="D24" s="65">
        <v>36</v>
      </c>
      <c r="E24" s="21">
        <f>IF(D26=0, "-", D24/D26)</f>
        <v>1.5631784628745114E-2</v>
      </c>
      <c r="F24" s="81">
        <v>521</v>
      </c>
      <c r="G24" s="39">
        <f>IF(F26=0, "-", F24/F26)</f>
        <v>1.8102220214724993E-2</v>
      </c>
      <c r="H24" s="65">
        <v>754</v>
      </c>
      <c r="I24" s="21">
        <f>IF(H26=0, "-", H24/H26)</f>
        <v>2.6291931097008159E-2</v>
      </c>
      <c r="J24" s="20">
        <f t="shared" si="0"/>
        <v>-0.16666666666666666</v>
      </c>
      <c r="K24" s="21">
        <f t="shared" si="1"/>
        <v>-0.30901856763925728</v>
      </c>
    </row>
    <row r="25" spans="1:11" x14ac:dyDescent="0.25">
      <c r="A25" s="2"/>
      <c r="B25" s="68"/>
      <c r="C25" s="33"/>
      <c r="D25" s="68"/>
      <c r="E25" s="6"/>
      <c r="F25" s="82"/>
      <c r="G25" s="33"/>
      <c r="H25" s="68"/>
      <c r="I25" s="6"/>
      <c r="J25" s="5"/>
      <c r="K25" s="6"/>
    </row>
    <row r="26" spans="1:11" s="43" customFormat="1" x14ac:dyDescent="0.25">
      <c r="A26" s="162" t="s">
        <v>622</v>
      </c>
      <c r="B26" s="71">
        <f>SUM(B7:B25)</f>
        <v>2049</v>
      </c>
      <c r="C26" s="40">
        <v>1</v>
      </c>
      <c r="D26" s="71">
        <f>SUM(D7:D25)</f>
        <v>2303</v>
      </c>
      <c r="E26" s="41">
        <v>1</v>
      </c>
      <c r="F26" s="77">
        <f>SUM(F7:F25)</f>
        <v>28781</v>
      </c>
      <c r="G26" s="42">
        <v>1</v>
      </c>
      <c r="H26" s="71">
        <f>SUM(H7:H25)</f>
        <v>28678</v>
      </c>
      <c r="I26" s="41">
        <v>1</v>
      </c>
      <c r="J26" s="37">
        <f>IF(D26=0, "-", (B26-D26)/D26)</f>
        <v>-0.11029092488059053</v>
      </c>
      <c r="K26" s="38">
        <f>IF(H26=0, "-", (F26-H26)/H26)</f>
        <v>3.5916033196178253E-3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0"/>
  <sheetViews>
    <sheetView tabSelected="1" zoomScaleNormal="100" workbookViewId="0">
      <selection activeCell="M1" sqref="M1"/>
    </sheetView>
  </sheetViews>
  <sheetFormatPr defaultRowHeight="13.2" x14ac:dyDescent="0.25"/>
  <cols>
    <col min="1" max="1" width="35.2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111</v>
      </c>
      <c r="B2" s="202" t="s">
        <v>102</v>
      </c>
      <c r="C2" s="198"/>
      <c r="D2" s="198"/>
      <c r="E2" s="203"/>
      <c r="F2" s="203"/>
      <c r="G2" s="203"/>
      <c r="H2" s="203"/>
      <c r="I2" s="203"/>
      <c r="J2" s="203"/>
      <c r="K2" s="203"/>
    </row>
    <row r="4" spans="1:11" ht="15.6" x14ac:dyDescent="0.3">
      <c r="A4" s="164" t="s">
        <v>128</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135</v>
      </c>
      <c r="B6" s="61" t="s">
        <v>12</v>
      </c>
      <c r="C6" s="62" t="s">
        <v>13</v>
      </c>
      <c r="D6" s="61" t="s">
        <v>12</v>
      </c>
      <c r="E6" s="63" t="s">
        <v>13</v>
      </c>
      <c r="F6" s="62" t="s">
        <v>12</v>
      </c>
      <c r="G6" s="62" t="s">
        <v>13</v>
      </c>
      <c r="H6" s="61" t="s">
        <v>12</v>
      </c>
      <c r="I6" s="63" t="s">
        <v>13</v>
      </c>
      <c r="J6" s="61"/>
      <c r="K6" s="63"/>
    </row>
    <row r="7" spans="1:11" x14ac:dyDescent="0.25">
      <c r="A7" s="7" t="s">
        <v>540</v>
      </c>
      <c r="B7" s="65">
        <v>5</v>
      </c>
      <c r="C7" s="34">
        <f>IF(B22=0, "-", B7/B22)</f>
        <v>2.7472527472527472E-2</v>
      </c>
      <c r="D7" s="65">
        <v>5</v>
      </c>
      <c r="E7" s="9">
        <f>IF(D22=0, "-", D7/D22)</f>
        <v>3.125E-2</v>
      </c>
      <c r="F7" s="81">
        <v>46</v>
      </c>
      <c r="G7" s="34">
        <f>IF(F22=0, "-", F7/F22)</f>
        <v>2.2340942204953862E-2</v>
      </c>
      <c r="H7" s="65">
        <v>130</v>
      </c>
      <c r="I7" s="9">
        <f>IF(H22=0, "-", H7/H22)</f>
        <v>6.2200956937799042E-2</v>
      </c>
      <c r="J7" s="8">
        <f t="shared" ref="J7:J20" si="0">IF(D7=0, "-", IF((B7-D7)/D7&lt;10, (B7-D7)/D7, "&gt;999%"))</f>
        <v>0</v>
      </c>
      <c r="K7" s="9">
        <f t="shared" ref="K7:K20" si="1">IF(H7=0, "-", IF((F7-H7)/H7&lt;10, (F7-H7)/H7, "&gt;999%"))</f>
        <v>-0.64615384615384619</v>
      </c>
    </row>
    <row r="8" spans="1:11" x14ac:dyDescent="0.25">
      <c r="A8" s="7" t="s">
        <v>541</v>
      </c>
      <c r="B8" s="65">
        <v>0</v>
      </c>
      <c r="C8" s="34">
        <f>IF(B22=0, "-", B8/B22)</f>
        <v>0</v>
      </c>
      <c r="D8" s="65">
        <v>1</v>
      </c>
      <c r="E8" s="9">
        <f>IF(D22=0, "-", D8/D22)</f>
        <v>6.2500000000000003E-3</v>
      </c>
      <c r="F8" s="81">
        <v>21</v>
      </c>
      <c r="G8" s="34">
        <f>IF(F22=0, "-", F8/F22)</f>
        <v>1.0199125789218067E-2</v>
      </c>
      <c r="H8" s="65">
        <v>82</v>
      </c>
      <c r="I8" s="9">
        <f>IF(H22=0, "-", H8/H22)</f>
        <v>3.9234449760765552E-2</v>
      </c>
      <c r="J8" s="8">
        <f t="shared" si="0"/>
        <v>-1</v>
      </c>
      <c r="K8" s="9">
        <f t="shared" si="1"/>
        <v>-0.74390243902439024</v>
      </c>
    </row>
    <row r="9" spans="1:11" x14ac:dyDescent="0.25">
      <c r="A9" s="7" t="s">
        <v>542</v>
      </c>
      <c r="B9" s="65">
        <v>41</v>
      </c>
      <c r="C9" s="34">
        <f>IF(B22=0, "-", B9/B22)</f>
        <v>0.22527472527472528</v>
      </c>
      <c r="D9" s="65">
        <v>35</v>
      </c>
      <c r="E9" s="9">
        <f>IF(D22=0, "-", D9/D22)</f>
        <v>0.21875</v>
      </c>
      <c r="F9" s="81">
        <v>353</v>
      </c>
      <c r="G9" s="34">
        <f>IF(F22=0, "-", F9/F22)</f>
        <v>0.17144244779018941</v>
      </c>
      <c r="H9" s="65">
        <v>361</v>
      </c>
      <c r="I9" s="9">
        <f>IF(H22=0, "-", H9/H22)</f>
        <v>0.17272727272727273</v>
      </c>
      <c r="J9" s="8">
        <f t="shared" si="0"/>
        <v>0.17142857142857143</v>
      </c>
      <c r="K9" s="9">
        <f t="shared" si="1"/>
        <v>-2.2160664819944598E-2</v>
      </c>
    </row>
    <row r="10" spans="1:11" x14ac:dyDescent="0.25">
      <c r="A10" s="7" t="s">
        <v>543</v>
      </c>
      <c r="B10" s="65">
        <v>17</v>
      </c>
      <c r="C10" s="34">
        <f>IF(B22=0, "-", B10/B22)</f>
        <v>9.3406593406593408E-2</v>
      </c>
      <c r="D10" s="65">
        <v>16</v>
      </c>
      <c r="E10" s="9">
        <f>IF(D22=0, "-", D10/D22)</f>
        <v>0.1</v>
      </c>
      <c r="F10" s="81">
        <v>252</v>
      </c>
      <c r="G10" s="34">
        <f>IF(F22=0, "-", F10/F22)</f>
        <v>0.1223895094706168</v>
      </c>
      <c r="H10" s="65">
        <v>297</v>
      </c>
      <c r="I10" s="9">
        <f>IF(H22=0, "-", H10/H22)</f>
        <v>0.14210526315789473</v>
      </c>
      <c r="J10" s="8">
        <f t="shared" si="0"/>
        <v>6.25E-2</v>
      </c>
      <c r="K10" s="9">
        <f t="shared" si="1"/>
        <v>-0.15151515151515152</v>
      </c>
    </row>
    <row r="11" spans="1:11" x14ac:dyDescent="0.25">
      <c r="A11" s="7" t="s">
        <v>544</v>
      </c>
      <c r="B11" s="65">
        <v>0</v>
      </c>
      <c r="C11" s="34">
        <f>IF(B22=0, "-", B11/B22)</f>
        <v>0</v>
      </c>
      <c r="D11" s="65">
        <v>0</v>
      </c>
      <c r="E11" s="9">
        <f>IF(D22=0, "-", D11/D22)</f>
        <v>0</v>
      </c>
      <c r="F11" s="81">
        <v>23</v>
      </c>
      <c r="G11" s="34">
        <f>IF(F22=0, "-", F11/F22)</f>
        <v>1.1170471102476931E-2</v>
      </c>
      <c r="H11" s="65">
        <v>20</v>
      </c>
      <c r="I11" s="9">
        <f>IF(H22=0, "-", H11/H22)</f>
        <v>9.5693779904306216E-3</v>
      </c>
      <c r="J11" s="8" t="str">
        <f t="shared" si="0"/>
        <v>-</v>
      </c>
      <c r="K11" s="9">
        <f t="shared" si="1"/>
        <v>0.15</v>
      </c>
    </row>
    <row r="12" spans="1:11" x14ac:dyDescent="0.25">
      <c r="A12" s="7" t="s">
        <v>545</v>
      </c>
      <c r="B12" s="65">
        <v>0</v>
      </c>
      <c r="C12" s="34">
        <f>IF(B22=0, "-", B12/B22)</f>
        <v>0</v>
      </c>
      <c r="D12" s="65">
        <v>0</v>
      </c>
      <c r="E12" s="9">
        <f>IF(D22=0, "-", D12/D22)</f>
        <v>0</v>
      </c>
      <c r="F12" s="81">
        <v>6</v>
      </c>
      <c r="G12" s="34">
        <f>IF(F22=0, "-", F12/F22)</f>
        <v>2.9140359397765905E-3</v>
      </c>
      <c r="H12" s="65">
        <v>7</v>
      </c>
      <c r="I12" s="9">
        <f>IF(H22=0, "-", H12/H22)</f>
        <v>3.3492822966507177E-3</v>
      </c>
      <c r="J12" s="8" t="str">
        <f t="shared" si="0"/>
        <v>-</v>
      </c>
      <c r="K12" s="9">
        <f t="shared" si="1"/>
        <v>-0.14285714285714285</v>
      </c>
    </row>
    <row r="13" spans="1:11" x14ac:dyDescent="0.25">
      <c r="A13" s="7" t="s">
        <v>546</v>
      </c>
      <c r="B13" s="65">
        <v>67</v>
      </c>
      <c r="C13" s="34">
        <f>IF(B22=0, "-", B13/B22)</f>
        <v>0.36813186813186816</v>
      </c>
      <c r="D13" s="65">
        <v>62</v>
      </c>
      <c r="E13" s="9">
        <f>IF(D22=0, "-", D13/D22)</f>
        <v>0.38750000000000001</v>
      </c>
      <c r="F13" s="81">
        <v>792</v>
      </c>
      <c r="G13" s="34">
        <f>IF(F22=0, "-", F13/F22)</f>
        <v>0.38465274405050998</v>
      </c>
      <c r="H13" s="65">
        <v>718</v>
      </c>
      <c r="I13" s="9">
        <f>IF(H22=0, "-", H13/H22)</f>
        <v>0.34354066985645931</v>
      </c>
      <c r="J13" s="8">
        <f t="shared" si="0"/>
        <v>8.0645161290322578E-2</v>
      </c>
      <c r="K13" s="9">
        <f t="shared" si="1"/>
        <v>0.10306406685236769</v>
      </c>
    </row>
    <row r="14" spans="1:11" x14ac:dyDescent="0.25">
      <c r="A14" s="7" t="s">
        <v>547</v>
      </c>
      <c r="B14" s="65">
        <v>7</v>
      </c>
      <c r="C14" s="34">
        <f>IF(B22=0, "-", B14/B22)</f>
        <v>3.8461538461538464E-2</v>
      </c>
      <c r="D14" s="65">
        <v>7</v>
      </c>
      <c r="E14" s="9">
        <f>IF(D22=0, "-", D14/D22)</f>
        <v>4.3749999999999997E-2</v>
      </c>
      <c r="F14" s="81">
        <v>53</v>
      </c>
      <c r="G14" s="34">
        <f>IF(F22=0, "-", F14/F22)</f>
        <v>2.5740650801359885E-2</v>
      </c>
      <c r="H14" s="65">
        <v>51</v>
      </c>
      <c r="I14" s="9">
        <f>IF(H22=0, "-", H14/H22)</f>
        <v>2.4401913875598084E-2</v>
      </c>
      <c r="J14" s="8">
        <f t="shared" si="0"/>
        <v>0</v>
      </c>
      <c r="K14" s="9">
        <f t="shared" si="1"/>
        <v>3.9215686274509803E-2</v>
      </c>
    </row>
    <row r="15" spans="1:11" x14ac:dyDescent="0.25">
      <c r="A15" s="7" t="s">
        <v>548</v>
      </c>
      <c r="B15" s="65">
        <v>0</v>
      </c>
      <c r="C15" s="34">
        <f>IF(B22=0, "-", B15/B22)</f>
        <v>0</v>
      </c>
      <c r="D15" s="65">
        <v>3</v>
      </c>
      <c r="E15" s="9">
        <f>IF(D22=0, "-", D15/D22)</f>
        <v>1.8749999999999999E-2</v>
      </c>
      <c r="F15" s="81">
        <v>11</v>
      </c>
      <c r="G15" s="34">
        <f>IF(F22=0, "-", F15/F22)</f>
        <v>5.3423992229237492E-3</v>
      </c>
      <c r="H15" s="65">
        <v>7</v>
      </c>
      <c r="I15" s="9">
        <f>IF(H22=0, "-", H15/H22)</f>
        <v>3.3492822966507177E-3</v>
      </c>
      <c r="J15" s="8">
        <f t="shared" si="0"/>
        <v>-1</v>
      </c>
      <c r="K15" s="9">
        <f t="shared" si="1"/>
        <v>0.5714285714285714</v>
      </c>
    </row>
    <row r="16" spans="1:11" x14ac:dyDescent="0.25">
      <c r="A16" s="7" t="s">
        <v>549</v>
      </c>
      <c r="B16" s="65">
        <v>7</v>
      </c>
      <c r="C16" s="34">
        <f>IF(B22=0, "-", B16/B22)</f>
        <v>3.8461538461538464E-2</v>
      </c>
      <c r="D16" s="65">
        <v>2</v>
      </c>
      <c r="E16" s="9">
        <f>IF(D22=0, "-", D16/D22)</f>
        <v>1.2500000000000001E-2</v>
      </c>
      <c r="F16" s="81">
        <v>161</v>
      </c>
      <c r="G16" s="34">
        <f>IF(F22=0, "-", F16/F22)</f>
        <v>7.8193297717338517E-2</v>
      </c>
      <c r="H16" s="65">
        <v>85</v>
      </c>
      <c r="I16" s="9">
        <f>IF(H22=0, "-", H16/H22)</f>
        <v>4.0669856459330141E-2</v>
      </c>
      <c r="J16" s="8">
        <f t="shared" si="0"/>
        <v>2.5</v>
      </c>
      <c r="K16" s="9">
        <f t="shared" si="1"/>
        <v>0.89411764705882357</v>
      </c>
    </row>
    <row r="17" spans="1:11" x14ac:dyDescent="0.25">
      <c r="A17" s="7" t="s">
        <v>550</v>
      </c>
      <c r="B17" s="65">
        <v>21</v>
      </c>
      <c r="C17" s="34">
        <f>IF(B22=0, "-", B17/B22)</f>
        <v>0.11538461538461539</v>
      </c>
      <c r="D17" s="65">
        <v>24</v>
      </c>
      <c r="E17" s="9">
        <f>IF(D22=0, "-", D17/D22)</f>
        <v>0.15</v>
      </c>
      <c r="F17" s="81">
        <v>183</v>
      </c>
      <c r="G17" s="34">
        <f>IF(F22=0, "-", F17/F22)</f>
        <v>8.887809616318601E-2</v>
      </c>
      <c r="H17" s="65">
        <v>187</v>
      </c>
      <c r="I17" s="9">
        <f>IF(H22=0, "-", H17/H22)</f>
        <v>8.9473684210526316E-2</v>
      </c>
      <c r="J17" s="8">
        <f t="shared" si="0"/>
        <v>-0.125</v>
      </c>
      <c r="K17" s="9">
        <f t="shared" si="1"/>
        <v>-2.1390374331550801E-2</v>
      </c>
    </row>
    <row r="18" spans="1:11" x14ac:dyDescent="0.25">
      <c r="A18" s="7" t="s">
        <v>551</v>
      </c>
      <c r="B18" s="65">
        <v>0</v>
      </c>
      <c r="C18" s="34">
        <f>IF(B22=0, "-", B18/B22)</f>
        <v>0</v>
      </c>
      <c r="D18" s="65">
        <v>0</v>
      </c>
      <c r="E18" s="9">
        <f>IF(D22=0, "-", D18/D22)</f>
        <v>0</v>
      </c>
      <c r="F18" s="81">
        <v>0</v>
      </c>
      <c r="G18" s="34">
        <f>IF(F22=0, "-", F18/F22)</f>
        <v>0</v>
      </c>
      <c r="H18" s="65">
        <v>1</v>
      </c>
      <c r="I18" s="9">
        <f>IF(H22=0, "-", H18/H22)</f>
        <v>4.7846889952153111E-4</v>
      </c>
      <c r="J18" s="8" t="str">
        <f t="shared" si="0"/>
        <v>-</v>
      </c>
      <c r="K18" s="9">
        <f t="shared" si="1"/>
        <v>-1</v>
      </c>
    </row>
    <row r="19" spans="1:11" x14ac:dyDescent="0.25">
      <c r="A19" s="7" t="s">
        <v>552</v>
      </c>
      <c r="B19" s="65">
        <v>7</v>
      </c>
      <c r="C19" s="34">
        <f>IF(B22=0, "-", B19/B22)</f>
        <v>3.8461538461538464E-2</v>
      </c>
      <c r="D19" s="65">
        <v>3</v>
      </c>
      <c r="E19" s="9">
        <f>IF(D22=0, "-", D19/D22)</f>
        <v>1.8749999999999999E-2</v>
      </c>
      <c r="F19" s="81">
        <v>93</v>
      </c>
      <c r="G19" s="34">
        <f>IF(F22=0, "-", F19/F22)</f>
        <v>4.5167557066537155E-2</v>
      </c>
      <c r="H19" s="65">
        <v>65</v>
      </c>
      <c r="I19" s="9">
        <f>IF(H22=0, "-", H19/H22)</f>
        <v>3.1100478468899521E-2</v>
      </c>
      <c r="J19" s="8">
        <f t="shared" si="0"/>
        <v>1.3333333333333333</v>
      </c>
      <c r="K19" s="9">
        <f t="shared" si="1"/>
        <v>0.43076923076923079</v>
      </c>
    </row>
    <row r="20" spans="1:11" x14ac:dyDescent="0.25">
      <c r="A20" s="7" t="s">
        <v>553</v>
      </c>
      <c r="B20" s="65">
        <v>10</v>
      </c>
      <c r="C20" s="34">
        <f>IF(B22=0, "-", B20/B22)</f>
        <v>5.4945054945054944E-2</v>
      </c>
      <c r="D20" s="65">
        <v>2</v>
      </c>
      <c r="E20" s="9">
        <f>IF(D22=0, "-", D20/D22)</f>
        <v>1.2500000000000001E-2</v>
      </c>
      <c r="F20" s="81">
        <v>65</v>
      </c>
      <c r="G20" s="34">
        <f>IF(F22=0, "-", F20/F22)</f>
        <v>3.1568722680913062E-2</v>
      </c>
      <c r="H20" s="65">
        <v>79</v>
      </c>
      <c r="I20" s="9">
        <f>IF(H22=0, "-", H20/H22)</f>
        <v>3.7799043062200957E-2</v>
      </c>
      <c r="J20" s="8">
        <f t="shared" si="0"/>
        <v>4</v>
      </c>
      <c r="K20" s="9">
        <f t="shared" si="1"/>
        <v>-0.17721518987341772</v>
      </c>
    </row>
    <row r="21" spans="1:11" x14ac:dyDescent="0.25">
      <c r="A21" s="2"/>
      <c r="B21" s="68"/>
      <c r="C21" s="33"/>
      <c r="D21" s="68"/>
      <c r="E21" s="6"/>
      <c r="F21" s="82"/>
      <c r="G21" s="33"/>
      <c r="H21" s="68"/>
      <c r="I21" s="6"/>
      <c r="J21" s="5"/>
      <c r="K21" s="6"/>
    </row>
    <row r="22" spans="1:11" s="43" customFormat="1" x14ac:dyDescent="0.25">
      <c r="A22" s="162" t="s">
        <v>632</v>
      </c>
      <c r="B22" s="71">
        <f>SUM(B7:B21)</f>
        <v>182</v>
      </c>
      <c r="C22" s="40">
        <f>B22/8635</f>
        <v>2.1077012159814709E-2</v>
      </c>
      <c r="D22" s="71">
        <f>SUM(D7:D21)</f>
        <v>160</v>
      </c>
      <c r="E22" s="41">
        <f>D22/7692</f>
        <v>2.0800832033281331E-2</v>
      </c>
      <c r="F22" s="77">
        <f>SUM(F7:F21)</f>
        <v>2059</v>
      </c>
      <c r="G22" s="42">
        <f>F22/105905</f>
        <v>1.944195269345168E-2</v>
      </c>
      <c r="H22" s="71">
        <f>SUM(H7:H21)</f>
        <v>2090</v>
      </c>
      <c r="I22" s="41">
        <f>H22/106134</f>
        <v>1.9692087361260293E-2</v>
      </c>
      <c r="J22" s="37">
        <f>IF(D22=0, "-", IF((B22-D22)/D22&lt;10, (B22-D22)/D22, "&gt;999%"))</f>
        <v>0.13750000000000001</v>
      </c>
      <c r="K22" s="38">
        <f>IF(H22=0, "-", IF((F22-H22)/H22&lt;10, (F22-H22)/H22, "&gt;999%"))</f>
        <v>-1.4832535885167464E-2</v>
      </c>
    </row>
    <row r="23" spans="1:11" x14ac:dyDescent="0.25">
      <c r="B23" s="83"/>
      <c r="D23" s="83"/>
      <c r="F23" s="83"/>
      <c r="H23" s="83"/>
    </row>
    <row r="24" spans="1:11" x14ac:dyDescent="0.25">
      <c r="A24" s="163" t="s">
        <v>136</v>
      </c>
      <c r="B24" s="61" t="s">
        <v>12</v>
      </c>
      <c r="C24" s="62" t="s">
        <v>13</v>
      </c>
      <c r="D24" s="61" t="s">
        <v>12</v>
      </c>
      <c r="E24" s="63" t="s">
        <v>13</v>
      </c>
      <c r="F24" s="62" t="s">
        <v>12</v>
      </c>
      <c r="G24" s="62" t="s">
        <v>13</v>
      </c>
      <c r="H24" s="61" t="s">
        <v>12</v>
      </c>
      <c r="I24" s="63" t="s">
        <v>13</v>
      </c>
      <c r="J24" s="61"/>
      <c r="K24" s="63"/>
    </row>
    <row r="25" spans="1:11" x14ac:dyDescent="0.25">
      <c r="A25" s="7" t="s">
        <v>554</v>
      </c>
      <c r="B25" s="65">
        <v>9</v>
      </c>
      <c r="C25" s="34">
        <f>IF(B38=0, "-", B25/B38)</f>
        <v>0.15</v>
      </c>
      <c r="D25" s="65">
        <v>13</v>
      </c>
      <c r="E25" s="9">
        <f>IF(D38=0, "-", D25/D38)</f>
        <v>0.20634920634920634</v>
      </c>
      <c r="F25" s="81">
        <v>106</v>
      </c>
      <c r="G25" s="34">
        <f>IF(F38=0, "-", F25/F38)</f>
        <v>0.14908579465541491</v>
      </c>
      <c r="H25" s="65">
        <v>103</v>
      </c>
      <c r="I25" s="9">
        <f>IF(H38=0, "-", H25/H38)</f>
        <v>0.15236686390532544</v>
      </c>
      <c r="J25" s="8">
        <f t="shared" ref="J25:J36" si="2">IF(D25=0, "-", IF((B25-D25)/D25&lt;10, (B25-D25)/D25, "&gt;999%"))</f>
        <v>-0.30769230769230771</v>
      </c>
      <c r="K25" s="9">
        <f t="shared" ref="K25:K36" si="3">IF(H25=0, "-", IF((F25-H25)/H25&lt;10, (F25-H25)/H25, "&gt;999%"))</f>
        <v>2.9126213592233011E-2</v>
      </c>
    </row>
    <row r="26" spans="1:11" x14ac:dyDescent="0.25">
      <c r="A26" s="7" t="s">
        <v>555</v>
      </c>
      <c r="B26" s="65">
        <v>6</v>
      </c>
      <c r="C26" s="34">
        <f>IF(B38=0, "-", B26/B38)</f>
        <v>0.1</v>
      </c>
      <c r="D26" s="65">
        <v>15</v>
      </c>
      <c r="E26" s="9">
        <f>IF(D38=0, "-", D26/D38)</f>
        <v>0.23809523809523808</v>
      </c>
      <c r="F26" s="81">
        <v>170</v>
      </c>
      <c r="G26" s="34">
        <f>IF(F38=0, "-", F26/F38)</f>
        <v>0.23909985935302391</v>
      </c>
      <c r="H26" s="65">
        <v>173</v>
      </c>
      <c r="I26" s="9">
        <f>IF(H38=0, "-", H26/H38)</f>
        <v>0.25591715976331358</v>
      </c>
      <c r="J26" s="8">
        <f t="shared" si="2"/>
        <v>-0.6</v>
      </c>
      <c r="K26" s="9">
        <f t="shared" si="3"/>
        <v>-1.7341040462427744E-2</v>
      </c>
    </row>
    <row r="27" spans="1:11" x14ac:dyDescent="0.25">
      <c r="A27" s="7" t="s">
        <v>556</v>
      </c>
      <c r="B27" s="65">
        <v>1</v>
      </c>
      <c r="C27" s="34">
        <f>IF(B38=0, "-", B27/B38)</f>
        <v>1.6666666666666666E-2</v>
      </c>
      <c r="D27" s="65">
        <v>0</v>
      </c>
      <c r="E27" s="9">
        <f>IF(D38=0, "-", D27/D38)</f>
        <v>0</v>
      </c>
      <c r="F27" s="81">
        <v>7</v>
      </c>
      <c r="G27" s="34">
        <f>IF(F38=0, "-", F27/F38)</f>
        <v>9.8452883263009851E-3</v>
      </c>
      <c r="H27" s="65">
        <v>1</v>
      </c>
      <c r="I27" s="9">
        <f>IF(H38=0, "-", H27/H38)</f>
        <v>1.4792899408284023E-3</v>
      </c>
      <c r="J27" s="8" t="str">
        <f t="shared" si="2"/>
        <v>-</v>
      </c>
      <c r="K27" s="9">
        <f t="shared" si="3"/>
        <v>6</v>
      </c>
    </row>
    <row r="28" spans="1:11" x14ac:dyDescent="0.25">
      <c r="A28" s="7" t="s">
        <v>557</v>
      </c>
      <c r="B28" s="65">
        <v>0</v>
      </c>
      <c r="C28" s="34">
        <f>IF(B38=0, "-", B28/B38)</f>
        <v>0</v>
      </c>
      <c r="D28" s="65">
        <v>0</v>
      </c>
      <c r="E28" s="9">
        <f>IF(D38=0, "-", D28/D38)</f>
        <v>0</v>
      </c>
      <c r="F28" s="81">
        <v>6</v>
      </c>
      <c r="G28" s="34">
        <f>IF(F38=0, "-", F28/F38)</f>
        <v>8.4388185654008432E-3</v>
      </c>
      <c r="H28" s="65">
        <v>6</v>
      </c>
      <c r="I28" s="9">
        <f>IF(H38=0, "-", H28/H38)</f>
        <v>8.8757396449704144E-3</v>
      </c>
      <c r="J28" s="8" t="str">
        <f t="shared" si="2"/>
        <v>-</v>
      </c>
      <c r="K28" s="9">
        <f t="shared" si="3"/>
        <v>0</v>
      </c>
    </row>
    <row r="29" spans="1:11" x14ac:dyDescent="0.25">
      <c r="A29" s="7" t="s">
        <v>558</v>
      </c>
      <c r="B29" s="65">
        <v>0</v>
      </c>
      <c r="C29" s="34">
        <f>IF(B38=0, "-", B29/B38)</f>
        <v>0</v>
      </c>
      <c r="D29" s="65">
        <v>0</v>
      </c>
      <c r="E29" s="9">
        <f>IF(D38=0, "-", D29/D38)</f>
        <v>0</v>
      </c>
      <c r="F29" s="81">
        <v>1</v>
      </c>
      <c r="G29" s="34">
        <f>IF(F38=0, "-", F29/F38)</f>
        <v>1.4064697609001407E-3</v>
      </c>
      <c r="H29" s="65">
        <v>0</v>
      </c>
      <c r="I29" s="9">
        <f>IF(H38=0, "-", H29/H38)</f>
        <v>0</v>
      </c>
      <c r="J29" s="8" t="str">
        <f t="shared" si="2"/>
        <v>-</v>
      </c>
      <c r="K29" s="9" t="str">
        <f t="shared" si="3"/>
        <v>-</v>
      </c>
    </row>
    <row r="30" spans="1:11" x14ac:dyDescent="0.25">
      <c r="A30" s="7" t="s">
        <v>559</v>
      </c>
      <c r="B30" s="65">
        <v>42</v>
      </c>
      <c r="C30" s="34">
        <f>IF(B38=0, "-", B30/B38)</f>
        <v>0.7</v>
      </c>
      <c r="D30" s="65">
        <v>31</v>
      </c>
      <c r="E30" s="9">
        <f>IF(D38=0, "-", D30/D38)</f>
        <v>0.49206349206349204</v>
      </c>
      <c r="F30" s="81">
        <v>349</v>
      </c>
      <c r="G30" s="34">
        <f>IF(F38=0, "-", F30/F38)</f>
        <v>0.4908579465541491</v>
      </c>
      <c r="H30" s="65">
        <v>321</v>
      </c>
      <c r="I30" s="9">
        <f>IF(H38=0, "-", H30/H38)</f>
        <v>0.47485207100591714</v>
      </c>
      <c r="J30" s="8">
        <f t="shared" si="2"/>
        <v>0.35483870967741937</v>
      </c>
      <c r="K30" s="9">
        <f t="shared" si="3"/>
        <v>8.7227414330218064E-2</v>
      </c>
    </row>
    <row r="31" spans="1:11" x14ac:dyDescent="0.25">
      <c r="A31" s="7" t="s">
        <v>560</v>
      </c>
      <c r="B31" s="65">
        <v>0</v>
      </c>
      <c r="C31" s="34">
        <f>IF(B38=0, "-", B31/B38)</f>
        <v>0</v>
      </c>
      <c r="D31" s="65">
        <v>1</v>
      </c>
      <c r="E31" s="9">
        <f>IF(D38=0, "-", D31/D38)</f>
        <v>1.5873015873015872E-2</v>
      </c>
      <c r="F31" s="81">
        <v>6</v>
      </c>
      <c r="G31" s="34">
        <f>IF(F38=0, "-", F31/F38)</f>
        <v>8.4388185654008432E-3</v>
      </c>
      <c r="H31" s="65">
        <v>8</v>
      </c>
      <c r="I31" s="9">
        <f>IF(H38=0, "-", H31/H38)</f>
        <v>1.1834319526627219E-2</v>
      </c>
      <c r="J31" s="8">
        <f t="shared" si="2"/>
        <v>-1</v>
      </c>
      <c r="K31" s="9">
        <f t="shared" si="3"/>
        <v>-0.25</v>
      </c>
    </row>
    <row r="32" spans="1:11" x14ac:dyDescent="0.25">
      <c r="A32" s="7" t="s">
        <v>561</v>
      </c>
      <c r="B32" s="65">
        <v>0</v>
      </c>
      <c r="C32" s="34">
        <f>IF(B38=0, "-", B32/B38)</f>
        <v>0</v>
      </c>
      <c r="D32" s="65">
        <v>0</v>
      </c>
      <c r="E32" s="9">
        <f>IF(D38=0, "-", D32/D38)</f>
        <v>0</v>
      </c>
      <c r="F32" s="81">
        <v>23</v>
      </c>
      <c r="G32" s="34">
        <f>IF(F38=0, "-", F32/F38)</f>
        <v>3.2348804500703238E-2</v>
      </c>
      <c r="H32" s="65">
        <v>21</v>
      </c>
      <c r="I32" s="9">
        <f>IF(H38=0, "-", H32/H38)</f>
        <v>3.1065088757396449E-2</v>
      </c>
      <c r="J32" s="8" t="str">
        <f t="shared" si="2"/>
        <v>-</v>
      </c>
      <c r="K32" s="9">
        <f t="shared" si="3"/>
        <v>9.5238095238095233E-2</v>
      </c>
    </row>
    <row r="33" spans="1:11" x14ac:dyDescent="0.25">
      <c r="A33" s="7" t="s">
        <v>562</v>
      </c>
      <c r="B33" s="65">
        <v>0</v>
      </c>
      <c r="C33" s="34">
        <f>IF(B38=0, "-", B33/B38)</f>
        <v>0</v>
      </c>
      <c r="D33" s="65">
        <v>0</v>
      </c>
      <c r="E33" s="9">
        <f>IF(D38=0, "-", D33/D38)</f>
        <v>0</v>
      </c>
      <c r="F33" s="81">
        <v>4</v>
      </c>
      <c r="G33" s="34">
        <f>IF(F38=0, "-", F33/F38)</f>
        <v>5.6258790436005627E-3</v>
      </c>
      <c r="H33" s="65">
        <v>5</v>
      </c>
      <c r="I33" s="9">
        <f>IF(H38=0, "-", H33/H38)</f>
        <v>7.3964497041420114E-3</v>
      </c>
      <c r="J33" s="8" t="str">
        <f t="shared" si="2"/>
        <v>-</v>
      </c>
      <c r="K33" s="9">
        <f t="shared" si="3"/>
        <v>-0.2</v>
      </c>
    </row>
    <row r="34" spans="1:11" x14ac:dyDescent="0.25">
      <c r="A34" s="7" t="s">
        <v>563</v>
      </c>
      <c r="B34" s="65">
        <v>0</v>
      </c>
      <c r="C34" s="34">
        <f>IF(B38=0, "-", B34/B38)</f>
        <v>0</v>
      </c>
      <c r="D34" s="65">
        <v>0</v>
      </c>
      <c r="E34" s="9">
        <f>IF(D38=0, "-", D34/D38)</f>
        <v>0</v>
      </c>
      <c r="F34" s="81">
        <v>1</v>
      </c>
      <c r="G34" s="34">
        <f>IF(F38=0, "-", F34/F38)</f>
        <v>1.4064697609001407E-3</v>
      </c>
      <c r="H34" s="65">
        <v>0</v>
      </c>
      <c r="I34" s="9">
        <f>IF(H38=0, "-", H34/H38)</f>
        <v>0</v>
      </c>
      <c r="J34" s="8" t="str">
        <f t="shared" si="2"/>
        <v>-</v>
      </c>
      <c r="K34" s="9" t="str">
        <f t="shared" si="3"/>
        <v>-</v>
      </c>
    </row>
    <row r="35" spans="1:11" x14ac:dyDescent="0.25">
      <c r="A35" s="7" t="s">
        <v>564</v>
      </c>
      <c r="B35" s="65">
        <v>2</v>
      </c>
      <c r="C35" s="34">
        <f>IF(B38=0, "-", B35/B38)</f>
        <v>3.3333333333333333E-2</v>
      </c>
      <c r="D35" s="65">
        <v>1</v>
      </c>
      <c r="E35" s="9">
        <f>IF(D38=0, "-", D35/D38)</f>
        <v>1.5873015873015872E-2</v>
      </c>
      <c r="F35" s="81">
        <v>29</v>
      </c>
      <c r="G35" s="34">
        <f>IF(F38=0, "-", F35/F38)</f>
        <v>4.0787623066104076E-2</v>
      </c>
      <c r="H35" s="65">
        <v>31</v>
      </c>
      <c r="I35" s="9">
        <f>IF(H38=0, "-", H35/H38)</f>
        <v>4.5857988165680472E-2</v>
      </c>
      <c r="J35" s="8">
        <f t="shared" si="2"/>
        <v>1</v>
      </c>
      <c r="K35" s="9">
        <f t="shared" si="3"/>
        <v>-6.4516129032258063E-2</v>
      </c>
    </row>
    <row r="36" spans="1:11" x14ac:dyDescent="0.25">
      <c r="A36" s="7" t="s">
        <v>565</v>
      </c>
      <c r="B36" s="65">
        <v>0</v>
      </c>
      <c r="C36" s="34">
        <f>IF(B38=0, "-", B36/B38)</f>
        <v>0</v>
      </c>
      <c r="D36" s="65">
        <v>2</v>
      </c>
      <c r="E36" s="9">
        <f>IF(D38=0, "-", D36/D38)</f>
        <v>3.1746031746031744E-2</v>
      </c>
      <c r="F36" s="81">
        <v>9</v>
      </c>
      <c r="G36" s="34">
        <f>IF(F38=0, "-", F36/F38)</f>
        <v>1.2658227848101266E-2</v>
      </c>
      <c r="H36" s="65">
        <v>7</v>
      </c>
      <c r="I36" s="9">
        <f>IF(H38=0, "-", H36/H38)</f>
        <v>1.0355029585798817E-2</v>
      </c>
      <c r="J36" s="8">
        <f t="shared" si="2"/>
        <v>-1</v>
      </c>
      <c r="K36" s="9">
        <f t="shared" si="3"/>
        <v>0.2857142857142857</v>
      </c>
    </row>
    <row r="37" spans="1:11" x14ac:dyDescent="0.25">
      <c r="A37" s="2"/>
      <c r="B37" s="68"/>
      <c r="C37" s="33"/>
      <c r="D37" s="68"/>
      <c r="E37" s="6"/>
      <c r="F37" s="82"/>
      <c r="G37" s="33"/>
      <c r="H37" s="68"/>
      <c r="I37" s="6"/>
      <c r="J37" s="5"/>
      <c r="K37" s="6"/>
    </row>
    <row r="38" spans="1:11" s="43" customFormat="1" x14ac:dyDescent="0.25">
      <c r="A38" s="162" t="s">
        <v>631</v>
      </c>
      <c r="B38" s="71">
        <f>SUM(B25:B37)</f>
        <v>60</v>
      </c>
      <c r="C38" s="40">
        <f>B38/8635</f>
        <v>6.9484655471916618E-3</v>
      </c>
      <c r="D38" s="71">
        <f>SUM(D25:D37)</f>
        <v>63</v>
      </c>
      <c r="E38" s="41">
        <f>D38/7692</f>
        <v>8.1903276131045245E-3</v>
      </c>
      <c r="F38" s="77">
        <f>SUM(F25:F37)</f>
        <v>711</v>
      </c>
      <c r="G38" s="42">
        <f>F38/105905</f>
        <v>6.7135640432463058E-3</v>
      </c>
      <c r="H38" s="71">
        <f>SUM(H25:H37)</f>
        <v>676</v>
      </c>
      <c r="I38" s="41">
        <f>H38/106134</f>
        <v>6.3693067254602673E-3</v>
      </c>
      <c r="J38" s="37">
        <f>IF(D38=0, "-", IF((B38-D38)/D38&lt;10, (B38-D38)/D38, "&gt;999%"))</f>
        <v>-4.7619047619047616E-2</v>
      </c>
      <c r="K38" s="38">
        <f>IF(H38=0, "-", IF((F38-H38)/H38&lt;10, (F38-H38)/H38, "&gt;999%"))</f>
        <v>5.1775147928994084E-2</v>
      </c>
    </row>
    <row r="39" spans="1:11" x14ac:dyDescent="0.25">
      <c r="B39" s="83"/>
      <c r="D39" s="83"/>
      <c r="F39" s="83"/>
      <c r="H39" s="83"/>
    </row>
    <row r="40" spans="1:11" x14ac:dyDescent="0.25">
      <c r="A40" s="163" t="s">
        <v>137</v>
      </c>
      <c r="B40" s="61" t="s">
        <v>12</v>
      </c>
      <c r="C40" s="62" t="s">
        <v>13</v>
      </c>
      <c r="D40" s="61" t="s">
        <v>12</v>
      </c>
      <c r="E40" s="63" t="s">
        <v>13</v>
      </c>
      <c r="F40" s="62" t="s">
        <v>12</v>
      </c>
      <c r="G40" s="62" t="s">
        <v>13</v>
      </c>
      <c r="H40" s="61" t="s">
        <v>12</v>
      </c>
      <c r="I40" s="63" t="s">
        <v>13</v>
      </c>
      <c r="J40" s="61"/>
      <c r="K40" s="63"/>
    </row>
    <row r="41" spans="1:11" x14ac:dyDescent="0.25">
      <c r="A41" s="7" t="s">
        <v>566</v>
      </c>
      <c r="B41" s="65">
        <v>1</v>
      </c>
      <c r="C41" s="34">
        <f>IF(B58=0, "-", B41/B58)</f>
        <v>5.4054054054054057E-3</v>
      </c>
      <c r="D41" s="65">
        <v>4</v>
      </c>
      <c r="E41" s="9">
        <f>IF(D58=0, "-", D41/D58)</f>
        <v>2.564102564102564E-2</v>
      </c>
      <c r="F41" s="81">
        <v>19</v>
      </c>
      <c r="G41" s="34">
        <f>IF(F58=0, "-", F41/F58)</f>
        <v>9.9320439100888652E-3</v>
      </c>
      <c r="H41" s="65">
        <v>40</v>
      </c>
      <c r="I41" s="9">
        <f>IF(H58=0, "-", H41/H58)</f>
        <v>2.1881838074398249E-2</v>
      </c>
      <c r="J41" s="8">
        <f t="shared" ref="J41:J56" si="4">IF(D41=0, "-", IF((B41-D41)/D41&lt;10, (B41-D41)/D41, "&gt;999%"))</f>
        <v>-0.75</v>
      </c>
      <c r="K41" s="9">
        <f t="shared" ref="K41:K56" si="5">IF(H41=0, "-", IF((F41-H41)/H41&lt;10, (F41-H41)/H41, "&gt;999%"))</f>
        <v>-0.52500000000000002</v>
      </c>
    </row>
    <row r="42" spans="1:11" x14ac:dyDescent="0.25">
      <c r="A42" s="7" t="s">
        <v>567</v>
      </c>
      <c r="B42" s="65">
        <v>1</v>
      </c>
      <c r="C42" s="34">
        <f>IF(B58=0, "-", B42/B58)</f>
        <v>5.4054054054054057E-3</v>
      </c>
      <c r="D42" s="65">
        <v>0</v>
      </c>
      <c r="E42" s="9">
        <f>IF(D58=0, "-", D42/D58)</f>
        <v>0</v>
      </c>
      <c r="F42" s="81">
        <v>8</v>
      </c>
      <c r="G42" s="34">
        <f>IF(F58=0, "-", F42/F58)</f>
        <v>4.1819132253005748E-3</v>
      </c>
      <c r="H42" s="65">
        <v>7</v>
      </c>
      <c r="I42" s="9">
        <f>IF(H58=0, "-", H42/H58)</f>
        <v>3.8293216630196935E-3</v>
      </c>
      <c r="J42" s="8" t="str">
        <f t="shared" si="4"/>
        <v>-</v>
      </c>
      <c r="K42" s="9">
        <f t="shared" si="5"/>
        <v>0.14285714285714285</v>
      </c>
    </row>
    <row r="43" spans="1:11" x14ac:dyDescent="0.25">
      <c r="A43" s="7" t="s">
        <v>568</v>
      </c>
      <c r="B43" s="65">
        <v>18</v>
      </c>
      <c r="C43" s="34">
        <f>IF(B58=0, "-", B43/B58)</f>
        <v>9.7297297297297303E-2</v>
      </c>
      <c r="D43" s="65">
        <v>14</v>
      </c>
      <c r="E43" s="9">
        <f>IF(D58=0, "-", D43/D58)</f>
        <v>8.9743589743589744E-2</v>
      </c>
      <c r="F43" s="81">
        <v>121</v>
      </c>
      <c r="G43" s="34">
        <f>IF(F58=0, "-", F43/F58)</f>
        <v>6.3251437532671193E-2</v>
      </c>
      <c r="H43" s="65">
        <v>76</v>
      </c>
      <c r="I43" s="9">
        <f>IF(H58=0, "-", H43/H58)</f>
        <v>4.1575492341356671E-2</v>
      </c>
      <c r="J43" s="8">
        <f t="shared" si="4"/>
        <v>0.2857142857142857</v>
      </c>
      <c r="K43" s="9">
        <f t="shared" si="5"/>
        <v>0.59210526315789469</v>
      </c>
    </row>
    <row r="44" spans="1:11" x14ac:dyDescent="0.25">
      <c r="A44" s="7" t="s">
        <v>569</v>
      </c>
      <c r="B44" s="65">
        <v>12</v>
      </c>
      <c r="C44" s="34">
        <f>IF(B58=0, "-", B44/B58)</f>
        <v>6.4864864864864868E-2</v>
      </c>
      <c r="D44" s="65">
        <v>4</v>
      </c>
      <c r="E44" s="9">
        <f>IF(D58=0, "-", D44/D58)</f>
        <v>2.564102564102564E-2</v>
      </c>
      <c r="F44" s="81">
        <v>98</v>
      </c>
      <c r="G44" s="34">
        <f>IF(F58=0, "-", F44/F58)</f>
        <v>5.1228437009932043E-2</v>
      </c>
      <c r="H44" s="65">
        <v>60</v>
      </c>
      <c r="I44" s="9">
        <f>IF(H58=0, "-", H44/H58)</f>
        <v>3.2822757111597371E-2</v>
      </c>
      <c r="J44" s="8">
        <f t="shared" si="4"/>
        <v>2</v>
      </c>
      <c r="K44" s="9">
        <f t="shared" si="5"/>
        <v>0.6333333333333333</v>
      </c>
    </row>
    <row r="45" spans="1:11" x14ac:dyDescent="0.25">
      <c r="A45" s="7" t="s">
        <v>570</v>
      </c>
      <c r="B45" s="65">
        <v>7</v>
      </c>
      <c r="C45" s="34">
        <f>IF(B58=0, "-", B45/B58)</f>
        <v>3.783783783783784E-2</v>
      </c>
      <c r="D45" s="65">
        <v>3</v>
      </c>
      <c r="E45" s="9">
        <f>IF(D58=0, "-", D45/D58)</f>
        <v>1.9230769230769232E-2</v>
      </c>
      <c r="F45" s="81">
        <v>89</v>
      </c>
      <c r="G45" s="34">
        <f>IF(F58=0, "-", F45/F58)</f>
        <v>4.6523784631468897E-2</v>
      </c>
      <c r="H45" s="65">
        <v>116</v>
      </c>
      <c r="I45" s="9">
        <f>IF(H58=0, "-", H45/H58)</f>
        <v>6.3457330415754923E-2</v>
      </c>
      <c r="J45" s="8">
        <f t="shared" si="4"/>
        <v>1.3333333333333333</v>
      </c>
      <c r="K45" s="9">
        <f t="shared" si="5"/>
        <v>-0.23275862068965517</v>
      </c>
    </row>
    <row r="46" spans="1:11" x14ac:dyDescent="0.25">
      <c r="A46" s="7" t="s">
        <v>56</v>
      </c>
      <c r="B46" s="65">
        <v>0</v>
      </c>
      <c r="C46" s="34">
        <f>IF(B58=0, "-", B46/B58)</f>
        <v>0</v>
      </c>
      <c r="D46" s="65">
        <v>0</v>
      </c>
      <c r="E46" s="9">
        <f>IF(D58=0, "-", D46/D58)</f>
        <v>0</v>
      </c>
      <c r="F46" s="81">
        <v>2</v>
      </c>
      <c r="G46" s="34">
        <f>IF(F58=0, "-", F46/F58)</f>
        <v>1.0454783063251437E-3</v>
      </c>
      <c r="H46" s="65">
        <v>10</v>
      </c>
      <c r="I46" s="9">
        <f>IF(H58=0, "-", H46/H58)</f>
        <v>5.4704595185995622E-3</v>
      </c>
      <c r="J46" s="8" t="str">
        <f t="shared" si="4"/>
        <v>-</v>
      </c>
      <c r="K46" s="9">
        <f t="shared" si="5"/>
        <v>-0.8</v>
      </c>
    </row>
    <row r="47" spans="1:11" x14ac:dyDescent="0.25">
      <c r="A47" s="7" t="s">
        <v>571</v>
      </c>
      <c r="B47" s="65">
        <v>29</v>
      </c>
      <c r="C47" s="34">
        <f>IF(B58=0, "-", B47/B58)</f>
        <v>0.15675675675675677</v>
      </c>
      <c r="D47" s="65">
        <v>34</v>
      </c>
      <c r="E47" s="9">
        <f>IF(D58=0, "-", D47/D58)</f>
        <v>0.21794871794871795</v>
      </c>
      <c r="F47" s="81">
        <v>343</v>
      </c>
      <c r="G47" s="34">
        <f>IF(F58=0, "-", F47/F58)</f>
        <v>0.17929952953476216</v>
      </c>
      <c r="H47" s="65">
        <v>379</v>
      </c>
      <c r="I47" s="9">
        <f>IF(H58=0, "-", H47/H58)</f>
        <v>0.20733041575492342</v>
      </c>
      <c r="J47" s="8">
        <f t="shared" si="4"/>
        <v>-0.14705882352941177</v>
      </c>
      <c r="K47" s="9">
        <f t="shared" si="5"/>
        <v>-9.498680738786279E-2</v>
      </c>
    </row>
    <row r="48" spans="1:11" x14ac:dyDescent="0.25">
      <c r="A48" s="7" t="s">
        <v>572</v>
      </c>
      <c r="B48" s="65">
        <v>4</v>
      </c>
      <c r="C48" s="34">
        <f>IF(B58=0, "-", B48/B58)</f>
        <v>2.1621621621621623E-2</v>
      </c>
      <c r="D48" s="65">
        <v>5</v>
      </c>
      <c r="E48" s="9">
        <f>IF(D58=0, "-", D48/D58)</f>
        <v>3.2051282051282048E-2</v>
      </c>
      <c r="F48" s="81">
        <v>63</v>
      </c>
      <c r="G48" s="34">
        <f>IF(F58=0, "-", F48/F58)</f>
        <v>3.2932566649242032E-2</v>
      </c>
      <c r="H48" s="65">
        <v>46</v>
      </c>
      <c r="I48" s="9">
        <f>IF(H58=0, "-", H48/H58)</f>
        <v>2.5164113785557989E-2</v>
      </c>
      <c r="J48" s="8">
        <f t="shared" si="4"/>
        <v>-0.2</v>
      </c>
      <c r="K48" s="9">
        <f t="shared" si="5"/>
        <v>0.36956521739130432</v>
      </c>
    </row>
    <row r="49" spans="1:11" x14ac:dyDescent="0.25">
      <c r="A49" s="7" t="s">
        <v>63</v>
      </c>
      <c r="B49" s="65">
        <v>20</v>
      </c>
      <c r="C49" s="34">
        <f>IF(B58=0, "-", B49/B58)</f>
        <v>0.10810810810810811</v>
      </c>
      <c r="D49" s="65">
        <v>17</v>
      </c>
      <c r="E49" s="9">
        <f>IF(D58=0, "-", D49/D58)</f>
        <v>0.10897435897435898</v>
      </c>
      <c r="F49" s="81">
        <v>282</v>
      </c>
      <c r="G49" s="34">
        <f>IF(F58=0, "-", F49/F58)</f>
        <v>0.14741244119184527</v>
      </c>
      <c r="H49" s="65">
        <v>226</v>
      </c>
      <c r="I49" s="9">
        <f>IF(H58=0, "-", H49/H58)</f>
        <v>0.12363238512035012</v>
      </c>
      <c r="J49" s="8">
        <f t="shared" si="4"/>
        <v>0.17647058823529413</v>
      </c>
      <c r="K49" s="9">
        <f t="shared" si="5"/>
        <v>0.24778761061946902</v>
      </c>
    </row>
    <row r="50" spans="1:11" x14ac:dyDescent="0.25">
      <c r="A50" s="7" t="s">
        <v>573</v>
      </c>
      <c r="B50" s="65">
        <v>5</v>
      </c>
      <c r="C50" s="34">
        <f>IF(B58=0, "-", B50/B58)</f>
        <v>2.7027027027027029E-2</v>
      </c>
      <c r="D50" s="65">
        <v>11</v>
      </c>
      <c r="E50" s="9">
        <f>IF(D58=0, "-", D50/D58)</f>
        <v>7.0512820512820512E-2</v>
      </c>
      <c r="F50" s="81">
        <v>71</v>
      </c>
      <c r="G50" s="34">
        <f>IF(F58=0, "-", F50/F58)</f>
        <v>3.7114479874542604E-2</v>
      </c>
      <c r="H50" s="65">
        <v>96</v>
      </c>
      <c r="I50" s="9">
        <f>IF(H58=0, "-", H50/H58)</f>
        <v>5.2516411378555797E-2</v>
      </c>
      <c r="J50" s="8">
        <f t="shared" si="4"/>
        <v>-0.54545454545454541</v>
      </c>
      <c r="K50" s="9">
        <f t="shared" si="5"/>
        <v>-0.26041666666666669</v>
      </c>
    </row>
    <row r="51" spans="1:11" x14ac:dyDescent="0.25">
      <c r="A51" s="7" t="s">
        <v>574</v>
      </c>
      <c r="B51" s="65">
        <v>2</v>
      </c>
      <c r="C51" s="34">
        <f>IF(B58=0, "-", B51/B58)</f>
        <v>1.0810810810810811E-2</v>
      </c>
      <c r="D51" s="65">
        <v>6</v>
      </c>
      <c r="E51" s="9">
        <f>IF(D58=0, "-", D51/D58)</f>
        <v>3.8461538461538464E-2</v>
      </c>
      <c r="F51" s="81">
        <v>88</v>
      </c>
      <c r="G51" s="34">
        <f>IF(F58=0, "-", F51/F58)</f>
        <v>4.6001045478306322E-2</v>
      </c>
      <c r="H51" s="65">
        <v>110</v>
      </c>
      <c r="I51" s="9">
        <f>IF(H58=0, "-", H51/H58)</f>
        <v>6.0175054704595186E-2</v>
      </c>
      <c r="J51" s="8">
        <f t="shared" si="4"/>
        <v>-0.66666666666666663</v>
      </c>
      <c r="K51" s="9">
        <f t="shared" si="5"/>
        <v>-0.2</v>
      </c>
    </row>
    <row r="52" spans="1:11" x14ac:dyDescent="0.25">
      <c r="A52" s="7" t="s">
        <v>575</v>
      </c>
      <c r="B52" s="65">
        <v>4</v>
      </c>
      <c r="C52" s="34">
        <f>IF(B58=0, "-", B52/B58)</f>
        <v>2.1621621621621623E-2</v>
      </c>
      <c r="D52" s="65">
        <v>12</v>
      </c>
      <c r="E52" s="9">
        <f>IF(D58=0, "-", D52/D58)</f>
        <v>7.6923076923076927E-2</v>
      </c>
      <c r="F52" s="81">
        <v>87</v>
      </c>
      <c r="G52" s="34">
        <f>IF(F58=0, "-", F52/F58)</f>
        <v>4.5478306325143755E-2</v>
      </c>
      <c r="H52" s="65">
        <v>152</v>
      </c>
      <c r="I52" s="9">
        <f>IF(H58=0, "-", H52/H58)</f>
        <v>8.3150984682713341E-2</v>
      </c>
      <c r="J52" s="8">
        <f t="shared" si="4"/>
        <v>-0.66666666666666663</v>
      </c>
      <c r="K52" s="9">
        <f t="shared" si="5"/>
        <v>-0.42763157894736842</v>
      </c>
    </row>
    <row r="53" spans="1:11" x14ac:dyDescent="0.25">
      <c r="A53" s="7" t="s">
        <v>576</v>
      </c>
      <c r="B53" s="65">
        <v>25</v>
      </c>
      <c r="C53" s="34">
        <f>IF(B58=0, "-", B53/B58)</f>
        <v>0.13513513513513514</v>
      </c>
      <c r="D53" s="65">
        <v>18</v>
      </c>
      <c r="E53" s="9">
        <f>IF(D58=0, "-", D53/D58)</f>
        <v>0.11538461538461539</v>
      </c>
      <c r="F53" s="81">
        <v>227</v>
      </c>
      <c r="G53" s="34">
        <f>IF(F58=0, "-", F53/F58)</f>
        <v>0.11866178776790381</v>
      </c>
      <c r="H53" s="65">
        <v>205</v>
      </c>
      <c r="I53" s="9">
        <f>IF(H58=0, "-", H53/H58)</f>
        <v>0.11214442013129103</v>
      </c>
      <c r="J53" s="8">
        <f t="shared" si="4"/>
        <v>0.3888888888888889</v>
      </c>
      <c r="K53" s="9">
        <f t="shared" si="5"/>
        <v>0.10731707317073171</v>
      </c>
    </row>
    <row r="54" spans="1:11" x14ac:dyDescent="0.25">
      <c r="A54" s="7" t="s">
        <v>577</v>
      </c>
      <c r="B54" s="65">
        <v>10</v>
      </c>
      <c r="C54" s="34">
        <f>IF(B58=0, "-", B54/B58)</f>
        <v>5.4054054054054057E-2</v>
      </c>
      <c r="D54" s="65">
        <v>10</v>
      </c>
      <c r="E54" s="9">
        <f>IF(D58=0, "-", D54/D58)</f>
        <v>6.4102564102564097E-2</v>
      </c>
      <c r="F54" s="81">
        <v>100</v>
      </c>
      <c r="G54" s="34">
        <f>IF(F58=0, "-", F54/F58)</f>
        <v>5.2273915316257184E-2</v>
      </c>
      <c r="H54" s="65">
        <v>78</v>
      </c>
      <c r="I54" s="9">
        <f>IF(H58=0, "-", H54/H58)</f>
        <v>4.2669584245076587E-2</v>
      </c>
      <c r="J54" s="8">
        <f t="shared" si="4"/>
        <v>0</v>
      </c>
      <c r="K54" s="9">
        <f t="shared" si="5"/>
        <v>0.28205128205128205</v>
      </c>
    </row>
    <row r="55" spans="1:11" x14ac:dyDescent="0.25">
      <c r="A55" s="7" t="s">
        <v>578</v>
      </c>
      <c r="B55" s="65">
        <v>47</v>
      </c>
      <c r="C55" s="34">
        <f>IF(B58=0, "-", B55/B58)</f>
        <v>0.25405405405405407</v>
      </c>
      <c r="D55" s="65">
        <v>15</v>
      </c>
      <c r="E55" s="9">
        <f>IF(D58=0, "-", D55/D58)</f>
        <v>9.6153846153846159E-2</v>
      </c>
      <c r="F55" s="81">
        <v>307</v>
      </c>
      <c r="G55" s="34">
        <f>IF(F58=0, "-", F55/F58)</f>
        <v>0.16048092002090958</v>
      </c>
      <c r="H55" s="65">
        <v>202</v>
      </c>
      <c r="I55" s="9">
        <f>IF(H58=0, "-", H55/H58)</f>
        <v>0.11050328227571116</v>
      </c>
      <c r="J55" s="8">
        <f t="shared" si="4"/>
        <v>2.1333333333333333</v>
      </c>
      <c r="K55" s="9">
        <f t="shared" si="5"/>
        <v>0.51980198019801982</v>
      </c>
    </row>
    <row r="56" spans="1:11" x14ac:dyDescent="0.25">
      <c r="A56" s="7" t="s">
        <v>579</v>
      </c>
      <c r="B56" s="65">
        <v>0</v>
      </c>
      <c r="C56" s="34">
        <f>IF(B58=0, "-", B56/B58)</f>
        <v>0</v>
      </c>
      <c r="D56" s="65">
        <v>3</v>
      </c>
      <c r="E56" s="9">
        <f>IF(D58=0, "-", D56/D58)</f>
        <v>1.9230769230769232E-2</v>
      </c>
      <c r="F56" s="81">
        <v>8</v>
      </c>
      <c r="G56" s="34">
        <f>IF(F58=0, "-", F56/F58)</f>
        <v>4.1819132253005748E-3</v>
      </c>
      <c r="H56" s="65">
        <v>25</v>
      </c>
      <c r="I56" s="9">
        <f>IF(H58=0, "-", H56/H58)</f>
        <v>1.3676148796498906E-2</v>
      </c>
      <c r="J56" s="8">
        <f t="shared" si="4"/>
        <v>-1</v>
      </c>
      <c r="K56" s="9">
        <f t="shared" si="5"/>
        <v>-0.68</v>
      </c>
    </row>
    <row r="57" spans="1:11" x14ac:dyDescent="0.25">
      <c r="A57" s="2"/>
      <c r="B57" s="68"/>
      <c r="C57" s="33"/>
      <c r="D57" s="68"/>
      <c r="E57" s="6"/>
      <c r="F57" s="82"/>
      <c r="G57" s="33"/>
      <c r="H57" s="68"/>
      <c r="I57" s="6"/>
      <c r="J57" s="5"/>
      <c r="K57" s="6"/>
    </row>
    <row r="58" spans="1:11" s="43" customFormat="1" x14ac:dyDescent="0.25">
      <c r="A58" s="162" t="s">
        <v>630</v>
      </c>
      <c r="B58" s="71">
        <f>SUM(B41:B57)</f>
        <v>185</v>
      </c>
      <c r="C58" s="40">
        <f>B58/8635</f>
        <v>2.1424435437174292E-2</v>
      </c>
      <c r="D58" s="71">
        <f>SUM(D41:D57)</f>
        <v>156</v>
      </c>
      <c r="E58" s="41">
        <f>D58/7692</f>
        <v>2.0280811232449299E-2</v>
      </c>
      <c r="F58" s="77">
        <f>SUM(F41:F57)</f>
        <v>1913</v>
      </c>
      <c r="G58" s="42">
        <f>F58/105905</f>
        <v>1.8063358670506586E-2</v>
      </c>
      <c r="H58" s="71">
        <f>SUM(H41:H57)</f>
        <v>1828</v>
      </c>
      <c r="I58" s="41">
        <f>H58/106134</f>
        <v>1.7223509902575988E-2</v>
      </c>
      <c r="J58" s="37">
        <f>IF(D58=0, "-", IF((B58-D58)/D58&lt;10, (B58-D58)/D58, "&gt;999%"))</f>
        <v>0.1858974358974359</v>
      </c>
      <c r="K58" s="38">
        <f>IF(H58=0, "-", IF((F58-H58)/H58&lt;10, (F58-H58)/H58, "&gt;999%"))</f>
        <v>4.6498905908096279E-2</v>
      </c>
    </row>
    <row r="59" spans="1:11" x14ac:dyDescent="0.25">
      <c r="B59" s="83"/>
      <c r="D59" s="83"/>
      <c r="F59" s="83"/>
      <c r="H59" s="83"/>
    </row>
    <row r="60" spans="1:11" x14ac:dyDescent="0.25">
      <c r="A60" s="27" t="s">
        <v>629</v>
      </c>
      <c r="B60" s="71">
        <v>427</v>
      </c>
      <c r="C60" s="40">
        <f>B60/8635</f>
        <v>4.9449913144180659E-2</v>
      </c>
      <c r="D60" s="71">
        <v>379</v>
      </c>
      <c r="E60" s="41">
        <f>D60/7692</f>
        <v>4.9271970878835156E-2</v>
      </c>
      <c r="F60" s="77">
        <v>4683</v>
      </c>
      <c r="G60" s="42">
        <f>F60/105905</f>
        <v>4.4218875407204573E-2</v>
      </c>
      <c r="H60" s="71">
        <v>4594</v>
      </c>
      <c r="I60" s="41">
        <f>H60/106134</f>
        <v>4.3284903989296547E-2</v>
      </c>
      <c r="J60" s="37">
        <f>IF(D60=0, "-", IF((B60-D60)/D60&lt;10, (B60-D60)/D60, "&gt;999%"))</f>
        <v>0.12664907651715041</v>
      </c>
      <c r="K60" s="38">
        <f>IF(H60=0, "-", IF((F60-H60)/H60&lt;10, (F60-H60)/H60, "&gt;999%"))</f>
        <v>1.9373095341750107E-2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3"/>
  <sheetViews>
    <sheetView tabSelected="1" zoomScaleNormal="100" workbookViewId="0">
      <selection activeCell="M1" sqref="M1"/>
    </sheetView>
  </sheetViews>
  <sheetFormatPr defaultRowHeight="13.2" x14ac:dyDescent="0.25"/>
  <cols>
    <col min="1" max="1" width="25.77734375" bestFit="1" customWidth="1"/>
    <col min="2" max="11" width="8.44140625" customWidth="1"/>
  </cols>
  <sheetData>
    <row r="1" spans="1:11" s="52" customFormat="1" ht="20.399999999999999" x14ac:dyDescent="0.35">
      <c r="A1" s="4" t="s">
        <v>10</v>
      </c>
      <c r="B1" s="198" t="s">
        <v>636</v>
      </c>
      <c r="C1" s="198"/>
      <c r="D1" s="198"/>
      <c r="E1" s="199"/>
      <c r="F1" s="199"/>
      <c r="G1" s="199"/>
      <c r="H1" s="199"/>
      <c r="I1" s="199"/>
      <c r="J1" s="199"/>
      <c r="K1" s="199"/>
    </row>
    <row r="2" spans="1:11" s="52" customFormat="1" ht="20.399999999999999" x14ac:dyDescent="0.35">
      <c r="A2" s="4" t="s">
        <v>111</v>
      </c>
      <c r="B2" s="202" t="s">
        <v>102</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42</v>
      </c>
      <c r="B7" s="65">
        <v>1</v>
      </c>
      <c r="C7" s="39">
        <f>IF(B33=0, "-", B7/B33)</f>
        <v>2.34192037470726E-3</v>
      </c>
      <c r="D7" s="65">
        <v>4</v>
      </c>
      <c r="E7" s="21">
        <f>IF(D33=0, "-", D7/D33)</f>
        <v>1.0554089709762533E-2</v>
      </c>
      <c r="F7" s="81">
        <v>19</v>
      </c>
      <c r="G7" s="39">
        <f>IF(F33=0, "-", F7/F33)</f>
        <v>4.0572282724749094E-3</v>
      </c>
      <c r="H7" s="65">
        <v>40</v>
      </c>
      <c r="I7" s="21">
        <f>IF(H33=0, "-", H7/H33)</f>
        <v>8.7070091423595997E-3</v>
      </c>
      <c r="J7" s="20">
        <f t="shared" ref="J7:J31" si="0">IF(D7=0, "-", IF((B7-D7)/D7&lt;10, (B7-D7)/D7, "&gt;999%"))</f>
        <v>-0.75</v>
      </c>
      <c r="K7" s="21">
        <f t="shared" ref="K7:K31" si="1">IF(H7=0, "-", IF((F7-H7)/H7&lt;10, (F7-H7)/H7, "&gt;999%"))</f>
        <v>-0.52500000000000002</v>
      </c>
    </row>
    <row r="8" spans="1:11" x14ac:dyDescent="0.25">
      <c r="A8" s="7" t="s">
        <v>43</v>
      </c>
      <c r="B8" s="65">
        <v>1</v>
      </c>
      <c r="C8" s="39">
        <f>IF(B33=0, "-", B8/B33)</f>
        <v>2.34192037470726E-3</v>
      </c>
      <c r="D8" s="65">
        <v>0</v>
      </c>
      <c r="E8" s="21">
        <f>IF(D33=0, "-", D8/D33)</f>
        <v>0</v>
      </c>
      <c r="F8" s="81">
        <v>8</v>
      </c>
      <c r="G8" s="39">
        <f>IF(F33=0, "-", F8/F33)</f>
        <v>1.708306641042067E-3</v>
      </c>
      <c r="H8" s="65">
        <v>7</v>
      </c>
      <c r="I8" s="21">
        <f>IF(H33=0, "-", H8/H33)</f>
        <v>1.5237265999129299E-3</v>
      </c>
      <c r="J8" s="20" t="str">
        <f t="shared" si="0"/>
        <v>-</v>
      </c>
      <c r="K8" s="21">
        <f t="shared" si="1"/>
        <v>0.14285714285714285</v>
      </c>
    </row>
    <row r="9" spans="1:11" x14ac:dyDescent="0.25">
      <c r="A9" s="7" t="s">
        <v>46</v>
      </c>
      <c r="B9" s="65">
        <v>5</v>
      </c>
      <c r="C9" s="39">
        <f>IF(B33=0, "-", B9/B33)</f>
        <v>1.1709601873536301E-2</v>
      </c>
      <c r="D9" s="65">
        <v>5</v>
      </c>
      <c r="E9" s="21">
        <f>IF(D33=0, "-", D9/D33)</f>
        <v>1.3192612137203167E-2</v>
      </c>
      <c r="F9" s="81">
        <v>46</v>
      </c>
      <c r="G9" s="39">
        <f>IF(F33=0, "-", F9/F33)</f>
        <v>9.8227631859918851E-3</v>
      </c>
      <c r="H9" s="65">
        <v>130</v>
      </c>
      <c r="I9" s="21">
        <f>IF(H33=0, "-", H9/H33)</f>
        <v>2.8297779712668697E-2</v>
      </c>
      <c r="J9" s="20">
        <f t="shared" si="0"/>
        <v>0</v>
      </c>
      <c r="K9" s="21">
        <f t="shared" si="1"/>
        <v>-0.64615384615384619</v>
      </c>
    </row>
    <row r="10" spans="1:11" x14ac:dyDescent="0.25">
      <c r="A10" s="7" t="s">
        <v>47</v>
      </c>
      <c r="B10" s="65">
        <v>0</v>
      </c>
      <c r="C10" s="39">
        <f>IF(B33=0, "-", B10/B33)</f>
        <v>0</v>
      </c>
      <c r="D10" s="65">
        <v>1</v>
      </c>
      <c r="E10" s="21">
        <f>IF(D33=0, "-", D10/D33)</f>
        <v>2.6385224274406332E-3</v>
      </c>
      <c r="F10" s="81">
        <v>21</v>
      </c>
      <c r="G10" s="39">
        <f>IF(F33=0, "-", F10/F33)</f>
        <v>4.4843049327354259E-3</v>
      </c>
      <c r="H10" s="65">
        <v>82</v>
      </c>
      <c r="I10" s="21">
        <f>IF(H33=0, "-", H10/H33)</f>
        <v>1.7849368741837179E-2</v>
      </c>
      <c r="J10" s="20">
        <f t="shared" si="0"/>
        <v>-1</v>
      </c>
      <c r="K10" s="21">
        <f t="shared" si="1"/>
        <v>-0.74390243902439024</v>
      </c>
    </row>
    <row r="11" spans="1:11" x14ac:dyDescent="0.25">
      <c r="A11" s="7" t="s">
        <v>48</v>
      </c>
      <c r="B11" s="65">
        <v>18</v>
      </c>
      <c r="C11" s="39">
        <f>IF(B33=0, "-", B11/B33)</f>
        <v>4.2154566744730677E-2</v>
      </c>
      <c r="D11" s="65">
        <v>14</v>
      </c>
      <c r="E11" s="21">
        <f>IF(D33=0, "-", D11/D33)</f>
        <v>3.6939313984168866E-2</v>
      </c>
      <c r="F11" s="81">
        <v>121</v>
      </c>
      <c r="G11" s="39">
        <f>IF(F33=0, "-", F11/F33)</f>
        <v>2.5838137945761265E-2</v>
      </c>
      <c r="H11" s="65">
        <v>76</v>
      </c>
      <c r="I11" s="21">
        <f>IF(H33=0, "-", H11/H33)</f>
        <v>1.654331737048324E-2</v>
      </c>
      <c r="J11" s="20">
        <f t="shared" si="0"/>
        <v>0.2857142857142857</v>
      </c>
      <c r="K11" s="21">
        <f t="shared" si="1"/>
        <v>0.59210526315789469</v>
      </c>
    </row>
    <row r="12" spans="1:11" x14ac:dyDescent="0.25">
      <c r="A12" s="7" t="s">
        <v>49</v>
      </c>
      <c r="B12" s="65">
        <v>62</v>
      </c>
      <c r="C12" s="39">
        <f>IF(B33=0, "-", B12/B33)</f>
        <v>0.14519906323185011</v>
      </c>
      <c r="D12" s="65">
        <v>52</v>
      </c>
      <c r="E12" s="21">
        <f>IF(D33=0, "-", D12/D33)</f>
        <v>0.13720316622691292</v>
      </c>
      <c r="F12" s="81">
        <v>557</v>
      </c>
      <c r="G12" s="39">
        <f>IF(F33=0, "-", F12/F33)</f>
        <v>0.11894084988255392</v>
      </c>
      <c r="H12" s="65">
        <v>524</v>
      </c>
      <c r="I12" s="21">
        <f>IF(H33=0, "-", H12/H33)</f>
        <v>0.11406181976491075</v>
      </c>
      <c r="J12" s="20">
        <f t="shared" si="0"/>
        <v>0.19230769230769232</v>
      </c>
      <c r="K12" s="21">
        <f t="shared" si="1"/>
        <v>6.2977099236641215E-2</v>
      </c>
    </row>
    <row r="13" spans="1:11" x14ac:dyDescent="0.25">
      <c r="A13" s="7" t="s">
        <v>52</v>
      </c>
      <c r="B13" s="65">
        <v>30</v>
      </c>
      <c r="C13" s="39">
        <f>IF(B33=0, "-", B13/B33)</f>
        <v>7.0257611241217793E-2</v>
      </c>
      <c r="D13" s="65">
        <v>34</v>
      </c>
      <c r="E13" s="21">
        <f>IF(D33=0, "-", D13/D33)</f>
        <v>8.9709762532981532E-2</v>
      </c>
      <c r="F13" s="81">
        <v>511</v>
      </c>
      <c r="G13" s="39">
        <f>IF(F33=0, "-", F13/F33)</f>
        <v>0.10911808669656203</v>
      </c>
      <c r="H13" s="65">
        <v>586</v>
      </c>
      <c r="I13" s="21">
        <f>IF(H33=0, "-", H13/H33)</f>
        <v>0.12755768393556813</v>
      </c>
      <c r="J13" s="20">
        <f t="shared" si="0"/>
        <v>-0.11764705882352941</v>
      </c>
      <c r="K13" s="21">
        <f t="shared" si="1"/>
        <v>-0.12798634812286688</v>
      </c>
    </row>
    <row r="14" spans="1:11" x14ac:dyDescent="0.25">
      <c r="A14" s="7" t="s">
        <v>55</v>
      </c>
      <c r="B14" s="65">
        <v>1</v>
      </c>
      <c r="C14" s="39">
        <f>IF(B33=0, "-", B14/B33)</f>
        <v>2.34192037470726E-3</v>
      </c>
      <c r="D14" s="65">
        <v>0</v>
      </c>
      <c r="E14" s="21">
        <f>IF(D33=0, "-", D14/D33)</f>
        <v>0</v>
      </c>
      <c r="F14" s="81">
        <v>43</v>
      </c>
      <c r="G14" s="39">
        <f>IF(F33=0, "-", F14/F33)</f>
        <v>9.182148195601111E-3</v>
      </c>
      <c r="H14" s="65">
        <v>34</v>
      </c>
      <c r="I14" s="21">
        <f>IF(H33=0, "-", H14/H33)</f>
        <v>7.4009577710056592E-3</v>
      </c>
      <c r="J14" s="20" t="str">
        <f t="shared" si="0"/>
        <v>-</v>
      </c>
      <c r="K14" s="21">
        <f t="shared" si="1"/>
        <v>0.26470588235294118</v>
      </c>
    </row>
    <row r="15" spans="1:11" x14ac:dyDescent="0.25">
      <c r="A15" s="7" t="s">
        <v>56</v>
      </c>
      <c r="B15" s="65">
        <v>0</v>
      </c>
      <c r="C15" s="39">
        <f>IF(B33=0, "-", B15/B33)</f>
        <v>0</v>
      </c>
      <c r="D15" s="65">
        <v>0</v>
      </c>
      <c r="E15" s="21">
        <f>IF(D33=0, "-", D15/D33)</f>
        <v>0</v>
      </c>
      <c r="F15" s="81">
        <v>2</v>
      </c>
      <c r="G15" s="39">
        <f>IF(F33=0, "-", F15/F33)</f>
        <v>4.2707666026051675E-4</v>
      </c>
      <c r="H15" s="65">
        <v>10</v>
      </c>
      <c r="I15" s="21">
        <f>IF(H33=0, "-", H15/H33)</f>
        <v>2.1767522855898999E-3</v>
      </c>
      <c r="J15" s="20" t="str">
        <f t="shared" si="0"/>
        <v>-</v>
      </c>
      <c r="K15" s="21">
        <f t="shared" si="1"/>
        <v>-0.8</v>
      </c>
    </row>
    <row r="16" spans="1:11" x14ac:dyDescent="0.25">
      <c r="A16" s="7" t="s">
        <v>57</v>
      </c>
      <c r="B16" s="65">
        <v>138</v>
      </c>
      <c r="C16" s="39">
        <f>IF(B33=0, "-", B16/B33)</f>
        <v>0.3231850117096019</v>
      </c>
      <c r="D16" s="65">
        <v>127</v>
      </c>
      <c r="E16" s="21">
        <f>IF(D33=0, "-", D16/D33)</f>
        <v>0.33509234828496043</v>
      </c>
      <c r="F16" s="81">
        <v>1484</v>
      </c>
      <c r="G16" s="39">
        <f>IF(F33=0, "-", F16/F33)</f>
        <v>0.31689088191330345</v>
      </c>
      <c r="H16" s="65">
        <v>1418</v>
      </c>
      <c r="I16" s="21">
        <f>IF(H33=0, "-", H16/H33)</f>
        <v>0.30866347409664779</v>
      </c>
      <c r="J16" s="20">
        <f t="shared" si="0"/>
        <v>8.6614173228346455E-2</v>
      </c>
      <c r="K16" s="21">
        <f t="shared" si="1"/>
        <v>4.6544428772919602E-2</v>
      </c>
    </row>
    <row r="17" spans="1:11" x14ac:dyDescent="0.25">
      <c r="A17" s="7" t="s">
        <v>60</v>
      </c>
      <c r="B17" s="65">
        <v>11</v>
      </c>
      <c r="C17" s="39">
        <f>IF(B33=0, "-", B17/B33)</f>
        <v>2.576112412177986E-2</v>
      </c>
      <c r="D17" s="65">
        <v>16</v>
      </c>
      <c r="E17" s="21">
        <f>IF(D33=0, "-", D17/D33)</f>
        <v>4.221635883905013E-2</v>
      </c>
      <c r="F17" s="81">
        <v>133</v>
      </c>
      <c r="G17" s="39">
        <f>IF(F33=0, "-", F17/F33)</f>
        <v>2.8400597907324365E-2</v>
      </c>
      <c r="H17" s="65">
        <v>112</v>
      </c>
      <c r="I17" s="21">
        <f>IF(H33=0, "-", H17/H33)</f>
        <v>2.4379625598606878E-2</v>
      </c>
      <c r="J17" s="20">
        <f t="shared" si="0"/>
        <v>-0.3125</v>
      </c>
      <c r="K17" s="21">
        <f t="shared" si="1"/>
        <v>0.1875</v>
      </c>
    </row>
    <row r="18" spans="1:11" x14ac:dyDescent="0.25">
      <c r="A18" s="7" t="s">
        <v>63</v>
      </c>
      <c r="B18" s="65">
        <v>20</v>
      </c>
      <c r="C18" s="39">
        <f>IF(B33=0, "-", B18/B33)</f>
        <v>4.6838407494145202E-2</v>
      </c>
      <c r="D18" s="65">
        <v>17</v>
      </c>
      <c r="E18" s="21">
        <f>IF(D33=0, "-", D18/D33)</f>
        <v>4.4854881266490766E-2</v>
      </c>
      <c r="F18" s="81">
        <v>282</v>
      </c>
      <c r="G18" s="39">
        <f>IF(F33=0, "-", F18/F33)</f>
        <v>6.0217809096732862E-2</v>
      </c>
      <c r="H18" s="65">
        <v>226</v>
      </c>
      <c r="I18" s="21">
        <f>IF(H33=0, "-", H18/H33)</f>
        <v>4.9194601654331739E-2</v>
      </c>
      <c r="J18" s="20">
        <f t="shared" si="0"/>
        <v>0.17647058823529413</v>
      </c>
      <c r="K18" s="21">
        <f t="shared" si="1"/>
        <v>0.24778761061946902</v>
      </c>
    </row>
    <row r="19" spans="1:11" x14ac:dyDescent="0.25">
      <c r="A19" s="7" t="s">
        <v>67</v>
      </c>
      <c r="B19" s="65">
        <v>7</v>
      </c>
      <c r="C19" s="39">
        <f>IF(B33=0, "-", B19/B33)</f>
        <v>1.6393442622950821E-2</v>
      </c>
      <c r="D19" s="65">
        <v>2</v>
      </c>
      <c r="E19" s="21">
        <f>IF(D33=0, "-", D19/D33)</f>
        <v>5.2770448548812663E-3</v>
      </c>
      <c r="F19" s="81">
        <v>161</v>
      </c>
      <c r="G19" s="39">
        <f>IF(F33=0, "-", F19/F33)</f>
        <v>3.4379671150971597E-2</v>
      </c>
      <c r="H19" s="65">
        <v>85</v>
      </c>
      <c r="I19" s="21">
        <f>IF(H33=0, "-", H19/H33)</f>
        <v>1.8502394427514147E-2</v>
      </c>
      <c r="J19" s="20">
        <f t="shared" si="0"/>
        <v>2.5</v>
      </c>
      <c r="K19" s="21">
        <f t="shared" si="1"/>
        <v>0.89411764705882357</v>
      </c>
    </row>
    <row r="20" spans="1:11" x14ac:dyDescent="0.25">
      <c r="A20" s="7" t="s">
        <v>70</v>
      </c>
      <c r="B20" s="65">
        <v>5</v>
      </c>
      <c r="C20" s="39">
        <f>IF(B33=0, "-", B20/B33)</f>
        <v>1.1709601873536301E-2</v>
      </c>
      <c r="D20" s="65">
        <v>11</v>
      </c>
      <c r="E20" s="21">
        <f>IF(D33=0, "-", D20/D33)</f>
        <v>2.9023746701846966E-2</v>
      </c>
      <c r="F20" s="81">
        <v>71</v>
      </c>
      <c r="G20" s="39">
        <f>IF(F33=0, "-", F20/F33)</f>
        <v>1.5161221439248345E-2</v>
      </c>
      <c r="H20" s="65">
        <v>96</v>
      </c>
      <c r="I20" s="21">
        <f>IF(H33=0, "-", H20/H33)</f>
        <v>2.0896821941663039E-2</v>
      </c>
      <c r="J20" s="20">
        <f t="shared" si="0"/>
        <v>-0.54545454545454541</v>
      </c>
      <c r="K20" s="21">
        <f t="shared" si="1"/>
        <v>-0.26041666666666669</v>
      </c>
    </row>
    <row r="21" spans="1:11" x14ac:dyDescent="0.25">
      <c r="A21" s="7" t="s">
        <v>71</v>
      </c>
      <c r="B21" s="65">
        <v>2</v>
      </c>
      <c r="C21" s="39">
        <f>IF(B33=0, "-", B21/B33)</f>
        <v>4.6838407494145199E-3</v>
      </c>
      <c r="D21" s="65">
        <v>6</v>
      </c>
      <c r="E21" s="21">
        <f>IF(D33=0, "-", D21/D33)</f>
        <v>1.5831134564643801E-2</v>
      </c>
      <c r="F21" s="81">
        <v>111</v>
      </c>
      <c r="G21" s="39">
        <f>IF(F33=0, "-", F21/F33)</f>
        <v>2.370275464445868E-2</v>
      </c>
      <c r="H21" s="65">
        <v>131</v>
      </c>
      <c r="I21" s="21">
        <f>IF(H33=0, "-", H21/H33)</f>
        <v>2.8515454941227689E-2</v>
      </c>
      <c r="J21" s="20">
        <f t="shared" si="0"/>
        <v>-0.66666666666666663</v>
      </c>
      <c r="K21" s="21">
        <f t="shared" si="1"/>
        <v>-0.15267175572519084</v>
      </c>
    </row>
    <row r="22" spans="1:11" x14ac:dyDescent="0.25">
      <c r="A22" s="7" t="s">
        <v>76</v>
      </c>
      <c r="B22" s="65">
        <v>4</v>
      </c>
      <c r="C22" s="39">
        <f>IF(B33=0, "-", B22/B33)</f>
        <v>9.3676814988290398E-3</v>
      </c>
      <c r="D22" s="65">
        <v>12</v>
      </c>
      <c r="E22" s="21">
        <f>IF(D33=0, "-", D22/D33)</f>
        <v>3.1662269129287601E-2</v>
      </c>
      <c r="F22" s="81">
        <v>91</v>
      </c>
      <c r="G22" s="39">
        <f>IF(F33=0, "-", F22/F33)</f>
        <v>1.9431988041853511E-2</v>
      </c>
      <c r="H22" s="65">
        <v>157</v>
      </c>
      <c r="I22" s="21">
        <f>IF(H33=0, "-", H22/H33)</f>
        <v>3.4175010883761431E-2</v>
      </c>
      <c r="J22" s="20">
        <f t="shared" si="0"/>
        <v>-0.66666666666666663</v>
      </c>
      <c r="K22" s="21">
        <f t="shared" si="1"/>
        <v>-0.42038216560509556</v>
      </c>
    </row>
    <row r="23" spans="1:11" x14ac:dyDescent="0.25">
      <c r="A23" s="7" t="s">
        <v>77</v>
      </c>
      <c r="B23" s="65">
        <v>21</v>
      </c>
      <c r="C23" s="39">
        <f>IF(B33=0, "-", B23/B33)</f>
        <v>4.9180327868852458E-2</v>
      </c>
      <c r="D23" s="65">
        <v>24</v>
      </c>
      <c r="E23" s="21">
        <f>IF(D33=0, "-", D23/D33)</f>
        <v>6.3324538258575203E-2</v>
      </c>
      <c r="F23" s="81">
        <v>183</v>
      </c>
      <c r="G23" s="39">
        <f>IF(F33=0, "-", F23/F33)</f>
        <v>3.9077514413837285E-2</v>
      </c>
      <c r="H23" s="65">
        <v>187</v>
      </c>
      <c r="I23" s="21">
        <f>IF(H33=0, "-", H23/H33)</f>
        <v>4.0705267740531126E-2</v>
      </c>
      <c r="J23" s="20">
        <f t="shared" si="0"/>
        <v>-0.125</v>
      </c>
      <c r="K23" s="21">
        <f t="shared" si="1"/>
        <v>-2.1390374331550801E-2</v>
      </c>
    </row>
    <row r="24" spans="1:11" x14ac:dyDescent="0.25">
      <c r="A24" s="7" t="s">
        <v>82</v>
      </c>
      <c r="B24" s="65">
        <v>0</v>
      </c>
      <c r="C24" s="39">
        <f>IF(B33=0, "-", B24/B33)</f>
        <v>0</v>
      </c>
      <c r="D24" s="65">
        <v>0</v>
      </c>
      <c r="E24" s="21">
        <f>IF(D33=0, "-", D24/D33)</f>
        <v>0</v>
      </c>
      <c r="F24" s="81">
        <v>0</v>
      </c>
      <c r="G24" s="39">
        <f>IF(F33=0, "-", F24/F33)</f>
        <v>0</v>
      </c>
      <c r="H24" s="65">
        <v>1</v>
      </c>
      <c r="I24" s="21">
        <f>IF(H33=0, "-", H24/H33)</f>
        <v>2.1767522855898998E-4</v>
      </c>
      <c r="J24" s="20" t="str">
        <f t="shared" si="0"/>
        <v>-</v>
      </c>
      <c r="K24" s="21">
        <f t="shared" si="1"/>
        <v>-1</v>
      </c>
    </row>
    <row r="25" spans="1:11" x14ac:dyDescent="0.25">
      <c r="A25" s="7" t="s">
        <v>86</v>
      </c>
      <c r="B25" s="65">
        <v>7</v>
      </c>
      <c r="C25" s="39">
        <f>IF(B33=0, "-", B25/B33)</f>
        <v>1.6393442622950821E-2</v>
      </c>
      <c r="D25" s="65">
        <v>3</v>
      </c>
      <c r="E25" s="21">
        <f>IF(D33=0, "-", D25/D33)</f>
        <v>7.9155672823219003E-3</v>
      </c>
      <c r="F25" s="81">
        <v>93</v>
      </c>
      <c r="G25" s="39">
        <f>IF(F33=0, "-", F25/F33)</f>
        <v>1.9859064702114029E-2</v>
      </c>
      <c r="H25" s="65">
        <v>65</v>
      </c>
      <c r="I25" s="21">
        <f>IF(H33=0, "-", H25/H33)</f>
        <v>1.4148889856334348E-2</v>
      </c>
      <c r="J25" s="20">
        <f t="shared" si="0"/>
        <v>1.3333333333333333</v>
      </c>
      <c r="K25" s="21">
        <f t="shared" si="1"/>
        <v>0.43076923076923079</v>
      </c>
    </row>
    <row r="26" spans="1:11" x14ac:dyDescent="0.25">
      <c r="A26" s="7" t="s">
        <v>88</v>
      </c>
      <c r="B26" s="65">
        <v>25</v>
      </c>
      <c r="C26" s="39">
        <f>IF(B33=0, "-", B26/B33)</f>
        <v>5.8548009367681501E-2</v>
      </c>
      <c r="D26" s="65">
        <v>18</v>
      </c>
      <c r="E26" s="21">
        <f>IF(D33=0, "-", D26/D33)</f>
        <v>4.7493403693931395E-2</v>
      </c>
      <c r="F26" s="81">
        <v>227</v>
      </c>
      <c r="G26" s="39">
        <f>IF(F33=0, "-", F26/F33)</f>
        <v>4.8473200939568653E-2</v>
      </c>
      <c r="H26" s="65">
        <v>205</v>
      </c>
      <c r="I26" s="21">
        <f>IF(H33=0, "-", H26/H33)</f>
        <v>4.4623421854592948E-2</v>
      </c>
      <c r="J26" s="20">
        <f t="shared" si="0"/>
        <v>0.3888888888888889</v>
      </c>
      <c r="K26" s="21">
        <f t="shared" si="1"/>
        <v>0.10731707317073171</v>
      </c>
    </row>
    <row r="27" spans="1:11" x14ac:dyDescent="0.25">
      <c r="A27" s="7" t="s">
        <v>89</v>
      </c>
      <c r="B27" s="65">
        <v>0</v>
      </c>
      <c r="C27" s="39">
        <f>IF(B33=0, "-", B27/B33)</f>
        <v>0</v>
      </c>
      <c r="D27" s="65">
        <v>0</v>
      </c>
      <c r="E27" s="21">
        <f>IF(D33=0, "-", D27/D33)</f>
        <v>0</v>
      </c>
      <c r="F27" s="81">
        <v>1</v>
      </c>
      <c r="G27" s="39">
        <f>IF(F33=0, "-", F27/F33)</f>
        <v>2.1353833013025838E-4</v>
      </c>
      <c r="H27" s="65">
        <v>0</v>
      </c>
      <c r="I27" s="21">
        <f>IF(H33=0, "-", H27/H33)</f>
        <v>0</v>
      </c>
      <c r="J27" s="20" t="str">
        <f t="shared" si="0"/>
        <v>-</v>
      </c>
      <c r="K27" s="21" t="str">
        <f t="shared" si="1"/>
        <v>-</v>
      </c>
    </row>
    <row r="28" spans="1:11" x14ac:dyDescent="0.25">
      <c r="A28" s="7" t="s">
        <v>96</v>
      </c>
      <c r="B28" s="65">
        <v>12</v>
      </c>
      <c r="C28" s="39">
        <f>IF(B33=0, "-", B28/B33)</f>
        <v>2.8103044496487119E-2</v>
      </c>
      <c r="D28" s="65">
        <v>11</v>
      </c>
      <c r="E28" s="21">
        <f>IF(D33=0, "-", D28/D33)</f>
        <v>2.9023746701846966E-2</v>
      </c>
      <c r="F28" s="81">
        <v>129</v>
      </c>
      <c r="G28" s="39">
        <f>IF(F33=0, "-", F28/F33)</f>
        <v>2.7546444586803331E-2</v>
      </c>
      <c r="H28" s="65">
        <v>109</v>
      </c>
      <c r="I28" s="21">
        <f>IF(H33=0, "-", H28/H33)</f>
        <v>2.372659991292991E-2</v>
      </c>
      <c r="J28" s="20">
        <f t="shared" si="0"/>
        <v>9.0909090909090912E-2</v>
      </c>
      <c r="K28" s="21">
        <f t="shared" si="1"/>
        <v>0.1834862385321101</v>
      </c>
    </row>
    <row r="29" spans="1:11" x14ac:dyDescent="0.25">
      <c r="A29" s="7" t="s">
        <v>97</v>
      </c>
      <c r="B29" s="65">
        <v>10</v>
      </c>
      <c r="C29" s="39">
        <f>IF(B33=0, "-", B29/B33)</f>
        <v>2.3419203747072601E-2</v>
      </c>
      <c r="D29" s="65">
        <v>2</v>
      </c>
      <c r="E29" s="21">
        <f>IF(D33=0, "-", D29/D33)</f>
        <v>5.2770448548812663E-3</v>
      </c>
      <c r="F29" s="81">
        <v>65</v>
      </c>
      <c r="G29" s="39">
        <f>IF(F33=0, "-", F29/F33)</f>
        <v>1.3879991458466795E-2</v>
      </c>
      <c r="H29" s="65">
        <v>79</v>
      </c>
      <c r="I29" s="21">
        <f>IF(H33=0, "-", H29/H33)</f>
        <v>1.7196343056160208E-2</v>
      </c>
      <c r="J29" s="20">
        <f t="shared" si="0"/>
        <v>4</v>
      </c>
      <c r="K29" s="21">
        <f t="shared" si="1"/>
        <v>-0.17721518987341772</v>
      </c>
    </row>
    <row r="30" spans="1:11" x14ac:dyDescent="0.25">
      <c r="A30" s="7" t="s">
        <v>99</v>
      </c>
      <c r="B30" s="65">
        <v>47</v>
      </c>
      <c r="C30" s="39">
        <f>IF(B33=0, "-", B30/B33)</f>
        <v>0.11007025761124122</v>
      </c>
      <c r="D30" s="65">
        <v>17</v>
      </c>
      <c r="E30" s="21">
        <f>IF(D33=0, "-", D30/D33)</f>
        <v>4.4854881266490766E-2</v>
      </c>
      <c r="F30" s="81">
        <v>316</v>
      </c>
      <c r="G30" s="39">
        <f>IF(F33=0, "-", F30/F33)</f>
        <v>6.7478112321161646E-2</v>
      </c>
      <c r="H30" s="65">
        <v>209</v>
      </c>
      <c r="I30" s="21">
        <f>IF(H33=0, "-", H30/H33)</f>
        <v>4.5494122768828908E-2</v>
      </c>
      <c r="J30" s="20">
        <f t="shared" si="0"/>
        <v>1.7647058823529411</v>
      </c>
      <c r="K30" s="21">
        <f t="shared" si="1"/>
        <v>0.51196172248803828</v>
      </c>
    </row>
    <row r="31" spans="1:11" x14ac:dyDescent="0.25">
      <c r="A31" s="7" t="s">
        <v>100</v>
      </c>
      <c r="B31" s="65">
        <v>0</v>
      </c>
      <c r="C31" s="39">
        <f>IF(B33=0, "-", B31/B33)</f>
        <v>0</v>
      </c>
      <c r="D31" s="65">
        <v>3</v>
      </c>
      <c r="E31" s="21">
        <f>IF(D33=0, "-", D31/D33)</f>
        <v>7.9155672823219003E-3</v>
      </c>
      <c r="F31" s="81">
        <v>8</v>
      </c>
      <c r="G31" s="39">
        <f>IF(F33=0, "-", F31/F33)</f>
        <v>1.708306641042067E-3</v>
      </c>
      <c r="H31" s="65">
        <v>25</v>
      </c>
      <c r="I31" s="21">
        <f>IF(H33=0, "-", H31/H33)</f>
        <v>5.4418807139747496E-3</v>
      </c>
      <c r="J31" s="20">
        <f t="shared" si="0"/>
        <v>-1</v>
      </c>
      <c r="K31" s="21">
        <f t="shared" si="1"/>
        <v>-0.68</v>
      </c>
    </row>
    <row r="32" spans="1:11" x14ac:dyDescent="0.25">
      <c r="A32" s="2"/>
      <c r="B32" s="68"/>
      <c r="C32" s="33"/>
      <c r="D32" s="68"/>
      <c r="E32" s="6"/>
      <c r="F32" s="82"/>
      <c r="G32" s="33"/>
      <c r="H32" s="68"/>
      <c r="I32" s="6"/>
      <c r="J32" s="5"/>
      <c r="K32" s="6"/>
    </row>
    <row r="33" spans="1:11" s="43" customFormat="1" x14ac:dyDescent="0.25">
      <c r="A33" s="162" t="s">
        <v>629</v>
      </c>
      <c r="B33" s="71">
        <f>SUM(B7:B32)</f>
        <v>427</v>
      </c>
      <c r="C33" s="40">
        <v>1</v>
      </c>
      <c r="D33" s="71">
        <f>SUM(D7:D32)</f>
        <v>379</v>
      </c>
      <c r="E33" s="41">
        <v>1</v>
      </c>
      <c r="F33" s="77">
        <f>SUM(F7:F32)</f>
        <v>4683</v>
      </c>
      <c r="G33" s="42">
        <v>1</v>
      </c>
      <c r="H33" s="71">
        <f>SUM(H7:H32)</f>
        <v>4594</v>
      </c>
      <c r="I33" s="41">
        <v>1</v>
      </c>
      <c r="J33" s="37">
        <f>IF(D33=0, "-", (B33-D33)/D33)</f>
        <v>0.12664907651715041</v>
      </c>
      <c r="K33" s="38">
        <f>IF(H33=0, "-", (F33-H33)/H33)</f>
        <v>1.9373095341750107E-2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99"/>
  <sheetViews>
    <sheetView tabSelected="1" zoomScaleNormal="100" workbookViewId="0">
      <selection activeCell="M1" sqref="M1"/>
    </sheetView>
  </sheetViews>
  <sheetFormatPr defaultRowHeight="13.2" x14ac:dyDescent="0.25"/>
  <cols>
    <col min="1" max="1" width="34.109375" bestFit="1" customWidth="1"/>
    <col min="6" max="6" width="1.7773437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111</v>
      </c>
      <c r="B2" s="202" t="s">
        <v>102</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77" t="s">
        <v>321</v>
      </c>
      <c r="B8" s="143">
        <v>0</v>
      </c>
      <c r="C8" s="144">
        <v>0</v>
      </c>
      <c r="D8" s="143">
        <v>0</v>
      </c>
      <c r="E8" s="144">
        <v>1</v>
      </c>
      <c r="F8" s="145"/>
      <c r="G8" s="143">
        <f>B8-C8</f>
        <v>0</v>
      </c>
      <c r="H8" s="144">
        <f>D8-E8</f>
        <v>-1</v>
      </c>
      <c r="I8" s="151" t="str">
        <f>IF(C8=0, "-", IF(G8/C8&lt;10, G8/C8, "&gt;999%"))</f>
        <v>-</v>
      </c>
      <c r="J8" s="152">
        <f>IF(E8=0, "-", IF(H8/E8&lt;10, H8/E8, "&gt;999%"))</f>
        <v>-1</v>
      </c>
    </row>
    <row r="9" spans="1:10" x14ac:dyDescent="0.25">
      <c r="A9" s="158" t="s">
        <v>253</v>
      </c>
      <c r="B9" s="65">
        <v>1</v>
      </c>
      <c r="C9" s="66">
        <v>5</v>
      </c>
      <c r="D9" s="65">
        <v>29</v>
      </c>
      <c r="E9" s="66">
        <v>23</v>
      </c>
      <c r="F9" s="67"/>
      <c r="G9" s="65">
        <f>B9-C9</f>
        <v>-4</v>
      </c>
      <c r="H9" s="66">
        <f>D9-E9</f>
        <v>6</v>
      </c>
      <c r="I9" s="20">
        <f>IF(C9=0, "-", IF(G9/C9&lt;10, G9/C9, "&gt;999%"))</f>
        <v>-0.8</v>
      </c>
      <c r="J9" s="21">
        <f>IF(E9=0, "-", IF(H9/E9&lt;10, H9/E9, "&gt;999%"))</f>
        <v>0.2608695652173913</v>
      </c>
    </row>
    <row r="10" spans="1:10" x14ac:dyDescent="0.25">
      <c r="A10" s="158" t="s">
        <v>217</v>
      </c>
      <c r="B10" s="65">
        <v>0</v>
      </c>
      <c r="C10" s="66">
        <v>0</v>
      </c>
      <c r="D10" s="65">
        <v>0</v>
      </c>
      <c r="E10" s="66">
        <v>5</v>
      </c>
      <c r="F10" s="67"/>
      <c r="G10" s="65">
        <f>B10-C10</f>
        <v>0</v>
      </c>
      <c r="H10" s="66">
        <f>D10-E10</f>
        <v>-5</v>
      </c>
      <c r="I10" s="20" t="str">
        <f>IF(C10=0, "-", IF(G10/C10&lt;10, G10/C10, "&gt;999%"))</f>
        <v>-</v>
      </c>
      <c r="J10" s="21">
        <f>IF(E10=0, "-", IF(H10/E10&lt;10, H10/E10, "&gt;999%"))</f>
        <v>-1</v>
      </c>
    </row>
    <row r="11" spans="1:10" x14ac:dyDescent="0.25">
      <c r="A11" s="158" t="s">
        <v>416</v>
      </c>
      <c r="B11" s="65">
        <v>5</v>
      </c>
      <c r="C11" s="66">
        <v>1</v>
      </c>
      <c r="D11" s="65">
        <v>20</v>
      </c>
      <c r="E11" s="66">
        <v>16</v>
      </c>
      <c r="F11" s="67"/>
      <c r="G11" s="65">
        <f>B11-C11</f>
        <v>4</v>
      </c>
      <c r="H11" s="66">
        <f>D11-E11</f>
        <v>4</v>
      </c>
      <c r="I11" s="20">
        <f>IF(C11=0, "-", IF(G11/C11&lt;10, G11/C11, "&gt;999%"))</f>
        <v>4</v>
      </c>
      <c r="J11" s="21">
        <f>IF(E11=0, "-", IF(H11/E11&lt;10, H11/E11, "&gt;999%"))</f>
        <v>0.25</v>
      </c>
    </row>
    <row r="12" spans="1:10" s="160" customFormat="1" x14ac:dyDescent="0.25">
      <c r="A12" s="178" t="s">
        <v>637</v>
      </c>
      <c r="B12" s="71">
        <v>6</v>
      </c>
      <c r="C12" s="72">
        <v>6</v>
      </c>
      <c r="D12" s="71">
        <v>49</v>
      </c>
      <c r="E12" s="72">
        <v>45</v>
      </c>
      <c r="F12" s="73"/>
      <c r="G12" s="71">
        <f>B12-C12</f>
        <v>0</v>
      </c>
      <c r="H12" s="72">
        <f>D12-E12</f>
        <v>4</v>
      </c>
      <c r="I12" s="37">
        <f>IF(C12=0, "-", IF(G12/C12&lt;10, G12/C12, "&gt;999%"))</f>
        <v>0</v>
      </c>
      <c r="J12" s="38">
        <f>IF(E12=0, "-", IF(H12/E12&lt;10, H12/E12, "&gt;999%"))</f>
        <v>8.8888888888888892E-2</v>
      </c>
    </row>
    <row r="13" spans="1:10" x14ac:dyDescent="0.25">
      <c r="A13" s="177"/>
      <c r="B13" s="143"/>
      <c r="C13" s="144"/>
      <c r="D13" s="143"/>
      <c r="E13" s="144"/>
      <c r="F13" s="145"/>
      <c r="G13" s="143"/>
      <c r="H13" s="144"/>
      <c r="I13" s="151"/>
      <c r="J13" s="152"/>
    </row>
    <row r="14" spans="1:10" s="139" customFormat="1" x14ac:dyDescent="0.25">
      <c r="A14" s="159" t="s">
        <v>32</v>
      </c>
      <c r="B14" s="65"/>
      <c r="C14" s="66"/>
      <c r="D14" s="65"/>
      <c r="E14" s="66"/>
      <c r="F14" s="67"/>
      <c r="G14" s="65"/>
      <c r="H14" s="66"/>
      <c r="I14" s="20"/>
      <c r="J14" s="21"/>
    </row>
    <row r="15" spans="1:10" x14ac:dyDescent="0.25">
      <c r="A15" s="158" t="s">
        <v>322</v>
      </c>
      <c r="B15" s="65">
        <v>0</v>
      </c>
      <c r="C15" s="66">
        <v>0</v>
      </c>
      <c r="D15" s="65">
        <v>0</v>
      </c>
      <c r="E15" s="66">
        <v>3</v>
      </c>
      <c r="F15" s="67"/>
      <c r="G15" s="65">
        <f>B15-C15</f>
        <v>0</v>
      </c>
      <c r="H15" s="66">
        <f>D15-E15</f>
        <v>-3</v>
      </c>
      <c r="I15" s="20" t="str">
        <f>IF(C15=0, "-", IF(G15/C15&lt;10, G15/C15, "&gt;999%"))</f>
        <v>-</v>
      </c>
      <c r="J15" s="21">
        <f>IF(E15=0, "-", IF(H15/E15&lt;10, H15/E15, "&gt;999%"))</f>
        <v>-1</v>
      </c>
    </row>
    <row r="16" spans="1:10" s="160" customFormat="1" x14ac:dyDescent="0.25">
      <c r="A16" s="178" t="s">
        <v>638</v>
      </c>
      <c r="B16" s="71">
        <v>0</v>
      </c>
      <c r="C16" s="72">
        <v>0</v>
      </c>
      <c r="D16" s="71">
        <v>0</v>
      </c>
      <c r="E16" s="72">
        <v>3</v>
      </c>
      <c r="F16" s="73"/>
      <c r="G16" s="71">
        <f>B16-C16</f>
        <v>0</v>
      </c>
      <c r="H16" s="72">
        <f>D16-E16</f>
        <v>-3</v>
      </c>
      <c r="I16" s="37" t="str">
        <f>IF(C16=0, "-", IF(G16/C16&lt;10, G16/C16, "&gt;999%"))</f>
        <v>-</v>
      </c>
      <c r="J16" s="38">
        <f>IF(E16=0, "-", IF(H16/E16&lt;10, H16/E16, "&gt;999%"))</f>
        <v>-1</v>
      </c>
    </row>
    <row r="17" spans="1:10" x14ac:dyDescent="0.25">
      <c r="A17" s="177"/>
      <c r="B17" s="143"/>
      <c r="C17" s="144"/>
      <c r="D17" s="143"/>
      <c r="E17" s="144"/>
      <c r="F17" s="145"/>
      <c r="G17" s="143"/>
      <c r="H17" s="144"/>
      <c r="I17" s="151"/>
      <c r="J17" s="152"/>
    </row>
    <row r="18" spans="1:10" s="139" customFormat="1" x14ac:dyDescent="0.25">
      <c r="A18" s="159" t="s">
        <v>33</v>
      </c>
      <c r="B18" s="65"/>
      <c r="C18" s="66"/>
      <c r="D18" s="65"/>
      <c r="E18" s="66"/>
      <c r="F18" s="67"/>
      <c r="G18" s="65"/>
      <c r="H18" s="66"/>
      <c r="I18" s="20"/>
      <c r="J18" s="21"/>
    </row>
    <row r="19" spans="1:10" x14ac:dyDescent="0.25">
      <c r="A19" s="158" t="s">
        <v>337</v>
      </c>
      <c r="B19" s="65">
        <v>1</v>
      </c>
      <c r="C19" s="66">
        <v>1</v>
      </c>
      <c r="D19" s="65">
        <v>8</v>
      </c>
      <c r="E19" s="66">
        <v>6</v>
      </c>
      <c r="F19" s="67"/>
      <c r="G19" s="65">
        <f>B19-C19</f>
        <v>0</v>
      </c>
      <c r="H19" s="66">
        <f>D19-E19</f>
        <v>2</v>
      </c>
      <c r="I19" s="20">
        <f>IF(C19=0, "-", IF(G19/C19&lt;10, G19/C19, "&gt;999%"))</f>
        <v>0</v>
      </c>
      <c r="J19" s="21">
        <f>IF(E19=0, "-", IF(H19/E19&lt;10, H19/E19, "&gt;999%"))</f>
        <v>0.33333333333333331</v>
      </c>
    </row>
    <row r="20" spans="1:10" x14ac:dyDescent="0.25">
      <c r="A20" s="158" t="s">
        <v>480</v>
      </c>
      <c r="B20" s="65">
        <v>0</v>
      </c>
      <c r="C20" s="66">
        <v>2</v>
      </c>
      <c r="D20" s="65">
        <v>4</v>
      </c>
      <c r="E20" s="66">
        <v>6</v>
      </c>
      <c r="F20" s="67"/>
      <c r="G20" s="65">
        <f>B20-C20</f>
        <v>-2</v>
      </c>
      <c r="H20" s="66">
        <f>D20-E20</f>
        <v>-2</v>
      </c>
      <c r="I20" s="20">
        <f>IF(C20=0, "-", IF(G20/C20&lt;10, G20/C20, "&gt;999%"))</f>
        <v>-1</v>
      </c>
      <c r="J20" s="21">
        <f>IF(E20=0, "-", IF(H20/E20&lt;10, H20/E20, "&gt;999%"))</f>
        <v>-0.33333333333333331</v>
      </c>
    </row>
    <row r="21" spans="1:10" s="160" customFormat="1" x14ac:dyDescent="0.25">
      <c r="A21" s="178" t="s">
        <v>639</v>
      </c>
      <c r="B21" s="71">
        <v>1</v>
      </c>
      <c r="C21" s="72">
        <v>3</v>
      </c>
      <c r="D21" s="71">
        <v>12</v>
      </c>
      <c r="E21" s="72">
        <v>12</v>
      </c>
      <c r="F21" s="73"/>
      <c r="G21" s="71">
        <f>B21-C21</f>
        <v>-2</v>
      </c>
      <c r="H21" s="72">
        <f>D21-E21</f>
        <v>0</v>
      </c>
      <c r="I21" s="37">
        <f>IF(C21=0, "-", IF(G21/C21&lt;10, G21/C21, "&gt;999%"))</f>
        <v>-0.66666666666666663</v>
      </c>
      <c r="J21" s="38">
        <f>IF(E21=0, "-", IF(H21/E21&lt;10, H21/E21, "&gt;999%"))</f>
        <v>0</v>
      </c>
    </row>
    <row r="22" spans="1:10" x14ac:dyDescent="0.25">
      <c r="A22" s="177"/>
      <c r="B22" s="143"/>
      <c r="C22" s="144"/>
      <c r="D22" s="143"/>
      <c r="E22" s="144"/>
      <c r="F22" s="145"/>
      <c r="G22" s="143"/>
      <c r="H22" s="144"/>
      <c r="I22" s="151"/>
      <c r="J22" s="152"/>
    </row>
    <row r="23" spans="1:10" s="139" customFormat="1" x14ac:dyDescent="0.25">
      <c r="A23" s="159" t="s">
        <v>34</v>
      </c>
      <c r="B23" s="65"/>
      <c r="C23" s="66"/>
      <c r="D23" s="65"/>
      <c r="E23" s="66"/>
      <c r="F23" s="67"/>
      <c r="G23" s="65"/>
      <c r="H23" s="66"/>
      <c r="I23" s="20"/>
      <c r="J23" s="21"/>
    </row>
    <row r="24" spans="1:10" x14ac:dyDescent="0.25">
      <c r="A24" s="158" t="s">
        <v>214</v>
      </c>
      <c r="B24" s="65">
        <v>2</v>
      </c>
      <c r="C24" s="66">
        <v>4</v>
      </c>
      <c r="D24" s="65">
        <v>31</v>
      </c>
      <c r="E24" s="66">
        <v>37</v>
      </c>
      <c r="F24" s="67"/>
      <c r="G24" s="65">
        <f t="shared" ref="G24:G41" si="0">B24-C24</f>
        <v>-2</v>
      </c>
      <c r="H24" s="66">
        <f t="shared" ref="H24:H41" si="1">D24-E24</f>
        <v>-6</v>
      </c>
      <c r="I24" s="20">
        <f t="shared" ref="I24:I41" si="2">IF(C24=0, "-", IF(G24/C24&lt;10, G24/C24, "&gt;999%"))</f>
        <v>-0.5</v>
      </c>
      <c r="J24" s="21">
        <f t="shared" ref="J24:J41" si="3">IF(E24=0, "-", IF(H24/E24&lt;10, H24/E24, "&gt;999%"))</f>
        <v>-0.16216216216216217</v>
      </c>
    </row>
    <row r="25" spans="1:10" x14ac:dyDescent="0.25">
      <c r="A25" s="158" t="s">
        <v>233</v>
      </c>
      <c r="B25" s="65">
        <v>7</v>
      </c>
      <c r="C25" s="66">
        <v>0</v>
      </c>
      <c r="D25" s="65">
        <v>118</v>
      </c>
      <c r="E25" s="66">
        <v>36</v>
      </c>
      <c r="F25" s="67"/>
      <c r="G25" s="65">
        <f t="shared" si="0"/>
        <v>7</v>
      </c>
      <c r="H25" s="66">
        <f t="shared" si="1"/>
        <v>82</v>
      </c>
      <c r="I25" s="20" t="str">
        <f t="shared" si="2"/>
        <v>-</v>
      </c>
      <c r="J25" s="21">
        <f t="shared" si="3"/>
        <v>2.2777777777777777</v>
      </c>
    </row>
    <row r="26" spans="1:10" x14ac:dyDescent="0.25">
      <c r="A26" s="158" t="s">
        <v>254</v>
      </c>
      <c r="B26" s="65">
        <v>0</v>
      </c>
      <c r="C26" s="66">
        <v>0</v>
      </c>
      <c r="D26" s="65">
        <v>33</v>
      </c>
      <c r="E26" s="66">
        <v>62</v>
      </c>
      <c r="F26" s="67"/>
      <c r="G26" s="65">
        <f t="shared" si="0"/>
        <v>0</v>
      </c>
      <c r="H26" s="66">
        <f t="shared" si="1"/>
        <v>-29</v>
      </c>
      <c r="I26" s="20" t="str">
        <f t="shared" si="2"/>
        <v>-</v>
      </c>
      <c r="J26" s="21">
        <f t="shared" si="3"/>
        <v>-0.46774193548387094</v>
      </c>
    </row>
    <row r="27" spans="1:10" x14ac:dyDescent="0.25">
      <c r="A27" s="158" t="s">
        <v>323</v>
      </c>
      <c r="B27" s="65">
        <v>1</v>
      </c>
      <c r="C27" s="66">
        <v>1</v>
      </c>
      <c r="D27" s="65">
        <v>10</v>
      </c>
      <c r="E27" s="66">
        <v>14</v>
      </c>
      <c r="F27" s="67"/>
      <c r="G27" s="65">
        <f t="shared" si="0"/>
        <v>0</v>
      </c>
      <c r="H27" s="66">
        <f t="shared" si="1"/>
        <v>-4</v>
      </c>
      <c r="I27" s="20">
        <f t="shared" si="2"/>
        <v>0</v>
      </c>
      <c r="J27" s="21">
        <f t="shared" si="3"/>
        <v>-0.2857142857142857</v>
      </c>
    </row>
    <row r="28" spans="1:10" x14ac:dyDescent="0.25">
      <c r="A28" s="158" t="s">
        <v>255</v>
      </c>
      <c r="B28" s="65">
        <v>0</v>
      </c>
      <c r="C28" s="66">
        <v>2</v>
      </c>
      <c r="D28" s="65">
        <v>18</v>
      </c>
      <c r="E28" s="66">
        <v>52</v>
      </c>
      <c r="F28" s="67"/>
      <c r="G28" s="65">
        <f t="shared" si="0"/>
        <v>-2</v>
      </c>
      <c r="H28" s="66">
        <f t="shared" si="1"/>
        <v>-34</v>
      </c>
      <c r="I28" s="20">
        <f t="shared" si="2"/>
        <v>-1</v>
      </c>
      <c r="J28" s="21">
        <f t="shared" si="3"/>
        <v>-0.65384615384615385</v>
      </c>
    </row>
    <row r="29" spans="1:10" x14ac:dyDescent="0.25">
      <c r="A29" s="158" t="s">
        <v>274</v>
      </c>
      <c r="B29" s="65">
        <v>0</v>
      </c>
      <c r="C29" s="66">
        <v>0</v>
      </c>
      <c r="D29" s="65">
        <v>14</v>
      </c>
      <c r="E29" s="66">
        <v>10</v>
      </c>
      <c r="F29" s="67"/>
      <c r="G29" s="65">
        <f t="shared" si="0"/>
        <v>0</v>
      </c>
      <c r="H29" s="66">
        <f t="shared" si="1"/>
        <v>4</v>
      </c>
      <c r="I29" s="20" t="str">
        <f t="shared" si="2"/>
        <v>-</v>
      </c>
      <c r="J29" s="21">
        <f t="shared" si="3"/>
        <v>0.4</v>
      </c>
    </row>
    <row r="30" spans="1:10" x14ac:dyDescent="0.25">
      <c r="A30" s="158" t="s">
        <v>275</v>
      </c>
      <c r="B30" s="65">
        <v>0</v>
      </c>
      <c r="C30" s="66">
        <v>4</v>
      </c>
      <c r="D30" s="65">
        <v>6</v>
      </c>
      <c r="E30" s="66">
        <v>8</v>
      </c>
      <c r="F30" s="67"/>
      <c r="G30" s="65">
        <f t="shared" si="0"/>
        <v>-4</v>
      </c>
      <c r="H30" s="66">
        <f t="shared" si="1"/>
        <v>-2</v>
      </c>
      <c r="I30" s="20">
        <f t="shared" si="2"/>
        <v>-1</v>
      </c>
      <c r="J30" s="21">
        <f t="shared" si="3"/>
        <v>-0.25</v>
      </c>
    </row>
    <row r="31" spans="1:10" x14ac:dyDescent="0.25">
      <c r="A31" s="158" t="s">
        <v>286</v>
      </c>
      <c r="B31" s="65">
        <v>1</v>
      </c>
      <c r="C31" s="66">
        <v>1</v>
      </c>
      <c r="D31" s="65">
        <v>1</v>
      </c>
      <c r="E31" s="66">
        <v>3</v>
      </c>
      <c r="F31" s="67"/>
      <c r="G31" s="65">
        <f t="shared" si="0"/>
        <v>0</v>
      </c>
      <c r="H31" s="66">
        <f t="shared" si="1"/>
        <v>-2</v>
      </c>
      <c r="I31" s="20">
        <f t="shared" si="2"/>
        <v>0</v>
      </c>
      <c r="J31" s="21">
        <f t="shared" si="3"/>
        <v>-0.66666666666666663</v>
      </c>
    </row>
    <row r="32" spans="1:10" x14ac:dyDescent="0.25">
      <c r="A32" s="158" t="s">
        <v>458</v>
      </c>
      <c r="B32" s="65">
        <v>2</v>
      </c>
      <c r="C32" s="66">
        <v>1</v>
      </c>
      <c r="D32" s="65">
        <v>16</v>
      </c>
      <c r="E32" s="66">
        <v>16</v>
      </c>
      <c r="F32" s="67"/>
      <c r="G32" s="65">
        <f t="shared" si="0"/>
        <v>1</v>
      </c>
      <c r="H32" s="66">
        <f t="shared" si="1"/>
        <v>0</v>
      </c>
      <c r="I32" s="20">
        <f t="shared" si="2"/>
        <v>1</v>
      </c>
      <c r="J32" s="21">
        <f t="shared" si="3"/>
        <v>0</v>
      </c>
    </row>
    <row r="33" spans="1:10" x14ac:dyDescent="0.25">
      <c r="A33" s="158" t="s">
        <v>276</v>
      </c>
      <c r="B33" s="65">
        <v>1</v>
      </c>
      <c r="C33" s="66">
        <v>0</v>
      </c>
      <c r="D33" s="65">
        <v>1</v>
      </c>
      <c r="E33" s="66">
        <v>0</v>
      </c>
      <c r="F33" s="67"/>
      <c r="G33" s="65">
        <f t="shared" si="0"/>
        <v>1</v>
      </c>
      <c r="H33" s="66">
        <f t="shared" si="1"/>
        <v>1</v>
      </c>
      <c r="I33" s="20" t="str">
        <f t="shared" si="2"/>
        <v>-</v>
      </c>
      <c r="J33" s="21" t="str">
        <f t="shared" si="3"/>
        <v>-</v>
      </c>
    </row>
    <row r="34" spans="1:10" x14ac:dyDescent="0.25">
      <c r="A34" s="158" t="s">
        <v>383</v>
      </c>
      <c r="B34" s="65">
        <v>0</v>
      </c>
      <c r="C34" s="66">
        <v>1</v>
      </c>
      <c r="D34" s="65">
        <v>29</v>
      </c>
      <c r="E34" s="66">
        <v>167</v>
      </c>
      <c r="F34" s="67"/>
      <c r="G34" s="65">
        <f t="shared" si="0"/>
        <v>-1</v>
      </c>
      <c r="H34" s="66">
        <f t="shared" si="1"/>
        <v>-138</v>
      </c>
      <c r="I34" s="20">
        <f t="shared" si="2"/>
        <v>-1</v>
      </c>
      <c r="J34" s="21">
        <f t="shared" si="3"/>
        <v>-0.82634730538922152</v>
      </c>
    </row>
    <row r="35" spans="1:10" x14ac:dyDescent="0.25">
      <c r="A35" s="158" t="s">
        <v>384</v>
      </c>
      <c r="B35" s="65">
        <v>12</v>
      </c>
      <c r="C35" s="66">
        <v>19</v>
      </c>
      <c r="D35" s="65">
        <v>357</v>
      </c>
      <c r="E35" s="66">
        <v>402</v>
      </c>
      <c r="F35" s="67"/>
      <c r="G35" s="65">
        <f t="shared" si="0"/>
        <v>-7</v>
      </c>
      <c r="H35" s="66">
        <f t="shared" si="1"/>
        <v>-45</v>
      </c>
      <c r="I35" s="20">
        <f t="shared" si="2"/>
        <v>-0.36842105263157893</v>
      </c>
      <c r="J35" s="21">
        <f t="shared" si="3"/>
        <v>-0.11194029850746269</v>
      </c>
    </row>
    <row r="36" spans="1:10" x14ac:dyDescent="0.25">
      <c r="A36" s="158" t="s">
        <v>417</v>
      </c>
      <c r="B36" s="65">
        <v>13</v>
      </c>
      <c r="C36" s="66">
        <v>10</v>
      </c>
      <c r="D36" s="65">
        <v>165</v>
      </c>
      <c r="E36" s="66">
        <v>211</v>
      </c>
      <c r="F36" s="67"/>
      <c r="G36" s="65">
        <f t="shared" si="0"/>
        <v>3</v>
      </c>
      <c r="H36" s="66">
        <f t="shared" si="1"/>
        <v>-46</v>
      </c>
      <c r="I36" s="20">
        <f t="shared" si="2"/>
        <v>0.3</v>
      </c>
      <c r="J36" s="21">
        <f t="shared" si="3"/>
        <v>-0.21800947867298578</v>
      </c>
    </row>
    <row r="37" spans="1:10" x14ac:dyDescent="0.25">
      <c r="A37" s="158" t="s">
        <v>459</v>
      </c>
      <c r="B37" s="65">
        <v>1</v>
      </c>
      <c r="C37" s="66">
        <v>11</v>
      </c>
      <c r="D37" s="65">
        <v>50</v>
      </c>
      <c r="E37" s="66">
        <v>96</v>
      </c>
      <c r="F37" s="67"/>
      <c r="G37" s="65">
        <f t="shared" si="0"/>
        <v>-10</v>
      </c>
      <c r="H37" s="66">
        <f t="shared" si="1"/>
        <v>-46</v>
      </c>
      <c r="I37" s="20">
        <f t="shared" si="2"/>
        <v>-0.90909090909090906</v>
      </c>
      <c r="J37" s="21">
        <f t="shared" si="3"/>
        <v>-0.47916666666666669</v>
      </c>
    </row>
    <row r="38" spans="1:10" x14ac:dyDescent="0.25">
      <c r="A38" s="158" t="s">
        <v>481</v>
      </c>
      <c r="B38" s="65">
        <v>0</v>
      </c>
      <c r="C38" s="66">
        <v>2</v>
      </c>
      <c r="D38" s="65">
        <v>23</v>
      </c>
      <c r="E38" s="66">
        <v>28</v>
      </c>
      <c r="F38" s="67"/>
      <c r="G38" s="65">
        <f t="shared" si="0"/>
        <v>-2</v>
      </c>
      <c r="H38" s="66">
        <f t="shared" si="1"/>
        <v>-5</v>
      </c>
      <c r="I38" s="20">
        <f t="shared" si="2"/>
        <v>-1</v>
      </c>
      <c r="J38" s="21">
        <f t="shared" si="3"/>
        <v>-0.17857142857142858</v>
      </c>
    </row>
    <row r="39" spans="1:10" x14ac:dyDescent="0.25">
      <c r="A39" s="158" t="s">
        <v>338</v>
      </c>
      <c r="B39" s="65">
        <v>0</v>
      </c>
      <c r="C39" s="66">
        <v>0</v>
      </c>
      <c r="D39" s="65">
        <v>0</v>
      </c>
      <c r="E39" s="66">
        <v>2</v>
      </c>
      <c r="F39" s="67"/>
      <c r="G39" s="65">
        <f t="shared" si="0"/>
        <v>0</v>
      </c>
      <c r="H39" s="66">
        <f t="shared" si="1"/>
        <v>-2</v>
      </c>
      <c r="I39" s="20" t="str">
        <f t="shared" si="2"/>
        <v>-</v>
      </c>
      <c r="J39" s="21">
        <f t="shared" si="3"/>
        <v>-1</v>
      </c>
    </row>
    <row r="40" spans="1:10" x14ac:dyDescent="0.25">
      <c r="A40" s="158" t="s">
        <v>324</v>
      </c>
      <c r="B40" s="65">
        <v>0</v>
      </c>
      <c r="C40" s="66">
        <v>0</v>
      </c>
      <c r="D40" s="65">
        <v>3</v>
      </c>
      <c r="E40" s="66">
        <v>1</v>
      </c>
      <c r="F40" s="67"/>
      <c r="G40" s="65">
        <f t="shared" si="0"/>
        <v>0</v>
      </c>
      <c r="H40" s="66">
        <f t="shared" si="1"/>
        <v>2</v>
      </c>
      <c r="I40" s="20" t="str">
        <f t="shared" si="2"/>
        <v>-</v>
      </c>
      <c r="J40" s="21">
        <f t="shared" si="3"/>
        <v>2</v>
      </c>
    </row>
    <row r="41" spans="1:10" s="160" customFormat="1" x14ac:dyDescent="0.25">
      <c r="A41" s="178" t="s">
        <v>640</v>
      </c>
      <c r="B41" s="71">
        <v>40</v>
      </c>
      <c r="C41" s="72">
        <v>56</v>
      </c>
      <c r="D41" s="71">
        <v>875</v>
      </c>
      <c r="E41" s="72">
        <v>1145</v>
      </c>
      <c r="F41" s="73"/>
      <c r="G41" s="71">
        <f t="shared" si="0"/>
        <v>-16</v>
      </c>
      <c r="H41" s="72">
        <f t="shared" si="1"/>
        <v>-270</v>
      </c>
      <c r="I41" s="37">
        <f t="shared" si="2"/>
        <v>-0.2857142857142857</v>
      </c>
      <c r="J41" s="38">
        <f t="shared" si="3"/>
        <v>-0.23580786026200873</v>
      </c>
    </row>
    <row r="42" spans="1:10" x14ac:dyDescent="0.25">
      <c r="A42" s="177"/>
      <c r="B42" s="143"/>
      <c r="C42" s="144"/>
      <c r="D42" s="143"/>
      <c r="E42" s="144"/>
      <c r="F42" s="145"/>
      <c r="G42" s="143"/>
      <c r="H42" s="144"/>
      <c r="I42" s="151"/>
      <c r="J42" s="152"/>
    </row>
    <row r="43" spans="1:10" s="139" customFormat="1" x14ac:dyDescent="0.25">
      <c r="A43" s="159" t="s">
        <v>35</v>
      </c>
      <c r="B43" s="65"/>
      <c r="C43" s="66"/>
      <c r="D43" s="65"/>
      <c r="E43" s="66"/>
      <c r="F43" s="67"/>
      <c r="G43" s="65"/>
      <c r="H43" s="66"/>
      <c r="I43" s="20"/>
      <c r="J43" s="21"/>
    </row>
    <row r="44" spans="1:10" x14ac:dyDescent="0.25">
      <c r="A44" s="158" t="s">
        <v>482</v>
      </c>
      <c r="B44" s="65">
        <v>1</v>
      </c>
      <c r="C44" s="66">
        <v>0</v>
      </c>
      <c r="D44" s="65">
        <v>12</v>
      </c>
      <c r="E44" s="66">
        <v>14</v>
      </c>
      <c r="F44" s="67"/>
      <c r="G44" s="65">
        <f>B44-C44</f>
        <v>1</v>
      </c>
      <c r="H44" s="66">
        <f>D44-E44</f>
        <v>-2</v>
      </c>
      <c r="I44" s="20" t="str">
        <f>IF(C44=0, "-", IF(G44/C44&lt;10, G44/C44, "&gt;999%"))</f>
        <v>-</v>
      </c>
      <c r="J44" s="21">
        <f>IF(E44=0, "-", IF(H44/E44&lt;10, H44/E44, "&gt;999%"))</f>
        <v>-0.14285714285714285</v>
      </c>
    </row>
    <row r="45" spans="1:10" x14ac:dyDescent="0.25">
      <c r="A45" s="158" t="s">
        <v>339</v>
      </c>
      <c r="B45" s="65">
        <v>1</v>
      </c>
      <c r="C45" s="66">
        <v>0</v>
      </c>
      <c r="D45" s="65">
        <v>14</v>
      </c>
      <c r="E45" s="66">
        <v>9</v>
      </c>
      <c r="F45" s="67"/>
      <c r="G45" s="65">
        <f>B45-C45</f>
        <v>1</v>
      </c>
      <c r="H45" s="66">
        <f>D45-E45</f>
        <v>5</v>
      </c>
      <c r="I45" s="20" t="str">
        <f>IF(C45=0, "-", IF(G45/C45&lt;10, G45/C45, "&gt;999%"))</f>
        <v>-</v>
      </c>
      <c r="J45" s="21">
        <f>IF(E45=0, "-", IF(H45/E45&lt;10, H45/E45, "&gt;999%"))</f>
        <v>0.55555555555555558</v>
      </c>
    </row>
    <row r="46" spans="1:10" x14ac:dyDescent="0.25">
      <c r="A46" s="158" t="s">
        <v>287</v>
      </c>
      <c r="B46" s="65">
        <v>0</v>
      </c>
      <c r="C46" s="66">
        <v>0</v>
      </c>
      <c r="D46" s="65">
        <v>2</v>
      </c>
      <c r="E46" s="66">
        <v>1</v>
      </c>
      <c r="F46" s="67"/>
      <c r="G46" s="65">
        <f>B46-C46</f>
        <v>0</v>
      </c>
      <c r="H46" s="66">
        <f>D46-E46</f>
        <v>1</v>
      </c>
      <c r="I46" s="20" t="str">
        <f>IF(C46=0, "-", IF(G46/C46&lt;10, G46/C46, "&gt;999%"))</f>
        <v>-</v>
      </c>
      <c r="J46" s="21">
        <f>IF(E46=0, "-", IF(H46/E46&lt;10, H46/E46, "&gt;999%"))</f>
        <v>1</v>
      </c>
    </row>
    <row r="47" spans="1:10" s="160" customFormat="1" x14ac:dyDescent="0.25">
      <c r="A47" s="178" t="s">
        <v>641</v>
      </c>
      <c r="B47" s="71">
        <v>2</v>
      </c>
      <c r="C47" s="72">
        <v>0</v>
      </c>
      <c r="D47" s="71">
        <v>28</v>
      </c>
      <c r="E47" s="72">
        <v>24</v>
      </c>
      <c r="F47" s="73"/>
      <c r="G47" s="71">
        <f>B47-C47</f>
        <v>2</v>
      </c>
      <c r="H47" s="72">
        <f>D47-E47</f>
        <v>4</v>
      </c>
      <c r="I47" s="37" t="str">
        <f>IF(C47=0, "-", IF(G47/C47&lt;10, G47/C47, "&gt;999%"))</f>
        <v>-</v>
      </c>
      <c r="J47" s="38">
        <f>IF(E47=0, "-", IF(H47/E47&lt;10, H47/E47, "&gt;999%"))</f>
        <v>0.16666666666666666</v>
      </c>
    </row>
    <row r="48" spans="1:10" x14ac:dyDescent="0.25">
      <c r="A48" s="177"/>
      <c r="B48" s="143"/>
      <c r="C48" s="144"/>
      <c r="D48" s="143"/>
      <c r="E48" s="144"/>
      <c r="F48" s="145"/>
      <c r="G48" s="143"/>
      <c r="H48" s="144"/>
      <c r="I48" s="151"/>
      <c r="J48" s="152"/>
    </row>
    <row r="49" spans="1:10" s="139" customFormat="1" x14ac:dyDescent="0.25">
      <c r="A49" s="159" t="s">
        <v>36</v>
      </c>
      <c r="B49" s="65"/>
      <c r="C49" s="66"/>
      <c r="D49" s="65"/>
      <c r="E49" s="66"/>
      <c r="F49" s="67"/>
      <c r="G49" s="65"/>
      <c r="H49" s="66"/>
      <c r="I49" s="20"/>
      <c r="J49" s="21"/>
    </row>
    <row r="50" spans="1:10" x14ac:dyDescent="0.25">
      <c r="A50" s="158" t="s">
        <v>234</v>
      </c>
      <c r="B50" s="65">
        <v>2</v>
      </c>
      <c r="C50" s="66">
        <v>4</v>
      </c>
      <c r="D50" s="65">
        <v>72</v>
      </c>
      <c r="E50" s="66">
        <v>167</v>
      </c>
      <c r="F50" s="67"/>
      <c r="G50" s="65">
        <f t="shared" ref="G50:G72" si="4">B50-C50</f>
        <v>-2</v>
      </c>
      <c r="H50" s="66">
        <f t="shared" ref="H50:H72" si="5">D50-E50</f>
        <v>-95</v>
      </c>
      <c r="I50" s="20">
        <f t="shared" ref="I50:I72" si="6">IF(C50=0, "-", IF(G50/C50&lt;10, G50/C50, "&gt;999%"))</f>
        <v>-0.5</v>
      </c>
      <c r="J50" s="21">
        <f t="shared" ref="J50:J72" si="7">IF(E50=0, "-", IF(H50/E50&lt;10, H50/E50, "&gt;999%"))</f>
        <v>-0.56886227544910184</v>
      </c>
    </row>
    <row r="51" spans="1:10" x14ac:dyDescent="0.25">
      <c r="A51" s="158" t="s">
        <v>312</v>
      </c>
      <c r="B51" s="65">
        <v>8</v>
      </c>
      <c r="C51" s="66">
        <v>1</v>
      </c>
      <c r="D51" s="65">
        <v>37</v>
      </c>
      <c r="E51" s="66">
        <v>19</v>
      </c>
      <c r="F51" s="67"/>
      <c r="G51" s="65">
        <f t="shared" si="4"/>
        <v>7</v>
      </c>
      <c r="H51" s="66">
        <f t="shared" si="5"/>
        <v>18</v>
      </c>
      <c r="I51" s="20">
        <f t="shared" si="6"/>
        <v>7</v>
      </c>
      <c r="J51" s="21">
        <f t="shared" si="7"/>
        <v>0.94736842105263153</v>
      </c>
    </row>
    <row r="52" spans="1:10" x14ac:dyDescent="0.25">
      <c r="A52" s="158" t="s">
        <v>235</v>
      </c>
      <c r="B52" s="65">
        <v>9</v>
      </c>
      <c r="C52" s="66">
        <v>2</v>
      </c>
      <c r="D52" s="65">
        <v>104</v>
      </c>
      <c r="E52" s="66">
        <v>161</v>
      </c>
      <c r="F52" s="67"/>
      <c r="G52" s="65">
        <f t="shared" si="4"/>
        <v>7</v>
      </c>
      <c r="H52" s="66">
        <f t="shared" si="5"/>
        <v>-57</v>
      </c>
      <c r="I52" s="20">
        <f t="shared" si="6"/>
        <v>3.5</v>
      </c>
      <c r="J52" s="21">
        <f t="shared" si="7"/>
        <v>-0.35403726708074534</v>
      </c>
    </row>
    <row r="53" spans="1:10" x14ac:dyDescent="0.25">
      <c r="A53" s="158" t="s">
        <v>256</v>
      </c>
      <c r="B53" s="65">
        <v>7</v>
      </c>
      <c r="C53" s="66">
        <v>12</v>
      </c>
      <c r="D53" s="65">
        <v>99</v>
      </c>
      <c r="E53" s="66">
        <v>222</v>
      </c>
      <c r="F53" s="67"/>
      <c r="G53" s="65">
        <f t="shared" si="4"/>
        <v>-5</v>
      </c>
      <c r="H53" s="66">
        <f t="shared" si="5"/>
        <v>-123</v>
      </c>
      <c r="I53" s="20">
        <f t="shared" si="6"/>
        <v>-0.41666666666666669</v>
      </c>
      <c r="J53" s="21">
        <f t="shared" si="7"/>
        <v>-0.55405405405405406</v>
      </c>
    </row>
    <row r="54" spans="1:10" x14ac:dyDescent="0.25">
      <c r="A54" s="158" t="s">
        <v>325</v>
      </c>
      <c r="B54" s="65">
        <v>0</v>
      </c>
      <c r="C54" s="66">
        <v>5</v>
      </c>
      <c r="D54" s="65">
        <v>58</v>
      </c>
      <c r="E54" s="66">
        <v>75</v>
      </c>
      <c r="F54" s="67"/>
      <c r="G54" s="65">
        <f t="shared" si="4"/>
        <v>-5</v>
      </c>
      <c r="H54" s="66">
        <f t="shared" si="5"/>
        <v>-17</v>
      </c>
      <c r="I54" s="20">
        <f t="shared" si="6"/>
        <v>-1</v>
      </c>
      <c r="J54" s="21">
        <f t="shared" si="7"/>
        <v>-0.22666666666666666</v>
      </c>
    </row>
    <row r="55" spans="1:10" x14ac:dyDescent="0.25">
      <c r="A55" s="158" t="s">
        <v>257</v>
      </c>
      <c r="B55" s="65">
        <v>1</v>
      </c>
      <c r="C55" s="66">
        <v>0</v>
      </c>
      <c r="D55" s="65">
        <v>42</v>
      </c>
      <c r="E55" s="66">
        <v>16</v>
      </c>
      <c r="F55" s="67"/>
      <c r="G55" s="65">
        <f t="shared" si="4"/>
        <v>1</v>
      </c>
      <c r="H55" s="66">
        <f t="shared" si="5"/>
        <v>26</v>
      </c>
      <c r="I55" s="20" t="str">
        <f t="shared" si="6"/>
        <v>-</v>
      </c>
      <c r="J55" s="21">
        <f t="shared" si="7"/>
        <v>1.625</v>
      </c>
    </row>
    <row r="56" spans="1:10" x14ac:dyDescent="0.25">
      <c r="A56" s="158" t="s">
        <v>277</v>
      </c>
      <c r="B56" s="65">
        <v>0</v>
      </c>
      <c r="C56" s="66">
        <v>1</v>
      </c>
      <c r="D56" s="65">
        <v>14</v>
      </c>
      <c r="E56" s="66">
        <v>21</v>
      </c>
      <c r="F56" s="67"/>
      <c r="G56" s="65">
        <f t="shared" si="4"/>
        <v>-1</v>
      </c>
      <c r="H56" s="66">
        <f t="shared" si="5"/>
        <v>-7</v>
      </c>
      <c r="I56" s="20">
        <f t="shared" si="6"/>
        <v>-1</v>
      </c>
      <c r="J56" s="21">
        <f t="shared" si="7"/>
        <v>-0.33333333333333331</v>
      </c>
    </row>
    <row r="57" spans="1:10" x14ac:dyDescent="0.25">
      <c r="A57" s="158" t="s">
        <v>288</v>
      </c>
      <c r="B57" s="65">
        <v>0</v>
      </c>
      <c r="C57" s="66">
        <v>0</v>
      </c>
      <c r="D57" s="65">
        <v>0</v>
      </c>
      <c r="E57" s="66">
        <v>2</v>
      </c>
      <c r="F57" s="67"/>
      <c r="G57" s="65">
        <f t="shared" si="4"/>
        <v>0</v>
      </c>
      <c r="H57" s="66">
        <f t="shared" si="5"/>
        <v>-2</v>
      </c>
      <c r="I57" s="20" t="str">
        <f t="shared" si="6"/>
        <v>-</v>
      </c>
      <c r="J57" s="21">
        <f t="shared" si="7"/>
        <v>-1</v>
      </c>
    </row>
    <row r="58" spans="1:10" x14ac:dyDescent="0.25">
      <c r="A58" s="158" t="s">
        <v>289</v>
      </c>
      <c r="B58" s="65">
        <v>0</v>
      </c>
      <c r="C58" s="66">
        <v>0</v>
      </c>
      <c r="D58" s="65">
        <v>0</v>
      </c>
      <c r="E58" s="66">
        <v>4</v>
      </c>
      <c r="F58" s="67"/>
      <c r="G58" s="65">
        <f t="shared" si="4"/>
        <v>0</v>
      </c>
      <c r="H58" s="66">
        <f t="shared" si="5"/>
        <v>-4</v>
      </c>
      <c r="I58" s="20" t="str">
        <f t="shared" si="6"/>
        <v>-</v>
      </c>
      <c r="J58" s="21">
        <f t="shared" si="7"/>
        <v>-1</v>
      </c>
    </row>
    <row r="59" spans="1:10" x14ac:dyDescent="0.25">
      <c r="A59" s="158" t="s">
        <v>340</v>
      </c>
      <c r="B59" s="65">
        <v>0</v>
      </c>
      <c r="C59" s="66">
        <v>1</v>
      </c>
      <c r="D59" s="65">
        <v>2</v>
      </c>
      <c r="E59" s="66">
        <v>2</v>
      </c>
      <c r="F59" s="67"/>
      <c r="G59" s="65">
        <f t="shared" si="4"/>
        <v>-1</v>
      </c>
      <c r="H59" s="66">
        <f t="shared" si="5"/>
        <v>0</v>
      </c>
      <c r="I59" s="20">
        <f t="shared" si="6"/>
        <v>-1</v>
      </c>
      <c r="J59" s="21">
        <f t="shared" si="7"/>
        <v>0</v>
      </c>
    </row>
    <row r="60" spans="1:10" x14ac:dyDescent="0.25">
      <c r="A60" s="158" t="s">
        <v>290</v>
      </c>
      <c r="B60" s="65">
        <v>0</v>
      </c>
      <c r="C60" s="66">
        <v>0</v>
      </c>
      <c r="D60" s="65">
        <v>0</v>
      </c>
      <c r="E60" s="66">
        <v>2</v>
      </c>
      <c r="F60" s="67"/>
      <c r="G60" s="65">
        <f t="shared" si="4"/>
        <v>0</v>
      </c>
      <c r="H60" s="66">
        <f t="shared" si="5"/>
        <v>-2</v>
      </c>
      <c r="I60" s="20" t="str">
        <f t="shared" si="6"/>
        <v>-</v>
      </c>
      <c r="J60" s="21">
        <f t="shared" si="7"/>
        <v>-1</v>
      </c>
    </row>
    <row r="61" spans="1:10" x14ac:dyDescent="0.25">
      <c r="A61" s="158" t="s">
        <v>236</v>
      </c>
      <c r="B61" s="65">
        <v>0</v>
      </c>
      <c r="C61" s="66">
        <v>0</v>
      </c>
      <c r="D61" s="65">
        <v>0</v>
      </c>
      <c r="E61" s="66">
        <v>8</v>
      </c>
      <c r="F61" s="67"/>
      <c r="G61" s="65">
        <f t="shared" si="4"/>
        <v>0</v>
      </c>
      <c r="H61" s="66">
        <f t="shared" si="5"/>
        <v>-8</v>
      </c>
      <c r="I61" s="20" t="str">
        <f t="shared" si="6"/>
        <v>-</v>
      </c>
      <c r="J61" s="21">
        <f t="shared" si="7"/>
        <v>-1</v>
      </c>
    </row>
    <row r="62" spans="1:10" x14ac:dyDescent="0.25">
      <c r="A62" s="158" t="s">
        <v>258</v>
      </c>
      <c r="B62" s="65">
        <v>0</v>
      </c>
      <c r="C62" s="66">
        <v>0</v>
      </c>
      <c r="D62" s="65">
        <v>25</v>
      </c>
      <c r="E62" s="66">
        <v>0</v>
      </c>
      <c r="F62" s="67"/>
      <c r="G62" s="65">
        <f t="shared" si="4"/>
        <v>0</v>
      </c>
      <c r="H62" s="66">
        <f t="shared" si="5"/>
        <v>25</v>
      </c>
      <c r="I62" s="20" t="str">
        <f t="shared" si="6"/>
        <v>-</v>
      </c>
      <c r="J62" s="21" t="str">
        <f t="shared" si="7"/>
        <v>-</v>
      </c>
    </row>
    <row r="63" spans="1:10" x14ac:dyDescent="0.25">
      <c r="A63" s="158" t="s">
        <v>460</v>
      </c>
      <c r="B63" s="65">
        <v>1</v>
      </c>
      <c r="C63" s="66">
        <v>0</v>
      </c>
      <c r="D63" s="65">
        <v>30</v>
      </c>
      <c r="E63" s="66">
        <v>0</v>
      </c>
      <c r="F63" s="67"/>
      <c r="G63" s="65">
        <f t="shared" si="4"/>
        <v>1</v>
      </c>
      <c r="H63" s="66">
        <f t="shared" si="5"/>
        <v>30</v>
      </c>
      <c r="I63" s="20" t="str">
        <f t="shared" si="6"/>
        <v>-</v>
      </c>
      <c r="J63" s="21" t="str">
        <f t="shared" si="7"/>
        <v>-</v>
      </c>
    </row>
    <row r="64" spans="1:10" x14ac:dyDescent="0.25">
      <c r="A64" s="158" t="s">
        <v>385</v>
      </c>
      <c r="B64" s="65">
        <v>0</v>
      </c>
      <c r="C64" s="66">
        <v>14</v>
      </c>
      <c r="D64" s="65">
        <v>133</v>
      </c>
      <c r="E64" s="66">
        <v>187</v>
      </c>
      <c r="F64" s="67"/>
      <c r="G64" s="65">
        <f t="shared" si="4"/>
        <v>-14</v>
      </c>
      <c r="H64" s="66">
        <f t="shared" si="5"/>
        <v>-54</v>
      </c>
      <c r="I64" s="20">
        <f t="shared" si="6"/>
        <v>-1</v>
      </c>
      <c r="J64" s="21">
        <f t="shared" si="7"/>
        <v>-0.28877005347593582</v>
      </c>
    </row>
    <row r="65" spans="1:10" x14ac:dyDescent="0.25">
      <c r="A65" s="158" t="s">
        <v>386</v>
      </c>
      <c r="B65" s="65">
        <v>6</v>
      </c>
      <c r="C65" s="66">
        <v>1</v>
      </c>
      <c r="D65" s="65">
        <v>41</v>
      </c>
      <c r="E65" s="66">
        <v>66</v>
      </c>
      <c r="F65" s="67"/>
      <c r="G65" s="65">
        <f t="shared" si="4"/>
        <v>5</v>
      </c>
      <c r="H65" s="66">
        <f t="shared" si="5"/>
        <v>-25</v>
      </c>
      <c r="I65" s="20">
        <f t="shared" si="6"/>
        <v>5</v>
      </c>
      <c r="J65" s="21">
        <f t="shared" si="7"/>
        <v>-0.37878787878787878</v>
      </c>
    </row>
    <row r="66" spans="1:10" x14ac:dyDescent="0.25">
      <c r="A66" s="158" t="s">
        <v>418</v>
      </c>
      <c r="B66" s="65">
        <v>8</v>
      </c>
      <c r="C66" s="66">
        <v>19</v>
      </c>
      <c r="D66" s="65">
        <v>209</v>
      </c>
      <c r="E66" s="66">
        <v>301</v>
      </c>
      <c r="F66" s="67"/>
      <c r="G66" s="65">
        <f t="shared" si="4"/>
        <v>-11</v>
      </c>
      <c r="H66" s="66">
        <f t="shared" si="5"/>
        <v>-92</v>
      </c>
      <c r="I66" s="20">
        <f t="shared" si="6"/>
        <v>-0.57894736842105265</v>
      </c>
      <c r="J66" s="21">
        <f t="shared" si="7"/>
        <v>-0.30564784053156147</v>
      </c>
    </row>
    <row r="67" spans="1:10" x14ac:dyDescent="0.25">
      <c r="A67" s="158" t="s">
        <v>419</v>
      </c>
      <c r="B67" s="65">
        <v>3</v>
      </c>
      <c r="C67" s="66">
        <v>1</v>
      </c>
      <c r="D67" s="65">
        <v>72</v>
      </c>
      <c r="E67" s="66">
        <v>50</v>
      </c>
      <c r="F67" s="67"/>
      <c r="G67" s="65">
        <f t="shared" si="4"/>
        <v>2</v>
      </c>
      <c r="H67" s="66">
        <f t="shared" si="5"/>
        <v>22</v>
      </c>
      <c r="I67" s="20">
        <f t="shared" si="6"/>
        <v>2</v>
      </c>
      <c r="J67" s="21">
        <f t="shared" si="7"/>
        <v>0.44</v>
      </c>
    </row>
    <row r="68" spans="1:10" x14ac:dyDescent="0.25">
      <c r="A68" s="158" t="s">
        <v>461</v>
      </c>
      <c r="B68" s="65">
        <v>9</v>
      </c>
      <c r="C68" s="66">
        <v>17</v>
      </c>
      <c r="D68" s="65">
        <v>150</v>
      </c>
      <c r="E68" s="66">
        <v>158</v>
      </c>
      <c r="F68" s="67"/>
      <c r="G68" s="65">
        <f t="shared" si="4"/>
        <v>-8</v>
      </c>
      <c r="H68" s="66">
        <f t="shared" si="5"/>
        <v>-8</v>
      </c>
      <c r="I68" s="20">
        <f t="shared" si="6"/>
        <v>-0.47058823529411764</v>
      </c>
      <c r="J68" s="21">
        <f t="shared" si="7"/>
        <v>-5.0632911392405063E-2</v>
      </c>
    </row>
    <row r="69" spans="1:10" x14ac:dyDescent="0.25">
      <c r="A69" s="158" t="s">
        <v>462</v>
      </c>
      <c r="B69" s="65">
        <v>0</v>
      </c>
      <c r="C69" s="66">
        <v>2</v>
      </c>
      <c r="D69" s="65">
        <v>34</v>
      </c>
      <c r="E69" s="66">
        <v>28</v>
      </c>
      <c r="F69" s="67"/>
      <c r="G69" s="65">
        <f t="shared" si="4"/>
        <v>-2</v>
      </c>
      <c r="H69" s="66">
        <f t="shared" si="5"/>
        <v>6</v>
      </c>
      <c r="I69" s="20">
        <f t="shared" si="6"/>
        <v>-1</v>
      </c>
      <c r="J69" s="21">
        <f t="shared" si="7"/>
        <v>0.21428571428571427</v>
      </c>
    </row>
    <row r="70" spans="1:10" x14ac:dyDescent="0.25">
      <c r="A70" s="158" t="s">
        <v>483</v>
      </c>
      <c r="B70" s="65">
        <v>0</v>
      </c>
      <c r="C70" s="66">
        <v>2</v>
      </c>
      <c r="D70" s="65">
        <v>39</v>
      </c>
      <c r="E70" s="66">
        <v>26</v>
      </c>
      <c r="F70" s="67"/>
      <c r="G70" s="65">
        <f t="shared" si="4"/>
        <v>-2</v>
      </c>
      <c r="H70" s="66">
        <f t="shared" si="5"/>
        <v>13</v>
      </c>
      <c r="I70" s="20">
        <f t="shared" si="6"/>
        <v>-1</v>
      </c>
      <c r="J70" s="21">
        <f t="shared" si="7"/>
        <v>0.5</v>
      </c>
    </row>
    <row r="71" spans="1:10" x14ac:dyDescent="0.25">
      <c r="A71" s="158" t="s">
        <v>326</v>
      </c>
      <c r="B71" s="65">
        <v>0</v>
      </c>
      <c r="C71" s="66">
        <v>0</v>
      </c>
      <c r="D71" s="65">
        <v>5</v>
      </c>
      <c r="E71" s="66">
        <v>7</v>
      </c>
      <c r="F71" s="67"/>
      <c r="G71" s="65">
        <f t="shared" si="4"/>
        <v>0</v>
      </c>
      <c r="H71" s="66">
        <f t="shared" si="5"/>
        <v>-2</v>
      </c>
      <c r="I71" s="20" t="str">
        <f t="shared" si="6"/>
        <v>-</v>
      </c>
      <c r="J71" s="21">
        <f t="shared" si="7"/>
        <v>-0.2857142857142857</v>
      </c>
    </row>
    <row r="72" spans="1:10" s="160" customFormat="1" x14ac:dyDescent="0.25">
      <c r="A72" s="178" t="s">
        <v>642</v>
      </c>
      <c r="B72" s="71">
        <v>54</v>
      </c>
      <c r="C72" s="72">
        <v>82</v>
      </c>
      <c r="D72" s="71">
        <v>1166</v>
      </c>
      <c r="E72" s="72">
        <v>1522</v>
      </c>
      <c r="F72" s="73"/>
      <c r="G72" s="71">
        <f t="shared" si="4"/>
        <v>-28</v>
      </c>
      <c r="H72" s="72">
        <f t="shared" si="5"/>
        <v>-356</v>
      </c>
      <c r="I72" s="37">
        <f t="shared" si="6"/>
        <v>-0.34146341463414637</v>
      </c>
      <c r="J72" s="38">
        <f t="shared" si="7"/>
        <v>-0.23390275952693823</v>
      </c>
    </row>
    <row r="73" spans="1:10" x14ac:dyDescent="0.25">
      <c r="A73" s="177"/>
      <c r="B73" s="143"/>
      <c r="C73" s="144"/>
      <c r="D73" s="143"/>
      <c r="E73" s="144"/>
      <c r="F73" s="145"/>
      <c r="G73" s="143"/>
      <c r="H73" s="144"/>
      <c r="I73" s="151"/>
      <c r="J73" s="152"/>
    </row>
    <row r="74" spans="1:10" s="139" customFormat="1" x14ac:dyDescent="0.25">
      <c r="A74" s="159" t="s">
        <v>37</v>
      </c>
      <c r="B74" s="65"/>
      <c r="C74" s="66"/>
      <c r="D74" s="65"/>
      <c r="E74" s="66"/>
      <c r="F74" s="67"/>
      <c r="G74" s="65"/>
      <c r="H74" s="66"/>
      <c r="I74" s="20"/>
      <c r="J74" s="21"/>
    </row>
    <row r="75" spans="1:10" x14ac:dyDescent="0.25">
      <c r="A75" s="158" t="s">
        <v>394</v>
      </c>
      <c r="B75" s="65">
        <v>95</v>
      </c>
      <c r="C75" s="66">
        <v>0</v>
      </c>
      <c r="D75" s="65">
        <v>215</v>
      </c>
      <c r="E75" s="66">
        <v>0</v>
      </c>
      <c r="F75" s="67"/>
      <c r="G75" s="65">
        <f>B75-C75</f>
        <v>95</v>
      </c>
      <c r="H75" s="66">
        <f>D75-E75</f>
        <v>215</v>
      </c>
      <c r="I75" s="20" t="str">
        <f>IF(C75=0, "-", IF(G75/C75&lt;10, G75/C75, "&gt;999%"))</f>
        <v>-</v>
      </c>
      <c r="J75" s="21" t="str">
        <f>IF(E75=0, "-", IF(H75/E75&lt;10, H75/E75, "&gt;999%"))</f>
        <v>-</v>
      </c>
    </row>
    <row r="76" spans="1:10" s="160" customFormat="1" x14ac:dyDescent="0.25">
      <c r="A76" s="178" t="s">
        <v>643</v>
      </c>
      <c r="B76" s="71">
        <v>95</v>
      </c>
      <c r="C76" s="72">
        <v>0</v>
      </c>
      <c r="D76" s="71">
        <v>215</v>
      </c>
      <c r="E76" s="72">
        <v>0</v>
      </c>
      <c r="F76" s="73"/>
      <c r="G76" s="71">
        <f>B76-C76</f>
        <v>95</v>
      </c>
      <c r="H76" s="72">
        <f>D76-E76</f>
        <v>215</v>
      </c>
      <c r="I76" s="37" t="str">
        <f>IF(C76=0, "-", IF(G76/C76&lt;10, G76/C76, "&gt;999%"))</f>
        <v>-</v>
      </c>
      <c r="J76" s="38" t="str">
        <f>IF(E76=0, "-", IF(H76/E76&lt;10, H76/E76, "&gt;999%"))</f>
        <v>-</v>
      </c>
    </row>
    <row r="77" spans="1:10" x14ac:dyDescent="0.25">
      <c r="A77" s="177"/>
      <c r="B77" s="143"/>
      <c r="C77" s="144"/>
      <c r="D77" s="143"/>
      <c r="E77" s="144"/>
      <c r="F77" s="145"/>
      <c r="G77" s="143"/>
      <c r="H77" s="144"/>
      <c r="I77" s="151"/>
      <c r="J77" s="152"/>
    </row>
    <row r="78" spans="1:10" s="139" customFormat="1" x14ac:dyDescent="0.25">
      <c r="A78" s="159" t="s">
        <v>38</v>
      </c>
      <c r="B78" s="65"/>
      <c r="C78" s="66"/>
      <c r="D78" s="65"/>
      <c r="E78" s="66"/>
      <c r="F78" s="67"/>
      <c r="G78" s="65"/>
      <c r="H78" s="66"/>
      <c r="I78" s="20"/>
      <c r="J78" s="21"/>
    </row>
    <row r="79" spans="1:10" x14ac:dyDescent="0.25">
      <c r="A79" s="158" t="s">
        <v>327</v>
      </c>
      <c r="B79" s="65">
        <v>3</v>
      </c>
      <c r="C79" s="66">
        <v>0</v>
      </c>
      <c r="D79" s="65">
        <v>18</v>
      </c>
      <c r="E79" s="66">
        <v>0</v>
      </c>
      <c r="F79" s="67"/>
      <c r="G79" s="65">
        <f>B79-C79</f>
        <v>3</v>
      </c>
      <c r="H79" s="66">
        <f>D79-E79</f>
        <v>18</v>
      </c>
      <c r="I79" s="20" t="str">
        <f>IF(C79=0, "-", IF(G79/C79&lt;10, G79/C79, "&gt;999%"))</f>
        <v>-</v>
      </c>
      <c r="J79" s="21" t="str">
        <f>IF(E79=0, "-", IF(H79/E79&lt;10, H79/E79, "&gt;999%"))</f>
        <v>-</v>
      </c>
    </row>
    <row r="80" spans="1:10" x14ac:dyDescent="0.25">
      <c r="A80" s="158" t="s">
        <v>521</v>
      </c>
      <c r="B80" s="65">
        <v>8</v>
      </c>
      <c r="C80" s="66">
        <v>24</v>
      </c>
      <c r="D80" s="65">
        <v>137</v>
      </c>
      <c r="E80" s="66">
        <v>188</v>
      </c>
      <c r="F80" s="67"/>
      <c r="G80" s="65">
        <f>B80-C80</f>
        <v>-16</v>
      </c>
      <c r="H80" s="66">
        <f>D80-E80</f>
        <v>-51</v>
      </c>
      <c r="I80" s="20">
        <f>IF(C80=0, "-", IF(G80/C80&lt;10, G80/C80, "&gt;999%"))</f>
        <v>-0.66666666666666663</v>
      </c>
      <c r="J80" s="21">
        <f>IF(E80=0, "-", IF(H80/E80&lt;10, H80/E80, "&gt;999%"))</f>
        <v>-0.27127659574468083</v>
      </c>
    </row>
    <row r="81" spans="1:10" x14ac:dyDescent="0.25">
      <c r="A81" s="158" t="s">
        <v>522</v>
      </c>
      <c r="B81" s="65">
        <v>7</v>
      </c>
      <c r="C81" s="66">
        <v>0</v>
      </c>
      <c r="D81" s="65">
        <v>63</v>
      </c>
      <c r="E81" s="66">
        <v>0</v>
      </c>
      <c r="F81" s="67"/>
      <c r="G81" s="65">
        <f>B81-C81</f>
        <v>7</v>
      </c>
      <c r="H81" s="66">
        <f>D81-E81</f>
        <v>63</v>
      </c>
      <c r="I81" s="20" t="str">
        <f>IF(C81=0, "-", IF(G81/C81&lt;10, G81/C81, "&gt;999%"))</f>
        <v>-</v>
      </c>
      <c r="J81" s="21" t="str">
        <f>IF(E81=0, "-", IF(H81/E81&lt;10, H81/E81, "&gt;999%"))</f>
        <v>-</v>
      </c>
    </row>
    <row r="82" spans="1:10" s="160" customFormat="1" x14ac:dyDescent="0.25">
      <c r="A82" s="178" t="s">
        <v>644</v>
      </c>
      <c r="B82" s="71">
        <v>18</v>
      </c>
      <c r="C82" s="72">
        <v>24</v>
      </c>
      <c r="D82" s="71">
        <v>218</v>
      </c>
      <c r="E82" s="72">
        <v>188</v>
      </c>
      <c r="F82" s="73"/>
      <c r="G82" s="71">
        <f>B82-C82</f>
        <v>-6</v>
      </c>
      <c r="H82" s="72">
        <f>D82-E82</f>
        <v>30</v>
      </c>
      <c r="I82" s="37">
        <f>IF(C82=0, "-", IF(G82/C82&lt;10, G82/C82, "&gt;999%"))</f>
        <v>-0.25</v>
      </c>
      <c r="J82" s="38">
        <f>IF(E82=0, "-", IF(H82/E82&lt;10, H82/E82, "&gt;999%"))</f>
        <v>0.15957446808510639</v>
      </c>
    </row>
    <row r="83" spans="1:10" x14ac:dyDescent="0.25">
      <c r="A83" s="177"/>
      <c r="B83" s="143"/>
      <c r="C83" s="144"/>
      <c r="D83" s="143"/>
      <c r="E83" s="144"/>
      <c r="F83" s="145"/>
      <c r="G83" s="143"/>
      <c r="H83" s="144"/>
      <c r="I83" s="151"/>
      <c r="J83" s="152"/>
    </row>
    <row r="84" spans="1:10" s="139" customFormat="1" x14ac:dyDescent="0.25">
      <c r="A84" s="159" t="s">
        <v>39</v>
      </c>
      <c r="B84" s="65"/>
      <c r="C84" s="66"/>
      <c r="D84" s="65"/>
      <c r="E84" s="66"/>
      <c r="F84" s="67"/>
      <c r="G84" s="65"/>
      <c r="H84" s="66"/>
      <c r="I84" s="20"/>
      <c r="J84" s="21"/>
    </row>
    <row r="85" spans="1:10" x14ac:dyDescent="0.25">
      <c r="A85" s="158" t="s">
        <v>285</v>
      </c>
      <c r="B85" s="65">
        <v>0</v>
      </c>
      <c r="C85" s="66">
        <v>1</v>
      </c>
      <c r="D85" s="65">
        <v>7</v>
      </c>
      <c r="E85" s="66">
        <v>9</v>
      </c>
      <c r="F85" s="67"/>
      <c r="G85" s="65">
        <f>B85-C85</f>
        <v>-1</v>
      </c>
      <c r="H85" s="66">
        <f>D85-E85</f>
        <v>-2</v>
      </c>
      <c r="I85" s="20">
        <f>IF(C85=0, "-", IF(G85/C85&lt;10, G85/C85, "&gt;999%"))</f>
        <v>-1</v>
      </c>
      <c r="J85" s="21">
        <f>IF(E85=0, "-", IF(H85/E85&lt;10, H85/E85, "&gt;999%"))</f>
        <v>-0.22222222222222221</v>
      </c>
    </row>
    <row r="86" spans="1:10" s="160" customFormat="1" x14ac:dyDescent="0.25">
      <c r="A86" s="178" t="s">
        <v>645</v>
      </c>
      <c r="B86" s="71">
        <v>0</v>
      </c>
      <c r="C86" s="72">
        <v>1</v>
      </c>
      <c r="D86" s="71">
        <v>7</v>
      </c>
      <c r="E86" s="72">
        <v>9</v>
      </c>
      <c r="F86" s="73"/>
      <c r="G86" s="71">
        <f>B86-C86</f>
        <v>-1</v>
      </c>
      <c r="H86" s="72">
        <f>D86-E86</f>
        <v>-2</v>
      </c>
      <c r="I86" s="37">
        <f>IF(C86=0, "-", IF(G86/C86&lt;10, G86/C86, "&gt;999%"))</f>
        <v>-1</v>
      </c>
      <c r="J86" s="38">
        <f>IF(E86=0, "-", IF(H86/E86&lt;10, H86/E86, "&gt;999%"))</f>
        <v>-0.22222222222222221</v>
      </c>
    </row>
    <row r="87" spans="1:10" x14ac:dyDescent="0.25">
      <c r="A87" s="177"/>
      <c r="B87" s="143"/>
      <c r="C87" s="144"/>
      <c r="D87" s="143"/>
      <c r="E87" s="144"/>
      <c r="F87" s="145"/>
      <c r="G87" s="143"/>
      <c r="H87" s="144"/>
      <c r="I87" s="151"/>
      <c r="J87" s="152"/>
    </row>
    <row r="88" spans="1:10" s="139" customFormat="1" x14ac:dyDescent="0.25">
      <c r="A88" s="159" t="s">
        <v>40</v>
      </c>
      <c r="B88" s="65"/>
      <c r="C88" s="66"/>
      <c r="D88" s="65"/>
      <c r="E88" s="66"/>
      <c r="F88" s="67"/>
      <c r="G88" s="65"/>
      <c r="H88" s="66"/>
      <c r="I88" s="20"/>
      <c r="J88" s="21"/>
    </row>
    <row r="89" spans="1:10" x14ac:dyDescent="0.25">
      <c r="A89" s="158" t="s">
        <v>215</v>
      </c>
      <c r="B89" s="65">
        <v>1</v>
      </c>
      <c r="C89" s="66">
        <v>0</v>
      </c>
      <c r="D89" s="65">
        <v>4</v>
      </c>
      <c r="E89" s="66">
        <v>5</v>
      </c>
      <c r="F89" s="67"/>
      <c r="G89" s="65">
        <f>B89-C89</f>
        <v>1</v>
      </c>
      <c r="H89" s="66">
        <f>D89-E89</f>
        <v>-1</v>
      </c>
      <c r="I89" s="20" t="str">
        <f>IF(C89=0, "-", IF(G89/C89&lt;10, G89/C89, "&gt;999%"))</f>
        <v>-</v>
      </c>
      <c r="J89" s="21">
        <f>IF(E89=0, "-", IF(H89/E89&lt;10, H89/E89, "&gt;999%"))</f>
        <v>-0.2</v>
      </c>
    </row>
    <row r="90" spans="1:10" x14ac:dyDescent="0.25">
      <c r="A90" s="158" t="s">
        <v>360</v>
      </c>
      <c r="B90" s="65">
        <v>0</v>
      </c>
      <c r="C90" s="66">
        <v>1</v>
      </c>
      <c r="D90" s="65">
        <v>7</v>
      </c>
      <c r="E90" s="66">
        <v>1</v>
      </c>
      <c r="F90" s="67"/>
      <c r="G90" s="65">
        <f>B90-C90</f>
        <v>-1</v>
      </c>
      <c r="H90" s="66">
        <f>D90-E90</f>
        <v>6</v>
      </c>
      <c r="I90" s="20">
        <f>IF(C90=0, "-", IF(G90/C90&lt;10, G90/C90, "&gt;999%"))</f>
        <v>-1</v>
      </c>
      <c r="J90" s="21">
        <f>IF(E90=0, "-", IF(H90/E90&lt;10, H90/E90, "&gt;999%"))</f>
        <v>6</v>
      </c>
    </row>
    <row r="91" spans="1:10" x14ac:dyDescent="0.25">
      <c r="A91" s="158" t="s">
        <v>395</v>
      </c>
      <c r="B91" s="65">
        <v>0</v>
      </c>
      <c r="C91" s="66">
        <v>0</v>
      </c>
      <c r="D91" s="65">
        <v>11</v>
      </c>
      <c r="E91" s="66">
        <v>3</v>
      </c>
      <c r="F91" s="67"/>
      <c r="G91" s="65">
        <f>B91-C91</f>
        <v>0</v>
      </c>
      <c r="H91" s="66">
        <f>D91-E91</f>
        <v>8</v>
      </c>
      <c r="I91" s="20" t="str">
        <f>IF(C91=0, "-", IF(G91/C91&lt;10, G91/C91, "&gt;999%"))</f>
        <v>-</v>
      </c>
      <c r="J91" s="21">
        <f>IF(E91=0, "-", IF(H91/E91&lt;10, H91/E91, "&gt;999%"))</f>
        <v>2.6666666666666665</v>
      </c>
    </row>
    <row r="92" spans="1:10" x14ac:dyDescent="0.25">
      <c r="A92" s="158" t="s">
        <v>271</v>
      </c>
      <c r="B92" s="65">
        <v>0</v>
      </c>
      <c r="C92" s="66">
        <v>0</v>
      </c>
      <c r="D92" s="65">
        <v>2</v>
      </c>
      <c r="E92" s="66">
        <v>0</v>
      </c>
      <c r="F92" s="67"/>
      <c r="G92" s="65">
        <f>B92-C92</f>
        <v>0</v>
      </c>
      <c r="H92" s="66">
        <f>D92-E92</f>
        <v>2</v>
      </c>
      <c r="I92" s="20" t="str">
        <f>IF(C92=0, "-", IF(G92/C92&lt;10, G92/C92, "&gt;999%"))</f>
        <v>-</v>
      </c>
      <c r="J92" s="21" t="str">
        <f>IF(E92=0, "-", IF(H92/E92&lt;10, H92/E92, "&gt;999%"))</f>
        <v>-</v>
      </c>
    </row>
    <row r="93" spans="1:10" s="160" customFormat="1" x14ac:dyDescent="0.25">
      <c r="A93" s="178" t="s">
        <v>646</v>
      </c>
      <c r="B93" s="71">
        <v>1</v>
      </c>
      <c r="C93" s="72">
        <v>1</v>
      </c>
      <c r="D93" s="71">
        <v>24</v>
      </c>
      <c r="E93" s="72">
        <v>9</v>
      </c>
      <c r="F93" s="73"/>
      <c r="G93" s="71">
        <f>B93-C93</f>
        <v>0</v>
      </c>
      <c r="H93" s="72">
        <f>D93-E93</f>
        <v>15</v>
      </c>
      <c r="I93" s="37">
        <f>IF(C93=0, "-", IF(G93/C93&lt;10, G93/C93, "&gt;999%"))</f>
        <v>0</v>
      </c>
      <c r="J93" s="38">
        <f>IF(E93=0, "-", IF(H93/E93&lt;10, H93/E93, "&gt;999%"))</f>
        <v>1.6666666666666667</v>
      </c>
    </row>
    <row r="94" spans="1:10" x14ac:dyDescent="0.25">
      <c r="A94" s="177"/>
      <c r="B94" s="143"/>
      <c r="C94" s="144"/>
      <c r="D94" s="143"/>
      <c r="E94" s="144"/>
      <c r="F94" s="145"/>
      <c r="G94" s="143"/>
      <c r="H94" s="144"/>
      <c r="I94" s="151"/>
      <c r="J94" s="152"/>
    </row>
    <row r="95" spans="1:10" s="139" customFormat="1" x14ac:dyDescent="0.25">
      <c r="A95" s="159" t="s">
        <v>41</v>
      </c>
      <c r="B95" s="65"/>
      <c r="C95" s="66"/>
      <c r="D95" s="65"/>
      <c r="E95" s="66"/>
      <c r="F95" s="67"/>
      <c r="G95" s="65"/>
      <c r="H95" s="66"/>
      <c r="I95" s="20"/>
      <c r="J95" s="21"/>
    </row>
    <row r="96" spans="1:10" x14ac:dyDescent="0.25">
      <c r="A96" s="158" t="s">
        <v>420</v>
      </c>
      <c r="B96" s="65">
        <v>2</v>
      </c>
      <c r="C96" s="66">
        <v>0</v>
      </c>
      <c r="D96" s="65">
        <v>14</v>
      </c>
      <c r="E96" s="66">
        <v>0</v>
      </c>
      <c r="F96" s="67"/>
      <c r="G96" s="65">
        <f>B96-C96</f>
        <v>2</v>
      </c>
      <c r="H96" s="66">
        <f>D96-E96</f>
        <v>14</v>
      </c>
      <c r="I96" s="20" t="str">
        <f>IF(C96=0, "-", IF(G96/C96&lt;10, G96/C96, "&gt;999%"))</f>
        <v>-</v>
      </c>
      <c r="J96" s="21" t="str">
        <f>IF(E96=0, "-", IF(H96/E96&lt;10, H96/E96, "&gt;999%"))</f>
        <v>-</v>
      </c>
    </row>
    <row r="97" spans="1:10" x14ac:dyDescent="0.25">
      <c r="A97" s="158" t="s">
        <v>396</v>
      </c>
      <c r="B97" s="65">
        <v>13</v>
      </c>
      <c r="C97" s="66">
        <v>0</v>
      </c>
      <c r="D97" s="65">
        <v>60</v>
      </c>
      <c r="E97" s="66">
        <v>0</v>
      </c>
      <c r="F97" s="67"/>
      <c r="G97" s="65">
        <f>B97-C97</f>
        <v>13</v>
      </c>
      <c r="H97" s="66">
        <f>D97-E97</f>
        <v>60</v>
      </c>
      <c r="I97" s="20" t="str">
        <f>IF(C97=0, "-", IF(G97/C97&lt;10, G97/C97, "&gt;999%"))</f>
        <v>-</v>
      </c>
      <c r="J97" s="21" t="str">
        <f>IF(E97=0, "-", IF(H97/E97&lt;10, H97/E97, "&gt;999%"))</f>
        <v>-</v>
      </c>
    </row>
    <row r="98" spans="1:10" x14ac:dyDescent="0.25">
      <c r="A98" s="158" t="s">
        <v>237</v>
      </c>
      <c r="B98" s="65">
        <v>0</v>
      </c>
      <c r="C98" s="66">
        <v>0</v>
      </c>
      <c r="D98" s="65">
        <v>11</v>
      </c>
      <c r="E98" s="66">
        <v>0</v>
      </c>
      <c r="F98" s="67"/>
      <c r="G98" s="65">
        <f>B98-C98</f>
        <v>0</v>
      </c>
      <c r="H98" s="66">
        <f>D98-E98</f>
        <v>11</v>
      </c>
      <c r="I98" s="20" t="str">
        <f>IF(C98=0, "-", IF(G98/C98&lt;10, G98/C98, "&gt;999%"))</f>
        <v>-</v>
      </c>
      <c r="J98" s="21" t="str">
        <f>IF(E98=0, "-", IF(H98/E98&lt;10, H98/E98, "&gt;999%"))</f>
        <v>-</v>
      </c>
    </row>
    <row r="99" spans="1:10" s="160" customFormat="1" x14ac:dyDescent="0.25">
      <c r="A99" s="178" t="s">
        <v>647</v>
      </c>
      <c r="B99" s="71">
        <v>15</v>
      </c>
      <c r="C99" s="72">
        <v>0</v>
      </c>
      <c r="D99" s="71">
        <v>85</v>
      </c>
      <c r="E99" s="72">
        <v>0</v>
      </c>
      <c r="F99" s="73"/>
      <c r="G99" s="71">
        <f>B99-C99</f>
        <v>15</v>
      </c>
      <c r="H99" s="72">
        <f>D99-E99</f>
        <v>85</v>
      </c>
      <c r="I99" s="37" t="str">
        <f>IF(C99=0, "-", IF(G99/C99&lt;10, G99/C99, "&gt;999%"))</f>
        <v>-</v>
      </c>
      <c r="J99" s="38" t="str">
        <f>IF(E99=0, "-", IF(H99/E99&lt;10, H99/E99, "&gt;999%"))</f>
        <v>-</v>
      </c>
    </row>
    <row r="100" spans="1:10" x14ac:dyDescent="0.25">
      <c r="A100" s="177"/>
      <c r="B100" s="143"/>
      <c r="C100" s="144"/>
      <c r="D100" s="143"/>
      <c r="E100" s="144"/>
      <c r="F100" s="145"/>
      <c r="G100" s="143"/>
      <c r="H100" s="144"/>
      <c r="I100" s="151"/>
      <c r="J100" s="152"/>
    </row>
    <row r="101" spans="1:10" s="139" customFormat="1" x14ac:dyDescent="0.25">
      <c r="A101" s="159" t="s">
        <v>42</v>
      </c>
      <c r="B101" s="65"/>
      <c r="C101" s="66"/>
      <c r="D101" s="65"/>
      <c r="E101" s="66"/>
      <c r="F101" s="67"/>
      <c r="G101" s="65"/>
      <c r="H101" s="66"/>
      <c r="I101" s="20"/>
      <c r="J101" s="21"/>
    </row>
    <row r="102" spans="1:10" x14ac:dyDescent="0.25">
      <c r="A102" s="158" t="s">
        <v>566</v>
      </c>
      <c r="B102" s="65">
        <v>1</v>
      </c>
      <c r="C102" s="66">
        <v>4</v>
      </c>
      <c r="D102" s="65">
        <v>19</v>
      </c>
      <c r="E102" s="66">
        <v>40</v>
      </c>
      <c r="F102" s="67"/>
      <c r="G102" s="65">
        <f>B102-C102</f>
        <v>-3</v>
      </c>
      <c r="H102" s="66">
        <f>D102-E102</f>
        <v>-21</v>
      </c>
      <c r="I102" s="20">
        <f>IF(C102=0, "-", IF(G102/C102&lt;10, G102/C102, "&gt;999%"))</f>
        <v>-0.75</v>
      </c>
      <c r="J102" s="21">
        <f>IF(E102=0, "-", IF(H102/E102&lt;10, H102/E102, "&gt;999%"))</f>
        <v>-0.52500000000000002</v>
      </c>
    </row>
    <row r="103" spans="1:10" s="160" customFormat="1" x14ac:dyDescent="0.25">
      <c r="A103" s="178" t="s">
        <v>648</v>
      </c>
      <c r="B103" s="71">
        <v>1</v>
      </c>
      <c r="C103" s="72">
        <v>4</v>
      </c>
      <c r="D103" s="71">
        <v>19</v>
      </c>
      <c r="E103" s="72">
        <v>40</v>
      </c>
      <c r="F103" s="73"/>
      <c r="G103" s="71">
        <f>B103-C103</f>
        <v>-3</v>
      </c>
      <c r="H103" s="72">
        <f>D103-E103</f>
        <v>-21</v>
      </c>
      <c r="I103" s="37">
        <f>IF(C103=0, "-", IF(G103/C103&lt;10, G103/C103, "&gt;999%"))</f>
        <v>-0.75</v>
      </c>
      <c r="J103" s="38">
        <f>IF(E103=0, "-", IF(H103/E103&lt;10, H103/E103, "&gt;999%"))</f>
        <v>-0.52500000000000002</v>
      </c>
    </row>
    <row r="104" spans="1:10" x14ac:dyDescent="0.25">
      <c r="A104" s="177"/>
      <c r="B104" s="143"/>
      <c r="C104" s="144"/>
      <c r="D104" s="143"/>
      <c r="E104" s="144"/>
      <c r="F104" s="145"/>
      <c r="G104" s="143"/>
      <c r="H104" s="144"/>
      <c r="I104" s="151"/>
      <c r="J104" s="152"/>
    </row>
    <row r="105" spans="1:10" s="139" customFormat="1" x14ac:dyDescent="0.25">
      <c r="A105" s="159" t="s">
        <v>43</v>
      </c>
      <c r="B105" s="65"/>
      <c r="C105" s="66"/>
      <c r="D105" s="65"/>
      <c r="E105" s="66"/>
      <c r="F105" s="67"/>
      <c r="G105" s="65"/>
      <c r="H105" s="66"/>
      <c r="I105" s="20"/>
      <c r="J105" s="21"/>
    </row>
    <row r="106" spans="1:10" x14ac:dyDescent="0.25">
      <c r="A106" s="158" t="s">
        <v>567</v>
      </c>
      <c r="B106" s="65">
        <v>1</v>
      </c>
      <c r="C106" s="66">
        <v>0</v>
      </c>
      <c r="D106" s="65">
        <v>8</v>
      </c>
      <c r="E106" s="66">
        <v>7</v>
      </c>
      <c r="F106" s="67"/>
      <c r="G106" s="65">
        <f>B106-C106</f>
        <v>1</v>
      </c>
      <c r="H106" s="66">
        <f>D106-E106</f>
        <v>1</v>
      </c>
      <c r="I106" s="20" t="str">
        <f>IF(C106=0, "-", IF(G106/C106&lt;10, G106/C106, "&gt;999%"))</f>
        <v>-</v>
      </c>
      <c r="J106" s="21">
        <f>IF(E106=0, "-", IF(H106/E106&lt;10, H106/E106, "&gt;999%"))</f>
        <v>0.14285714285714285</v>
      </c>
    </row>
    <row r="107" spans="1:10" s="160" customFormat="1" x14ac:dyDescent="0.25">
      <c r="A107" s="178" t="s">
        <v>649</v>
      </c>
      <c r="B107" s="71">
        <v>1</v>
      </c>
      <c r="C107" s="72">
        <v>0</v>
      </c>
      <c r="D107" s="71">
        <v>8</v>
      </c>
      <c r="E107" s="72">
        <v>7</v>
      </c>
      <c r="F107" s="73"/>
      <c r="G107" s="71">
        <f>B107-C107</f>
        <v>1</v>
      </c>
      <c r="H107" s="72">
        <f>D107-E107</f>
        <v>1</v>
      </c>
      <c r="I107" s="37" t="str">
        <f>IF(C107=0, "-", IF(G107/C107&lt;10, G107/C107, "&gt;999%"))</f>
        <v>-</v>
      </c>
      <c r="J107" s="38">
        <f>IF(E107=0, "-", IF(H107/E107&lt;10, H107/E107, "&gt;999%"))</f>
        <v>0.14285714285714285</v>
      </c>
    </row>
    <row r="108" spans="1:10" x14ac:dyDescent="0.25">
      <c r="A108" s="177"/>
      <c r="B108" s="143"/>
      <c r="C108" s="144"/>
      <c r="D108" s="143"/>
      <c r="E108" s="144"/>
      <c r="F108" s="145"/>
      <c r="G108" s="143"/>
      <c r="H108" s="144"/>
      <c r="I108" s="151"/>
      <c r="J108" s="152"/>
    </row>
    <row r="109" spans="1:10" s="139" customFormat="1" x14ac:dyDescent="0.25">
      <c r="A109" s="159" t="s">
        <v>44</v>
      </c>
      <c r="B109" s="65"/>
      <c r="C109" s="66"/>
      <c r="D109" s="65"/>
      <c r="E109" s="66"/>
      <c r="F109" s="67"/>
      <c r="G109" s="65"/>
      <c r="H109" s="66"/>
      <c r="I109" s="20"/>
      <c r="J109" s="21"/>
    </row>
    <row r="110" spans="1:10" x14ac:dyDescent="0.25">
      <c r="A110" s="158" t="s">
        <v>341</v>
      </c>
      <c r="B110" s="65">
        <v>0</v>
      </c>
      <c r="C110" s="66">
        <v>2</v>
      </c>
      <c r="D110" s="65">
        <v>20</v>
      </c>
      <c r="E110" s="66">
        <v>25</v>
      </c>
      <c r="F110" s="67"/>
      <c r="G110" s="65">
        <f>B110-C110</f>
        <v>-2</v>
      </c>
      <c r="H110" s="66">
        <f>D110-E110</f>
        <v>-5</v>
      </c>
      <c r="I110" s="20">
        <f>IF(C110=0, "-", IF(G110/C110&lt;10, G110/C110, "&gt;999%"))</f>
        <v>-1</v>
      </c>
      <c r="J110" s="21">
        <f>IF(E110=0, "-", IF(H110/E110&lt;10, H110/E110, "&gt;999%"))</f>
        <v>-0.2</v>
      </c>
    </row>
    <row r="111" spans="1:10" s="160" customFormat="1" x14ac:dyDescent="0.25">
      <c r="A111" s="178" t="s">
        <v>650</v>
      </c>
      <c r="B111" s="71">
        <v>0</v>
      </c>
      <c r="C111" s="72">
        <v>2</v>
      </c>
      <c r="D111" s="71">
        <v>20</v>
      </c>
      <c r="E111" s="72">
        <v>25</v>
      </c>
      <c r="F111" s="73"/>
      <c r="G111" s="71">
        <f>B111-C111</f>
        <v>-2</v>
      </c>
      <c r="H111" s="72">
        <f>D111-E111</f>
        <v>-5</v>
      </c>
      <c r="I111" s="37">
        <f>IF(C111=0, "-", IF(G111/C111&lt;10, G111/C111, "&gt;999%"))</f>
        <v>-1</v>
      </c>
      <c r="J111" s="38">
        <f>IF(E111=0, "-", IF(H111/E111&lt;10, H111/E111, "&gt;999%"))</f>
        <v>-0.2</v>
      </c>
    </row>
    <row r="112" spans="1:10" x14ac:dyDescent="0.25">
      <c r="A112" s="177"/>
      <c r="B112" s="143"/>
      <c r="C112" s="144"/>
      <c r="D112" s="143"/>
      <c r="E112" s="144"/>
      <c r="F112" s="145"/>
      <c r="G112" s="143"/>
      <c r="H112" s="144"/>
      <c r="I112" s="151"/>
      <c r="J112" s="152"/>
    </row>
    <row r="113" spans="1:10" s="139" customFormat="1" x14ac:dyDescent="0.25">
      <c r="A113" s="159" t="s">
        <v>45</v>
      </c>
      <c r="B113" s="65"/>
      <c r="C113" s="66"/>
      <c r="D113" s="65"/>
      <c r="E113" s="66"/>
      <c r="F113" s="67"/>
      <c r="G113" s="65"/>
      <c r="H113" s="66"/>
      <c r="I113" s="20"/>
      <c r="J113" s="21"/>
    </row>
    <row r="114" spans="1:10" x14ac:dyDescent="0.25">
      <c r="A114" s="158" t="s">
        <v>200</v>
      </c>
      <c r="B114" s="65">
        <v>1</v>
      </c>
      <c r="C114" s="66">
        <v>3</v>
      </c>
      <c r="D114" s="65">
        <v>44</v>
      </c>
      <c r="E114" s="66">
        <v>73</v>
      </c>
      <c r="F114" s="67"/>
      <c r="G114" s="65">
        <f>B114-C114</f>
        <v>-2</v>
      </c>
      <c r="H114" s="66">
        <f>D114-E114</f>
        <v>-29</v>
      </c>
      <c r="I114" s="20">
        <f>IF(C114=0, "-", IF(G114/C114&lt;10, G114/C114, "&gt;999%"))</f>
        <v>-0.66666666666666663</v>
      </c>
      <c r="J114" s="21">
        <f>IF(E114=0, "-", IF(H114/E114&lt;10, H114/E114, "&gt;999%"))</f>
        <v>-0.39726027397260272</v>
      </c>
    </row>
    <row r="115" spans="1:10" s="160" customFormat="1" x14ac:dyDescent="0.25">
      <c r="A115" s="178" t="s">
        <v>651</v>
      </c>
      <c r="B115" s="71">
        <v>1</v>
      </c>
      <c r="C115" s="72">
        <v>3</v>
      </c>
      <c r="D115" s="71">
        <v>44</v>
      </c>
      <c r="E115" s="72">
        <v>73</v>
      </c>
      <c r="F115" s="73"/>
      <c r="G115" s="71">
        <f>B115-C115</f>
        <v>-2</v>
      </c>
      <c r="H115" s="72">
        <f>D115-E115</f>
        <v>-29</v>
      </c>
      <c r="I115" s="37">
        <f>IF(C115=0, "-", IF(G115/C115&lt;10, G115/C115, "&gt;999%"))</f>
        <v>-0.66666666666666663</v>
      </c>
      <c r="J115" s="38">
        <f>IF(E115=0, "-", IF(H115/E115&lt;10, H115/E115, "&gt;999%"))</f>
        <v>-0.39726027397260272</v>
      </c>
    </row>
    <row r="116" spans="1:10" x14ac:dyDescent="0.25">
      <c r="A116" s="177"/>
      <c r="B116" s="143"/>
      <c r="C116" s="144"/>
      <c r="D116" s="143"/>
      <c r="E116" s="144"/>
      <c r="F116" s="145"/>
      <c r="G116" s="143"/>
      <c r="H116" s="144"/>
      <c r="I116" s="151"/>
      <c r="J116" s="152"/>
    </row>
    <row r="117" spans="1:10" s="139" customFormat="1" x14ac:dyDescent="0.25">
      <c r="A117" s="159" t="s">
        <v>46</v>
      </c>
      <c r="B117" s="65"/>
      <c r="C117" s="66"/>
      <c r="D117" s="65"/>
      <c r="E117" s="66"/>
      <c r="F117" s="67"/>
      <c r="G117" s="65"/>
      <c r="H117" s="66"/>
      <c r="I117" s="20"/>
      <c r="J117" s="21"/>
    </row>
    <row r="118" spans="1:10" x14ac:dyDescent="0.25">
      <c r="A118" s="158" t="s">
        <v>540</v>
      </c>
      <c r="B118" s="65">
        <v>5</v>
      </c>
      <c r="C118" s="66">
        <v>5</v>
      </c>
      <c r="D118" s="65">
        <v>46</v>
      </c>
      <c r="E118" s="66">
        <v>130</v>
      </c>
      <c r="F118" s="67"/>
      <c r="G118" s="65">
        <f>B118-C118</f>
        <v>0</v>
      </c>
      <c r="H118" s="66">
        <f>D118-E118</f>
        <v>-84</v>
      </c>
      <c r="I118" s="20">
        <f>IF(C118=0, "-", IF(G118/C118&lt;10, G118/C118, "&gt;999%"))</f>
        <v>0</v>
      </c>
      <c r="J118" s="21">
        <f>IF(E118=0, "-", IF(H118/E118&lt;10, H118/E118, "&gt;999%"))</f>
        <v>-0.64615384615384619</v>
      </c>
    </row>
    <row r="119" spans="1:10" s="160" customFormat="1" x14ac:dyDescent="0.25">
      <c r="A119" s="178" t="s">
        <v>652</v>
      </c>
      <c r="B119" s="71">
        <v>5</v>
      </c>
      <c r="C119" s="72">
        <v>5</v>
      </c>
      <c r="D119" s="71">
        <v>46</v>
      </c>
      <c r="E119" s="72">
        <v>130</v>
      </c>
      <c r="F119" s="73"/>
      <c r="G119" s="71">
        <f>B119-C119</f>
        <v>0</v>
      </c>
      <c r="H119" s="72">
        <f>D119-E119</f>
        <v>-84</v>
      </c>
      <c r="I119" s="37">
        <f>IF(C119=0, "-", IF(G119/C119&lt;10, G119/C119, "&gt;999%"))</f>
        <v>0</v>
      </c>
      <c r="J119" s="38">
        <f>IF(E119=0, "-", IF(H119/E119&lt;10, H119/E119, "&gt;999%"))</f>
        <v>-0.64615384615384619</v>
      </c>
    </row>
    <row r="120" spans="1:10" x14ac:dyDescent="0.25">
      <c r="A120" s="177"/>
      <c r="B120" s="143"/>
      <c r="C120" s="144"/>
      <c r="D120" s="143"/>
      <c r="E120" s="144"/>
      <c r="F120" s="145"/>
      <c r="G120" s="143"/>
      <c r="H120" s="144"/>
      <c r="I120" s="151"/>
      <c r="J120" s="152"/>
    </row>
    <row r="121" spans="1:10" s="139" customFormat="1" x14ac:dyDescent="0.25">
      <c r="A121" s="159" t="s">
        <v>47</v>
      </c>
      <c r="B121" s="65"/>
      <c r="C121" s="66"/>
      <c r="D121" s="65"/>
      <c r="E121" s="66"/>
      <c r="F121" s="67"/>
      <c r="G121" s="65"/>
      <c r="H121" s="66"/>
      <c r="I121" s="20"/>
      <c r="J121" s="21"/>
    </row>
    <row r="122" spans="1:10" x14ac:dyDescent="0.25">
      <c r="A122" s="158" t="s">
        <v>349</v>
      </c>
      <c r="B122" s="65">
        <v>0</v>
      </c>
      <c r="C122" s="66">
        <v>0</v>
      </c>
      <c r="D122" s="65">
        <v>0</v>
      </c>
      <c r="E122" s="66">
        <v>1</v>
      </c>
      <c r="F122" s="67"/>
      <c r="G122" s="65">
        <f t="shared" ref="G122:G136" si="8">B122-C122</f>
        <v>0</v>
      </c>
      <c r="H122" s="66">
        <f t="shared" ref="H122:H136" si="9">D122-E122</f>
        <v>-1</v>
      </c>
      <c r="I122" s="20" t="str">
        <f t="shared" ref="I122:I136" si="10">IF(C122=0, "-", IF(G122/C122&lt;10, G122/C122, "&gt;999%"))</f>
        <v>-</v>
      </c>
      <c r="J122" s="21">
        <f t="shared" ref="J122:J136" si="11">IF(E122=0, "-", IF(H122/E122&lt;10, H122/E122, "&gt;999%"))</f>
        <v>-1</v>
      </c>
    </row>
    <row r="123" spans="1:10" x14ac:dyDescent="0.25">
      <c r="A123" s="158" t="s">
        <v>435</v>
      </c>
      <c r="B123" s="65">
        <v>0</v>
      </c>
      <c r="C123" s="66">
        <v>0</v>
      </c>
      <c r="D123" s="65">
        <v>0</v>
      </c>
      <c r="E123" s="66">
        <v>1</v>
      </c>
      <c r="F123" s="67"/>
      <c r="G123" s="65">
        <f t="shared" si="8"/>
        <v>0</v>
      </c>
      <c r="H123" s="66">
        <f t="shared" si="9"/>
        <v>-1</v>
      </c>
      <c r="I123" s="20" t="str">
        <f t="shared" si="10"/>
        <v>-</v>
      </c>
      <c r="J123" s="21">
        <f t="shared" si="11"/>
        <v>-1</v>
      </c>
    </row>
    <row r="124" spans="1:10" x14ac:dyDescent="0.25">
      <c r="A124" s="158" t="s">
        <v>397</v>
      </c>
      <c r="B124" s="65">
        <v>16</v>
      </c>
      <c r="C124" s="66">
        <v>26</v>
      </c>
      <c r="D124" s="65">
        <v>210</v>
      </c>
      <c r="E124" s="66">
        <v>175</v>
      </c>
      <c r="F124" s="67"/>
      <c r="G124" s="65">
        <f t="shared" si="8"/>
        <v>-10</v>
      </c>
      <c r="H124" s="66">
        <f t="shared" si="9"/>
        <v>35</v>
      </c>
      <c r="I124" s="20">
        <f t="shared" si="10"/>
        <v>-0.38461538461538464</v>
      </c>
      <c r="J124" s="21">
        <f t="shared" si="11"/>
        <v>0.2</v>
      </c>
    </row>
    <row r="125" spans="1:10" x14ac:dyDescent="0.25">
      <c r="A125" s="158" t="s">
        <v>436</v>
      </c>
      <c r="B125" s="65">
        <v>111</v>
      </c>
      <c r="C125" s="66">
        <v>77</v>
      </c>
      <c r="D125" s="65">
        <v>1267</v>
      </c>
      <c r="E125" s="66">
        <v>1149</v>
      </c>
      <c r="F125" s="67"/>
      <c r="G125" s="65">
        <f t="shared" si="8"/>
        <v>34</v>
      </c>
      <c r="H125" s="66">
        <f t="shared" si="9"/>
        <v>118</v>
      </c>
      <c r="I125" s="20">
        <f t="shared" si="10"/>
        <v>0.44155844155844154</v>
      </c>
      <c r="J125" s="21">
        <f t="shared" si="11"/>
        <v>0.10269799825935597</v>
      </c>
    </row>
    <row r="126" spans="1:10" x14ac:dyDescent="0.25">
      <c r="A126" s="158" t="s">
        <v>203</v>
      </c>
      <c r="B126" s="65">
        <v>0</v>
      </c>
      <c r="C126" s="66">
        <v>0</v>
      </c>
      <c r="D126" s="65">
        <v>8</v>
      </c>
      <c r="E126" s="66">
        <v>29</v>
      </c>
      <c r="F126" s="67"/>
      <c r="G126" s="65">
        <f t="shared" si="8"/>
        <v>0</v>
      </c>
      <c r="H126" s="66">
        <f t="shared" si="9"/>
        <v>-21</v>
      </c>
      <c r="I126" s="20" t="str">
        <f t="shared" si="10"/>
        <v>-</v>
      </c>
      <c r="J126" s="21">
        <f t="shared" si="11"/>
        <v>-0.72413793103448276</v>
      </c>
    </row>
    <row r="127" spans="1:10" x14ac:dyDescent="0.25">
      <c r="A127" s="158" t="s">
        <v>218</v>
      </c>
      <c r="B127" s="65">
        <v>0</v>
      </c>
      <c r="C127" s="66">
        <v>4</v>
      </c>
      <c r="D127" s="65">
        <v>11</v>
      </c>
      <c r="E127" s="66">
        <v>96</v>
      </c>
      <c r="F127" s="67"/>
      <c r="G127" s="65">
        <f t="shared" si="8"/>
        <v>-4</v>
      </c>
      <c r="H127" s="66">
        <f t="shared" si="9"/>
        <v>-85</v>
      </c>
      <c r="I127" s="20">
        <f t="shared" si="10"/>
        <v>-1</v>
      </c>
      <c r="J127" s="21">
        <f t="shared" si="11"/>
        <v>-0.88541666666666663</v>
      </c>
    </row>
    <row r="128" spans="1:10" x14ac:dyDescent="0.25">
      <c r="A128" s="158" t="s">
        <v>243</v>
      </c>
      <c r="B128" s="65">
        <v>0</v>
      </c>
      <c r="C128" s="66">
        <v>0</v>
      </c>
      <c r="D128" s="65">
        <v>0</v>
      </c>
      <c r="E128" s="66">
        <v>2</v>
      </c>
      <c r="F128" s="67"/>
      <c r="G128" s="65">
        <f t="shared" si="8"/>
        <v>0</v>
      </c>
      <c r="H128" s="66">
        <f t="shared" si="9"/>
        <v>-2</v>
      </c>
      <c r="I128" s="20" t="str">
        <f t="shared" si="10"/>
        <v>-</v>
      </c>
      <c r="J128" s="21">
        <f t="shared" si="11"/>
        <v>-1</v>
      </c>
    </row>
    <row r="129" spans="1:10" x14ac:dyDescent="0.25">
      <c r="A129" s="158" t="s">
        <v>313</v>
      </c>
      <c r="B129" s="65">
        <v>16</v>
      </c>
      <c r="C129" s="66">
        <v>9</v>
      </c>
      <c r="D129" s="65">
        <v>130</v>
      </c>
      <c r="E129" s="66">
        <v>184</v>
      </c>
      <c r="F129" s="67"/>
      <c r="G129" s="65">
        <f t="shared" si="8"/>
        <v>7</v>
      </c>
      <c r="H129" s="66">
        <f t="shared" si="9"/>
        <v>-54</v>
      </c>
      <c r="I129" s="20">
        <f t="shared" si="10"/>
        <v>0.77777777777777779</v>
      </c>
      <c r="J129" s="21">
        <f t="shared" si="11"/>
        <v>-0.29347826086956524</v>
      </c>
    </row>
    <row r="130" spans="1:10" x14ac:dyDescent="0.25">
      <c r="A130" s="158" t="s">
        <v>350</v>
      </c>
      <c r="B130" s="65">
        <v>17</v>
      </c>
      <c r="C130" s="66">
        <v>10</v>
      </c>
      <c r="D130" s="65">
        <v>202</v>
      </c>
      <c r="E130" s="66">
        <v>250</v>
      </c>
      <c r="F130" s="67"/>
      <c r="G130" s="65">
        <f t="shared" si="8"/>
        <v>7</v>
      </c>
      <c r="H130" s="66">
        <f t="shared" si="9"/>
        <v>-48</v>
      </c>
      <c r="I130" s="20">
        <f t="shared" si="10"/>
        <v>0.7</v>
      </c>
      <c r="J130" s="21">
        <f t="shared" si="11"/>
        <v>-0.192</v>
      </c>
    </row>
    <row r="131" spans="1:10" x14ac:dyDescent="0.25">
      <c r="A131" s="158" t="s">
        <v>513</v>
      </c>
      <c r="B131" s="65">
        <v>61</v>
      </c>
      <c r="C131" s="66">
        <v>34</v>
      </c>
      <c r="D131" s="65">
        <v>411</v>
      </c>
      <c r="E131" s="66">
        <v>392</v>
      </c>
      <c r="F131" s="67"/>
      <c r="G131" s="65">
        <f t="shared" si="8"/>
        <v>27</v>
      </c>
      <c r="H131" s="66">
        <f t="shared" si="9"/>
        <v>19</v>
      </c>
      <c r="I131" s="20">
        <f t="shared" si="10"/>
        <v>0.79411764705882348</v>
      </c>
      <c r="J131" s="21">
        <f t="shared" si="11"/>
        <v>4.8469387755102039E-2</v>
      </c>
    </row>
    <row r="132" spans="1:10" x14ac:dyDescent="0.25">
      <c r="A132" s="158" t="s">
        <v>523</v>
      </c>
      <c r="B132" s="65">
        <v>421</v>
      </c>
      <c r="C132" s="66">
        <v>428</v>
      </c>
      <c r="D132" s="65">
        <v>4958</v>
      </c>
      <c r="E132" s="66">
        <v>4992</v>
      </c>
      <c r="F132" s="67"/>
      <c r="G132" s="65">
        <f t="shared" si="8"/>
        <v>-7</v>
      </c>
      <c r="H132" s="66">
        <f t="shared" si="9"/>
        <v>-34</v>
      </c>
      <c r="I132" s="20">
        <f t="shared" si="10"/>
        <v>-1.6355140186915886E-2</v>
      </c>
      <c r="J132" s="21">
        <f t="shared" si="11"/>
        <v>-6.810897435897436E-3</v>
      </c>
    </row>
    <row r="133" spans="1:10" x14ac:dyDescent="0.25">
      <c r="A133" s="158" t="s">
        <v>491</v>
      </c>
      <c r="B133" s="65">
        <v>0</v>
      </c>
      <c r="C133" s="66">
        <v>2</v>
      </c>
      <c r="D133" s="65">
        <v>0</v>
      </c>
      <c r="E133" s="66">
        <v>3</v>
      </c>
      <c r="F133" s="67"/>
      <c r="G133" s="65">
        <f t="shared" si="8"/>
        <v>-2</v>
      </c>
      <c r="H133" s="66">
        <f t="shared" si="9"/>
        <v>-3</v>
      </c>
      <c r="I133" s="20">
        <f t="shared" si="10"/>
        <v>-1</v>
      </c>
      <c r="J133" s="21">
        <f t="shared" si="11"/>
        <v>-1</v>
      </c>
    </row>
    <row r="134" spans="1:10" x14ac:dyDescent="0.25">
      <c r="A134" s="158" t="s">
        <v>502</v>
      </c>
      <c r="B134" s="65">
        <v>10</v>
      </c>
      <c r="C134" s="66">
        <v>2</v>
      </c>
      <c r="D134" s="65">
        <v>136</v>
      </c>
      <c r="E134" s="66">
        <v>233</v>
      </c>
      <c r="F134" s="67"/>
      <c r="G134" s="65">
        <f t="shared" si="8"/>
        <v>8</v>
      </c>
      <c r="H134" s="66">
        <f t="shared" si="9"/>
        <v>-97</v>
      </c>
      <c r="I134" s="20">
        <f t="shared" si="10"/>
        <v>4</v>
      </c>
      <c r="J134" s="21">
        <f t="shared" si="11"/>
        <v>-0.41630901287553645</v>
      </c>
    </row>
    <row r="135" spans="1:10" x14ac:dyDescent="0.25">
      <c r="A135" s="158" t="s">
        <v>541</v>
      </c>
      <c r="B135" s="65">
        <v>0</v>
      </c>
      <c r="C135" s="66">
        <v>1</v>
      </c>
      <c r="D135" s="65">
        <v>21</v>
      </c>
      <c r="E135" s="66">
        <v>82</v>
      </c>
      <c r="F135" s="67"/>
      <c r="G135" s="65">
        <f t="shared" si="8"/>
        <v>-1</v>
      </c>
      <c r="H135" s="66">
        <f t="shared" si="9"/>
        <v>-61</v>
      </c>
      <c r="I135" s="20">
        <f t="shared" si="10"/>
        <v>-1</v>
      </c>
      <c r="J135" s="21">
        <f t="shared" si="11"/>
        <v>-0.74390243902439024</v>
      </c>
    </row>
    <row r="136" spans="1:10" s="160" customFormat="1" x14ac:dyDescent="0.25">
      <c r="A136" s="178" t="s">
        <v>653</v>
      </c>
      <c r="B136" s="71">
        <v>652</v>
      </c>
      <c r="C136" s="72">
        <v>593</v>
      </c>
      <c r="D136" s="71">
        <v>7354</v>
      </c>
      <c r="E136" s="72">
        <v>7589</v>
      </c>
      <c r="F136" s="73"/>
      <c r="G136" s="71">
        <f t="shared" si="8"/>
        <v>59</v>
      </c>
      <c r="H136" s="72">
        <f t="shared" si="9"/>
        <v>-235</v>
      </c>
      <c r="I136" s="37">
        <f t="shared" si="10"/>
        <v>9.949409780775717E-2</v>
      </c>
      <c r="J136" s="38">
        <f t="shared" si="11"/>
        <v>-3.096587165634471E-2</v>
      </c>
    </row>
    <row r="137" spans="1:10" x14ac:dyDescent="0.25">
      <c r="A137" s="177"/>
      <c r="B137" s="143"/>
      <c r="C137" s="144"/>
      <c r="D137" s="143"/>
      <c r="E137" s="144"/>
      <c r="F137" s="145"/>
      <c r="G137" s="143"/>
      <c r="H137" s="144"/>
      <c r="I137" s="151"/>
      <c r="J137" s="152"/>
    </row>
    <row r="138" spans="1:10" s="139" customFormat="1" x14ac:dyDescent="0.25">
      <c r="A138" s="159" t="s">
        <v>48</v>
      </c>
      <c r="B138" s="65"/>
      <c r="C138" s="66"/>
      <c r="D138" s="65"/>
      <c r="E138" s="66"/>
      <c r="F138" s="67"/>
      <c r="G138" s="65"/>
      <c r="H138" s="66"/>
      <c r="I138" s="20"/>
      <c r="J138" s="21"/>
    </row>
    <row r="139" spans="1:10" x14ac:dyDescent="0.25">
      <c r="A139" s="158" t="s">
        <v>568</v>
      </c>
      <c r="B139" s="65">
        <v>18</v>
      </c>
      <c r="C139" s="66">
        <v>14</v>
      </c>
      <c r="D139" s="65">
        <v>121</v>
      </c>
      <c r="E139" s="66">
        <v>76</v>
      </c>
      <c r="F139" s="67"/>
      <c r="G139" s="65">
        <f>B139-C139</f>
        <v>4</v>
      </c>
      <c r="H139" s="66">
        <f>D139-E139</f>
        <v>45</v>
      </c>
      <c r="I139" s="20">
        <f>IF(C139=0, "-", IF(G139/C139&lt;10, G139/C139, "&gt;999%"))</f>
        <v>0.2857142857142857</v>
      </c>
      <c r="J139" s="21">
        <f>IF(E139=0, "-", IF(H139/E139&lt;10, H139/E139, "&gt;999%"))</f>
        <v>0.59210526315789469</v>
      </c>
    </row>
    <row r="140" spans="1:10" s="160" customFormat="1" x14ac:dyDescent="0.25">
      <c r="A140" s="178" t="s">
        <v>654</v>
      </c>
      <c r="B140" s="71">
        <v>18</v>
      </c>
      <c r="C140" s="72">
        <v>14</v>
      </c>
      <c r="D140" s="71">
        <v>121</v>
      </c>
      <c r="E140" s="72">
        <v>76</v>
      </c>
      <c r="F140" s="73"/>
      <c r="G140" s="71">
        <f>B140-C140</f>
        <v>4</v>
      </c>
      <c r="H140" s="72">
        <f>D140-E140</f>
        <v>45</v>
      </c>
      <c r="I140" s="37">
        <f>IF(C140=0, "-", IF(G140/C140&lt;10, G140/C140, "&gt;999%"))</f>
        <v>0.2857142857142857</v>
      </c>
      <c r="J140" s="38">
        <f>IF(E140=0, "-", IF(H140/E140&lt;10, H140/E140, "&gt;999%"))</f>
        <v>0.59210526315789469</v>
      </c>
    </row>
    <row r="141" spans="1:10" x14ac:dyDescent="0.25">
      <c r="A141" s="177"/>
      <c r="B141" s="143"/>
      <c r="C141" s="144"/>
      <c r="D141" s="143"/>
      <c r="E141" s="144"/>
      <c r="F141" s="145"/>
      <c r="G141" s="143"/>
      <c r="H141" s="144"/>
      <c r="I141" s="151"/>
      <c r="J141" s="152"/>
    </row>
    <row r="142" spans="1:10" s="139" customFormat="1" x14ac:dyDescent="0.25">
      <c r="A142" s="159" t="s">
        <v>49</v>
      </c>
      <c r="B142" s="65"/>
      <c r="C142" s="66"/>
      <c r="D142" s="65"/>
      <c r="E142" s="66"/>
      <c r="F142" s="67"/>
      <c r="G142" s="65"/>
      <c r="H142" s="66"/>
      <c r="I142" s="20"/>
      <c r="J142" s="21"/>
    </row>
    <row r="143" spans="1:10" x14ac:dyDescent="0.25">
      <c r="A143" s="158" t="s">
        <v>542</v>
      </c>
      <c r="B143" s="65">
        <v>41</v>
      </c>
      <c r="C143" s="66">
        <v>35</v>
      </c>
      <c r="D143" s="65">
        <v>353</v>
      </c>
      <c r="E143" s="66">
        <v>361</v>
      </c>
      <c r="F143" s="67"/>
      <c r="G143" s="65">
        <f>B143-C143</f>
        <v>6</v>
      </c>
      <c r="H143" s="66">
        <f>D143-E143</f>
        <v>-8</v>
      </c>
      <c r="I143" s="20">
        <f>IF(C143=0, "-", IF(G143/C143&lt;10, G143/C143, "&gt;999%"))</f>
        <v>0.17142857142857143</v>
      </c>
      <c r="J143" s="21">
        <f>IF(E143=0, "-", IF(H143/E143&lt;10, H143/E143, "&gt;999%"))</f>
        <v>-2.2160664819944598E-2</v>
      </c>
    </row>
    <row r="144" spans="1:10" x14ac:dyDescent="0.25">
      <c r="A144" s="158" t="s">
        <v>554</v>
      </c>
      <c r="B144" s="65">
        <v>9</v>
      </c>
      <c r="C144" s="66">
        <v>13</v>
      </c>
      <c r="D144" s="65">
        <v>106</v>
      </c>
      <c r="E144" s="66">
        <v>103</v>
      </c>
      <c r="F144" s="67"/>
      <c r="G144" s="65">
        <f>B144-C144</f>
        <v>-4</v>
      </c>
      <c r="H144" s="66">
        <f>D144-E144</f>
        <v>3</v>
      </c>
      <c r="I144" s="20">
        <f>IF(C144=0, "-", IF(G144/C144&lt;10, G144/C144, "&gt;999%"))</f>
        <v>-0.30769230769230771</v>
      </c>
      <c r="J144" s="21">
        <f>IF(E144=0, "-", IF(H144/E144&lt;10, H144/E144, "&gt;999%"))</f>
        <v>2.9126213592233011E-2</v>
      </c>
    </row>
    <row r="145" spans="1:10" x14ac:dyDescent="0.25">
      <c r="A145" s="158" t="s">
        <v>569</v>
      </c>
      <c r="B145" s="65">
        <v>12</v>
      </c>
      <c r="C145" s="66">
        <v>4</v>
      </c>
      <c r="D145" s="65">
        <v>98</v>
      </c>
      <c r="E145" s="66">
        <v>60</v>
      </c>
      <c r="F145" s="67"/>
      <c r="G145" s="65">
        <f>B145-C145</f>
        <v>8</v>
      </c>
      <c r="H145" s="66">
        <f>D145-E145</f>
        <v>38</v>
      </c>
      <c r="I145" s="20">
        <f>IF(C145=0, "-", IF(G145/C145&lt;10, G145/C145, "&gt;999%"))</f>
        <v>2</v>
      </c>
      <c r="J145" s="21">
        <f>IF(E145=0, "-", IF(H145/E145&lt;10, H145/E145, "&gt;999%"))</f>
        <v>0.6333333333333333</v>
      </c>
    </row>
    <row r="146" spans="1:10" s="160" customFormat="1" x14ac:dyDescent="0.25">
      <c r="A146" s="178" t="s">
        <v>655</v>
      </c>
      <c r="B146" s="71">
        <v>62</v>
      </c>
      <c r="C146" s="72">
        <v>52</v>
      </c>
      <c r="D146" s="71">
        <v>557</v>
      </c>
      <c r="E146" s="72">
        <v>524</v>
      </c>
      <c r="F146" s="73"/>
      <c r="G146" s="71">
        <f>B146-C146</f>
        <v>10</v>
      </c>
      <c r="H146" s="72">
        <f>D146-E146</f>
        <v>33</v>
      </c>
      <c r="I146" s="37">
        <f>IF(C146=0, "-", IF(G146/C146&lt;10, G146/C146, "&gt;999%"))</f>
        <v>0.19230769230769232</v>
      </c>
      <c r="J146" s="38">
        <f>IF(E146=0, "-", IF(H146/E146&lt;10, H146/E146, "&gt;999%"))</f>
        <v>6.2977099236641215E-2</v>
      </c>
    </row>
    <row r="147" spans="1:10" x14ac:dyDescent="0.25">
      <c r="A147" s="177"/>
      <c r="B147" s="143"/>
      <c r="C147" s="144"/>
      <c r="D147" s="143"/>
      <c r="E147" s="144"/>
      <c r="F147" s="145"/>
      <c r="G147" s="143"/>
      <c r="H147" s="144"/>
      <c r="I147" s="151"/>
      <c r="J147" s="152"/>
    </row>
    <row r="148" spans="1:10" s="139" customFormat="1" x14ac:dyDescent="0.25">
      <c r="A148" s="159" t="s">
        <v>50</v>
      </c>
      <c r="B148" s="65"/>
      <c r="C148" s="66"/>
      <c r="D148" s="65"/>
      <c r="E148" s="66"/>
      <c r="F148" s="67"/>
      <c r="G148" s="65"/>
      <c r="H148" s="66"/>
      <c r="I148" s="20"/>
      <c r="J148" s="21"/>
    </row>
    <row r="149" spans="1:10" x14ac:dyDescent="0.25">
      <c r="A149" s="158" t="s">
        <v>259</v>
      </c>
      <c r="B149" s="65">
        <v>1</v>
      </c>
      <c r="C149" s="66">
        <v>0</v>
      </c>
      <c r="D149" s="65">
        <v>8</v>
      </c>
      <c r="E149" s="66">
        <v>1</v>
      </c>
      <c r="F149" s="67"/>
      <c r="G149" s="65">
        <f t="shared" ref="G149:G154" si="12">B149-C149</f>
        <v>1</v>
      </c>
      <c r="H149" s="66">
        <f t="shared" ref="H149:H154" si="13">D149-E149</f>
        <v>7</v>
      </c>
      <c r="I149" s="20" t="str">
        <f t="shared" ref="I149:I154" si="14">IF(C149=0, "-", IF(G149/C149&lt;10, G149/C149, "&gt;999%"))</f>
        <v>-</v>
      </c>
      <c r="J149" s="21">
        <f t="shared" ref="J149:J154" si="15">IF(E149=0, "-", IF(H149/E149&lt;10, H149/E149, "&gt;999%"))</f>
        <v>7</v>
      </c>
    </row>
    <row r="150" spans="1:10" x14ac:dyDescent="0.25">
      <c r="A150" s="158" t="s">
        <v>278</v>
      </c>
      <c r="B150" s="65">
        <v>0</v>
      </c>
      <c r="C150" s="66">
        <v>0</v>
      </c>
      <c r="D150" s="65">
        <v>1</v>
      </c>
      <c r="E150" s="66">
        <v>3</v>
      </c>
      <c r="F150" s="67"/>
      <c r="G150" s="65">
        <f t="shared" si="12"/>
        <v>0</v>
      </c>
      <c r="H150" s="66">
        <f t="shared" si="13"/>
        <v>-2</v>
      </c>
      <c r="I150" s="20" t="str">
        <f t="shared" si="14"/>
        <v>-</v>
      </c>
      <c r="J150" s="21">
        <f t="shared" si="15"/>
        <v>-0.66666666666666663</v>
      </c>
    </row>
    <row r="151" spans="1:10" x14ac:dyDescent="0.25">
      <c r="A151" s="158" t="s">
        <v>421</v>
      </c>
      <c r="B151" s="65">
        <v>0</v>
      </c>
      <c r="C151" s="66">
        <v>0</v>
      </c>
      <c r="D151" s="65">
        <v>5</v>
      </c>
      <c r="E151" s="66">
        <v>0</v>
      </c>
      <c r="F151" s="67"/>
      <c r="G151" s="65">
        <f t="shared" si="12"/>
        <v>0</v>
      </c>
      <c r="H151" s="66">
        <f t="shared" si="13"/>
        <v>5</v>
      </c>
      <c r="I151" s="20" t="str">
        <f t="shared" si="14"/>
        <v>-</v>
      </c>
      <c r="J151" s="21" t="str">
        <f t="shared" si="15"/>
        <v>-</v>
      </c>
    </row>
    <row r="152" spans="1:10" x14ac:dyDescent="0.25">
      <c r="A152" s="158" t="s">
        <v>422</v>
      </c>
      <c r="B152" s="65">
        <v>5</v>
      </c>
      <c r="C152" s="66">
        <v>4</v>
      </c>
      <c r="D152" s="65">
        <v>43</v>
      </c>
      <c r="E152" s="66">
        <v>18</v>
      </c>
      <c r="F152" s="67"/>
      <c r="G152" s="65">
        <f t="shared" si="12"/>
        <v>1</v>
      </c>
      <c r="H152" s="66">
        <f t="shared" si="13"/>
        <v>25</v>
      </c>
      <c r="I152" s="20">
        <f t="shared" si="14"/>
        <v>0.25</v>
      </c>
      <c r="J152" s="21">
        <f t="shared" si="15"/>
        <v>1.3888888888888888</v>
      </c>
    </row>
    <row r="153" spans="1:10" x14ac:dyDescent="0.25">
      <c r="A153" s="158" t="s">
        <v>463</v>
      </c>
      <c r="B153" s="65">
        <v>1</v>
      </c>
      <c r="C153" s="66">
        <v>0</v>
      </c>
      <c r="D153" s="65">
        <v>10</v>
      </c>
      <c r="E153" s="66">
        <v>20</v>
      </c>
      <c r="F153" s="67"/>
      <c r="G153" s="65">
        <f t="shared" si="12"/>
        <v>1</v>
      </c>
      <c r="H153" s="66">
        <f t="shared" si="13"/>
        <v>-10</v>
      </c>
      <c r="I153" s="20" t="str">
        <f t="shared" si="14"/>
        <v>-</v>
      </c>
      <c r="J153" s="21">
        <f t="shared" si="15"/>
        <v>-0.5</v>
      </c>
    </row>
    <row r="154" spans="1:10" s="160" customFormat="1" x14ac:dyDescent="0.25">
      <c r="A154" s="178" t="s">
        <v>656</v>
      </c>
      <c r="B154" s="71">
        <v>7</v>
      </c>
      <c r="C154" s="72">
        <v>4</v>
      </c>
      <c r="D154" s="71">
        <v>67</v>
      </c>
      <c r="E154" s="72">
        <v>42</v>
      </c>
      <c r="F154" s="73"/>
      <c r="G154" s="71">
        <f t="shared" si="12"/>
        <v>3</v>
      </c>
      <c r="H154" s="72">
        <f t="shared" si="13"/>
        <v>25</v>
      </c>
      <c r="I154" s="37">
        <f t="shared" si="14"/>
        <v>0.75</v>
      </c>
      <c r="J154" s="38">
        <f t="shared" si="15"/>
        <v>0.59523809523809523</v>
      </c>
    </row>
    <row r="155" spans="1:10" x14ac:dyDescent="0.25">
      <c r="A155" s="177"/>
      <c r="B155" s="143"/>
      <c r="C155" s="144"/>
      <c r="D155" s="143"/>
      <c r="E155" s="144"/>
      <c r="F155" s="145"/>
      <c r="G155" s="143"/>
      <c r="H155" s="144"/>
      <c r="I155" s="151"/>
      <c r="J155" s="152"/>
    </row>
    <row r="156" spans="1:10" s="139" customFormat="1" x14ac:dyDescent="0.25">
      <c r="A156" s="159" t="s">
        <v>51</v>
      </c>
      <c r="B156" s="65"/>
      <c r="C156" s="66"/>
      <c r="D156" s="65"/>
      <c r="E156" s="66"/>
      <c r="F156" s="67"/>
      <c r="G156" s="65"/>
      <c r="H156" s="66"/>
      <c r="I156" s="20"/>
      <c r="J156" s="21"/>
    </row>
    <row r="157" spans="1:10" x14ac:dyDescent="0.25">
      <c r="A157" s="158" t="s">
        <v>361</v>
      </c>
      <c r="B157" s="65">
        <v>0</v>
      </c>
      <c r="C157" s="66">
        <v>0</v>
      </c>
      <c r="D157" s="65">
        <v>0</v>
      </c>
      <c r="E157" s="66">
        <v>133</v>
      </c>
      <c r="F157" s="67"/>
      <c r="G157" s="65">
        <f t="shared" ref="G157:G166" si="16">B157-C157</f>
        <v>0</v>
      </c>
      <c r="H157" s="66">
        <f t="shared" ref="H157:H166" si="17">D157-E157</f>
        <v>-133</v>
      </c>
      <c r="I157" s="20" t="str">
        <f t="shared" ref="I157:I166" si="18">IF(C157=0, "-", IF(G157/C157&lt;10, G157/C157, "&gt;999%"))</f>
        <v>-</v>
      </c>
      <c r="J157" s="21">
        <f t="shared" ref="J157:J166" si="19">IF(E157=0, "-", IF(H157/E157&lt;10, H157/E157, "&gt;999%"))</f>
        <v>-1</v>
      </c>
    </row>
    <row r="158" spans="1:10" x14ac:dyDescent="0.25">
      <c r="A158" s="158" t="s">
        <v>398</v>
      </c>
      <c r="B158" s="65">
        <v>88</v>
      </c>
      <c r="C158" s="66">
        <v>38</v>
      </c>
      <c r="D158" s="65">
        <v>547</v>
      </c>
      <c r="E158" s="66">
        <v>322</v>
      </c>
      <c r="F158" s="67"/>
      <c r="G158" s="65">
        <f t="shared" si="16"/>
        <v>50</v>
      </c>
      <c r="H158" s="66">
        <f t="shared" si="17"/>
        <v>225</v>
      </c>
      <c r="I158" s="20">
        <f t="shared" si="18"/>
        <v>1.3157894736842106</v>
      </c>
      <c r="J158" s="21">
        <f t="shared" si="19"/>
        <v>0.69875776397515532</v>
      </c>
    </row>
    <row r="159" spans="1:10" x14ac:dyDescent="0.25">
      <c r="A159" s="158" t="s">
        <v>399</v>
      </c>
      <c r="B159" s="65">
        <v>20</v>
      </c>
      <c r="C159" s="66">
        <v>0</v>
      </c>
      <c r="D159" s="65">
        <v>129</v>
      </c>
      <c r="E159" s="66">
        <v>0</v>
      </c>
      <c r="F159" s="67"/>
      <c r="G159" s="65">
        <f t="shared" si="16"/>
        <v>20</v>
      </c>
      <c r="H159" s="66">
        <f t="shared" si="17"/>
        <v>129</v>
      </c>
      <c r="I159" s="20" t="str">
        <f t="shared" si="18"/>
        <v>-</v>
      </c>
      <c r="J159" s="21" t="str">
        <f t="shared" si="19"/>
        <v>-</v>
      </c>
    </row>
    <row r="160" spans="1:10" x14ac:dyDescent="0.25">
      <c r="A160" s="158" t="s">
        <v>437</v>
      </c>
      <c r="B160" s="65">
        <v>0</v>
      </c>
      <c r="C160" s="66">
        <v>1</v>
      </c>
      <c r="D160" s="65">
        <v>0</v>
      </c>
      <c r="E160" s="66">
        <v>56</v>
      </c>
      <c r="F160" s="67"/>
      <c r="G160" s="65">
        <f t="shared" si="16"/>
        <v>-1</v>
      </c>
      <c r="H160" s="66">
        <f t="shared" si="17"/>
        <v>-56</v>
      </c>
      <c r="I160" s="20">
        <f t="shared" si="18"/>
        <v>-1</v>
      </c>
      <c r="J160" s="21">
        <f t="shared" si="19"/>
        <v>-1</v>
      </c>
    </row>
    <row r="161" spans="1:10" x14ac:dyDescent="0.25">
      <c r="A161" s="158" t="s">
        <v>362</v>
      </c>
      <c r="B161" s="65">
        <v>55</v>
      </c>
      <c r="C161" s="66">
        <v>75</v>
      </c>
      <c r="D161" s="65">
        <v>614</v>
      </c>
      <c r="E161" s="66">
        <v>399</v>
      </c>
      <c r="F161" s="67"/>
      <c r="G161" s="65">
        <f t="shared" si="16"/>
        <v>-20</v>
      </c>
      <c r="H161" s="66">
        <f t="shared" si="17"/>
        <v>215</v>
      </c>
      <c r="I161" s="20">
        <f t="shared" si="18"/>
        <v>-0.26666666666666666</v>
      </c>
      <c r="J161" s="21">
        <f t="shared" si="19"/>
        <v>0.53884711779448624</v>
      </c>
    </row>
    <row r="162" spans="1:10" x14ac:dyDescent="0.25">
      <c r="A162" s="158" t="s">
        <v>514</v>
      </c>
      <c r="B162" s="65">
        <v>0</v>
      </c>
      <c r="C162" s="66">
        <v>0</v>
      </c>
      <c r="D162" s="65">
        <v>0</v>
      </c>
      <c r="E162" s="66">
        <v>95</v>
      </c>
      <c r="F162" s="67"/>
      <c r="G162" s="65">
        <f t="shared" si="16"/>
        <v>0</v>
      </c>
      <c r="H162" s="66">
        <f t="shared" si="17"/>
        <v>-95</v>
      </c>
      <c r="I162" s="20" t="str">
        <f t="shared" si="18"/>
        <v>-</v>
      </c>
      <c r="J162" s="21">
        <f t="shared" si="19"/>
        <v>-1</v>
      </c>
    </row>
    <row r="163" spans="1:10" x14ac:dyDescent="0.25">
      <c r="A163" s="158" t="s">
        <v>524</v>
      </c>
      <c r="B163" s="65">
        <v>0</v>
      </c>
      <c r="C163" s="66">
        <v>3</v>
      </c>
      <c r="D163" s="65">
        <v>0</v>
      </c>
      <c r="E163" s="66">
        <v>68</v>
      </c>
      <c r="F163" s="67"/>
      <c r="G163" s="65">
        <f t="shared" si="16"/>
        <v>-3</v>
      </c>
      <c r="H163" s="66">
        <f t="shared" si="17"/>
        <v>-68</v>
      </c>
      <c r="I163" s="20">
        <f t="shared" si="18"/>
        <v>-1</v>
      </c>
      <c r="J163" s="21">
        <f t="shared" si="19"/>
        <v>-1</v>
      </c>
    </row>
    <row r="164" spans="1:10" x14ac:dyDescent="0.25">
      <c r="A164" s="158" t="s">
        <v>515</v>
      </c>
      <c r="B164" s="65">
        <v>2</v>
      </c>
      <c r="C164" s="66">
        <v>3</v>
      </c>
      <c r="D164" s="65">
        <v>42</v>
      </c>
      <c r="E164" s="66">
        <v>13</v>
      </c>
      <c r="F164" s="67"/>
      <c r="G164" s="65">
        <f t="shared" si="16"/>
        <v>-1</v>
      </c>
      <c r="H164" s="66">
        <f t="shared" si="17"/>
        <v>29</v>
      </c>
      <c r="I164" s="20">
        <f t="shared" si="18"/>
        <v>-0.33333333333333331</v>
      </c>
      <c r="J164" s="21">
        <f t="shared" si="19"/>
        <v>2.2307692307692308</v>
      </c>
    </row>
    <row r="165" spans="1:10" x14ac:dyDescent="0.25">
      <c r="A165" s="158" t="s">
        <v>525</v>
      </c>
      <c r="B165" s="65">
        <v>55</v>
      </c>
      <c r="C165" s="66">
        <v>10</v>
      </c>
      <c r="D165" s="65">
        <v>520</v>
      </c>
      <c r="E165" s="66">
        <v>458</v>
      </c>
      <c r="F165" s="67"/>
      <c r="G165" s="65">
        <f t="shared" si="16"/>
        <v>45</v>
      </c>
      <c r="H165" s="66">
        <f t="shared" si="17"/>
        <v>62</v>
      </c>
      <c r="I165" s="20">
        <f t="shared" si="18"/>
        <v>4.5</v>
      </c>
      <c r="J165" s="21">
        <f t="shared" si="19"/>
        <v>0.13537117903930132</v>
      </c>
    </row>
    <row r="166" spans="1:10" s="160" customFormat="1" x14ac:dyDescent="0.25">
      <c r="A166" s="178" t="s">
        <v>657</v>
      </c>
      <c r="B166" s="71">
        <v>220</v>
      </c>
      <c r="C166" s="72">
        <v>130</v>
      </c>
      <c r="D166" s="71">
        <v>1852</v>
      </c>
      <c r="E166" s="72">
        <v>1544</v>
      </c>
      <c r="F166" s="73"/>
      <c r="G166" s="71">
        <f t="shared" si="16"/>
        <v>90</v>
      </c>
      <c r="H166" s="72">
        <f t="shared" si="17"/>
        <v>308</v>
      </c>
      <c r="I166" s="37">
        <f t="shared" si="18"/>
        <v>0.69230769230769229</v>
      </c>
      <c r="J166" s="38">
        <f t="shared" si="19"/>
        <v>0.19948186528497408</v>
      </c>
    </row>
    <row r="167" spans="1:10" x14ac:dyDescent="0.25">
      <c r="A167" s="177"/>
      <c r="B167" s="143"/>
      <c r="C167" s="144"/>
      <c r="D167" s="143"/>
      <c r="E167" s="144"/>
      <c r="F167" s="145"/>
      <c r="G167" s="143"/>
      <c r="H167" s="144"/>
      <c r="I167" s="151"/>
      <c r="J167" s="152"/>
    </row>
    <row r="168" spans="1:10" s="139" customFormat="1" x14ac:dyDescent="0.25">
      <c r="A168" s="159" t="s">
        <v>52</v>
      </c>
      <c r="B168" s="65"/>
      <c r="C168" s="66"/>
      <c r="D168" s="65"/>
      <c r="E168" s="66"/>
      <c r="F168" s="67"/>
      <c r="G168" s="65"/>
      <c r="H168" s="66"/>
      <c r="I168" s="20"/>
      <c r="J168" s="21"/>
    </row>
    <row r="169" spans="1:10" x14ac:dyDescent="0.25">
      <c r="A169" s="158" t="s">
        <v>570</v>
      </c>
      <c r="B169" s="65">
        <v>7</v>
      </c>
      <c r="C169" s="66">
        <v>3</v>
      </c>
      <c r="D169" s="65">
        <v>89</v>
      </c>
      <c r="E169" s="66">
        <v>116</v>
      </c>
      <c r="F169" s="67"/>
      <c r="G169" s="65">
        <f>B169-C169</f>
        <v>4</v>
      </c>
      <c r="H169" s="66">
        <f>D169-E169</f>
        <v>-27</v>
      </c>
      <c r="I169" s="20">
        <f>IF(C169=0, "-", IF(G169/C169&lt;10, G169/C169, "&gt;999%"))</f>
        <v>1.3333333333333333</v>
      </c>
      <c r="J169" s="21">
        <f>IF(E169=0, "-", IF(H169/E169&lt;10, H169/E169, "&gt;999%"))</f>
        <v>-0.23275862068965517</v>
      </c>
    </row>
    <row r="170" spans="1:10" x14ac:dyDescent="0.25">
      <c r="A170" s="158" t="s">
        <v>543</v>
      </c>
      <c r="B170" s="65">
        <v>17</v>
      </c>
      <c r="C170" s="66">
        <v>16</v>
      </c>
      <c r="D170" s="65">
        <v>252</v>
      </c>
      <c r="E170" s="66">
        <v>297</v>
      </c>
      <c r="F170" s="67"/>
      <c r="G170" s="65">
        <f>B170-C170</f>
        <v>1</v>
      </c>
      <c r="H170" s="66">
        <f>D170-E170</f>
        <v>-45</v>
      </c>
      <c r="I170" s="20">
        <f>IF(C170=0, "-", IF(G170/C170&lt;10, G170/C170, "&gt;999%"))</f>
        <v>6.25E-2</v>
      </c>
      <c r="J170" s="21">
        <f>IF(E170=0, "-", IF(H170/E170&lt;10, H170/E170, "&gt;999%"))</f>
        <v>-0.15151515151515152</v>
      </c>
    </row>
    <row r="171" spans="1:10" x14ac:dyDescent="0.25">
      <c r="A171" s="158" t="s">
        <v>555</v>
      </c>
      <c r="B171" s="65">
        <v>6</v>
      </c>
      <c r="C171" s="66">
        <v>15</v>
      </c>
      <c r="D171" s="65">
        <v>170</v>
      </c>
      <c r="E171" s="66">
        <v>173</v>
      </c>
      <c r="F171" s="67"/>
      <c r="G171" s="65">
        <f>B171-C171</f>
        <v>-9</v>
      </c>
      <c r="H171" s="66">
        <f>D171-E171</f>
        <v>-3</v>
      </c>
      <c r="I171" s="20">
        <f>IF(C171=0, "-", IF(G171/C171&lt;10, G171/C171, "&gt;999%"))</f>
        <v>-0.6</v>
      </c>
      <c r="J171" s="21">
        <f>IF(E171=0, "-", IF(H171/E171&lt;10, H171/E171, "&gt;999%"))</f>
        <v>-1.7341040462427744E-2</v>
      </c>
    </row>
    <row r="172" spans="1:10" s="160" customFormat="1" x14ac:dyDescent="0.25">
      <c r="A172" s="178" t="s">
        <v>658</v>
      </c>
      <c r="B172" s="71">
        <v>30</v>
      </c>
      <c r="C172" s="72">
        <v>34</v>
      </c>
      <c r="D172" s="71">
        <v>511</v>
      </c>
      <c r="E172" s="72">
        <v>586</v>
      </c>
      <c r="F172" s="73"/>
      <c r="G172" s="71">
        <f>B172-C172</f>
        <v>-4</v>
      </c>
      <c r="H172" s="72">
        <f>D172-E172</f>
        <v>-75</v>
      </c>
      <c r="I172" s="37">
        <f>IF(C172=0, "-", IF(G172/C172&lt;10, G172/C172, "&gt;999%"))</f>
        <v>-0.11764705882352941</v>
      </c>
      <c r="J172" s="38">
        <f>IF(E172=0, "-", IF(H172/E172&lt;10, H172/E172, "&gt;999%"))</f>
        <v>-0.12798634812286688</v>
      </c>
    </row>
    <row r="173" spans="1:10" x14ac:dyDescent="0.25">
      <c r="A173" s="177"/>
      <c r="B173" s="143"/>
      <c r="C173" s="144"/>
      <c r="D173" s="143"/>
      <c r="E173" s="144"/>
      <c r="F173" s="145"/>
      <c r="G173" s="143"/>
      <c r="H173" s="144"/>
      <c r="I173" s="151"/>
      <c r="J173" s="152"/>
    </row>
    <row r="174" spans="1:10" s="139" customFormat="1" x14ac:dyDescent="0.25">
      <c r="A174" s="159" t="s">
        <v>53</v>
      </c>
      <c r="B174" s="65"/>
      <c r="C174" s="66"/>
      <c r="D174" s="65"/>
      <c r="E174" s="66"/>
      <c r="F174" s="67"/>
      <c r="G174" s="65"/>
      <c r="H174" s="66"/>
      <c r="I174" s="20"/>
      <c r="J174" s="21"/>
    </row>
    <row r="175" spans="1:10" x14ac:dyDescent="0.25">
      <c r="A175" s="158" t="s">
        <v>244</v>
      </c>
      <c r="B175" s="65">
        <v>0</v>
      </c>
      <c r="C175" s="66">
        <v>2</v>
      </c>
      <c r="D175" s="65">
        <v>8</v>
      </c>
      <c r="E175" s="66">
        <v>12</v>
      </c>
      <c r="F175" s="67"/>
      <c r="G175" s="65">
        <f t="shared" ref="G175:G181" si="20">B175-C175</f>
        <v>-2</v>
      </c>
      <c r="H175" s="66">
        <f t="shared" ref="H175:H181" si="21">D175-E175</f>
        <v>-4</v>
      </c>
      <c r="I175" s="20">
        <f t="shared" ref="I175:I181" si="22">IF(C175=0, "-", IF(G175/C175&lt;10, G175/C175, "&gt;999%"))</f>
        <v>-1</v>
      </c>
      <c r="J175" s="21">
        <f t="shared" ref="J175:J181" si="23">IF(E175=0, "-", IF(H175/E175&lt;10, H175/E175, "&gt;999%"))</f>
        <v>-0.33333333333333331</v>
      </c>
    </row>
    <row r="176" spans="1:10" x14ac:dyDescent="0.25">
      <c r="A176" s="158" t="s">
        <v>219</v>
      </c>
      <c r="B176" s="65">
        <v>6</v>
      </c>
      <c r="C176" s="66">
        <v>0</v>
      </c>
      <c r="D176" s="65">
        <v>63</v>
      </c>
      <c r="E176" s="66">
        <v>239</v>
      </c>
      <c r="F176" s="67"/>
      <c r="G176" s="65">
        <f t="shared" si="20"/>
        <v>6</v>
      </c>
      <c r="H176" s="66">
        <f t="shared" si="21"/>
        <v>-176</v>
      </c>
      <c r="I176" s="20" t="str">
        <f t="shared" si="22"/>
        <v>-</v>
      </c>
      <c r="J176" s="21">
        <f t="shared" si="23"/>
        <v>-0.7364016736401674</v>
      </c>
    </row>
    <row r="177" spans="1:10" x14ac:dyDescent="0.25">
      <c r="A177" s="158" t="s">
        <v>400</v>
      </c>
      <c r="B177" s="65">
        <v>57</v>
      </c>
      <c r="C177" s="66">
        <v>45</v>
      </c>
      <c r="D177" s="65">
        <v>774</v>
      </c>
      <c r="E177" s="66">
        <v>678</v>
      </c>
      <c r="F177" s="67"/>
      <c r="G177" s="65">
        <f t="shared" si="20"/>
        <v>12</v>
      </c>
      <c r="H177" s="66">
        <f t="shared" si="21"/>
        <v>96</v>
      </c>
      <c r="I177" s="20">
        <f t="shared" si="22"/>
        <v>0.26666666666666666</v>
      </c>
      <c r="J177" s="21">
        <f t="shared" si="23"/>
        <v>0.1415929203539823</v>
      </c>
    </row>
    <row r="178" spans="1:10" x14ac:dyDescent="0.25">
      <c r="A178" s="158" t="s">
        <v>363</v>
      </c>
      <c r="B178" s="65">
        <v>29</v>
      </c>
      <c r="C178" s="66">
        <v>43</v>
      </c>
      <c r="D178" s="65">
        <v>401</v>
      </c>
      <c r="E178" s="66">
        <v>501</v>
      </c>
      <c r="F178" s="67"/>
      <c r="G178" s="65">
        <f t="shared" si="20"/>
        <v>-14</v>
      </c>
      <c r="H178" s="66">
        <f t="shared" si="21"/>
        <v>-100</v>
      </c>
      <c r="I178" s="20">
        <f t="shared" si="22"/>
        <v>-0.32558139534883723</v>
      </c>
      <c r="J178" s="21">
        <f t="shared" si="23"/>
        <v>-0.19960079840319361</v>
      </c>
    </row>
    <row r="179" spans="1:10" x14ac:dyDescent="0.25">
      <c r="A179" s="158" t="s">
        <v>204</v>
      </c>
      <c r="B179" s="65">
        <v>0</v>
      </c>
      <c r="C179" s="66">
        <v>0</v>
      </c>
      <c r="D179" s="65">
        <v>0</v>
      </c>
      <c r="E179" s="66">
        <v>16</v>
      </c>
      <c r="F179" s="67"/>
      <c r="G179" s="65">
        <f t="shared" si="20"/>
        <v>0</v>
      </c>
      <c r="H179" s="66">
        <f t="shared" si="21"/>
        <v>-16</v>
      </c>
      <c r="I179" s="20" t="str">
        <f t="shared" si="22"/>
        <v>-</v>
      </c>
      <c r="J179" s="21">
        <f t="shared" si="23"/>
        <v>-1</v>
      </c>
    </row>
    <row r="180" spans="1:10" x14ac:dyDescent="0.25">
      <c r="A180" s="158" t="s">
        <v>297</v>
      </c>
      <c r="B180" s="65">
        <v>0</v>
      </c>
      <c r="C180" s="66">
        <v>11</v>
      </c>
      <c r="D180" s="65">
        <v>37</v>
      </c>
      <c r="E180" s="66">
        <v>92</v>
      </c>
      <c r="F180" s="67"/>
      <c r="G180" s="65">
        <f t="shared" si="20"/>
        <v>-11</v>
      </c>
      <c r="H180" s="66">
        <f t="shared" si="21"/>
        <v>-55</v>
      </c>
      <c r="I180" s="20">
        <f t="shared" si="22"/>
        <v>-1</v>
      </c>
      <c r="J180" s="21">
        <f t="shared" si="23"/>
        <v>-0.59782608695652173</v>
      </c>
    </row>
    <row r="181" spans="1:10" s="160" customFormat="1" x14ac:dyDescent="0.25">
      <c r="A181" s="178" t="s">
        <v>659</v>
      </c>
      <c r="B181" s="71">
        <v>92</v>
      </c>
      <c r="C181" s="72">
        <v>101</v>
      </c>
      <c r="D181" s="71">
        <v>1283</v>
      </c>
      <c r="E181" s="72">
        <v>1538</v>
      </c>
      <c r="F181" s="73"/>
      <c r="G181" s="71">
        <f t="shared" si="20"/>
        <v>-9</v>
      </c>
      <c r="H181" s="72">
        <f t="shared" si="21"/>
        <v>-255</v>
      </c>
      <c r="I181" s="37">
        <f t="shared" si="22"/>
        <v>-8.9108910891089105E-2</v>
      </c>
      <c r="J181" s="38">
        <f t="shared" si="23"/>
        <v>-0.16579973992197658</v>
      </c>
    </row>
    <row r="182" spans="1:10" x14ac:dyDescent="0.25">
      <c r="A182" s="177"/>
      <c r="B182" s="143"/>
      <c r="C182" s="144"/>
      <c r="D182" s="143"/>
      <c r="E182" s="144"/>
      <c r="F182" s="145"/>
      <c r="G182" s="143"/>
      <c r="H182" s="144"/>
      <c r="I182" s="151"/>
      <c r="J182" s="152"/>
    </row>
    <row r="183" spans="1:10" s="139" customFormat="1" x14ac:dyDescent="0.25">
      <c r="A183" s="159" t="s">
        <v>54</v>
      </c>
      <c r="B183" s="65"/>
      <c r="C183" s="66"/>
      <c r="D183" s="65"/>
      <c r="E183" s="66"/>
      <c r="F183" s="67"/>
      <c r="G183" s="65"/>
      <c r="H183" s="66"/>
      <c r="I183" s="20"/>
      <c r="J183" s="21"/>
    </row>
    <row r="184" spans="1:10" x14ac:dyDescent="0.25">
      <c r="A184" s="158" t="s">
        <v>205</v>
      </c>
      <c r="B184" s="65">
        <v>0</v>
      </c>
      <c r="C184" s="66">
        <v>16</v>
      </c>
      <c r="D184" s="65">
        <v>53</v>
      </c>
      <c r="E184" s="66">
        <v>16</v>
      </c>
      <c r="F184" s="67"/>
      <c r="G184" s="65">
        <f t="shared" ref="G184:G199" si="24">B184-C184</f>
        <v>-16</v>
      </c>
      <c r="H184" s="66">
        <f t="shared" ref="H184:H199" si="25">D184-E184</f>
        <v>37</v>
      </c>
      <c r="I184" s="20">
        <f t="shared" ref="I184:I199" si="26">IF(C184=0, "-", IF(G184/C184&lt;10, G184/C184, "&gt;999%"))</f>
        <v>-1</v>
      </c>
      <c r="J184" s="21">
        <f t="shared" ref="J184:J199" si="27">IF(E184=0, "-", IF(H184/E184&lt;10, H184/E184, "&gt;999%"))</f>
        <v>2.3125</v>
      </c>
    </row>
    <row r="185" spans="1:10" x14ac:dyDescent="0.25">
      <c r="A185" s="158" t="s">
        <v>220</v>
      </c>
      <c r="B185" s="65">
        <v>167</v>
      </c>
      <c r="C185" s="66">
        <v>177</v>
      </c>
      <c r="D185" s="65">
        <v>2023</v>
      </c>
      <c r="E185" s="66">
        <v>2623</v>
      </c>
      <c r="F185" s="67"/>
      <c r="G185" s="65">
        <f t="shared" si="24"/>
        <v>-10</v>
      </c>
      <c r="H185" s="66">
        <f t="shared" si="25"/>
        <v>-600</v>
      </c>
      <c r="I185" s="20">
        <f t="shared" si="26"/>
        <v>-5.6497175141242938E-2</v>
      </c>
      <c r="J185" s="21">
        <f t="shared" si="27"/>
        <v>-0.22874571101791841</v>
      </c>
    </row>
    <row r="186" spans="1:10" x14ac:dyDescent="0.25">
      <c r="A186" s="158" t="s">
        <v>503</v>
      </c>
      <c r="B186" s="65">
        <v>0</v>
      </c>
      <c r="C186" s="66">
        <v>0</v>
      </c>
      <c r="D186" s="65">
        <v>0</v>
      </c>
      <c r="E186" s="66">
        <v>178</v>
      </c>
      <c r="F186" s="67"/>
      <c r="G186" s="65">
        <f t="shared" si="24"/>
        <v>0</v>
      </c>
      <c r="H186" s="66">
        <f t="shared" si="25"/>
        <v>-178</v>
      </c>
      <c r="I186" s="20" t="str">
        <f t="shared" si="26"/>
        <v>-</v>
      </c>
      <c r="J186" s="21">
        <f t="shared" si="27"/>
        <v>-1</v>
      </c>
    </row>
    <row r="187" spans="1:10" x14ac:dyDescent="0.25">
      <c r="A187" s="158" t="s">
        <v>298</v>
      </c>
      <c r="B187" s="65">
        <v>0</v>
      </c>
      <c r="C187" s="66">
        <v>0</v>
      </c>
      <c r="D187" s="65">
        <v>0</v>
      </c>
      <c r="E187" s="66">
        <v>29</v>
      </c>
      <c r="F187" s="67"/>
      <c r="G187" s="65">
        <f t="shared" si="24"/>
        <v>0</v>
      </c>
      <c r="H187" s="66">
        <f t="shared" si="25"/>
        <v>-29</v>
      </c>
      <c r="I187" s="20" t="str">
        <f t="shared" si="26"/>
        <v>-</v>
      </c>
      <c r="J187" s="21">
        <f t="shared" si="27"/>
        <v>-1</v>
      </c>
    </row>
    <row r="188" spans="1:10" x14ac:dyDescent="0.25">
      <c r="A188" s="158" t="s">
        <v>221</v>
      </c>
      <c r="B188" s="65">
        <v>1</v>
      </c>
      <c r="C188" s="66">
        <v>8</v>
      </c>
      <c r="D188" s="65">
        <v>62</v>
      </c>
      <c r="E188" s="66">
        <v>56</v>
      </c>
      <c r="F188" s="67"/>
      <c r="G188" s="65">
        <f t="shared" si="24"/>
        <v>-7</v>
      </c>
      <c r="H188" s="66">
        <f t="shared" si="25"/>
        <v>6</v>
      </c>
      <c r="I188" s="20">
        <f t="shared" si="26"/>
        <v>-0.875</v>
      </c>
      <c r="J188" s="21">
        <f t="shared" si="27"/>
        <v>0.10714285714285714</v>
      </c>
    </row>
    <row r="189" spans="1:10" x14ac:dyDescent="0.25">
      <c r="A189" s="158" t="s">
        <v>423</v>
      </c>
      <c r="B189" s="65">
        <v>9</v>
      </c>
      <c r="C189" s="66">
        <v>7</v>
      </c>
      <c r="D189" s="65">
        <v>73</v>
      </c>
      <c r="E189" s="66">
        <v>13</v>
      </c>
      <c r="F189" s="67"/>
      <c r="G189" s="65">
        <f t="shared" si="24"/>
        <v>2</v>
      </c>
      <c r="H189" s="66">
        <f t="shared" si="25"/>
        <v>60</v>
      </c>
      <c r="I189" s="20">
        <f t="shared" si="26"/>
        <v>0.2857142857142857</v>
      </c>
      <c r="J189" s="21">
        <f t="shared" si="27"/>
        <v>4.615384615384615</v>
      </c>
    </row>
    <row r="190" spans="1:10" x14ac:dyDescent="0.25">
      <c r="A190" s="158" t="s">
        <v>364</v>
      </c>
      <c r="B190" s="65">
        <v>80</v>
      </c>
      <c r="C190" s="66">
        <v>39</v>
      </c>
      <c r="D190" s="65">
        <v>1225</v>
      </c>
      <c r="E190" s="66">
        <v>1325</v>
      </c>
      <c r="F190" s="67"/>
      <c r="G190" s="65">
        <f t="shared" si="24"/>
        <v>41</v>
      </c>
      <c r="H190" s="66">
        <f t="shared" si="25"/>
        <v>-100</v>
      </c>
      <c r="I190" s="20">
        <f t="shared" si="26"/>
        <v>1.0512820512820513</v>
      </c>
      <c r="J190" s="21">
        <f t="shared" si="27"/>
        <v>-7.5471698113207544E-2</v>
      </c>
    </row>
    <row r="191" spans="1:10" x14ac:dyDescent="0.25">
      <c r="A191" s="158" t="s">
        <v>438</v>
      </c>
      <c r="B191" s="65">
        <v>27</v>
      </c>
      <c r="C191" s="66">
        <v>37</v>
      </c>
      <c r="D191" s="65">
        <v>345</v>
      </c>
      <c r="E191" s="66">
        <v>354</v>
      </c>
      <c r="F191" s="67"/>
      <c r="G191" s="65">
        <f t="shared" si="24"/>
        <v>-10</v>
      </c>
      <c r="H191" s="66">
        <f t="shared" si="25"/>
        <v>-9</v>
      </c>
      <c r="I191" s="20">
        <f t="shared" si="26"/>
        <v>-0.27027027027027029</v>
      </c>
      <c r="J191" s="21">
        <f t="shared" si="27"/>
        <v>-2.5423728813559324E-2</v>
      </c>
    </row>
    <row r="192" spans="1:10" x14ac:dyDescent="0.25">
      <c r="A192" s="158" t="s">
        <v>439</v>
      </c>
      <c r="B192" s="65">
        <v>48</v>
      </c>
      <c r="C192" s="66">
        <v>11</v>
      </c>
      <c r="D192" s="65">
        <v>390</v>
      </c>
      <c r="E192" s="66">
        <v>411</v>
      </c>
      <c r="F192" s="67"/>
      <c r="G192" s="65">
        <f t="shared" si="24"/>
        <v>37</v>
      </c>
      <c r="H192" s="66">
        <f t="shared" si="25"/>
        <v>-21</v>
      </c>
      <c r="I192" s="20">
        <f t="shared" si="26"/>
        <v>3.3636363636363638</v>
      </c>
      <c r="J192" s="21">
        <f t="shared" si="27"/>
        <v>-5.1094890510948905E-2</v>
      </c>
    </row>
    <row r="193" spans="1:10" x14ac:dyDescent="0.25">
      <c r="A193" s="158" t="s">
        <v>245</v>
      </c>
      <c r="B193" s="65">
        <v>1</v>
      </c>
      <c r="C193" s="66">
        <v>9</v>
      </c>
      <c r="D193" s="65">
        <v>48</v>
      </c>
      <c r="E193" s="66">
        <v>62</v>
      </c>
      <c r="F193" s="67"/>
      <c r="G193" s="65">
        <f t="shared" si="24"/>
        <v>-8</v>
      </c>
      <c r="H193" s="66">
        <f t="shared" si="25"/>
        <v>-14</v>
      </c>
      <c r="I193" s="20">
        <f t="shared" si="26"/>
        <v>-0.88888888888888884</v>
      </c>
      <c r="J193" s="21">
        <f t="shared" si="27"/>
        <v>-0.22580645161290322</v>
      </c>
    </row>
    <row r="194" spans="1:10" x14ac:dyDescent="0.25">
      <c r="A194" s="158" t="s">
        <v>299</v>
      </c>
      <c r="B194" s="65">
        <v>10</v>
      </c>
      <c r="C194" s="66">
        <v>7</v>
      </c>
      <c r="D194" s="65">
        <v>130</v>
      </c>
      <c r="E194" s="66">
        <v>47</v>
      </c>
      <c r="F194" s="67"/>
      <c r="G194" s="65">
        <f t="shared" si="24"/>
        <v>3</v>
      </c>
      <c r="H194" s="66">
        <f t="shared" si="25"/>
        <v>83</v>
      </c>
      <c r="I194" s="20">
        <f t="shared" si="26"/>
        <v>0.42857142857142855</v>
      </c>
      <c r="J194" s="21">
        <f t="shared" si="27"/>
        <v>1.7659574468085106</v>
      </c>
    </row>
    <row r="195" spans="1:10" x14ac:dyDescent="0.25">
      <c r="A195" s="158" t="s">
        <v>504</v>
      </c>
      <c r="B195" s="65">
        <v>30</v>
      </c>
      <c r="C195" s="66">
        <v>17</v>
      </c>
      <c r="D195" s="65">
        <v>245</v>
      </c>
      <c r="E195" s="66">
        <v>65</v>
      </c>
      <c r="F195" s="67"/>
      <c r="G195" s="65">
        <f t="shared" si="24"/>
        <v>13</v>
      </c>
      <c r="H195" s="66">
        <f t="shared" si="25"/>
        <v>180</v>
      </c>
      <c r="I195" s="20">
        <f t="shared" si="26"/>
        <v>0.76470588235294112</v>
      </c>
      <c r="J195" s="21">
        <f t="shared" si="27"/>
        <v>2.7692307692307692</v>
      </c>
    </row>
    <row r="196" spans="1:10" x14ac:dyDescent="0.25">
      <c r="A196" s="158" t="s">
        <v>401</v>
      </c>
      <c r="B196" s="65">
        <v>168</v>
      </c>
      <c r="C196" s="66">
        <v>40</v>
      </c>
      <c r="D196" s="65">
        <v>1524</v>
      </c>
      <c r="E196" s="66">
        <v>1375</v>
      </c>
      <c r="F196" s="67"/>
      <c r="G196" s="65">
        <f t="shared" si="24"/>
        <v>128</v>
      </c>
      <c r="H196" s="66">
        <f t="shared" si="25"/>
        <v>149</v>
      </c>
      <c r="I196" s="20">
        <f t="shared" si="26"/>
        <v>3.2</v>
      </c>
      <c r="J196" s="21">
        <f t="shared" si="27"/>
        <v>0.10836363636363637</v>
      </c>
    </row>
    <row r="197" spans="1:10" x14ac:dyDescent="0.25">
      <c r="A197" s="158" t="s">
        <v>314</v>
      </c>
      <c r="B197" s="65">
        <v>0</v>
      </c>
      <c r="C197" s="66">
        <v>0</v>
      </c>
      <c r="D197" s="65">
        <v>0</v>
      </c>
      <c r="E197" s="66">
        <v>19</v>
      </c>
      <c r="F197" s="67"/>
      <c r="G197" s="65">
        <f t="shared" si="24"/>
        <v>0</v>
      </c>
      <c r="H197" s="66">
        <f t="shared" si="25"/>
        <v>-19</v>
      </c>
      <c r="I197" s="20" t="str">
        <f t="shared" si="26"/>
        <v>-</v>
      </c>
      <c r="J197" s="21">
        <f t="shared" si="27"/>
        <v>-1</v>
      </c>
    </row>
    <row r="198" spans="1:10" x14ac:dyDescent="0.25">
      <c r="A198" s="158" t="s">
        <v>351</v>
      </c>
      <c r="B198" s="65">
        <v>18</v>
      </c>
      <c r="C198" s="66">
        <v>46</v>
      </c>
      <c r="D198" s="65">
        <v>614</v>
      </c>
      <c r="E198" s="66">
        <v>637</v>
      </c>
      <c r="F198" s="67"/>
      <c r="G198" s="65">
        <f t="shared" si="24"/>
        <v>-28</v>
      </c>
      <c r="H198" s="66">
        <f t="shared" si="25"/>
        <v>-23</v>
      </c>
      <c r="I198" s="20">
        <f t="shared" si="26"/>
        <v>-0.60869565217391308</v>
      </c>
      <c r="J198" s="21">
        <f t="shared" si="27"/>
        <v>-3.6106750392464679E-2</v>
      </c>
    </row>
    <row r="199" spans="1:10" s="160" customFormat="1" x14ac:dyDescent="0.25">
      <c r="A199" s="178" t="s">
        <v>660</v>
      </c>
      <c r="B199" s="71">
        <v>559</v>
      </c>
      <c r="C199" s="72">
        <v>414</v>
      </c>
      <c r="D199" s="71">
        <v>6732</v>
      </c>
      <c r="E199" s="72">
        <v>7210</v>
      </c>
      <c r="F199" s="73"/>
      <c r="G199" s="71">
        <f t="shared" si="24"/>
        <v>145</v>
      </c>
      <c r="H199" s="72">
        <f t="shared" si="25"/>
        <v>-478</v>
      </c>
      <c r="I199" s="37">
        <f t="shared" si="26"/>
        <v>0.35024154589371981</v>
      </c>
      <c r="J199" s="38">
        <f t="shared" si="27"/>
        <v>-6.629680998613037E-2</v>
      </c>
    </row>
    <row r="200" spans="1:10" x14ac:dyDescent="0.25">
      <c r="A200" s="177"/>
      <c r="B200" s="143"/>
      <c r="C200" s="144"/>
      <c r="D200" s="143"/>
      <c r="E200" s="144"/>
      <c r="F200" s="145"/>
      <c r="G200" s="143"/>
      <c r="H200" s="144"/>
      <c r="I200" s="151"/>
      <c r="J200" s="152"/>
    </row>
    <row r="201" spans="1:10" s="139" customFormat="1" x14ac:dyDescent="0.25">
      <c r="A201" s="159" t="s">
        <v>55</v>
      </c>
      <c r="B201" s="65"/>
      <c r="C201" s="66"/>
      <c r="D201" s="65"/>
      <c r="E201" s="66"/>
      <c r="F201" s="67"/>
      <c r="G201" s="65"/>
      <c r="H201" s="66"/>
      <c r="I201" s="20"/>
      <c r="J201" s="21"/>
    </row>
    <row r="202" spans="1:10" x14ac:dyDescent="0.25">
      <c r="A202" s="158" t="s">
        <v>556</v>
      </c>
      <c r="B202" s="65">
        <v>1</v>
      </c>
      <c r="C202" s="66">
        <v>0</v>
      </c>
      <c r="D202" s="65">
        <v>7</v>
      </c>
      <c r="E202" s="66">
        <v>1</v>
      </c>
      <c r="F202" s="67"/>
      <c r="G202" s="65">
        <f t="shared" ref="G202:G207" si="28">B202-C202</f>
        <v>1</v>
      </c>
      <c r="H202" s="66">
        <f t="shared" ref="H202:H207" si="29">D202-E202</f>
        <v>6</v>
      </c>
      <c r="I202" s="20" t="str">
        <f t="shared" ref="I202:I207" si="30">IF(C202=0, "-", IF(G202/C202&lt;10, G202/C202, "&gt;999%"))</f>
        <v>-</v>
      </c>
      <c r="J202" s="21">
        <f t="shared" ref="J202:J207" si="31">IF(E202=0, "-", IF(H202/E202&lt;10, H202/E202, "&gt;999%"))</f>
        <v>6</v>
      </c>
    </row>
    <row r="203" spans="1:10" x14ac:dyDescent="0.25">
      <c r="A203" s="158" t="s">
        <v>544</v>
      </c>
      <c r="B203" s="65">
        <v>0</v>
      </c>
      <c r="C203" s="66">
        <v>0</v>
      </c>
      <c r="D203" s="65">
        <v>23</v>
      </c>
      <c r="E203" s="66">
        <v>20</v>
      </c>
      <c r="F203" s="67"/>
      <c r="G203" s="65">
        <f t="shared" si="28"/>
        <v>0</v>
      </c>
      <c r="H203" s="66">
        <f t="shared" si="29"/>
        <v>3</v>
      </c>
      <c r="I203" s="20" t="str">
        <f t="shared" si="30"/>
        <v>-</v>
      </c>
      <c r="J203" s="21">
        <f t="shared" si="31"/>
        <v>0.15</v>
      </c>
    </row>
    <row r="204" spans="1:10" x14ac:dyDescent="0.25">
      <c r="A204" s="158" t="s">
        <v>545</v>
      </c>
      <c r="B204" s="65">
        <v>0</v>
      </c>
      <c r="C204" s="66">
        <v>0</v>
      </c>
      <c r="D204" s="65">
        <v>6</v>
      </c>
      <c r="E204" s="66">
        <v>7</v>
      </c>
      <c r="F204" s="67"/>
      <c r="G204" s="65">
        <f t="shared" si="28"/>
        <v>0</v>
      </c>
      <c r="H204" s="66">
        <f t="shared" si="29"/>
        <v>-1</v>
      </c>
      <c r="I204" s="20" t="str">
        <f t="shared" si="30"/>
        <v>-</v>
      </c>
      <c r="J204" s="21">
        <f t="shared" si="31"/>
        <v>-0.14285714285714285</v>
      </c>
    </row>
    <row r="205" spans="1:10" x14ac:dyDescent="0.25">
      <c r="A205" s="158" t="s">
        <v>557</v>
      </c>
      <c r="B205" s="65">
        <v>0</v>
      </c>
      <c r="C205" s="66">
        <v>0</v>
      </c>
      <c r="D205" s="65">
        <v>6</v>
      </c>
      <c r="E205" s="66">
        <v>6</v>
      </c>
      <c r="F205" s="67"/>
      <c r="G205" s="65">
        <f t="shared" si="28"/>
        <v>0</v>
      </c>
      <c r="H205" s="66">
        <f t="shared" si="29"/>
        <v>0</v>
      </c>
      <c r="I205" s="20" t="str">
        <f t="shared" si="30"/>
        <v>-</v>
      </c>
      <c r="J205" s="21">
        <f t="shared" si="31"/>
        <v>0</v>
      </c>
    </row>
    <row r="206" spans="1:10" x14ac:dyDescent="0.25">
      <c r="A206" s="158" t="s">
        <v>558</v>
      </c>
      <c r="B206" s="65">
        <v>0</v>
      </c>
      <c r="C206" s="66">
        <v>0</v>
      </c>
      <c r="D206" s="65">
        <v>1</v>
      </c>
      <c r="E206" s="66">
        <v>0</v>
      </c>
      <c r="F206" s="67"/>
      <c r="G206" s="65">
        <f t="shared" si="28"/>
        <v>0</v>
      </c>
      <c r="H206" s="66">
        <f t="shared" si="29"/>
        <v>1</v>
      </c>
      <c r="I206" s="20" t="str">
        <f t="shared" si="30"/>
        <v>-</v>
      </c>
      <c r="J206" s="21" t="str">
        <f t="shared" si="31"/>
        <v>-</v>
      </c>
    </row>
    <row r="207" spans="1:10" s="160" customFormat="1" x14ac:dyDescent="0.25">
      <c r="A207" s="178" t="s">
        <v>661</v>
      </c>
      <c r="B207" s="71">
        <v>1</v>
      </c>
      <c r="C207" s="72">
        <v>0</v>
      </c>
      <c r="D207" s="71">
        <v>43</v>
      </c>
      <c r="E207" s="72">
        <v>34</v>
      </c>
      <c r="F207" s="73"/>
      <c r="G207" s="71">
        <f t="shared" si="28"/>
        <v>1</v>
      </c>
      <c r="H207" s="72">
        <f t="shared" si="29"/>
        <v>9</v>
      </c>
      <c r="I207" s="37" t="str">
        <f t="shared" si="30"/>
        <v>-</v>
      </c>
      <c r="J207" s="38">
        <f t="shared" si="31"/>
        <v>0.26470588235294118</v>
      </c>
    </row>
    <row r="208" spans="1:10" x14ac:dyDescent="0.25">
      <c r="A208" s="177"/>
      <c r="B208" s="143"/>
      <c r="C208" s="144"/>
      <c r="D208" s="143"/>
      <c r="E208" s="144"/>
      <c r="F208" s="145"/>
      <c r="G208" s="143"/>
      <c r="H208" s="144"/>
      <c r="I208" s="151"/>
      <c r="J208" s="152"/>
    </row>
    <row r="209" spans="1:10" s="139" customFormat="1" x14ac:dyDescent="0.25">
      <c r="A209" s="159" t="s">
        <v>56</v>
      </c>
      <c r="B209" s="65"/>
      <c r="C209" s="66"/>
      <c r="D209" s="65"/>
      <c r="E209" s="66"/>
      <c r="F209" s="67"/>
      <c r="G209" s="65"/>
      <c r="H209" s="66"/>
      <c r="I209" s="20"/>
      <c r="J209" s="21"/>
    </row>
    <row r="210" spans="1:10" x14ac:dyDescent="0.25">
      <c r="A210" s="158" t="s">
        <v>56</v>
      </c>
      <c r="B210" s="65">
        <v>0</v>
      </c>
      <c r="C210" s="66">
        <v>0</v>
      </c>
      <c r="D210" s="65">
        <v>2</v>
      </c>
      <c r="E210" s="66">
        <v>10</v>
      </c>
      <c r="F210" s="67"/>
      <c r="G210" s="65">
        <f>B210-C210</f>
        <v>0</v>
      </c>
      <c r="H210" s="66">
        <f>D210-E210</f>
        <v>-8</v>
      </c>
      <c r="I210" s="20" t="str">
        <f>IF(C210=0, "-", IF(G210/C210&lt;10, G210/C210, "&gt;999%"))</f>
        <v>-</v>
      </c>
      <c r="J210" s="21">
        <f>IF(E210=0, "-", IF(H210/E210&lt;10, H210/E210, "&gt;999%"))</f>
        <v>-0.8</v>
      </c>
    </row>
    <row r="211" spans="1:10" s="160" customFormat="1" x14ac:dyDescent="0.25">
      <c r="A211" s="178" t="s">
        <v>662</v>
      </c>
      <c r="B211" s="71">
        <v>0</v>
      </c>
      <c r="C211" s="72">
        <v>0</v>
      </c>
      <c r="D211" s="71">
        <v>2</v>
      </c>
      <c r="E211" s="72">
        <v>10</v>
      </c>
      <c r="F211" s="73"/>
      <c r="G211" s="71">
        <f>B211-C211</f>
        <v>0</v>
      </c>
      <c r="H211" s="72">
        <f>D211-E211</f>
        <v>-8</v>
      </c>
      <c r="I211" s="37" t="str">
        <f>IF(C211=0, "-", IF(G211/C211&lt;10, G211/C211, "&gt;999%"))</f>
        <v>-</v>
      </c>
      <c r="J211" s="38">
        <f>IF(E211=0, "-", IF(H211/E211&lt;10, H211/E211, "&gt;999%"))</f>
        <v>-0.8</v>
      </c>
    </row>
    <row r="212" spans="1:10" x14ac:dyDescent="0.25">
      <c r="A212" s="177"/>
      <c r="B212" s="143"/>
      <c r="C212" s="144"/>
      <c r="D212" s="143"/>
      <c r="E212" s="144"/>
      <c r="F212" s="145"/>
      <c r="G212" s="143"/>
      <c r="H212" s="144"/>
      <c r="I212" s="151"/>
      <c r="J212" s="152"/>
    </row>
    <row r="213" spans="1:10" s="139" customFormat="1" x14ac:dyDescent="0.25">
      <c r="A213" s="159" t="s">
        <v>57</v>
      </c>
      <c r="B213" s="65"/>
      <c r="C213" s="66"/>
      <c r="D213" s="65"/>
      <c r="E213" s="66"/>
      <c r="F213" s="67"/>
      <c r="G213" s="65"/>
      <c r="H213" s="66"/>
      <c r="I213" s="20"/>
      <c r="J213" s="21"/>
    </row>
    <row r="214" spans="1:10" x14ac:dyDescent="0.25">
      <c r="A214" s="158" t="s">
        <v>571</v>
      </c>
      <c r="B214" s="65">
        <v>29</v>
      </c>
      <c r="C214" s="66">
        <v>34</v>
      </c>
      <c r="D214" s="65">
        <v>343</v>
      </c>
      <c r="E214" s="66">
        <v>379</v>
      </c>
      <c r="F214" s="67"/>
      <c r="G214" s="65">
        <f>B214-C214</f>
        <v>-5</v>
      </c>
      <c r="H214" s="66">
        <f>D214-E214</f>
        <v>-36</v>
      </c>
      <c r="I214" s="20">
        <f>IF(C214=0, "-", IF(G214/C214&lt;10, G214/C214, "&gt;999%"))</f>
        <v>-0.14705882352941177</v>
      </c>
      <c r="J214" s="21">
        <f>IF(E214=0, "-", IF(H214/E214&lt;10, H214/E214, "&gt;999%"))</f>
        <v>-9.498680738786279E-2</v>
      </c>
    </row>
    <row r="215" spans="1:10" x14ac:dyDescent="0.25">
      <c r="A215" s="158" t="s">
        <v>546</v>
      </c>
      <c r="B215" s="65">
        <v>67</v>
      </c>
      <c r="C215" s="66">
        <v>62</v>
      </c>
      <c r="D215" s="65">
        <v>792</v>
      </c>
      <c r="E215" s="66">
        <v>718</v>
      </c>
      <c r="F215" s="67"/>
      <c r="G215" s="65">
        <f>B215-C215</f>
        <v>5</v>
      </c>
      <c r="H215" s="66">
        <f>D215-E215</f>
        <v>74</v>
      </c>
      <c r="I215" s="20">
        <f>IF(C215=0, "-", IF(G215/C215&lt;10, G215/C215, "&gt;999%"))</f>
        <v>8.0645161290322578E-2</v>
      </c>
      <c r="J215" s="21">
        <f>IF(E215=0, "-", IF(H215/E215&lt;10, H215/E215, "&gt;999%"))</f>
        <v>0.10306406685236769</v>
      </c>
    </row>
    <row r="216" spans="1:10" x14ac:dyDescent="0.25">
      <c r="A216" s="158" t="s">
        <v>559</v>
      </c>
      <c r="B216" s="65">
        <v>42</v>
      </c>
      <c r="C216" s="66">
        <v>31</v>
      </c>
      <c r="D216" s="65">
        <v>349</v>
      </c>
      <c r="E216" s="66">
        <v>321</v>
      </c>
      <c r="F216" s="67"/>
      <c r="G216" s="65">
        <f>B216-C216</f>
        <v>11</v>
      </c>
      <c r="H216" s="66">
        <f>D216-E216</f>
        <v>28</v>
      </c>
      <c r="I216" s="20">
        <f>IF(C216=0, "-", IF(G216/C216&lt;10, G216/C216, "&gt;999%"))</f>
        <v>0.35483870967741937</v>
      </c>
      <c r="J216" s="21">
        <f>IF(E216=0, "-", IF(H216/E216&lt;10, H216/E216, "&gt;999%"))</f>
        <v>8.7227414330218064E-2</v>
      </c>
    </row>
    <row r="217" spans="1:10" s="160" customFormat="1" x14ac:dyDescent="0.25">
      <c r="A217" s="178" t="s">
        <v>663</v>
      </c>
      <c r="B217" s="71">
        <v>138</v>
      </c>
      <c r="C217" s="72">
        <v>127</v>
      </c>
      <c r="D217" s="71">
        <v>1484</v>
      </c>
      <c r="E217" s="72">
        <v>1418</v>
      </c>
      <c r="F217" s="73"/>
      <c r="G217" s="71">
        <f>B217-C217</f>
        <v>11</v>
      </c>
      <c r="H217" s="72">
        <f>D217-E217</f>
        <v>66</v>
      </c>
      <c r="I217" s="37">
        <f>IF(C217=0, "-", IF(G217/C217&lt;10, G217/C217, "&gt;999%"))</f>
        <v>8.6614173228346455E-2</v>
      </c>
      <c r="J217" s="38">
        <f>IF(E217=0, "-", IF(H217/E217&lt;10, H217/E217, "&gt;999%"))</f>
        <v>4.6544428772919602E-2</v>
      </c>
    </row>
    <row r="218" spans="1:10" x14ac:dyDescent="0.25">
      <c r="A218" s="177"/>
      <c r="B218" s="143"/>
      <c r="C218" s="144"/>
      <c r="D218" s="143"/>
      <c r="E218" s="144"/>
      <c r="F218" s="145"/>
      <c r="G218" s="143"/>
      <c r="H218" s="144"/>
      <c r="I218" s="151"/>
      <c r="J218" s="152"/>
    </row>
    <row r="219" spans="1:10" s="139" customFormat="1" x14ac:dyDescent="0.25">
      <c r="A219" s="159" t="s">
        <v>58</v>
      </c>
      <c r="B219" s="65"/>
      <c r="C219" s="66"/>
      <c r="D219" s="65"/>
      <c r="E219" s="66"/>
      <c r="F219" s="67"/>
      <c r="G219" s="65"/>
      <c r="H219" s="66"/>
      <c r="I219" s="20"/>
      <c r="J219" s="21"/>
    </row>
    <row r="220" spans="1:10" x14ac:dyDescent="0.25">
      <c r="A220" s="158" t="s">
        <v>516</v>
      </c>
      <c r="B220" s="65">
        <v>13</v>
      </c>
      <c r="C220" s="66">
        <v>44</v>
      </c>
      <c r="D220" s="65">
        <v>371</v>
      </c>
      <c r="E220" s="66">
        <v>636</v>
      </c>
      <c r="F220" s="67"/>
      <c r="G220" s="65">
        <f>B220-C220</f>
        <v>-31</v>
      </c>
      <c r="H220" s="66">
        <f>D220-E220</f>
        <v>-265</v>
      </c>
      <c r="I220" s="20">
        <f>IF(C220=0, "-", IF(G220/C220&lt;10, G220/C220, "&gt;999%"))</f>
        <v>-0.70454545454545459</v>
      </c>
      <c r="J220" s="21">
        <f>IF(E220=0, "-", IF(H220/E220&lt;10, H220/E220, "&gt;999%"))</f>
        <v>-0.41666666666666669</v>
      </c>
    </row>
    <row r="221" spans="1:10" x14ac:dyDescent="0.25">
      <c r="A221" s="158" t="s">
        <v>526</v>
      </c>
      <c r="B221" s="65">
        <v>201</v>
      </c>
      <c r="C221" s="66">
        <v>238</v>
      </c>
      <c r="D221" s="65">
        <v>2852</v>
      </c>
      <c r="E221" s="66">
        <v>2673</v>
      </c>
      <c r="F221" s="67"/>
      <c r="G221" s="65">
        <f>B221-C221</f>
        <v>-37</v>
      </c>
      <c r="H221" s="66">
        <f>D221-E221</f>
        <v>179</v>
      </c>
      <c r="I221" s="20">
        <f>IF(C221=0, "-", IF(G221/C221&lt;10, G221/C221, "&gt;999%"))</f>
        <v>-0.15546218487394958</v>
      </c>
      <c r="J221" s="21">
        <f>IF(E221=0, "-", IF(H221/E221&lt;10, H221/E221, "&gt;999%"))</f>
        <v>6.6965955854844744E-2</v>
      </c>
    </row>
    <row r="222" spans="1:10" x14ac:dyDescent="0.25">
      <c r="A222" s="158" t="s">
        <v>440</v>
      </c>
      <c r="B222" s="65">
        <v>88</v>
      </c>
      <c r="C222" s="66">
        <v>75</v>
      </c>
      <c r="D222" s="65">
        <v>1325</v>
      </c>
      <c r="E222" s="66">
        <v>1392</v>
      </c>
      <c r="F222" s="67"/>
      <c r="G222" s="65">
        <f>B222-C222</f>
        <v>13</v>
      </c>
      <c r="H222" s="66">
        <f>D222-E222</f>
        <v>-67</v>
      </c>
      <c r="I222" s="20">
        <f>IF(C222=0, "-", IF(G222/C222&lt;10, G222/C222, "&gt;999%"))</f>
        <v>0.17333333333333334</v>
      </c>
      <c r="J222" s="21">
        <f>IF(E222=0, "-", IF(H222/E222&lt;10, H222/E222, "&gt;999%"))</f>
        <v>-4.8132183908045974E-2</v>
      </c>
    </row>
    <row r="223" spans="1:10" s="160" customFormat="1" x14ac:dyDescent="0.25">
      <c r="A223" s="178" t="s">
        <v>664</v>
      </c>
      <c r="B223" s="71">
        <v>302</v>
      </c>
      <c r="C223" s="72">
        <v>357</v>
      </c>
      <c r="D223" s="71">
        <v>4548</v>
      </c>
      <c r="E223" s="72">
        <v>4701</v>
      </c>
      <c r="F223" s="73"/>
      <c r="G223" s="71">
        <f>B223-C223</f>
        <v>-55</v>
      </c>
      <c r="H223" s="72">
        <f>D223-E223</f>
        <v>-153</v>
      </c>
      <c r="I223" s="37">
        <f>IF(C223=0, "-", IF(G223/C223&lt;10, G223/C223, "&gt;999%"))</f>
        <v>-0.15406162464985995</v>
      </c>
      <c r="J223" s="38">
        <f>IF(E223=0, "-", IF(H223/E223&lt;10, H223/E223, "&gt;999%"))</f>
        <v>-3.2546266751754947E-2</v>
      </c>
    </row>
    <row r="224" spans="1:10" x14ac:dyDescent="0.25">
      <c r="A224" s="177"/>
      <c r="B224" s="143"/>
      <c r="C224" s="144"/>
      <c r="D224" s="143"/>
      <c r="E224" s="144"/>
      <c r="F224" s="145"/>
      <c r="G224" s="143"/>
      <c r="H224" s="144"/>
      <c r="I224" s="151"/>
      <c r="J224" s="152"/>
    </row>
    <row r="225" spans="1:10" s="139" customFormat="1" x14ac:dyDescent="0.25">
      <c r="A225" s="159" t="s">
        <v>59</v>
      </c>
      <c r="B225" s="65"/>
      <c r="C225" s="66"/>
      <c r="D225" s="65"/>
      <c r="E225" s="66"/>
      <c r="F225" s="67"/>
      <c r="G225" s="65"/>
      <c r="H225" s="66"/>
      <c r="I225" s="20"/>
      <c r="J225" s="21"/>
    </row>
    <row r="226" spans="1:10" x14ac:dyDescent="0.25">
      <c r="A226" s="158" t="s">
        <v>492</v>
      </c>
      <c r="B226" s="65">
        <v>0</v>
      </c>
      <c r="C226" s="66">
        <v>0</v>
      </c>
      <c r="D226" s="65">
        <v>2</v>
      </c>
      <c r="E226" s="66">
        <v>0</v>
      </c>
      <c r="F226" s="67"/>
      <c r="G226" s="65">
        <f>B226-C226</f>
        <v>0</v>
      </c>
      <c r="H226" s="66">
        <f>D226-E226</f>
        <v>2</v>
      </c>
      <c r="I226" s="20" t="str">
        <f>IF(C226=0, "-", IF(G226/C226&lt;10, G226/C226, "&gt;999%"))</f>
        <v>-</v>
      </c>
      <c r="J226" s="21" t="str">
        <f>IF(E226=0, "-", IF(H226/E226&lt;10, H226/E226, "&gt;999%"))</f>
        <v>-</v>
      </c>
    </row>
    <row r="227" spans="1:10" s="160" customFormat="1" x14ac:dyDescent="0.25">
      <c r="A227" s="178" t="s">
        <v>665</v>
      </c>
      <c r="B227" s="71">
        <v>0</v>
      </c>
      <c r="C227" s="72">
        <v>0</v>
      </c>
      <c r="D227" s="71">
        <v>2</v>
      </c>
      <c r="E227" s="72">
        <v>0</v>
      </c>
      <c r="F227" s="73"/>
      <c r="G227" s="71">
        <f>B227-C227</f>
        <v>0</v>
      </c>
      <c r="H227" s="72">
        <f>D227-E227</f>
        <v>2</v>
      </c>
      <c r="I227" s="37" t="str">
        <f>IF(C227=0, "-", IF(G227/C227&lt;10, G227/C227, "&gt;999%"))</f>
        <v>-</v>
      </c>
      <c r="J227" s="38" t="str">
        <f>IF(E227=0, "-", IF(H227/E227&lt;10, H227/E227, "&gt;999%"))</f>
        <v>-</v>
      </c>
    </row>
    <row r="228" spans="1:10" x14ac:dyDescent="0.25">
      <c r="A228" s="177"/>
      <c r="B228" s="143"/>
      <c r="C228" s="144"/>
      <c r="D228" s="143"/>
      <c r="E228" s="144"/>
      <c r="F228" s="145"/>
      <c r="G228" s="143"/>
      <c r="H228" s="144"/>
      <c r="I228" s="151"/>
      <c r="J228" s="152"/>
    </row>
    <row r="229" spans="1:10" s="139" customFormat="1" x14ac:dyDescent="0.25">
      <c r="A229" s="159" t="s">
        <v>60</v>
      </c>
      <c r="B229" s="65"/>
      <c r="C229" s="66"/>
      <c r="D229" s="65"/>
      <c r="E229" s="66"/>
      <c r="F229" s="67"/>
      <c r="G229" s="65"/>
      <c r="H229" s="66"/>
      <c r="I229" s="20"/>
      <c r="J229" s="21"/>
    </row>
    <row r="230" spans="1:10" x14ac:dyDescent="0.25">
      <c r="A230" s="158" t="s">
        <v>572</v>
      </c>
      <c r="B230" s="65">
        <v>4</v>
      </c>
      <c r="C230" s="66">
        <v>5</v>
      </c>
      <c r="D230" s="65">
        <v>63</v>
      </c>
      <c r="E230" s="66">
        <v>46</v>
      </c>
      <c r="F230" s="67"/>
      <c r="G230" s="65">
        <f>B230-C230</f>
        <v>-1</v>
      </c>
      <c r="H230" s="66">
        <f>D230-E230</f>
        <v>17</v>
      </c>
      <c r="I230" s="20">
        <f>IF(C230=0, "-", IF(G230/C230&lt;10, G230/C230, "&gt;999%"))</f>
        <v>-0.2</v>
      </c>
      <c r="J230" s="21">
        <f>IF(E230=0, "-", IF(H230/E230&lt;10, H230/E230, "&gt;999%"))</f>
        <v>0.36956521739130432</v>
      </c>
    </row>
    <row r="231" spans="1:10" x14ac:dyDescent="0.25">
      <c r="A231" s="158" t="s">
        <v>560</v>
      </c>
      <c r="B231" s="65">
        <v>0</v>
      </c>
      <c r="C231" s="66">
        <v>1</v>
      </c>
      <c r="D231" s="65">
        <v>6</v>
      </c>
      <c r="E231" s="66">
        <v>8</v>
      </c>
      <c r="F231" s="67"/>
      <c r="G231" s="65">
        <f>B231-C231</f>
        <v>-1</v>
      </c>
      <c r="H231" s="66">
        <f>D231-E231</f>
        <v>-2</v>
      </c>
      <c r="I231" s="20">
        <f>IF(C231=0, "-", IF(G231/C231&lt;10, G231/C231, "&gt;999%"))</f>
        <v>-1</v>
      </c>
      <c r="J231" s="21">
        <f>IF(E231=0, "-", IF(H231/E231&lt;10, H231/E231, "&gt;999%"))</f>
        <v>-0.25</v>
      </c>
    </row>
    <row r="232" spans="1:10" x14ac:dyDescent="0.25">
      <c r="A232" s="158" t="s">
        <v>547</v>
      </c>
      <c r="B232" s="65">
        <v>7</v>
      </c>
      <c r="C232" s="66">
        <v>7</v>
      </c>
      <c r="D232" s="65">
        <v>53</v>
      </c>
      <c r="E232" s="66">
        <v>51</v>
      </c>
      <c r="F232" s="67"/>
      <c r="G232" s="65">
        <f>B232-C232</f>
        <v>0</v>
      </c>
      <c r="H232" s="66">
        <f>D232-E232</f>
        <v>2</v>
      </c>
      <c r="I232" s="20">
        <f>IF(C232=0, "-", IF(G232/C232&lt;10, G232/C232, "&gt;999%"))</f>
        <v>0</v>
      </c>
      <c r="J232" s="21">
        <f>IF(E232=0, "-", IF(H232/E232&lt;10, H232/E232, "&gt;999%"))</f>
        <v>3.9215686274509803E-2</v>
      </c>
    </row>
    <row r="233" spans="1:10" x14ac:dyDescent="0.25">
      <c r="A233" s="158" t="s">
        <v>548</v>
      </c>
      <c r="B233" s="65">
        <v>0</v>
      </c>
      <c r="C233" s="66">
        <v>3</v>
      </c>
      <c r="D233" s="65">
        <v>11</v>
      </c>
      <c r="E233" s="66">
        <v>7</v>
      </c>
      <c r="F233" s="67"/>
      <c r="G233" s="65">
        <f>B233-C233</f>
        <v>-3</v>
      </c>
      <c r="H233" s="66">
        <f>D233-E233</f>
        <v>4</v>
      </c>
      <c r="I233" s="20">
        <f>IF(C233=0, "-", IF(G233/C233&lt;10, G233/C233, "&gt;999%"))</f>
        <v>-1</v>
      </c>
      <c r="J233" s="21">
        <f>IF(E233=0, "-", IF(H233/E233&lt;10, H233/E233, "&gt;999%"))</f>
        <v>0.5714285714285714</v>
      </c>
    </row>
    <row r="234" spans="1:10" s="160" customFormat="1" x14ac:dyDescent="0.25">
      <c r="A234" s="178" t="s">
        <v>666</v>
      </c>
      <c r="B234" s="71">
        <v>11</v>
      </c>
      <c r="C234" s="72">
        <v>16</v>
      </c>
      <c r="D234" s="71">
        <v>133</v>
      </c>
      <c r="E234" s="72">
        <v>112</v>
      </c>
      <c r="F234" s="73"/>
      <c r="G234" s="71">
        <f>B234-C234</f>
        <v>-5</v>
      </c>
      <c r="H234" s="72">
        <f>D234-E234</f>
        <v>21</v>
      </c>
      <c r="I234" s="37">
        <f>IF(C234=0, "-", IF(G234/C234&lt;10, G234/C234, "&gt;999%"))</f>
        <v>-0.3125</v>
      </c>
      <c r="J234" s="38">
        <f>IF(E234=0, "-", IF(H234/E234&lt;10, H234/E234, "&gt;999%"))</f>
        <v>0.1875</v>
      </c>
    </row>
    <row r="235" spans="1:10" x14ac:dyDescent="0.25">
      <c r="A235" s="177"/>
      <c r="B235" s="143"/>
      <c r="C235" s="144"/>
      <c r="D235" s="143"/>
      <c r="E235" s="144"/>
      <c r="F235" s="145"/>
      <c r="G235" s="143"/>
      <c r="H235" s="144"/>
      <c r="I235" s="151"/>
      <c r="J235" s="152"/>
    </row>
    <row r="236" spans="1:10" s="139" customFormat="1" x14ac:dyDescent="0.25">
      <c r="A236" s="159" t="s">
        <v>61</v>
      </c>
      <c r="B236" s="65"/>
      <c r="C236" s="66"/>
      <c r="D236" s="65"/>
      <c r="E236" s="66"/>
      <c r="F236" s="67"/>
      <c r="G236" s="65"/>
      <c r="H236" s="66"/>
      <c r="I236" s="20"/>
      <c r="J236" s="21"/>
    </row>
    <row r="237" spans="1:10" x14ac:dyDescent="0.25">
      <c r="A237" s="158" t="s">
        <v>387</v>
      </c>
      <c r="B237" s="65">
        <v>0</v>
      </c>
      <c r="C237" s="66">
        <v>0</v>
      </c>
      <c r="D237" s="65">
        <v>41</v>
      </c>
      <c r="E237" s="66">
        <v>48</v>
      </c>
      <c r="F237" s="67"/>
      <c r="G237" s="65">
        <f t="shared" ref="G237:G243" si="32">B237-C237</f>
        <v>0</v>
      </c>
      <c r="H237" s="66">
        <f t="shared" ref="H237:H243" si="33">D237-E237</f>
        <v>-7</v>
      </c>
      <c r="I237" s="20" t="str">
        <f t="shared" ref="I237:I243" si="34">IF(C237=0, "-", IF(G237/C237&lt;10, G237/C237, "&gt;999%"))</f>
        <v>-</v>
      </c>
      <c r="J237" s="21">
        <f t="shared" ref="J237:J243" si="35">IF(E237=0, "-", IF(H237/E237&lt;10, H237/E237, "&gt;999%"))</f>
        <v>-0.14583333333333334</v>
      </c>
    </row>
    <row r="238" spans="1:10" x14ac:dyDescent="0.25">
      <c r="A238" s="158" t="s">
        <v>464</v>
      </c>
      <c r="B238" s="65">
        <v>0</v>
      </c>
      <c r="C238" s="66">
        <v>0</v>
      </c>
      <c r="D238" s="65">
        <v>40</v>
      </c>
      <c r="E238" s="66">
        <v>34</v>
      </c>
      <c r="F238" s="67"/>
      <c r="G238" s="65">
        <f t="shared" si="32"/>
        <v>0</v>
      </c>
      <c r="H238" s="66">
        <f t="shared" si="33"/>
        <v>6</v>
      </c>
      <c r="I238" s="20" t="str">
        <f t="shared" si="34"/>
        <v>-</v>
      </c>
      <c r="J238" s="21">
        <f t="shared" si="35"/>
        <v>0.17647058823529413</v>
      </c>
    </row>
    <row r="239" spans="1:10" x14ac:dyDescent="0.25">
      <c r="A239" s="158" t="s">
        <v>328</v>
      </c>
      <c r="B239" s="65">
        <v>0</v>
      </c>
      <c r="C239" s="66">
        <v>0</v>
      </c>
      <c r="D239" s="65">
        <v>1</v>
      </c>
      <c r="E239" s="66">
        <v>1</v>
      </c>
      <c r="F239" s="67"/>
      <c r="G239" s="65">
        <f t="shared" si="32"/>
        <v>0</v>
      </c>
      <c r="H239" s="66">
        <f t="shared" si="33"/>
        <v>0</v>
      </c>
      <c r="I239" s="20" t="str">
        <f t="shared" si="34"/>
        <v>-</v>
      </c>
      <c r="J239" s="21">
        <f t="shared" si="35"/>
        <v>0</v>
      </c>
    </row>
    <row r="240" spans="1:10" x14ac:dyDescent="0.25">
      <c r="A240" s="158" t="s">
        <v>465</v>
      </c>
      <c r="B240" s="65">
        <v>0</v>
      </c>
      <c r="C240" s="66">
        <v>0</v>
      </c>
      <c r="D240" s="65">
        <v>1</v>
      </c>
      <c r="E240" s="66">
        <v>3</v>
      </c>
      <c r="F240" s="67"/>
      <c r="G240" s="65">
        <f t="shared" si="32"/>
        <v>0</v>
      </c>
      <c r="H240" s="66">
        <f t="shared" si="33"/>
        <v>-2</v>
      </c>
      <c r="I240" s="20" t="str">
        <f t="shared" si="34"/>
        <v>-</v>
      </c>
      <c r="J240" s="21">
        <f t="shared" si="35"/>
        <v>-0.66666666666666663</v>
      </c>
    </row>
    <row r="241" spans="1:10" x14ac:dyDescent="0.25">
      <c r="A241" s="158" t="s">
        <v>260</v>
      </c>
      <c r="B241" s="65">
        <v>0</v>
      </c>
      <c r="C241" s="66">
        <v>0</v>
      </c>
      <c r="D241" s="65">
        <v>9</v>
      </c>
      <c r="E241" s="66">
        <v>13</v>
      </c>
      <c r="F241" s="67"/>
      <c r="G241" s="65">
        <f t="shared" si="32"/>
        <v>0</v>
      </c>
      <c r="H241" s="66">
        <f t="shared" si="33"/>
        <v>-4</v>
      </c>
      <c r="I241" s="20" t="str">
        <f t="shared" si="34"/>
        <v>-</v>
      </c>
      <c r="J241" s="21">
        <f t="shared" si="35"/>
        <v>-0.30769230769230771</v>
      </c>
    </row>
    <row r="242" spans="1:10" x14ac:dyDescent="0.25">
      <c r="A242" s="158" t="s">
        <v>279</v>
      </c>
      <c r="B242" s="65">
        <v>0</v>
      </c>
      <c r="C242" s="66">
        <v>0</v>
      </c>
      <c r="D242" s="65">
        <v>1</v>
      </c>
      <c r="E242" s="66">
        <v>2</v>
      </c>
      <c r="F242" s="67"/>
      <c r="G242" s="65">
        <f t="shared" si="32"/>
        <v>0</v>
      </c>
      <c r="H242" s="66">
        <f t="shared" si="33"/>
        <v>-1</v>
      </c>
      <c r="I242" s="20" t="str">
        <f t="shared" si="34"/>
        <v>-</v>
      </c>
      <c r="J242" s="21">
        <f t="shared" si="35"/>
        <v>-0.5</v>
      </c>
    </row>
    <row r="243" spans="1:10" s="160" customFormat="1" x14ac:dyDescent="0.25">
      <c r="A243" s="178" t="s">
        <v>667</v>
      </c>
      <c r="B243" s="71">
        <v>0</v>
      </c>
      <c r="C243" s="72">
        <v>0</v>
      </c>
      <c r="D243" s="71">
        <v>93</v>
      </c>
      <c r="E243" s="72">
        <v>101</v>
      </c>
      <c r="F243" s="73"/>
      <c r="G243" s="71">
        <f t="shared" si="32"/>
        <v>0</v>
      </c>
      <c r="H243" s="72">
        <f t="shared" si="33"/>
        <v>-8</v>
      </c>
      <c r="I243" s="37" t="str">
        <f t="shared" si="34"/>
        <v>-</v>
      </c>
      <c r="J243" s="38">
        <f t="shared" si="35"/>
        <v>-7.9207920792079209E-2</v>
      </c>
    </row>
    <row r="244" spans="1:10" x14ac:dyDescent="0.25">
      <c r="A244" s="177"/>
      <c r="B244" s="143"/>
      <c r="C244" s="144"/>
      <c r="D244" s="143"/>
      <c r="E244" s="144"/>
      <c r="F244" s="145"/>
      <c r="G244" s="143"/>
      <c r="H244" s="144"/>
      <c r="I244" s="151"/>
      <c r="J244" s="152"/>
    </row>
    <row r="245" spans="1:10" s="139" customFormat="1" x14ac:dyDescent="0.25">
      <c r="A245" s="159" t="s">
        <v>62</v>
      </c>
      <c r="B245" s="65"/>
      <c r="C245" s="66"/>
      <c r="D245" s="65"/>
      <c r="E245" s="66"/>
      <c r="F245" s="67"/>
      <c r="G245" s="65"/>
      <c r="H245" s="66"/>
      <c r="I245" s="20"/>
      <c r="J245" s="21"/>
    </row>
    <row r="246" spans="1:10" x14ac:dyDescent="0.25">
      <c r="A246" s="158" t="s">
        <v>402</v>
      </c>
      <c r="B246" s="65">
        <v>0</v>
      </c>
      <c r="C246" s="66">
        <v>0</v>
      </c>
      <c r="D246" s="65">
        <v>20</v>
      </c>
      <c r="E246" s="66">
        <v>25</v>
      </c>
      <c r="F246" s="67"/>
      <c r="G246" s="65">
        <f t="shared" ref="G246:G251" si="36">B246-C246</f>
        <v>0</v>
      </c>
      <c r="H246" s="66">
        <f t="shared" ref="H246:H251" si="37">D246-E246</f>
        <v>-5</v>
      </c>
      <c r="I246" s="20" t="str">
        <f t="shared" ref="I246:I251" si="38">IF(C246=0, "-", IF(G246/C246&lt;10, G246/C246, "&gt;999%"))</f>
        <v>-</v>
      </c>
      <c r="J246" s="21">
        <f t="shared" ref="J246:J251" si="39">IF(E246=0, "-", IF(H246/E246&lt;10, H246/E246, "&gt;999%"))</f>
        <v>-0.2</v>
      </c>
    </row>
    <row r="247" spans="1:10" x14ac:dyDescent="0.25">
      <c r="A247" s="158" t="s">
        <v>365</v>
      </c>
      <c r="B247" s="65">
        <v>4</v>
      </c>
      <c r="C247" s="66">
        <v>8</v>
      </c>
      <c r="D247" s="65">
        <v>130</v>
      </c>
      <c r="E247" s="66">
        <v>116</v>
      </c>
      <c r="F247" s="67"/>
      <c r="G247" s="65">
        <f t="shared" si="36"/>
        <v>-4</v>
      </c>
      <c r="H247" s="66">
        <f t="shared" si="37"/>
        <v>14</v>
      </c>
      <c r="I247" s="20">
        <f t="shared" si="38"/>
        <v>-0.5</v>
      </c>
      <c r="J247" s="21">
        <f t="shared" si="39"/>
        <v>0.1206896551724138</v>
      </c>
    </row>
    <row r="248" spans="1:10" x14ac:dyDescent="0.25">
      <c r="A248" s="158" t="s">
        <v>527</v>
      </c>
      <c r="B248" s="65">
        <v>4</v>
      </c>
      <c r="C248" s="66">
        <v>9</v>
      </c>
      <c r="D248" s="65">
        <v>90</v>
      </c>
      <c r="E248" s="66">
        <v>81</v>
      </c>
      <c r="F248" s="67"/>
      <c r="G248" s="65">
        <f t="shared" si="36"/>
        <v>-5</v>
      </c>
      <c r="H248" s="66">
        <f t="shared" si="37"/>
        <v>9</v>
      </c>
      <c r="I248" s="20">
        <f t="shared" si="38"/>
        <v>-0.55555555555555558</v>
      </c>
      <c r="J248" s="21">
        <f t="shared" si="39"/>
        <v>0.1111111111111111</v>
      </c>
    </row>
    <row r="249" spans="1:10" x14ac:dyDescent="0.25">
      <c r="A249" s="158" t="s">
        <v>441</v>
      </c>
      <c r="B249" s="65">
        <v>6</v>
      </c>
      <c r="C249" s="66">
        <v>23</v>
      </c>
      <c r="D249" s="65">
        <v>140</v>
      </c>
      <c r="E249" s="66">
        <v>255</v>
      </c>
      <c r="F249" s="67"/>
      <c r="G249" s="65">
        <f t="shared" si="36"/>
        <v>-17</v>
      </c>
      <c r="H249" s="66">
        <f t="shared" si="37"/>
        <v>-115</v>
      </c>
      <c r="I249" s="20">
        <f t="shared" si="38"/>
        <v>-0.73913043478260865</v>
      </c>
      <c r="J249" s="21">
        <f t="shared" si="39"/>
        <v>-0.45098039215686275</v>
      </c>
    </row>
    <row r="250" spans="1:10" x14ac:dyDescent="0.25">
      <c r="A250" s="158" t="s">
        <v>442</v>
      </c>
      <c r="B250" s="65">
        <v>8</v>
      </c>
      <c r="C250" s="66">
        <v>7</v>
      </c>
      <c r="D250" s="65">
        <v>90</v>
      </c>
      <c r="E250" s="66">
        <v>124</v>
      </c>
      <c r="F250" s="67"/>
      <c r="G250" s="65">
        <f t="shared" si="36"/>
        <v>1</v>
      </c>
      <c r="H250" s="66">
        <f t="shared" si="37"/>
        <v>-34</v>
      </c>
      <c r="I250" s="20">
        <f t="shared" si="38"/>
        <v>0.14285714285714285</v>
      </c>
      <c r="J250" s="21">
        <f t="shared" si="39"/>
        <v>-0.27419354838709675</v>
      </c>
    </row>
    <row r="251" spans="1:10" s="160" customFormat="1" x14ac:dyDescent="0.25">
      <c r="A251" s="178" t="s">
        <v>668</v>
      </c>
      <c r="B251" s="71">
        <v>22</v>
      </c>
      <c r="C251" s="72">
        <v>47</v>
      </c>
      <c r="D251" s="71">
        <v>470</v>
      </c>
      <c r="E251" s="72">
        <v>601</v>
      </c>
      <c r="F251" s="73"/>
      <c r="G251" s="71">
        <f t="shared" si="36"/>
        <v>-25</v>
      </c>
      <c r="H251" s="72">
        <f t="shared" si="37"/>
        <v>-131</v>
      </c>
      <c r="I251" s="37">
        <f t="shared" si="38"/>
        <v>-0.53191489361702127</v>
      </c>
      <c r="J251" s="38">
        <f t="shared" si="39"/>
        <v>-0.21797004991680533</v>
      </c>
    </row>
    <row r="252" spans="1:10" x14ac:dyDescent="0.25">
      <c r="A252" s="177"/>
      <c r="B252" s="143"/>
      <c r="C252" s="144"/>
      <c r="D252" s="143"/>
      <c r="E252" s="144"/>
      <c r="F252" s="145"/>
      <c r="G252" s="143"/>
      <c r="H252" s="144"/>
      <c r="I252" s="151"/>
      <c r="J252" s="152"/>
    </row>
    <row r="253" spans="1:10" s="139" customFormat="1" x14ac:dyDescent="0.25">
      <c r="A253" s="159" t="s">
        <v>63</v>
      </c>
      <c r="B253" s="65"/>
      <c r="C253" s="66"/>
      <c r="D253" s="65"/>
      <c r="E253" s="66"/>
      <c r="F253" s="67"/>
      <c r="G253" s="65"/>
      <c r="H253" s="66"/>
      <c r="I253" s="20"/>
      <c r="J253" s="21"/>
    </row>
    <row r="254" spans="1:10" x14ac:dyDescent="0.25">
      <c r="A254" s="158" t="s">
        <v>63</v>
      </c>
      <c r="B254" s="65">
        <v>20</v>
      </c>
      <c r="C254" s="66">
        <v>17</v>
      </c>
      <c r="D254" s="65">
        <v>282</v>
      </c>
      <c r="E254" s="66">
        <v>226</v>
      </c>
      <c r="F254" s="67"/>
      <c r="G254" s="65">
        <f>B254-C254</f>
        <v>3</v>
      </c>
      <c r="H254" s="66">
        <f>D254-E254</f>
        <v>56</v>
      </c>
      <c r="I254" s="20">
        <f>IF(C254=0, "-", IF(G254/C254&lt;10, G254/C254, "&gt;999%"))</f>
        <v>0.17647058823529413</v>
      </c>
      <c r="J254" s="21">
        <f>IF(E254=0, "-", IF(H254/E254&lt;10, H254/E254, "&gt;999%"))</f>
        <v>0.24778761061946902</v>
      </c>
    </row>
    <row r="255" spans="1:10" s="160" customFormat="1" x14ac:dyDescent="0.25">
      <c r="A255" s="178" t="s">
        <v>669</v>
      </c>
      <c r="B255" s="71">
        <v>20</v>
      </c>
      <c r="C255" s="72">
        <v>17</v>
      </c>
      <c r="D255" s="71">
        <v>282</v>
      </c>
      <c r="E255" s="72">
        <v>226</v>
      </c>
      <c r="F255" s="73"/>
      <c r="G255" s="71">
        <f>B255-C255</f>
        <v>3</v>
      </c>
      <c r="H255" s="72">
        <f>D255-E255</f>
        <v>56</v>
      </c>
      <c r="I255" s="37">
        <f>IF(C255=0, "-", IF(G255/C255&lt;10, G255/C255, "&gt;999%"))</f>
        <v>0.17647058823529413</v>
      </c>
      <c r="J255" s="38">
        <f>IF(E255=0, "-", IF(H255/E255&lt;10, H255/E255, "&gt;999%"))</f>
        <v>0.24778761061946902</v>
      </c>
    </row>
    <row r="256" spans="1:10" x14ac:dyDescent="0.25">
      <c r="A256" s="177"/>
      <c r="B256" s="143"/>
      <c r="C256" s="144"/>
      <c r="D256" s="143"/>
      <c r="E256" s="144"/>
      <c r="F256" s="145"/>
      <c r="G256" s="143"/>
      <c r="H256" s="144"/>
      <c r="I256" s="151"/>
      <c r="J256" s="152"/>
    </row>
    <row r="257" spans="1:10" s="139" customFormat="1" x14ac:dyDescent="0.25">
      <c r="A257" s="159" t="s">
        <v>64</v>
      </c>
      <c r="B257" s="65"/>
      <c r="C257" s="66"/>
      <c r="D257" s="65"/>
      <c r="E257" s="66"/>
      <c r="F257" s="67"/>
      <c r="G257" s="65"/>
      <c r="H257" s="66"/>
      <c r="I257" s="20"/>
      <c r="J257" s="21"/>
    </row>
    <row r="258" spans="1:10" x14ac:dyDescent="0.25">
      <c r="A258" s="158" t="s">
        <v>300</v>
      </c>
      <c r="B258" s="65">
        <v>70</v>
      </c>
      <c r="C258" s="66">
        <v>58</v>
      </c>
      <c r="D258" s="65">
        <v>693</v>
      </c>
      <c r="E258" s="66">
        <v>499</v>
      </c>
      <c r="F258" s="67"/>
      <c r="G258" s="65">
        <f t="shared" ref="G258:G269" si="40">B258-C258</f>
        <v>12</v>
      </c>
      <c r="H258" s="66">
        <f t="shared" ref="H258:H269" si="41">D258-E258</f>
        <v>194</v>
      </c>
      <c r="I258" s="20">
        <f t="shared" ref="I258:I269" si="42">IF(C258=0, "-", IF(G258/C258&lt;10, G258/C258, "&gt;999%"))</f>
        <v>0.20689655172413793</v>
      </c>
      <c r="J258" s="21">
        <f t="shared" ref="J258:J269" si="43">IF(E258=0, "-", IF(H258/E258&lt;10, H258/E258, "&gt;999%"))</f>
        <v>0.38877755511022044</v>
      </c>
    </row>
    <row r="259" spans="1:10" x14ac:dyDescent="0.25">
      <c r="A259" s="158" t="s">
        <v>222</v>
      </c>
      <c r="B259" s="65">
        <v>30</v>
      </c>
      <c r="C259" s="66">
        <v>60</v>
      </c>
      <c r="D259" s="65">
        <v>1219</v>
      </c>
      <c r="E259" s="66">
        <v>1781</v>
      </c>
      <c r="F259" s="67"/>
      <c r="G259" s="65">
        <f t="shared" si="40"/>
        <v>-30</v>
      </c>
      <c r="H259" s="66">
        <f t="shared" si="41"/>
        <v>-562</v>
      </c>
      <c r="I259" s="20">
        <f t="shared" si="42"/>
        <v>-0.5</v>
      </c>
      <c r="J259" s="21">
        <f t="shared" si="43"/>
        <v>-0.31555306007860751</v>
      </c>
    </row>
    <row r="260" spans="1:10" x14ac:dyDescent="0.25">
      <c r="A260" s="158" t="s">
        <v>466</v>
      </c>
      <c r="B260" s="65">
        <v>11</v>
      </c>
      <c r="C260" s="66">
        <v>0</v>
      </c>
      <c r="D260" s="65">
        <v>58</v>
      </c>
      <c r="E260" s="66">
        <v>0</v>
      </c>
      <c r="F260" s="67"/>
      <c r="G260" s="65">
        <f t="shared" si="40"/>
        <v>11</v>
      </c>
      <c r="H260" s="66">
        <f t="shared" si="41"/>
        <v>58</v>
      </c>
      <c r="I260" s="20" t="str">
        <f t="shared" si="42"/>
        <v>-</v>
      </c>
      <c r="J260" s="21" t="str">
        <f t="shared" si="43"/>
        <v>-</v>
      </c>
    </row>
    <row r="261" spans="1:10" x14ac:dyDescent="0.25">
      <c r="A261" s="158" t="s">
        <v>366</v>
      </c>
      <c r="B261" s="65">
        <v>15</v>
      </c>
      <c r="C261" s="66">
        <v>12</v>
      </c>
      <c r="D261" s="65">
        <v>98</v>
      </c>
      <c r="E261" s="66">
        <v>45</v>
      </c>
      <c r="F261" s="67"/>
      <c r="G261" s="65">
        <f t="shared" si="40"/>
        <v>3</v>
      </c>
      <c r="H261" s="66">
        <f t="shared" si="41"/>
        <v>53</v>
      </c>
      <c r="I261" s="20">
        <f t="shared" si="42"/>
        <v>0.25</v>
      </c>
      <c r="J261" s="21">
        <f t="shared" si="43"/>
        <v>1.1777777777777778</v>
      </c>
    </row>
    <row r="262" spans="1:10" x14ac:dyDescent="0.25">
      <c r="A262" s="158" t="s">
        <v>201</v>
      </c>
      <c r="B262" s="65">
        <v>62</v>
      </c>
      <c r="C262" s="66">
        <v>39</v>
      </c>
      <c r="D262" s="65">
        <v>497</v>
      </c>
      <c r="E262" s="66">
        <v>910</v>
      </c>
      <c r="F262" s="67"/>
      <c r="G262" s="65">
        <f t="shared" si="40"/>
        <v>23</v>
      </c>
      <c r="H262" s="66">
        <f t="shared" si="41"/>
        <v>-413</v>
      </c>
      <c r="I262" s="20">
        <f t="shared" si="42"/>
        <v>0.58974358974358976</v>
      </c>
      <c r="J262" s="21">
        <f t="shared" si="43"/>
        <v>-0.45384615384615384</v>
      </c>
    </row>
    <row r="263" spans="1:10" x14ac:dyDescent="0.25">
      <c r="A263" s="158" t="s">
        <v>206</v>
      </c>
      <c r="B263" s="65">
        <v>31</v>
      </c>
      <c r="C263" s="66">
        <v>15</v>
      </c>
      <c r="D263" s="65">
        <v>347</v>
      </c>
      <c r="E263" s="66">
        <v>504</v>
      </c>
      <c r="F263" s="67"/>
      <c r="G263" s="65">
        <f t="shared" si="40"/>
        <v>16</v>
      </c>
      <c r="H263" s="66">
        <f t="shared" si="41"/>
        <v>-157</v>
      </c>
      <c r="I263" s="20">
        <f t="shared" si="42"/>
        <v>1.0666666666666667</v>
      </c>
      <c r="J263" s="21">
        <f t="shared" si="43"/>
        <v>-0.31150793650793651</v>
      </c>
    </row>
    <row r="264" spans="1:10" x14ac:dyDescent="0.25">
      <c r="A264" s="158" t="s">
        <v>367</v>
      </c>
      <c r="B264" s="65">
        <v>24</v>
      </c>
      <c r="C264" s="66">
        <v>86</v>
      </c>
      <c r="D264" s="65">
        <v>707</v>
      </c>
      <c r="E264" s="66">
        <v>727</v>
      </c>
      <c r="F264" s="67"/>
      <c r="G264" s="65">
        <f t="shared" si="40"/>
        <v>-62</v>
      </c>
      <c r="H264" s="66">
        <f t="shared" si="41"/>
        <v>-20</v>
      </c>
      <c r="I264" s="20">
        <f t="shared" si="42"/>
        <v>-0.72093023255813948</v>
      </c>
      <c r="J264" s="21">
        <f t="shared" si="43"/>
        <v>-2.7510316368638238E-2</v>
      </c>
    </row>
    <row r="265" spans="1:10" x14ac:dyDescent="0.25">
      <c r="A265" s="158" t="s">
        <v>443</v>
      </c>
      <c r="B265" s="65">
        <v>121</v>
      </c>
      <c r="C265" s="66">
        <v>34</v>
      </c>
      <c r="D265" s="65">
        <v>637</v>
      </c>
      <c r="E265" s="66">
        <v>463</v>
      </c>
      <c r="F265" s="67"/>
      <c r="G265" s="65">
        <f t="shared" si="40"/>
        <v>87</v>
      </c>
      <c r="H265" s="66">
        <f t="shared" si="41"/>
        <v>174</v>
      </c>
      <c r="I265" s="20">
        <f t="shared" si="42"/>
        <v>2.5588235294117645</v>
      </c>
      <c r="J265" s="21">
        <f t="shared" si="43"/>
        <v>0.37580993520518358</v>
      </c>
    </row>
    <row r="266" spans="1:10" x14ac:dyDescent="0.25">
      <c r="A266" s="158" t="s">
        <v>403</v>
      </c>
      <c r="B266" s="65">
        <v>191</v>
      </c>
      <c r="C266" s="66">
        <v>79</v>
      </c>
      <c r="D266" s="65">
        <v>1745</v>
      </c>
      <c r="E266" s="66">
        <v>669</v>
      </c>
      <c r="F266" s="67"/>
      <c r="G266" s="65">
        <f t="shared" si="40"/>
        <v>112</v>
      </c>
      <c r="H266" s="66">
        <f t="shared" si="41"/>
        <v>1076</v>
      </c>
      <c r="I266" s="20">
        <f t="shared" si="42"/>
        <v>1.4177215189873418</v>
      </c>
      <c r="J266" s="21">
        <f t="shared" si="43"/>
        <v>1.608370702541106</v>
      </c>
    </row>
    <row r="267" spans="1:10" x14ac:dyDescent="0.25">
      <c r="A267" s="158" t="s">
        <v>272</v>
      </c>
      <c r="B267" s="65">
        <v>21</v>
      </c>
      <c r="C267" s="66">
        <v>4</v>
      </c>
      <c r="D267" s="65">
        <v>221</v>
      </c>
      <c r="E267" s="66">
        <v>129</v>
      </c>
      <c r="F267" s="67"/>
      <c r="G267" s="65">
        <f t="shared" si="40"/>
        <v>17</v>
      </c>
      <c r="H267" s="66">
        <f t="shared" si="41"/>
        <v>92</v>
      </c>
      <c r="I267" s="20">
        <f t="shared" si="42"/>
        <v>4.25</v>
      </c>
      <c r="J267" s="21">
        <f t="shared" si="43"/>
        <v>0.71317829457364346</v>
      </c>
    </row>
    <row r="268" spans="1:10" x14ac:dyDescent="0.25">
      <c r="A268" s="158" t="s">
        <v>352</v>
      </c>
      <c r="B268" s="65">
        <v>90</v>
      </c>
      <c r="C268" s="66">
        <v>50</v>
      </c>
      <c r="D268" s="65">
        <v>898</v>
      </c>
      <c r="E268" s="66">
        <v>628</v>
      </c>
      <c r="F268" s="67"/>
      <c r="G268" s="65">
        <f t="shared" si="40"/>
        <v>40</v>
      </c>
      <c r="H268" s="66">
        <f t="shared" si="41"/>
        <v>270</v>
      </c>
      <c r="I268" s="20">
        <f t="shared" si="42"/>
        <v>0.8</v>
      </c>
      <c r="J268" s="21">
        <f t="shared" si="43"/>
        <v>0.42993630573248409</v>
      </c>
    </row>
    <row r="269" spans="1:10" s="160" customFormat="1" x14ac:dyDescent="0.25">
      <c r="A269" s="178" t="s">
        <v>670</v>
      </c>
      <c r="B269" s="71">
        <v>666</v>
      </c>
      <c r="C269" s="72">
        <v>437</v>
      </c>
      <c r="D269" s="71">
        <v>7120</v>
      </c>
      <c r="E269" s="72">
        <v>6355</v>
      </c>
      <c r="F269" s="73"/>
      <c r="G269" s="71">
        <f t="shared" si="40"/>
        <v>229</v>
      </c>
      <c r="H269" s="72">
        <f t="shared" si="41"/>
        <v>765</v>
      </c>
      <c r="I269" s="37">
        <f t="shared" si="42"/>
        <v>0.52402745995423339</v>
      </c>
      <c r="J269" s="38">
        <f t="shared" si="43"/>
        <v>0.12037765538945712</v>
      </c>
    </row>
    <row r="270" spans="1:10" x14ac:dyDescent="0.25">
      <c r="A270" s="177"/>
      <c r="B270" s="143"/>
      <c r="C270" s="144"/>
      <c r="D270" s="143"/>
      <c r="E270" s="144"/>
      <c r="F270" s="145"/>
      <c r="G270" s="143"/>
      <c r="H270" s="144"/>
      <c r="I270" s="151"/>
      <c r="J270" s="152"/>
    </row>
    <row r="271" spans="1:10" s="139" customFormat="1" x14ac:dyDescent="0.25">
      <c r="A271" s="159" t="s">
        <v>65</v>
      </c>
      <c r="B271" s="65"/>
      <c r="C271" s="66"/>
      <c r="D271" s="65"/>
      <c r="E271" s="66"/>
      <c r="F271" s="67"/>
      <c r="G271" s="65"/>
      <c r="H271" s="66"/>
      <c r="I271" s="20"/>
      <c r="J271" s="21"/>
    </row>
    <row r="272" spans="1:10" x14ac:dyDescent="0.25">
      <c r="A272" s="158" t="s">
        <v>342</v>
      </c>
      <c r="B272" s="65">
        <v>1</v>
      </c>
      <c r="C272" s="66">
        <v>0</v>
      </c>
      <c r="D272" s="65">
        <v>10</v>
      </c>
      <c r="E272" s="66">
        <v>2</v>
      </c>
      <c r="F272" s="67"/>
      <c r="G272" s="65">
        <f>B272-C272</f>
        <v>1</v>
      </c>
      <c r="H272" s="66">
        <f>D272-E272</f>
        <v>8</v>
      </c>
      <c r="I272" s="20" t="str">
        <f>IF(C272=0, "-", IF(G272/C272&lt;10, G272/C272, "&gt;999%"))</f>
        <v>-</v>
      </c>
      <c r="J272" s="21">
        <f>IF(E272=0, "-", IF(H272/E272&lt;10, H272/E272, "&gt;999%"))</f>
        <v>4</v>
      </c>
    </row>
    <row r="273" spans="1:10" x14ac:dyDescent="0.25">
      <c r="A273" s="158" t="s">
        <v>484</v>
      </c>
      <c r="B273" s="65">
        <v>0</v>
      </c>
      <c r="C273" s="66">
        <v>0</v>
      </c>
      <c r="D273" s="65">
        <v>9</v>
      </c>
      <c r="E273" s="66">
        <v>7</v>
      </c>
      <c r="F273" s="67"/>
      <c r="G273" s="65">
        <f>B273-C273</f>
        <v>0</v>
      </c>
      <c r="H273" s="66">
        <f>D273-E273</f>
        <v>2</v>
      </c>
      <c r="I273" s="20" t="str">
        <f>IF(C273=0, "-", IF(G273/C273&lt;10, G273/C273, "&gt;999%"))</f>
        <v>-</v>
      </c>
      <c r="J273" s="21">
        <f>IF(E273=0, "-", IF(H273/E273&lt;10, H273/E273, "&gt;999%"))</f>
        <v>0.2857142857142857</v>
      </c>
    </row>
    <row r="274" spans="1:10" s="160" customFormat="1" x14ac:dyDescent="0.25">
      <c r="A274" s="178" t="s">
        <v>671</v>
      </c>
      <c r="B274" s="71">
        <v>1</v>
      </c>
      <c r="C274" s="72">
        <v>0</v>
      </c>
      <c r="D274" s="71">
        <v>19</v>
      </c>
      <c r="E274" s="72">
        <v>9</v>
      </c>
      <c r="F274" s="73"/>
      <c r="G274" s="71">
        <f>B274-C274</f>
        <v>1</v>
      </c>
      <c r="H274" s="72">
        <f>D274-E274</f>
        <v>10</v>
      </c>
      <c r="I274" s="37" t="str">
        <f>IF(C274=0, "-", IF(G274/C274&lt;10, G274/C274, "&gt;999%"))</f>
        <v>-</v>
      </c>
      <c r="J274" s="38">
        <f>IF(E274=0, "-", IF(H274/E274&lt;10, H274/E274, "&gt;999%"))</f>
        <v>1.1111111111111112</v>
      </c>
    </row>
    <row r="275" spans="1:10" x14ac:dyDescent="0.25">
      <c r="A275" s="177"/>
      <c r="B275" s="143"/>
      <c r="C275" s="144"/>
      <c r="D275" s="143"/>
      <c r="E275" s="144"/>
      <c r="F275" s="145"/>
      <c r="G275" s="143"/>
      <c r="H275" s="144"/>
      <c r="I275" s="151"/>
      <c r="J275" s="152"/>
    </row>
    <row r="276" spans="1:10" s="139" customFormat="1" x14ac:dyDescent="0.25">
      <c r="A276" s="159" t="s">
        <v>66</v>
      </c>
      <c r="B276" s="65"/>
      <c r="C276" s="66"/>
      <c r="D276" s="65"/>
      <c r="E276" s="66"/>
      <c r="F276" s="67"/>
      <c r="G276" s="65"/>
      <c r="H276" s="66"/>
      <c r="I276" s="20"/>
      <c r="J276" s="21"/>
    </row>
    <row r="277" spans="1:10" x14ac:dyDescent="0.25">
      <c r="A277" s="158" t="s">
        <v>467</v>
      </c>
      <c r="B277" s="65">
        <v>5</v>
      </c>
      <c r="C277" s="66">
        <v>16</v>
      </c>
      <c r="D277" s="65">
        <v>153</v>
      </c>
      <c r="E277" s="66">
        <v>175</v>
      </c>
      <c r="F277" s="67"/>
      <c r="G277" s="65">
        <f t="shared" ref="G277:G284" si="44">B277-C277</f>
        <v>-11</v>
      </c>
      <c r="H277" s="66">
        <f t="shared" ref="H277:H284" si="45">D277-E277</f>
        <v>-22</v>
      </c>
      <c r="I277" s="20">
        <f t="shared" ref="I277:I284" si="46">IF(C277=0, "-", IF(G277/C277&lt;10, G277/C277, "&gt;999%"))</f>
        <v>-0.6875</v>
      </c>
      <c r="J277" s="21">
        <f t="shared" ref="J277:J284" si="47">IF(E277=0, "-", IF(H277/E277&lt;10, H277/E277, "&gt;999%"))</f>
        <v>-0.12571428571428572</v>
      </c>
    </row>
    <row r="278" spans="1:10" x14ac:dyDescent="0.25">
      <c r="A278" s="158" t="s">
        <v>485</v>
      </c>
      <c r="B278" s="65">
        <v>0</v>
      </c>
      <c r="C278" s="66">
        <v>0</v>
      </c>
      <c r="D278" s="65">
        <v>14</v>
      </c>
      <c r="E278" s="66">
        <v>38</v>
      </c>
      <c r="F278" s="67"/>
      <c r="G278" s="65">
        <f t="shared" si="44"/>
        <v>0</v>
      </c>
      <c r="H278" s="66">
        <f t="shared" si="45"/>
        <v>-24</v>
      </c>
      <c r="I278" s="20" t="str">
        <f t="shared" si="46"/>
        <v>-</v>
      </c>
      <c r="J278" s="21">
        <f t="shared" si="47"/>
        <v>-0.63157894736842102</v>
      </c>
    </row>
    <row r="279" spans="1:10" x14ac:dyDescent="0.25">
      <c r="A279" s="158" t="s">
        <v>424</v>
      </c>
      <c r="B279" s="65">
        <v>0</v>
      </c>
      <c r="C279" s="66">
        <v>1</v>
      </c>
      <c r="D279" s="65">
        <v>46</v>
      </c>
      <c r="E279" s="66">
        <v>65</v>
      </c>
      <c r="F279" s="67"/>
      <c r="G279" s="65">
        <f t="shared" si="44"/>
        <v>-1</v>
      </c>
      <c r="H279" s="66">
        <f t="shared" si="45"/>
        <v>-19</v>
      </c>
      <c r="I279" s="20">
        <f t="shared" si="46"/>
        <v>-1</v>
      </c>
      <c r="J279" s="21">
        <f t="shared" si="47"/>
        <v>-0.29230769230769232</v>
      </c>
    </row>
    <row r="280" spans="1:10" x14ac:dyDescent="0.25">
      <c r="A280" s="158" t="s">
        <v>486</v>
      </c>
      <c r="B280" s="65">
        <v>0</v>
      </c>
      <c r="C280" s="66">
        <v>0</v>
      </c>
      <c r="D280" s="65">
        <v>1</v>
      </c>
      <c r="E280" s="66">
        <v>9</v>
      </c>
      <c r="F280" s="67"/>
      <c r="G280" s="65">
        <f t="shared" si="44"/>
        <v>0</v>
      </c>
      <c r="H280" s="66">
        <f t="shared" si="45"/>
        <v>-8</v>
      </c>
      <c r="I280" s="20" t="str">
        <f t="shared" si="46"/>
        <v>-</v>
      </c>
      <c r="J280" s="21">
        <f t="shared" si="47"/>
        <v>-0.88888888888888884</v>
      </c>
    </row>
    <row r="281" spans="1:10" x14ac:dyDescent="0.25">
      <c r="A281" s="158" t="s">
        <v>425</v>
      </c>
      <c r="B281" s="65">
        <v>0</v>
      </c>
      <c r="C281" s="66">
        <v>2</v>
      </c>
      <c r="D281" s="65">
        <v>61</v>
      </c>
      <c r="E281" s="66">
        <v>112</v>
      </c>
      <c r="F281" s="67"/>
      <c r="G281" s="65">
        <f t="shared" si="44"/>
        <v>-2</v>
      </c>
      <c r="H281" s="66">
        <f t="shared" si="45"/>
        <v>-51</v>
      </c>
      <c r="I281" s="20">
        <f t="shared" si="46"/>
        <v>-1</v>
      </c>
      <c r="J281" s="21">
        <f t="shared" si="47"/>
        <v>-0.45535714285714285</v>
      </c>
    </row>
    <row r="282" spans="1:10" x14ac:dyDescent="0.25">
      <c r="A282" s="158" t="s">
        <v>468</v>
      </c>
      <c r="B282" s="65">
        <v>1</v>
      </c>
      <c r="C282" s="66">
        <v>6</v>
      </c>
      <c r="D282" s="65">
        <v>97</v>
      </c>
      <c r="E282" s="66">
        <v>114</v>
      </c>
      <c r="F282" s="67"/>
      <c r="G282" s="65">
        <f t="shared" si="44"/>
        <v>-5</v>
      </c>
      <c r="H282" s="66">
        <f t="shared" si="45"/>
        <v>-17</v>
      </c>
      <c r="I282" s="20">
        <f t="shared" si="46"/>
        <v>-0.83333333333333337</v>
      </c>
      <c r="J282" s="21">
        <f t="shared" si="47"/>
        <v>-0.14912280701754385</v>
      </c>
    </row>
    <row r="283" spans="1:10" x14ac:dyDescent="0.25">
      <c r="A283" s="158" t="s">
        <v>469</v>
      </c>
      <c r="B283" s="65">
        <v>0</v>
      </c>
      <c r="C283" s="66">
        <v>2</v>
      </c>
      <c r="D283" s="65">
        <v>27</v>
      </c>
      <c r="E283" s="66">
        <v>34</v>
      </c>
      <c r="F283" s="67"/>
      <c r="G283" s="65">
        <f t="shared" si="44"/>
        <v>-2</v>
      </c>
      <c r="H283" s="66">
        <f t="shared" si="45"/>
        <v>-7</v>
      </c>
      <c r="I283" s="20">
        <f t="shared" si="46"/>
        <v>-1</v>
      </c>
      <c r="J283" s="21">
        <f t="shared" si="47"/>
        <v>-0.20588235294117646</v>
      </c>
    </row>
    <row r="284" spans="1:10" s="160" customFormat="1" x14ac:dyDescent="0.25">
      <c r="A284" s="178" t="s">
        <v>672</v>
      </c>
      <c r="B284" s="71">
        <v>6</v>
      </c>
      <c r="C284" s="72">
        <v>27</v>
      </c>
      <c r="D284" s="71">
        <v>399</v>
      </c>
      <c r="E284" s="72">
        <v>547</v>
      </c>
      <c r="F284" s="73"/>
      <c r="G284" s="71">
        <f t="shared" si="44"/>
        <v>-21</v>
      </c>
      <c r="H284" s="72">
        <f t="shared" si="45"/>
        <v>-148</v>
      </c>
      <c r="I284" s="37">
        <f t="shared" si="46"/>
        <v>-0.77777777777777779</v>
      </c>
      <c r="J284" s="38">
        <f t="shared" si="47"/>
        <v>-0.27056672760511885</v>
      </c>
    </row>
    <row r="285" spans="1:10" x14ac:dyDescent="0.25">
      <c r="A285" s="177"/>
      <c r="B285" s="143"/>
      <c r="C285" s="144"/>
      <c r="D285" s="143"/>
      <c r="E285" s="144"/>
      <c r="F285" s="145"/>
      <c r="G285" s="143"/>
      <c r="H285" s="144"/>
      <c r="I285" s="151"/>
      <c r="J285" s="152"/>
    </row>
    <row r="286" spans="1:10" s="139" customFormat="1" x14ac:dyDescent="0.25">
      <c r="A286" s="159" t="s">
        <v>67</v>
      </c>
      <c r="B286" s="65"/>
      <c r="C286" s="66"/>
      <c r="D286" s="65"/>
      <c r="E286" s="66"/>
      <c r="F286" s="67"/>
      <c r="G286" s="65"/>
      <c r="H286" s="66"/>
      <c r="I286" s="20"/>
      <c r="J286" s="21"/>
    </row>
    <row r="287" spans="1:10" x14ac:dyDescent="0.25">
      <c r="A287" s="158" t="s">
        <v>444</v>
      </c>
      <c r="B287" s="65">
        <v>13</v>
      </c>
      <c r="C287" s="66">
        <v>12</v>
      </c>
      <c r="D287" s="65">
        <v>191</v>
      </c>
      <c r="E287" s="66">
        <v>90</v>
      </c>
      <c r="F287" s="67"/>
      <c r="G287" s="65">
        <f t="shared" ref="G287:G294" si="48">B287-C287</f>
        <v>1</v>
      </c>
      <c r="H287" s="66">
        <f t="shared" ref="H287:H294" si="49">D287-E287</f>
        <v>101</v>
      </c>
      <c r="I287" s="20">
        <f t="shared" ref="I287:I294" si="50">IF(C287=0, "-", IF(G287/C287&lt;10, G287/C287, "&gt;999%"))</f>
        <v>8.3333333333333329E-2</v>
      </c>
      <c r="J287" s="21">
        <f t="shared" ref="J287:J294" si="51">IF(E287=0, "-", IF(H287/E287&lt;10, H287/E287, "&gt;999%"))</f>
        <v>1.1222222222222222</v>
      </c>
    </row>
    <row r="288" spans="1:10" x14ac:dyDescent="0.25">
      <c r="A288" s="158" t="s">
        <v>549</v>
      </c>
      <c r="B288" s="65">
        <v>7</v>
      </c>
      <c r="C288" s="66">
        <v>2</v>
      </c>
      <c r="D288" s="65">
        <v>161</v>
      </c>
      <c r="E288" s="66">
        <v>85</v>
      </c>
      <c r="F288" s="67"/>
      <c r="G288" s="65">
        <f t="shared" si="48"/>
        <v>5</v>
      </c>
      <c r="H288" s="66">
        <f t="shared" si="49"/>
        <v>76</v>
      </c>
      <c r="I288" s="20">
        <f t="shared" si="50"/>
        <v>2.5</v>
      </c>
      <c r="J288" s="21">
        <f t="shared" si="51"/>
        <v>0.89411764705882357</v>
      </c>
    </row>
    <row r="289" spans="1:10" x14ac:dyDescent="0.25">
      <c r="A289" s="158" t="s">
        <v>493</v>
      </c>
      <c r="B289" s="65">
        <v>0</v>
      </c>
      <c r="C289" s="66">
        <v>1</v>
      </c>
      <c r="D289" s="65">
        <v>10</v>
      </c>
      <c r="E289" s="66">
        <v>8</v>
      </c>
      <c r="F289" s="67"/>
      <c r="G289" s="65">
        <f t="shared" si="48"/>
        <v>-1</v>
      </c>
      <c r="H289" s="66">
        <f t="shared" si="49"/>
        <v>2</v>
      </c>
      <c r="I289" s="20">
        <f t="shared" si="50"/>
        <v>-1</v>
      </c>
      <c r="J289" s="21">
        <f t="shared" si="51"/>
        <v>0.25</v>
      </c>
    </row>
    <row r="290" spans="1:10" x14ac:dyDescent="0.25">
      <c r="A290" s="158" t="s">
        <v>301</v>
      </c>
      <c r="B290" s="65">
        <v>0</v>
      </c>
      <c r="C290" s="66">
        <v>3</v>
      </c>
      <c r="D290" s="65">
        <v>9</v>
      </c>
      <c r="E290" s="66">
        <v>60</v>
      </c>
      <c r="F290" s="67"/>
      <c r="G290" s="65">
        <f t="shared" si="48"/>
        <v>-3</v>
      </c>
      <c r="H290" s="66">
        <f t="shared" si="49"/>
        <v>-51</v>
      </c>
      <c r="I290" s="20">
        <f t="shared" si="50"/>
        <v>-1</v>
      </c>
      <c r="J290" s="21">
        <f t="shared" si="51"/>
        <v>-0.85</v>
      </c>
    </row>
    <row r="291" spans="1:10" x14ac:dyDescent="0.25">
      <c r="A291" s="158" t="s">
        <v>505</v>
      </c>
      <c r="B291" s="65">
        <v>10</v>
      </c>
      <c r="C291" s="66">
        <v>37</v>
      </c>
      <c r="D291" s="65">
        <v>182</v>
      </c>
      <c r="E291" s="66">
        <v>174</v>
      </c>
      <c r="F291" s="67"/>
      <c r="G291" s="65">
        <f t="shared" si="48"/>
        <v>-27</v>
      </c>
      <c r="H291" s="66">
        <f t="shared" si="49"/>
        <v>8</v>
      </c>
      <c r="I291" s="20">
        <f t="shared" si="50"/>
        <v>-0.72972972972972971</v>
      </c>
      <c r="J291" s="21">
        <f t="shared" si="51"/>
        <v>4.5977011494252873E-2</v>
      </c>
    </row>
    <row r="292" spans="1:10" x14ac:dyDescent="0.25">
      <c r="A292" s="158" t="s">
        <v>528</v>
      </c>
      <c r="B292" s="65">
        <v>36</v>
      </c>
      <c r="C292" s="66">
        <v>60</v>
      </c>
      <c r="D292" s="65">
        <v>448</v>
      </c>
      <c r="E292" s="66">
        <v>574</v>
      </c>
      <c r="F292" s="67"/>
      <c r="G292" s="65">
        <f t="shared" si="48"/>
        <v>-24</v>
      </c>
      <c r="H292" s="66">
        <f t="shared" si="49"/>
        <v>-126</v>
      </c>
      <c r="I292" s="20">
        <f t="shared" si="50"/>
        <v>-0.4</v>
      </c>
      <c r="J292" s="21">
        <f t="shared" si="51"/>
        <v>-0.21951219512195122</v>
      </c>
    </row>
    <row r="293" spans="1:10" x14ac:dyDescent="0.25">
      <c r="A293" s="158" t="s">
        <v>506</v>
      </c>
      <c r="B293" s="65">
        <v>6</v>
      </c>
      <c r="C293" s="66">
        <v>0</v>
      </c>
      <c r="D293" s="65">
        <v>43</v>
      </c>
      <c r="E293" s="66">
        <v>18</v>
      </c>
      <c r="F293" s="67"/>
      <c r="G293" s="65">
        <f t="shared" si="48"/>
        <v>6</v>
      </c>
      <c r="H293" s="66">
        <f t="shared" si="49"/>
        <v>25</v>
      </c>
      <c r="I293" s="20" t="str">
        <f t="shared" si="50"/>
        <v>-</v>
      </c>
      <c r="J293" s="21">
        <f t="shared" si="51"/>
        <v>1.3888888888888888</v>
      </c>
    </row>
    <row r="294" spans="1:10" s="160" customFormat="1" x14ac:dyDescent="0.25">
      <c r="A294" s="178" t="s">
        <v>673</v>
      </c>
      <c r="B294" s="71">
        <v>72</v>
      </c>
      <c r="C294" s="72">
        <v>115</v>
      </c>
      <c r="D294" s="71">
        <v>1044</v>
      </c>
      <c r="E294" s="72">
        <v>1009</v>
      </c>
      <c r="F294" s="73"/>
      <c r="G294" s="71">
        <f t="shared" si="48"/>
        <v>-43</v>
      </c>
      <c r="H294" s="72">
        <f t="shared" si="49"/>
        <v>35</v>
      </c>
      <c r="I294" s="37">
        <f t="shared" si="50"/>
        <v>-0.37391304347826088</v>
      </c>
      <c r="J294" s="38">
        <f t="shared" si="51"/>
        <v>3.4687809712586719E-2</v>
      </c>
    </row>
    <row r="295" spans="1:10" x14ac:dyDescent="0.25">
      <c r="A295" s="177"/>
      <c r="B295" s="143"/>
      <c r="C295" s="144"/>
      <c r="D295" s="143"/>
      <c r="E295" s="144"/>
      <c r="F295" s="145"/>
      <c r="G295" s="143"/>
      <c r="H295" s="144"/>
      <c r="I295" s="151"/>
      <c r="J295" s="152"/>
    </row>
    <row r="296" spans="1:10" s="139" customFormat="1" x14ac:dyDescent="0.25">
      <c r="A296" s="159" t="s">
        <v>68</v>
      </c>
      <c r="B296" s="65"/>
      <c r="C296" s="66"/>
      <c r="D296" s="65"/>
      <c r="E296" s="66"/>
      <c r="F296" s="67"/>
      <c r="G296" s="65"/>
      <c r="H296" s="66"/>
      <c r="I296" s="20"/>
      <c r="J296" s="21"/>
    </row>
    <row r="297" spans="1:10" x14ac:dyDescent="0.25">
      <c r="A297" s="158" t="s">
        <v>238</v>
      </c>
      <c r="B297" s="65">
        <v>0</v>
      </c>
      <c r="C297" s="66">
        <v>0</v>
      </c>
      <c r="D297" s="65">
        <v>0</v>
      </c>
      <c r="E297" s="66">
        <v>6</v>
      </c>
      <c r="F297" s="67"/>
      <c r="G297" s="65">
        <f t="shared" ref="G297:G308" si="52">B297-C297</f>
        <v>0</v>
      </c>
      <c r="H297" s="66">
        <f t="shared" ref="H297:H308" si="53">D297-E297</f>
        <v>-6</v>
      </c>
      <c r="I297" s="20" t="str">
        <f t="shared" ref="I297:I308" si="54">IF(C297=0, "-", IF(G297/C297&lt;10, G297/C297, "&gt;999%"))</f>
        <v>-</v>
      </c>
      <c r="J297" s="21">
        <f t="shared" ref="J297:J308" si="55">IF(E297=0, "-", IF(H297/E297&lt;10, H297/E297, "&gt;999%"))</f>
        <v>-1</v>
      </c>
    </row>
    <row r="298" spans="1:10" x14ac:dyDescent="0.25">
      <c r="A298" s="158" t="s">
        <v>261</v>
      </c>
      <c r="B298" s="65">
        <v>5</v>
      </c>
      <c r="C298" s="66">
        <v>9</v>
      </c>
      <c r="D298" s="65">
        <v>72</v>
      </c>
      <c r="E298" s="66">
        <v>63</v>
      </c>
      <c r="F298" s="67"/>
      <c r="G298" s="65">
        <f t="shared" si="52"/>
        <v>-4</v>
      </c>
      <c r="H298" s="66">
        <f t="shared" si="53"/>
        <v>9</v>
      </c>
      <c r="I298" s="20">
        <f t="shared" si="54"/>
        <v>-0.44444444444444442</v>
      </c>
      <c r="J298" s="21">
        <f t="shared" si="55"/>
        <v>0.14285714285714285</v>
      </c>
    </row>
    <row r="299" spans="1:10" x14ac:dyDescent="0.25">
      <c r="A299" s="158" t="s">
        <v>280</v>
      </c>
      <c r="B299" s="65">
        <v>0</v>
      </c>
      <c r="C299" s="66">
        <v>0</v>
      </c>
      <c r="D299" s="65">
        <v>0</v>
      </c>
      <c r="E299" s="66">
        <v>1</v>
      </c>
      <c r="F299" s="67"/>
      <c r="G299" s="65">
        <f t="shared" si="52"/>
        <v>0</v>
      </c>
      <c r="H299" s="66">
        <f t="shared" si="53"/>
        <v>-1</v>
      </c>
      <c r="I299" s="20" t="str">
        <f t="shared" si="54"/>
        <v>-</v>
      </c>
      <c r="J299" s="21">
        <f t="shared" si="55"/>
        <v>-1</v>
      </c>
    </row>
    <row r="300" spans="1:10" x14ac:dyDescent="0.25">
      <c r="A300" s="158" t="s">
        <v>262</v>
      </c>
      <c r="B300" s="65">
        <v>0</v>
      </c>
      <c r="C300" s="66">
        <v>0</v>
      </c>
      <c r="D300" s="65">
        <v>0</v>
      </c>
      <c r="E300" s="66">
        <v>85</v>
      </c>
      <c r="F300" s="67"/>
      <c r="G300" s="65">
        <f t="shared" si="52"/>
        <v>0</v>
      </c>
      <c r="H300" s="66">
        <f t="shared" si="53"/>
        <v>-85</v>
      </c>
      <c r="I300" s="20" t="str">
        <f t="shared" si="54"/>
        <v>-</v>
      </c>
      <c r="J300" s="21">
        <f t="shared" si="55"/>
        <v>-1</v>
      </c>
    </row>
    <row r="301" spans="1:10" x14ac:dyDescent="0.25">
      <c r="A301" s="158" t="s">
        <v>329</v>
      </c>
      <c r="B301" s="65">
        <v>0</v>
      </c>
      <c r="C301" s="66">
        <v>0</v>
      </c>
      <c r="D301" s="65">
        <v>1</v>
      </c>
      <c r="E301" s="66">
        <v>3</v>
      </c>
      <c r="F301" s="67"/>
      <c r="G301" s="65">
        <f t="shared" si="52"/>
        <v>0</v>
      </c>
      <c r="H301" s="66">
        <f t="shared" si="53"/>
        <v>-2</v>
      </c>
      <c r="I301" s="20" t="str">
        <f t="shared" si="54"/>
        <v>-</v>
      </c>
      <c r="J301" s="21">
        <f t="shared" si="55"/>
        <v>-0.66666666666666663</v>
      </c>
    </row>
    <row r="302" spans="1:10" x14ac:dyDescent="0.25">
      <c r="A302" s="158" t="s">
        <v>291</v>
      </c>
      <c r="B302" s="65">
        <v>0</v>
      </c>
      <c r="C302" s="66">
        <v>0</v>
      </c>
      <c r="D302" s="65">
        <v>2</v>
      </c>
      <c r="E302" s="66">
        <v>3</v>
      </c>
      <c r="F302" s="67"/>
      <c r="G302" s="65">
        <f t="shared" si="52"/>
        <v>0</v>
      </c>
      <c r="H302" s="66">
        <f t="shared" si="53"/>
        <v>-1</v>
      </c>
      <c r="I302" s="20" t="str">
        <f t="shared" si="54"/>
        <v>-</v>
      </c>
      <c r="J302" s="21">
        <f t="shared" si="55"/>
        <v>-0.33333333333333331</v>
      </c>
    </row>
    <row r="303" spans="1:10" x14ac:dyDescent="0.25">
      <c r="A303" s="158" t="s">
        <v>487</v>
      </c>
      <c r="B303" s="65">
        <v>2</v>
      </c>
      <c r="C303" s="66">
        <v>0</v>
      </c>
      <c r="D303" s="65">
        <v>18</v>
      </c>
      <c r="E303" s="66">
        <v>22</v>
      </c>
      <c r="F303" s="67"/>
      <c r="G303" s="65">
        <f t="shared" si="52"/>
        <v>2</v>
      </c>
      <c r="H303" s="66">
        <f t="shared" si="53"/>
        <v>-4</v>
      </c>
      <c r="I303" s="20" t="str">
        <f t="shared" si="54"/>
        <v>-</v>
      </c>
      <c r="J303" s="21">
        <f t="shared" si="55"/>
        <v>-0.18181818181818182</v>
      </c>
    </row>
    <row r="304" spans="1:10" x14ac:dyDescent="0.25">
      <c r="A304" s="158" t="s">
        <v>426</v>
      </c>
      <c r="B304" s="65">
        <v>22</v>
      </c>
      <c r="C304" s="66">
        <v>4</v>
      </c>
      <c r="D304" s="65">
        <v>230</v>
      </c>
      <c r="E304" s="66">
        <v>220</v>
      </c>
      <c r="F304" s="67"/>
      <c r="G304" s="65">
        <f t="shared" si="52"/>
        <v>18</v>
      </c>
      <c r="H304" s="66">
        <f t="shared" si="53"/>
        <v>10</v>
      </c>
      <c r="I304" s="20">
        <f t="shared" si="54"/>
        <v>4.5</v>
      </c>
      <c r="J304" s="21">
        <f t="shared" si="55"/>
        <v>4.5454545454545456E-2</v>
      </c>
    </row>
    <row r="305" spans="1:10" x14ac:dyDescent="0.25">
      <c r="A305" s="158" t="s">
        <v>330</v>
      </c>
      <c r="B305" s="65">
        <v>0</v>
      </c>
      <c r="C305" s="66">
        <v>0</v>
      </c>
      <c r="D305" s="65">
        <v>0</v>
      </c>
      <c r="E305" s="66">
        <v>9</v>
      </c>
      <c r="F305" s="67"/>
      <c r="G305" s="65">
        <f t="shared" si="52"/>
        <v>0</v>
      </c>
      <c r="H305" s="66">
        <f t="shared" si="53"/>
        <v>-9</v>
      </c>
      <c r="I305" s="20" t="str">
        <f t="shared" si="54"/>
        <v>-</v>
      </c>
      <c r="J305" s="21">
        <f t="shared" si="55"/>
        <v>-1</v>
      </c>
    </row>
    <row r="306" spans="1:10" x14ac:dyDescent="0.25">
      <c r="A306" s="158" t="s">
        <v>470</v>
      </c>
      <c r="B306" s="65">
        <v>1</v>
      </c>
      <c r="C306" s="66">
        <v>18</v>
      </c>
      <c r="D306" s="65">
        <v>98</v>
      </c>
      <c r="E306" s="66">
        <v>143</v>
      </c>
      <c r="F306" s="67"/>
      <c r="G306" s="65">
        <f t="shared" si="52"/>
        <v>-17</v>
      </c>
      <c r="H306" s="66">
        <f t="shared" si="53"/>
        <v>-45</v>
      </c>
      <c r="I306" s="20">
        <f t="shared" si="54"/>
        <v>-0.94444444444444442</v>
      </c>
      <c r="J306" s="21">
        <f t="shared" si="55"/>
        <v>-0.31468531468531469</v>
      </c>
    </row>
    <row r="307" spans="1:10" x14ac:dyDescent="0.25">
      <c r="A307" s="158" t="s">
        <v>388</v>
      </c>
      <c r="B307" s="65">
        <v>6</v>
      </c>
      <c r="C307" s="66">
        <v>11</v>
      </c>
      <c r="D307" s="65">
        <v>75</v>
      </c>
      <c r="E307" s="66">
        <v>120</v>
      </c>
      <c r="F307" s="67"/>
      <c r="G307" s="65">
        <f t="shared" si="52"/>
        <v>-5</v>
      </c>
      <c r="H307" s="66">
        <f t="shared" si="53"/>
        <v>-45</v>
      </c>
      <c r="I307" s="20">
        <f t="shared" si="54"/>
        <v>-0.45454545454545453</v>
      </c>
      <c r="J307" s="21">
        <f t="shared" si="55"/>
        <v>-0.375</v>
      </c>
    </row>
    <row r="308" spans="1:10" s="160" customFormat="1" x14ac:dyDescent="0.25">
      <c r="A308" s="178" t="s">
        <v>674</v>
      </c>
      <c r="B308" s="71">
        <v>36</v>
      </c>
      <c r="C308" s="72">
        <v>42</v>
      </c>
      <c r="D308" s="71">
        <v>496</v>
      </c>
      <c r="E308" s="72">
        <v>675</v>
      </c>
      <c r="F308" s="73"/>
      <c r="G308" s="71">
        <f t="shared" si="52"/>
        <v>-6</v>
      </c>
      <c r="H308" s="72">
        <f t="shared" si="53"/>
        <v>-179</v>
      </c>
      <c r="I308" s="37">
        <f t="shared" si="54"/>
        <v>-0.14285714285714285</v>
      </c>
      <c r="J308" s="38">
        <f t="shared" si="55"/>
        <v>-0.26518518518518519</v>
      </c>
    </row>
    <row r="309" spans="1:10" x14ac:dyDescent="0.25">
      <c r="A309" s="177"/>
      <c r="B309" s="143"/>
      <c r="C309" s="144"/>
      <c r="D309" s="143"/>
      <c r="E309" s="144"/>
      <c r="F309" s="145"/>
      <c r="G309" s="143"/>
      <c r="H309" s="144"/>
      <c r="I309" s="151"/>
      <c r="J309" s="152"/>
    </row>
    <row r="310" spans="1:10" s="139" customFormat="1" x14ac:dyDescent="0.25">
      <c r="A310" s="159" t="s">
        <v>69</v>
      </c>
      <c r="B310" s="65"/>
      <c r="C310" s="66"/>
      <c r="D310" s="65"/>
      <c r="E310" s="66"/>
      <c r="F310" s="67"/>
      <c r="G310" s="65"/>
      <c r="H310" s="66"/>
      <c r="I310" s="20"/>
      <c r="J310" s="21"/>
    </row>
    <row r="311" spans="1:10" x14ac:dyDescent="0.25">
      <c r="A311" s="158" t="s">
        <v>331</v>
      </c>
      <c r="B311" s="65">
        <v>0</v>
      </c>
      <c r="C311" s="66">
        <v>3</v>
      </c>
      <c r="D311" s="65">
        <v>5</v>
      </c>
      <c r="E311" s="66">
        <v>7</v>
      </c>
      <c r="F311" s="67"/>
      <c r="G311" s="65">
        <f>B311-C311</f>
        <v>-3</v>
      </c>
      <c r="H311" s="66">
        <f>D311-E311</f>
        <v>-2</v>
      </c>
      <c r="I311" s="20">
        <f>IF(C311=0, "-", IF(G311/C311&lt;10, G311/C311, "&gt;999%"))</f>
        <v>-1</v>
      </c>
      <c r="J311" s="21">
        <f>IF(E311=0, "-", IF(H311/E311&lt;10, H311/E311, "&gt;999%"))</f>
        <v>-0.2857142857142857</v>
      </c>
    </row>
    <row r="312" spans="1:10" s="160" customFormat="1" x14ac:dyDescent="0.25">
      <c r="A312" s="178" t="s">
        <v>675</v>
      </c>
      <c r="B312" s="71">
        <v>0</v>
      </c>
      <c r="C312" s="72">
        <v>3</v>
      </c>
      <c r="D312" s="71">
        <v>5</v>
      </c>
      <c r="E312" s="72">
        <v>7</v>
      </c>
      <c r="F312" s="73"/>
      <c r="G312" s="71">
        <f>B312-C312</f>
        <v>-3</v>
      </c>
      <c r="H312" s="72">
        <f>D312-E312</f>
        <v>-2</v>
      </c>
      <c r="I312" s="37">
        <f>IF(C312=0, "-", IF(G312/C312&lt;10, G312/C312, "&gt;999%"))</f>
        <v>-1</v>
      </c>
      <c r="J312" s="38">
        <f>IF(E312=0, "-", IF(H312/E312&lt;10, H312/E312, "&gt;999%"))</f>
        <v>-0.2857142857142857</v>
      </c>
    </row>
    <row r="313" spans="1:10" x14ac:dyDescent="0.25">
      <c r="A313" s="177"/>
      <c r="B313" s="143"/>
      <c r="C313" s="144"/>
      <c r="D313" s="143"/>
      <c r="E313" s="144"/>
      <c r="F313" s="145"/>
      <c r="G313" s="143"/>
      <c r="H313" s="144"/>
      <c r="I313" s="151"/>
      <c r="J313" s="152"/>
    </row>
    <row r="314" spans="1:10" s="139" customFormat="1" x14ac:dyDescent="0.25">
      <c r="A314" s="159" t="s">
        <v>70</v>
      </c>
      <c r="B314" s="65"/>
      <c r="C314" s="66"/>
      <c r="D314" s="65"/>
      <c r="E314" s="66"/>
      <c r="F314" s="67"/>
      <c r="G314" s="65"/>
      <c r="H314" s="66"/>
      <c r="I314" s="20"/>
      <c r="J314" s="21"/>
    </row>
    <row r="315" spans="1:10" x14ac:dyDescent="0.25">
      <c r="A315" s="158" t="s">
        <v>573</v>
      </c>
      <c r="B315" s="65">
        <v>5</v>
      </c>
      <c r="C315" s="66">
        <v>11</v>
      </c>
      <c r="D315" s="65">
        <v>71</v>
      </c>
      <c r="E315" s="66">
        <v>96</v>
      </c>
      <c r="F315" s="67"/>
      <c r="G315" s="65">
        <f>B315-C315</f>
        <v>-6</v>
      </c>
      <c r="H315" s="66">
        <f>D315-E315</f>
        <v>-25</v>
      </c>
      <c r="I315" s="20">
        <f>IF(C315=0, "-", IF(G315/C315&lt;10, G315/C315, "&gt;999%"))</f>
        <v>-0.54545454545454541</v>
      </c>
      <c r="J315" s="21">
        <f>IF(E315=0, "-", IF(H315/E315&lt;10, H315/E315, "&gt;999%"))</f>
        <v>-0.26041666666666669</v>
      </c>
    </row>
    <row r="316" spans="1:10" s="160" customFormat="1" x14ac:dyDescent="0.25">
      <c r="A316" s="178" t="s">
        <v>676</v>
      </c>
      <c r="B316" s="71">
        <v>5</v>
      </c>
      <c r="C316" s="72">
        <v>11</v>
      </c>
      <c r="D316" s="71">
        <v>71</v>
      </c>
      <c r="E316" s="72">
        <v>96</v>
      </c>
      <c r="F316" s="73"/>
      <c r="G316" s="71">
        <f>B316-C316</f>
        <v>-6</v>
      </c>
      <c r="H316" s="72">
        <f>D316-E316</f>
        <v>-25</v>
      </c>
      <c r="I316" s="37">
        <f>IF(C316=0, "-", IF(G316/C316&lt;10, G316/C316, "&gt;999%"))</f>
        <v>-0.54545454545454541</v>
      </c>
      <c r="J316" s="38">
        <f>IF(E316=0, "-", IF(H316/E316&lt;10, H316/E316, "&gt;999%"))</f>
        <v>-0.26041666666666669</v>
      </c>
    </row>
    <row r="317" spans="1:10" x14ac:dyDescent="0.25">
      <c r="A317" s="177"/>
      <c r="B317" s="143"/>
      <c r="C317" s="144"/>
      <c r="D317" s="143"/>
      <c r="E317" s="144"/>
      <c r="F317" s="145"/>
      <c r="G317" s="143"/>
      <c r="H317" s="144"/>
      <c r="I317" s="151"/>
      <c r="J317" s="152"/>
    </row>
    <row r="318" spans="1:10" s="139" customFormat="1" x14ac:dyDescent="0.25">
      <c r="A318" s="159" t="s">
        <v>71</v>
      </c>
      <c r="B318" s="65"/>
      <c r="C318" s="66"/>
      <c r="D318" s="65"/>
      <c r="E318" s="66"/>
      <c r="F318" s="67"/>
      <c r="G318" s="65"/>
      <c r="H318" s="66"/>
      <c r="I318" s="20"/>
      <c r="J318" s="21"/>
    </row>
    <row r="319" spans="1:10" x14ac:dyDescent="0.25">
      <c r="A319" s="158" t="s">
        <v>574</v>
      </c>
      <c r="B319" s="65">
        <v>2</v>
      </c>
      <c r="C319" s="66">
        <v>6</v>
      </c>
      <c r="D319" s="65">
        <v>88</v>
      </c>
      <c r="E319" s="66">
        <v>110</v>
      </c>
      <c r="F319" s="67"/>
      <c r="G319" s="65">
        <f>B319-C319</f>
        <v>-4</v>
      </c>
      <c r="H319" s="66">
        <f>D319-E319</f>
        <v>-22</v>
      </c>
      <c r="I319" s="20">
        <f>IF(C319=0, "-", IF(G319/C319&lt;10, G319/C319, "&gt;999%"))</f>
        <v>-0.66666666666666663</v>
      </c>
      <c r="J319" s="21">
        <f>IF(E319=0, "-", IF(H319/E319&lt;10, H319/E319, "&gt;999%"))</f>
        <v>-0.2</v>
      </c>
    </row>
    <row r="320" spans="1:10" x14ac:dyDescent="0.25">
      <c r="A320" s="158" t="s">
        <v>561</v>
      </c>
      <c r="B320" s="65">
        <v>0</v>
      </c>
      <c r="C320" s="66">
        <v>0</v>
      </c>
      <c r="D320" s="65">
        <v>23</v>
      </c>
      <c r="E320" s="66">
        <v>21</v>
      </c>
      <c r="F320" s="67"/>
      <c r="G320" s="65">
        <f>B320-C320</f>
        <v>0</v>
      </c>
      <c r="H320" s="66">
        <f>D320-E320</f>
        <v>2</v>
      </c>
      <c r="I320" s="20" t="str">
        <f>IF(C320=0, "-", IF(G320/C320&lt;10, G320/C320, "&gt;999%"))</f>
        <v>-</v>
      </c>
      <c r="J320" s="21">
        <f>IF(E320=0, "-", IF(H320/E320&lt;10, H320/E320, "&gt;999%"))</f>
        <v>9.5238095238095233E-2</v>
      </c>
    </row>
    <row r="321" spans="1:10" s="160" customFormat="1" x14ac:dyDescent="0.25">
      <c r="A321" s="178" t="s">
        <v>677</v>
      </c>
      <c r="B321" s="71">
        <v>2</v>
      </c>
      <c r="C321" s="72">
        <v>6</v>
      </c>
      <c r="D321" s="71">
        <v>111</v>
      </c>
      <c r="E321" s="72">
        <v>131</v>
      </c>
      <c r="F321" s="73"/>
      <c r="G321" s="71">
        <f>B321-C321</f>
        <v>-4</v>
      </c>
      <c r="H321" s="72">
        <f>D321-E321</f>
        <v>-20</v>
      </c>
      <c r="I321" s="37">
        <f>IF(C321=0, "-", IF(G321/C321&lt;10, G321/C321, "&gt;999%"))</f>
        <v>-0.66666666666666663</v>
      </c>
      <c r="J321" s="38">
        <f>IF(E321=0, "-", IF(H321/E321&lt;10, H321/E321, "&gt;999%"))</f>
        <v>-0.15267175572519084</v>
      </c>
    </row>
    <row r="322" spans="1:10" x14ac:dyDescent="0.25">
      <c r="A322" s="177"/>
      <c r="B322" s="143"/>
      <c r="C322" s="144"/>
      <c r="D322" s="143"/>
      <c r="E322" s="144"/>
      <c r="F322" s="145"/>
      <c r="G322" s="143"/>
      <c r="H322" s="144"/>
      <c r="I322" s="151"/>
      <c r="J322" s="152"/>
    </row>
    <row r="323" spans="1:10" s="139" customFormat="1" x14ac:dyDescent="0.25">
      <c r="A323" s="159" t="s">
        <v>72</v>
      </c>
      <c r="B323" s="65"/>
      <c r="C323" s="66"/>
      <c r="D323" s="65"/>
      <c r="E323" s="66"/>
      <c r="F323" s="67"/>
      <c r="G323" s="65"/>
      <c r="H323" s="66"/>
      <c r="I323" s="20"/>
      <c r="J323" s="21"/>
    </row>
    <row r="324" spans="1:10" x14ac:dyDescent="0.25">
      <c r="A324" s="158" t="s">
        <v>343</v>
      </c>
      <c r="B324" s="65">
        <v>0</v>
      </c>
      <c r="C324" s="66">
        <v>0</v>
      </c>
      <c r="D324" s="65">
        <v>5</v>
      </c>
      <c r="E324" s="66">
        <v>0</v>
      </c>
      <c r="F324" s="67"/>
      <c r="G324" s="65">
        <f>B324-C324</f>
        <v>0</v>
      </c>
      <c r="H324" s="66">
        <f>D324-E324</f>
        <v>5</v>
      </c>
      <c r="I324" s="20" t="str">
        <f>IF(C324=0, "-", IF(G324/C324&lt;10, G324/C324, "&gt;999%"))</f>
        <v>-</v>
      </c>
      <c r="J324" s="21" t="str">
        <f>IF(E324=0, "-", IF(H324/E324&lt;10, H324/E324, "&gt;999%"))</f>
        <v>-</v>
      </c>
    </row>
    <row r="325" spans="1:10" x14ac:dyDescent="0.25">
      <c r="A325" s="158" t="s">
        <v>281</v>
      </c>
      <c r="B325" s="65">
        <v>0</v>
      </c>
      <c r="C325" s="66">
        <v>1</v>
      </c>
      <c r="D325" s="65">
        <v>10</v>
      </c>
      <c r="E325" s="66">
        <v>15</v>
      </c>
      <c r="F325" s="67"/>
      <c r="G325" s="65">
        <f>B325-C325</f>
        <v>-1</v>
      </c>
      <c r="H325" s="66">
        <f>D325-E325</f>
        <v>-5</v>
      </c>
      <c r="I325" s="20">
        <f>IF(C325=0, "-", IF(G325/C325&lt;10, G325/C325, "&gt;999%"))</f>
        <v>-1</v>
      </c>
      <c r="J325" s="21">
        <f>IF(E325=0, "-", IF(H325/E325&lt;10, H325/E325, "&gt;999%"))</f>
        <v>-0.33333333333333331</v>
      </c>
    </row>
    <row r="326" spans="1:10" x14ac:dyDescent="0.25">
      <c r="A326" s="158" t="s">
        <v>471</v>
      </c>
      <c r="B326" s="65">
        <v>1</v>
      </c>
      <c r="C326" s="66">
        <v>2</v>
      </c>
      <c r="D326" s="65">
        <v>33</v>
      </c>
      <c r="E326" s="66">
        <v>33</v>
      </c>
      <c r="F326" s="67"/>
      <c r="G326" s="65">
        <f>B326-C326</f>
        <v>-1</v>
      </c>
      <c r="H326" s="66">
        <f>D326-E326</f>
        <v>0</v>
      </c>
      <c r="I326" s="20">
        <f>IF(C326=0, "-", IF(G326/C326&lt;10, G326/C326, "&gt;999%"))</f>
        <v>-0.5</v>
      </c>
      <c r="J326" s="21">
        <f>IF(E326=0, "-", IF(H326/E326&lt;10, H326/E326, "&gt;999%"))</f>
        <v>0</v>
      </c>
    </row>
    <row r="327" spans="1:10" x14ac:dyDescent="0.25">
      <c r="A327" s="158" t="s">
        <v>292</v>
      </c>
      <c r="B327" s="65">
        <v>0</v>
      </c>
      <c r="C327" s="66">
        <v>0</v>
      </c>
      <c r="D327" s="65">
        <v>2</v>
      </c>
      <c r="E327" s="66">
        <v>0</v>
      </c>
      <c r="F327" s="67"/>
      <c r="G327" s="65">
        <f>B327-C327</f>
        <v>0</v>
      </c>
      <c r="H327" s="66">
        <f>D327-E327</f>
        <v>2</v>
      </c>
      <c r="I327" s="20" t="str">
        <f>IF(C327=0, "-", IF(G327/C327&lt;10, G327/C327, "&gt;999%"))</f>
        <v>-</v>
      </c>
      <c r="J327" s="21" t="str">
        <f>IF(E327=0, "-", IF(H327/E327&lt;10, H327/E327, "&gt;999%"))</f>
        <v>-</v>
      </c>
    </row>
    <row r="328" spans="1:10" s="160" customFormat="1" x14ac:dyDescent="0.25">
      <c r="A328" s="178" t="s">
        <v>678</v>
      </c>
      <c r="B328" s="71">
        <v>1</v>
      </c>
      <c r="C328" s="72">
        <v>3</v>
      </c>
      <c r="D328" s="71">
        <v>50</v>
      </c>
      <c r="E328" s="72">
        <v>48</v>
      </c>
      <c r="F328" s="73"/>
      <c r="G328" s="71">
        <f>B328-C328</f>
        <v>-2</v>
      </c>
      <c r="H328" s="72">
        <f>D328-E328</f>
        <v>2</v>
      </c>
      <c r="I328" s="37">
        <f>IF(C328=0, "-", IF(G328/C328&lt;10, G328/C328, "&gt;999%"))</f>
        <v>-0.66666666666666663</v>
      </c>
      <c r="J328" s="38">
        <f>IF(E328=0, "-", IF(H328/E328&lt;10, H328/E328, "&gt;999%"))</f>
        <v>4.1666666666666664E-2</v>
      </c>
    </row>
    <row r="329" spans="1:10" x14ac:dyDescent="0.25">
      <c r="A329" s="177"/>
      <c r="B329" s="143"/>
      <c r="C329" s="144"/>
      <c r="D329" s="143"/>
      <c r="E329" s="144"/>
      <c r="F329" s="145"/>
      <c r="G329" s="143"/>
      <c r="H329" s="144"/>
      <c r="I329" s="151"/>
      <c r="J329" s="152"/>
    </row>
    <row r="330" spans="1:10" s="139" customFormat="1" x14ac:dyDescent="0.25">
      <c r="A330" s="159" t="s">
        <v>73</v>
      </c>
      <c r="B330" s="65"/>
      <c r="C330" s="66"/>
      <c r="D330" s="65"/>
      <c r="E330" s="66"/>
      <c r="F330" s="67"/>
      <c r="G330" s="65"/>
      <c r="H330" s="66"/>
      <c r="I330" s="20"/>
      <c r="J330" s="21"/>
    </row>
    <row r="331" spans="1:10" x14ac:dyDescent="0.25">
      <c r="A331" s="158" t="s">
        <v>517</v>
      </c>
      <c r="B331" s="65">
        <v>5</v>
      </c>
      <c r="C331" s="66">
        <v>16</v>
      </c>
      <c r="D331" s="65">
        <v>109</v>
      </c>
      <c r="E331" s="66">
        <v>146</v>
      </c>
      <c r="F331" s="67"/>
      <c r="G331" s="65">
        <f t="shared" ref="G331:G343" si="56">B331-C331</f>
        <v>-11</v>
      </c>
      <c r="H331" s="66">
        <f t="shared" ref="H331:H343" si="57">D331-E331</f>
        <v>-37</v>
      </c>
      <c r="I331" s="20">
        <f t="shared" ref="I331:I343" si="58">IF(C331=0, "-", IF(G331/C331&lt;10, G331/C331, "&gt;999%"))</f>
        <v>-0.6875</v>
      </c>
      <c r="J331" s="21">
        <f t="shared" ref="J331:J343" si="59">IF(E331=0, "-", IF(H331/E331&lt;10, H331/E331, "&gt;999%"))</f>
        <v>-0.25342465753424659</v>
      </c>
    </row>
    <row r="332" spans="1:10" x14ac:dyDescent="0.25">
      <c r="A332" s="158" t="s">
        <v>529</v>
      </c>
      <c r="B332" s="65">
        <v>77</v>
      </c>
      <c r="C332" s="66">
        <v>83</v>
      </c>
      <c r="D332" s="65">
        <v>794</v>
      </c>
      <c r="E332" s="66">
        <v>877</v>
      </c>
      <c r="F332" s="67"/>
      <c r="G332" s="65">
        <f t="shared" si="56"/>
        <v>-6</v>
      </c>
      <c r="H332" s="66">
        <f t="shared" si="57"/>
        <v>-83</v>
      </c>
      <c r="I332" s="20">
        <f t="shared" si="58"/>
        <v>-7.2289156626506021E-2</v>
      </c>
      <c r="J332" s="21">
        <f t="shared" si="59"/>
        <v>-9.4640820980615742E-2</v>
      </c>
    </row>
    <row r="333" spans="1:10" x14ac:dyDescent="0.25">
      <c r="A333" s="158" t="s">
        <v>353</v>
      </c>
      <c r="B333" s="65">
        <v>144</v>
      </c>
      <c r="C333" s="66">
        <v>84</v>
      </c>
      <c r="D333" s="65">
        <v>897</v>
      </c>
      <c r="E333" s="66">
        <v>1093</v>
      </c>
      <c r="F333" s="67"/>
      <c r="G333" s="65">
        <f t="shared" si="56"/>
        <v>60</v>
      </c>
      <c r="H333" s="66">
        <f t="shared" si="57"/>
        <v>-196</v>
      </c>
      <c r="I333" s="20">
        <f t="shared" si="58"/>
        <v>0.7142857142857143</v>
      </c>
      <c r="J333" s="21">
        <f t="shared" si="59"/>
        <v>-0.17932296431838976</v>
      </c>
    </row>
    <row r="334" spans="1:10" x14ac:dyDescent="0.25">
      <c r="A334" s="158" t="s">
        <v>368</v>
      </c>
      <c r="B334" s="65">
        <v>71</v>
      </c>
      <c r="C334" s="66">
        <v>114</v>
      </c>
      <c r="D334" s="65">
        <v>1365</v>
      </c>
      <c r="E334" s="66">
        <v>1317</v>
      </c>
      <c r="F334" s="67"/>
      <c r="G334" s="65">
        <f t="shared" si="56"/>
        <v>-43</v>
      </c>
      <c r="H334" s="66">
        <f t="shared" si="57"/>
        <v>48</v>
      </c>
      <c r="I334" s="20">
        <f t="shared" si="58"/>
        <v>-0.37719298245614036</v>
      </c>
      <c r="J334" s="21">
        <f t="shared" si="59"/>
        <v>3.644646924829157E-2</v>
      </c>
    </row>
    <row r="335" spans="1:10" x14ac:dyDescent="0.25">
      <c r="A335" s="158" t="s">
        <v>404</v>
      </c>
      <c r="B335" s="65">
        <v>128</v>
      </c>
      <c r="C335" s="66">
        <v>244</v>
      </c>
      <c r="D335" s="65">
        <v>2446</v>
      </c>
      <c r="E335" s="66">
        <v>2181</v>
      </c>
      <c r="F335" s="67"/>
      <c r="G335" s="65">
        <f t="shared" si="56"/>
        <v>-116</v>
      </c>
      <c r="H335" s="66">
        <f t="shared" si="57"/>
        <v>265</v>
      </c>
      <c r="I335" s="20">
        <f t="shared" si="58"/>
        <v>-0.47540983606557374</v>
      </c>
      <c r="J335" s="21">
        <f t="shared" si="59"/>
        <v>0.12150389729481889</v>
      </c>
    </row>
    <row r="336" spans="1:10" x14ac:dyDescent="0.25">
      <c r="A336" s="158" t="s">
        <v>445</v>
      </c>
      <c r="B336" s="65">
        <v>34</v>
      </c>
      <c r="C336" s="66">
        <v>33</v>
      </c>
      <c r="D336" s="65">
        <v>482</v>
      </c>
      <c r="E336" s="66">
        <v>592</v>
      </c>
      <c r="F336" s="67"/>
      <c r="G336" s="65">
        <f t="shared" si="56"/>
        <v>1</v>
      </c>
      <c r="H336" s="66">
        <f t="shared" si="57"/>
        <v>-110</v>
      </c>
      <c r="I336" s="20">
        <f t="shared" si="58"/>
        <v>3.0303030303030304E-2</v>
      </c>
      <c r="J336" s="21">
        <f t="shared" si="59"/>
        <v>-0.1858108108108108</v>
      </c>
    </row>
    <row r="337" spans="1:10" x14ac:dyDescent="0.25">
      <c r="A337" s="158" t="s">
        <v>446</v>
      </c>
      <c r="B337" s="65">
        <v>19</v>
      </c>
      <c r="C337" s="66">
        <v>43</v>
      </c>
      <c r="D337" s="65">
        <v>491</v>
      </c>
      <c r="E337" s="66">
        <v>537</v>
      </c>
      <c r="F337" s="67"/>
      <c r="G337" s="65">
        <f t="shared" si="56"/>
        <v>-24</v>
      </c>
      <c r="H337" s="66">
        <f t="shared" si="57"/>
        <v>-46</v>
      </c>
      <c r="I337" s="20">
        <f t="shared" si="58"/>
        <v>-0.55813953488372092</v>
      </c>
      <c r="J337" s="21">
        <f t="shared" si="59"/>
        <v>-8.5661080074487903E-2</v>
      </c>
    </row>
    <row r="338" spans="1:10" x14ac:dyDescent="0.25">
      <c r="A338" s="158" t="s">
        <v>369</v>
      </c>
      <c r="B338" s="65">
        <v>4</v>
      </c>
      <c r="C338" s="66">
        <v>3</v>
      </c>
      <c r="D338" s="65">
        <v>57</v>
      </c>
      <c r="E338" s="66">
        <v>93</v>
      </c>
      <c r="F338" s="67"/>
      <c r="G338" s="65">
        <f t="shared" si="56"/>
        <v>1</v>
      </c>
      <c r="H338" s="66">
        <f t="shared" si="57"/>
        <v>-36</v>
      </c>
      <c r="I338" s="20">
        <f t="shared" si="58"/>
        <v>0.33333333333333331</v>
      </c>
      <c r="J338" s="21">
        <f t="shared" si="59"/>
        <v>-0.38709677419354838</v>
      </c>
    </row>
    <row r="339" spans="1:10" x14ac:dyDescent="0.25">
      <c r="A339" s="158" t="s">
        <v>315</v>
      </c>
      <c r="B339" s="65">
        <v>1</v>
      </c>
      <c r="C339" s="66">
        <v>6</v>
      </c>
      <c r="D339" s="65">
        <v>37</v>
      </c>
      <c r="E339" s="66">
        <v>53</v>
      </c>
      <c r="F339" s="67"/>
      <c r="G339" s="65">
        <f t="shared" si="56"/>
        <v>-5</v>
      </c>
      <c r="H339" s="66">
        <f t="shared" si="57"/>
        <v>-16</v>
      </c>
      <c r="I339" s="20">
        <f t="shared" si="58"/>
        <v>-0.83333333333333337</v>
      </c>
      <c r="J339" s="21">
        <f t="shared" si="59"/>
        <v>-0.30188679245283018</v>
      </c>
    </row>
    <row r="340" spans="1:10" x14ac:dyDescent="0.25">
      <c r="A340" s="158" t="s">
        <v>207</v>
      </c>
      <c r="B340" s="65">
        <v>42</v>
      </c>
      <c r="C340" s="66">
        <v>3</v>
      </c>
      <c r="D340" s="65">
        <v>364</v>
      </c>
      <c r="E340" s="66">
        <v>258</v>
      </c>
      <c r="F340" s="67"/>
      <c r="G340" s="65">
        <f t="shared" si="56"/>
        <v>39</v>
      </c>
      <c r="H340" s="66">
        <f t="shared" si="57"/>
        <v>106</v>
      </c>
      <c r="I340" s="20" t="str">
        <f t="shared" si="58"/>
        <v>&gt;999%</v>
      </c>
      <c r="J340" s="21">
        <f t="shared" si="59"/>
        <v>0.41085271317829458</v>
      </c>
    </row>
    <row r="341" spans="1:10" x14ac:dyDescent="0.25">
      <c r="A341" s="158" t="s">
        <v>223</v>
      </c>
      <c r="B341" s="65">
        <v>103</v>
      </c>
      <c r="C341" s="66">
        <v>86</v>
      </c>
      <c r="D341" s="65">
        <v>702</v>
      </c>
      <c r="E341" s="66">
        <v>1221</v>
      </c>
      <c r="F341" s="67"/>
      <c r="G341" s="65">
        <f t="shared" si="56"/>
        <v>17</v>
      </c>
      <c r="H341" s="66">
        <f t="shared" si="57"/>
        <v>-519</v>
      </c>
      <c r="I341" s="20">
        <f t="shared" si="58"/>
        <v>0.19767441860465115</v>
      </c>
      <c r="J341" s="21">
        <f t="shared" si="59"/>
        <v>-0.42506142506142508</v>
      </c>
    </row>
    <row r="342" spans="1:10" x14ac:dyDescent="0.25">
      <c r="A342" s="158" t="s">
        <v>246</v>
      </c>
      <c r="B342" s="65">
        <v>11</v>
      </c>
      <c r="C342" s="66">
        <v>9</v>
      </c>
      <c r="D342" s="65">
        <v>117</v>
      </c>
      <c r="E342" s="66">
        <v>151</v>
      </c>
      <c r="F342" s="67"/>
      <c r="G342" s="65">
        <f t="shared" si="56"/>
        <v>2</v>
      </c>
      <c r="H342" s="66">
        <f t="shared" si="57"/>
        <v>-34</v>
      </c>
      <c r="I342" s="20">
        <f t="shared" si="58"/>
        <v>0.22222222222222221</v>
      </c>
      <c r="J342" s="21">
        <f t="shared" si="59"/>
        <v>-0.2251655629139073</v>
      </c>
    </row>
    <row r="343" spans="1:10" s="160" customFormat="1" x14ac:dyDescent="0.25">
      <c r="A343" s="178" t="s">
        <v>679</v>
      </c>
      <c r="B343" s="71">
        <v>639</v>
      </c>
      <c r="C343" s="72">
        <v>724</v>
      </c>
      <c r="D343" s="71">
        <v>7861</v>
      </c>
      <c r="E343" s="72">
        <v>8519</v>
      </c>
      <c r="F343" s="73"/>
      <c r="G343" s="71">
        <f t="shared" si="56"/>
        <v>-85</v>
      </c>
      <c r="H343" s="72">
        <f t="shared" si="57"/>
        <v>-658</v>
      </c>
      <c r="I343" s="37">
        <f t="shared" si="58"/>
        <v>-0.11740331491712708</v>
      </c>
      <c r="J343" s="38">
        <f t="shared" si="59"/>
        <v>-7.7239112571898111E-2</v>
      </c>
    </row>
    <row r="344" spans="1:10" x14ac:dyDescent="0.25">
      <c r="A344" s="177"/>
      <c r="B344" s="143"/>
      <c r="C344" s="144"/>
      <c r="D344" s="143"/>
      <c r="E344" s="144"/>
      <c r="F344" s="145"/>
      <c r="G344" s="143"/>
      <c r="H344" s="144"/>
      <c r="I344" s="151"/>
      <c r="J344" s="152"/>
    </row>
    <row r="345" spans="1:10" s="139" customFormat="1" x14ac:dyDescent="0.25">
      <c r="A345" s="159" t="s">
        <v>74</v>
      </c>
      <c r="B345" s="65"/>
      <c r="C345" s="66"/>
      <c r="D345" s="65"/>
      <c r="E345" s="66"/>
      <c r="F345" s="67"/>
      <c r="G345" s="65"/>
      <c r="H345" s="66"/>
      <c r="I345" s="20"/>
      <c r="J345" s="21"/>
    </row>
    <row r="346" spans="1:10" x14ac:dyDescent="0.25">
      <c r="A346" s="158" t="s">
        <v>344</v>
      </c>
      <c r="B346" s="65">
        <v>0</v>
      </c>
      <c r="C346" s="66">
        <v>0</v>
      </c>
      <c r="D346" s="65">
        <v>0</v>
      </c>
      <c r="E346" s="66">
        <v>6</v>
      </c>
      <c r="F346" s="67"/>
      <c r="G346" s="65">
        <f>B346-C346</f>
        <v>0</v>
      </c>
      <c r="H346" s="66">
        <f>D346-E346</f>
        <v>-6</v>
      </c>
      <c r="I346" s="20" t="str">
        <f>IF(C346=0, "-", IF(G346/C346&lt;10, G346/C346, "&gt;999%"))</f>
        <v>-</v>
      </c>
      <c r="J346" s="21">
        <f>IF(E346=0, "-", IF(H346/E346&lt;10, H346/E346, "&gt;999%"))</f>
        <v>-1</v>
      </c>
    </row>
    <row r="347" spans="1:10" s="160" customFormat="1" x14ac:dyDescent="0.25">
      <c r="A347" s="178" t="s">
        <v>680</v>
      </c>
      <c r="B347" s="71">
        <v>0</v>
      </c>
      <c r="C347" s="72">
        <v>0</v>
      </c>
      <c r="D347" s="71">
        <v>0</v>
      </c>
      <c r="E347" s="72">
        <v>6</v>
      </c>
      <c r="F347" s="73"/>
      <c r="G347" s="71">
        <f>B347-C347</f>
        <v>0</v>
      </c>
      <c r="H347" s="72">
        <f>D347-E347</f>
        <v>-6</v>
      </c>
      <c r="I347" s="37" t="str">
        <f>IF(C347=0, "-", IF(G347/C347&lt;10, G347/C347, "&gt;999%"))</f>
        <v>-</v>
      </c>
      <c r="J347" s="38">
        <f>IF(E347=0, "-", IF(H347/E347&lt;10, H347/E347, "&gt;999%"))</f>
        <v>-1</v>
      </c>
    </row>
    <row r="348" spans="1:10" x14ac:dyDescent="0.25">
      <c r="A348" s="177"/>
      <c r="B348" s="143"/>
      <c r="C348" s="144"/>
      <c r="D348" s="143"/>
      <c r="E348" s="144"/>
      <c r="F348" s="145"/>
      <c r="G348" s="143"/>
      <c r="H348" s="144"/>
      <c r="I348" s="151"/>
      <c r="J348" s="152"/>
    </row>
    <row r="349" spans="1:10" s="139" customFormat="1" x14ac:dyDescent="0.25">
      <c r="A349" s="159" t="s">
        <v>75</v>
      </c>
      <c r="B349" s="65"/>
      <c r="C349" s="66"/>
      <c r="D349" s="65"/>
      <c r="E349" s="66"/>
      <c r="F349" s="67"/>
      <c r="G349" s="65"/>
      <c r="H349" s="66"/>
      <c r="I349" s="20"/>
      <c r="J349" s="21"/>
    </row>
    <row r="350" spans="1:10" x14ac:dyDescent="0.25">
      <c r="A350" s="158" t="s">
        <v>345</v>
      </c>
      <c r="B350" s="65">
        <v>0</v>
      </c>
      <c r="C350" s="66">
        <v>0</v>
      </c>
      <c r="D350" s="65">
        <v>0</v>
      </c>
      <c r="E350" s="66">
        <v>9</v>
      </c>
      <c r="F350" s="67"/>
      <c r="G350" s="65">
        <f t="shared" ref="G350:G372" si="60">B350-C350</f>
        <v>0</v>
      </c>
      <c r="H350" s="66">
        <f t="shared" ref="H350:H372" si="61">D350-E350</f>
        <v>-9</v>
      </c>
      <c r="I350" s="20" t="str">
        <f t="shared" ref="I350:I372" si="62">IF(C350=0, "-", IF(G350/C350&lt;10, G350/C350, "&gt;999%"))</f>
        <v>-</v>
      </c>
      <c r="J350" s="21">
        <f t="shared" ref="J350:J372" si="63">IF(E350=0, "-", IF(H350/E350&lt;10, H350/E350, "&gt;999%"))</f>
        <v>-1</v>
      </c>
    </row>
    <row r="351" spans="1:10" x14ac:dyDescent="0.25">
      <c r="A351" s="158" t="s">
        <v>239</v>
      </c>
      <c r="B351" s="65">
        <v>3</v>
      </c>
      <c r="C351" s="66">
        <v>4</v>
      </c>
      <c r="D351" s="65">
        <v>127</v>
      </c>
      <c r="E351" s="66">
        <v>186</v>
      </c>
      <c r="F351" s="67"/>
      <c r="G351" s="65">
        <f t="shared" si="60"/>
        <v>-1</v>
      </c>
      <c r="H351" s="66">
        <f t="shared" si="61"/>
        <v>-59</v>
      </c>
      <c r="I351" s="20">
        <f t="shared" si="62"/>
        <v>-0.25</v>
      </c>
      <c r="J351" s="21">
        <f t="shared" si="63"/>
        <v>-0.31720430107526881</v>
      </c>
    </row>
    <row r="352" spans="1:10" x14ac:dyDescent="0.25">
      <c r="A352" s="158" t="s">
        <v>240</v>
      </c>
      <c r="B352" s="65">
        <v>0</v>
      </c>
      <c r="C352" s="66">
        <v>0</v>
      </c>
      <c r="D352" s="65">
        <v>12</v>
      </c>
      <c r="E352" s="66">
        <v>25</v>
      </c>
      <c r="F352" s="67"/>
      <c r="G352" s="65">
        <f t="shared" si="60"/>
        <v>0</v>
      </c>
      <c r="H352" s="66">
        <f t="shared" si="61"/>
        <v>-13</v>
      </c>
      <c r="I352" s="20" t="str">
        <f t="shared" si="62"/>
        <v>-</v>
      </c>
      <c r="J352" s="21">
        <f t="shared" si="63"/>
        <v>-0.52</v>
      </c>
    </row>
    <row r="353" spans="1:10" x14ac:dyDescent="0.25">
      <c r="A353" s="158" t="s">
        <v>263</v>
      </c>
      <c r="B353" s="65">
        <v>13</v>
      </c>
      <c r="C353" s="66">
        <v>0</v>
      </c>
      <c r="D353" s="65">
        <v>157</v>
      </c>
      <c r="E353" s="66">
        <v>154</v>
      </c>
      <c r="F353" s="67"/>
      <c r="G353" s="65">
        <f t="shared" si="60"/>
        <v>13</v>
      </c>
      <c r="H353" s="66">
        <f t="shared" si="61"/>
        <v>3</v>
      </c>
      <c r="I353" s="20" t="str">
        <f t="shared" si="62"/>
        <v>-</v>
      </c>
      <c r="J353" s="21">
        <f t="shared" si="63"/>
        <v>1.948051948051948E-2</v>
      </c>
    </row>
    <row r="354" spans="1:10" x14ac:dyDescent="0.25">
      <c r="A354" s="158" t="s">
        <v>332</v>
      </c>
      <c r="B354" s="65">
        <v>1</v>
      </c>
      <c r="C354" s="66">
        <v>6</v>
      </c>
      <c r="D354" s="65">
        <v>22</v>
      </c>
      <c r="E354" s="66">
        <v>56</v>
      </c>
      <c r="F354" s="67"/>
      <c r="G354" s="65">
        <f t="shared" si="60"/>
        <v>-5</v>
      </c>
      <c r="H354" s="66">
        <f t="shared" si="61"/>
        <v>-34</v>
      </c>
      <c r="I354" s="20">
        <f t="shared" si="62"/>
        <v>-0.83333333333333337</v>
      </c>
      <c r="J354" s="21">
        <f t="shared" si="63"/>
        <v>-0.6071428571428571</v>
      </c>
    </row>
    <row r="355" spans="1:10" x14ac:dyDescent="0.25">
      <c r="A355" s="158" t="s">
        <v>264</v>
      </c>
      <c r="B355" s="65">
        <v>1</v>
      </c>
      <c r="C355" s="66">
        <v>4</v>
      </c>
      <c r="D355" s="65">
        <v>91</v>
      </c>
      <c r="E355" s="66">
        <v>74</v>
      </c>
      <c r="F355" s="67"/>
      <c r="G355" s="65">
        <f t="shared" si="60"/>
        <v>-3</v>
      </c>
      <c r="H355" s="66">
        <f t="shared" si="61"/>
        <v>17</v>
      </c>
      <c r="I355" s="20">
        <f t="shared" si="62"/>
        <v>-0.75</v>
      </c>
      <c r="J355" s="21">
        <f t="shared" si="63"/>
        <v>0.22972972972972974</v>
      </c>
    </row>
    <row r="356" spans="1:10" x14ac:dyDescent="0.25">
      <c r="A356" s="158" t="s">
        <v>282</v>
      </c>
      <c r="B356" s="65">
        <v>0</v>
      </c>
      <c r="C356" s="66">
        <v>0</v>
      </c>
      <c r="D356" s="65">
        <v>3</v>
      </c>
      <c r="E356" s="66">
        <v>3</v>
      </c>
      <c r="F356" s="67"/>
      <c r="G356" s="65">
        <f t="shared" si="60"/>
        <v>0</v>
      </c>
      <c r="H356" s="66">
        <f t="shared" si="61"/>
        <v>0</v>
      </c>
      <c r="I356" s="20" t="str">
        <f t="shared" si="62"/>
        <v>-</v>
      </c>
      <c r="J356" s="21">
        <f t="shared" si="63"/>
        <v>0</v>
      </c>
    </row>
    <row r="357" spans="1:10" x14ac:dyDescent="0.25">
      <c r="A357" s="158" t="s">
        <v>283</v>
      </c>
      <c r="B357" s="65">
        <v>0</v>
      </c>
      <c r="C357" s="66">
        <v>1</v>
      </c>
      <c r="D357" s="65">
        <v>18</v>
      </c>
      <c r="E357" s="66">
        <v>58</v>
      </c>
      <c r="F357" s="67"/>
      <c r="G357" s="65">
        <f t="shared" si="60"/>
        <v>-1</v>
      </c>
      <c r="H357" s="66">
        <f t="shared" si="61"/>
        <v>-40</v>
      </c>
      <c r="I357" s="20">
        <f t="shared" si="62"/>
        <v>-1</v>
      </c>
      <c r="J357" s="21">
        <f t="shared" si="63"/>
        <v>-0.68965517241379315</v>
      </c>
    </row>
    <row r="358" spans="1:10" x14ac:dyDescent="0.25">
      <c r="A358" s="158" t="s">
        <v>333</v>
      </c>
      <c r="B358" s="65">
        <v>0</v>
      </c>
      <c r="C358" s="66">
        <v>1</v>
      </c>
      <c r="D358" s="65">
        <v>14</v>
      </c>
      <c r="E358" s="66">
        <v>18</v>
      </c>
      <c r="F358" s="67"/>
      <c r="G358" s="65">
        <f t="shared" si="60"/>
        <v>-1</v>
      </c>
      <c r="H358" s="66">
        <f t="shared" si="61"/>
        <v>-4</v>
      </c>
      <c r="I358" s="20">
        <f t="shared" si="62"/>
        <v>-1</v>
      </c>
      <c r="J358" s="21">
        <f t="shared" si="63"/>
        <v>-0.22222222222222221</v>
      </c>
    </row>
    <row r="359" spans="1:10" x14ac:dyDescent="0.25">
      <c r="A359" s="158" t="s">
        <v>389</v>
      </c>
      <c r="B359" s="65">
        <v>3</v>
      </c>
      <c r="C359" s="66">
        <v>1</v>
      </c>
      <c r="D359" s="65">
        <v>79</v>
      </c>
      <c r="E359" s="66">
        <v>23</v>
      </c>
      <c r="F359" s="67"/>
      <c r="G359" s="65">
        <f t="shared" si="60"/>
        <v>2</v>
      </c>
      <c r="H359" s="66">
        <f t="shared" si="61"/>
        <v>56</v>
      </c>
      <c r="I359" s="20">
        <f t="shared" si="62"/>
        <v>2</v>
      </c>
      <c r="J359" s="21">
        <f t="shared" si="63"/>
        <v>2.4347826086956523</v>
      </c>
    </row>
    <row r="360" spans="1:10" x14ac:dyDescent="0.25">
      <c r="A360" s="158" t="s">
        <v>427</v>
      </c>
      <c r="B360" s="65">
        <v>0</v>
      </c>
      <c r="C360" s="66">
        <v>0</v>
      </c>
      <c r="D360" s="65">
        <v>7</v>
      </c>
      <c r="E360" s="66">
        <v>0</v>
      </c>
      <c r="F360" s="67"/>
      <c r="G360" s="65">
        <f t="shared" si="60"/>
        <v>0</v>
      </c>
      <c r="H360" s="66">
        <f t="shared" si="61"/>
        <v>7</v>
      </c>
      <c r="I360" s="20" t="str">
        <f t="shared" si="62"/>
        <v>-</v>
      </c>
      <c r="J360" s="21" t="str">
        <f t="shared" si="63"/>
        <v>-</v>
      </c>
    </row>
    <row r="361" spans="1:10" x14ac:dyDescent="0.25">
      <c r="A361" s="158" t="s">
        <v>428</v>
      </c>
      <c r="B361" s="65">
        <v>2</v>
      </c>
      <c r="C361" s="66">
        <v>1</v>
      </c>
      <c r="D361" s="65">
        <v>21</v>
      </c>
      <c r="E361" s="66">
        <v>12</v>
      </c>
      <c r="F361" s="67"/>
      <c r="G361" s="65">
        <f t="shared" si="60"/>
        <v>1</v>
      </c>
      <c r="H361" s="66">
        <f t="shared" si="61"/>
        <v>9</v>
      </c>
      <c r="I361" s="20">
        <f t="shared" si="62"/>
        <v>1</v>
      </c>
      <c r="J361" s="21">
        <f t="shared" si="63"/>
        <v>0.75</v>
      </c>
    </row>
    <row r="362" spans="1:10" x14ac:dyDescent="0.25">
      <c r="A362" s="158" t="s">
        <v>293</v>
      </c>
      <c r="B362" s="65">
        <v>0</v>
      </c>
      <c r="C362" s="66">
        <v>0</v>
      </c>
      <c r="D362" s="65">
        <v>4</v>
      </c>
      <c r="E362" s="66">
        <v>0</v>
      </c>
      <c r="F362" s="67"/>
      <c r="G362" s="65">
        <f t="shared" si="60"/>
        <v>0</v>
      </c>
      <c r="H362" s="66">
        <f t="shared" si="61"/>
        <v>4</v>
      </c>
      <c r="I362" s="20" t="str">
        <f t="shared" si="62"/>
        <v>-</v>
      </c>
      <c r="J362" s="21" t="str">
        <f t="shared" si="63"/>
        <v>-</v>
      </c>
    </row>
    <row r="363" spans="1:10" x14ac:dyDescent="0.25">
      <c r="A363" s="158" t="s">
        <v>488</v>
      </c>
      <c r="B363" s="65">
        <v>0</v>
      </c>
      <c r="C363" s="66">
        <v>0</v>
      </c>
      <c r="D363" s="65">
        <v>20</v>
      </c>
      <c r="E363" s="66">
        <v>30</v>
      </c>
      <c r="F363" s="67"/>
      <c r="G363" s="65">
        <f t="shared" si="60"/>
        <v>0</v>
      </c>
      <c r="H363" s="66">
        <f t="shared" si="61"/>
        <v>-10</v>
      </c>
      <c r="I363" s="20" t="str">
        <f t="shared" si="62"/>
        <v>-</v>
      </c>
      <c r="J363" s="21">
        <f t="shared" si="63"/>
        <v>-0.33333333333333331</v>
      </c>
    </row>
    <row r="364" spans="1:10" x14ac:dyDescent="0.25">
      <c r="A364" s="158" t="s">
        <v>390</v>
      </c>
      <c r="B364" s="65">
        <v>0</v>
      </c>
      <c r="C364" s="66">
        <v>11</v>
      </c>
      <c r="D364" s="65">
        <v>163</v>
      </c>
      <c r="E364" s="66">
        <v>151</v>
      </c>
      <c r="F364" s="67"/>
      <c r="G364" s="65">
        <f t="shared" si="60"/>
        <v>-11</v>
      </c>
      <c r="H364" s="66">
        <f t="shared" si="61"/>
        <v>12</v>
      </c>
      <c r="I364" s="20">
        <f t="shared" si="62"/>
        <v>-1</v>
      </c>
      <c r="J364" s="21">
        <f t="shared" si="63"/>
        <v>7.9470198675496692E-2</v>
      </c>
    </row>
    <row r="365" spans="1:10" x14ac:dyDescent="0.25">
      <c r="A365" s="158" t="s">
        <v>429</v>
      </c>
      <c r="B365" s="65">
        <v>3</v>
      </c>
      <c r="C365" s="66">
        <v>5</v>
      </c>
      <c r="D365" s="65">
        <v>72</v>
      </c>
      <c r="E365" s="66">
        <v>187</v>
      </c>
      <c r="F365" s="67"/>
      <c r="G365" s="65">
        <f t="shared" si="60"/>
        <v>-2</v>
      </c>
      <c r="H365" s="66">
        <f t="shared" si="61"/>
        <v>-115</v>
      </c>
      <c r="I365" s="20">
        <f t="shared" si="62"/>
        <v>-0.4</v>
      </c>
      <c r="J365" s="21">
        <f t="shared" si="63"/>
        <v>-0.61497326203208558</v>
      </c>
    </row>
    <row r="366" spans="1:10" x14ac:dyDescent="0.25">
      <c r="A366" s="158" t="s">
        <v>430</v>
      </c>
      <c r="B366" s="65">
        <v>0</v>
      </c>
      <c r="C366" s="66">
        <v>3</v>
      </c>
      <c r="D366" s="65">
        <v>67</v>
      </c>
      <c r="E366" s="66">
        <v>39</v>
      </c>
      <c r="F366" s="67"/>
      <c r="G366" s="65">
        <f t="shared" si="60"/>
        <v>-3</v>
      </c>
      <c r="H366" s="66">
        <f t="shared" si="61"/>
        <v>28</v>
      </c>
      <c r="I366" s="20">
        <f t="shared" si="62"/>
        <v>-1</v>
      </c>
      <c r="J366" s="21">
        <f t="shared" si="63"/>
        <v>0.71794871794871795</v>
      </c>
    </row>
    <row r="367" spans="1:10" x14ac:dyDescent="0.25">
      <c r="A367" s="158" t="s">
        <v>431</v>
      </c>
      <c r="B367" s="65">
        <v>12</v>
      </c>
      <c r="C367" s="66">
        <v>13</v>
      </c>
      <c r="D367" s="65">
        <v>225</v>
      </c>
      <c r="E367" s="66">
        <v>174</v>
      </c>
      <c r="F367" s="67"/>
      <c r="G367" s="65">
        <f t="shared" si="60"/>
        <v>-1</v>
      </c>
      <c r="H367" s="66">
        <f t="shared" si="61"/>
        <v>51</v>
      </c>
      <c r="I367" s="20">
        <f t="shared" si="62"/>
        <v>-7.6923076923076927E-2</v>
      </c>
      <c r="J367" s="21">
        <f t="shared" si="63"/>
        <v>0.29310344827586204</v>
      </c>
    </row>
    <row r="368" spans="1:10" x14ac:dyDescent="0.25">
      <c r="A368" s="158" t="s">
        <v>472</v>
      </c>
      <c r="B368" s="65">
        <v>6</v>
      </c>
      <c r="C368" s="66">
        <v>8</v>
      </c>
      <c r="D368" s="65">
        <v>49</v>
      </c>
      <c r="E368" s="66">
        <v>58</v>
      </c>
      <c r="F368" s="67"/>
      <c r="G368" s="65">
        <f t="shared" si="60"/>
        <v>-2</v>
      </c>
      <c r="H368" s="66">
        <f t="shared" si="61"/>
        <v>-9</v>
      </c>
      <c r="I368" s="20">
        <f t="shared" si="62"/>
        <v>-0.25</v>
      </c>
      <c r="J368" s="21">
        <f t="shared" si="63"/>
        <v>-0.15517241379310345</v>
      </c>
    </row>
    <row r="369" spans="1:10" x14ac:dyDescent="0.25">
      <c r="A369" s="158" t="s">
        <v>473</v>
      </c>
      <c r="B369" s="65">
        <v>9</v>
      </c>
      <c r="C369" s="66">
        <v>8</v>
      </c>
      <c r="D369" s="65">
        <v>120</v>
      </c>
      <c r="E369" s="66">
        <v>192</v>
      </c>
      <c r="F369" s="67"/>
      <c r="G369" s="65">
        <f t="shared" si="60"/>
        <v>1</v>
      </c>
      <c r="H369" s="66">
        <f t="shared" si="61"/>
        <v>-72</v>
      </c>
      <c r="I369" s="20">
        <f t="shared" si="62"/>
        <v>0.125</v>
      </c>
      <c r="J369" s="21">
        <f t="shared" si="63"/>
        <v>-0.375</v>
      </c>
    </row>
    <row r="370" spans="1:10" x14ac:dyDescent="0.25">
      <c r="A370" s="158" t="s">
        <v>489</v>
      </c>
      <c r="B370" s="65">
        <v>1</v>
      </c>
      <c r="C370" s="66">
        <v>2</v>
      </c>
      <c r="D370" s="65">
        <v>28</v>
      </c>
      <c r="E370" s="66">
        <v>47</v>
      </c>
      <c r="F370" s="67"/>
      <c r="G370" s="65">
        <f t="shared" si="60"/>
        <v>-1</v>
      </c>
      <c r="H370" s="66">
        <f t="shared" si="61"/>
        <v>-19</v>
      </c>
      <c r="I370" s="20">
        <f t="shared" si="62"/>
        <v>-0.5</v>
      </c>
      <c r="J370" s="21">
        <f t="shared" si="63"/>
        <v>-0.40425531914893614</v>
      </c>
    </row>
    <row r="371" spans="1:10" x14ac:dyDescent="0.25">
      <c r="A371" s="158" t="s">
        <v>294</v>
      </c>
      <c r="B371" s="65">
        <v>0</v>
      </c>
      <c r="C371" s="66">
        <v>0</v>
      </c>
      <c r="D371" s="65">
        <v>12</v>
      </c>
      <c r="E371" s="66">
        <v>11</v>
      </c>
      <c r="F371" s="67"/>
      <c r="G371" s="65">
        <f t="shared" si="60"/>
        <v>0</v>
      </c>
      <c r="H371" s="66">
        <f t="shared" si="61"/>
        <v>1</v>
      </c>
      <c r="I371" s="20" t="str">
        <f t="shared" si="62"/>
        <v>-</v>
      </c>
      <c r="J371" s="21">
        <f t="shared" si="63"/>
        <v>9.0909090909090912E-2</v>
      </c>
    </row>
    <row r="372" spans="1:10" s="160" customFormat="1" x14ac:dyDescent="0.25">
      <c r="A372" s="178" t="s">
        <v>681</v>
      </c>
      <c r="B372" s="71">
        <v>54</v>
      </c>
      <c r="C372" s="72">
        <v>68</v>
      </c>
      <c r="D372" s="71">
        <v>1311</v>
      </c>
      <c r="E372" s="72">
        <v>1507</v>
      </c>
      <c r="F372" s="73"/>
      <c r="G372" s="71">
        <f t="shared" si="60"/>
        <v>-14</v>
      </c>
      <c r="H372" s="72">
        <f t="shared" si="61"/>
        <v>-196</v>
      </c>
      <c r="I372" s="37">
        <f t="shared" si="62"/>
        <v>-0.20588235294117646</v>
      </c>
      <c r="J372" s="38">
        <f t="shared" si="63"/>
        <v>-0.1300597213005972</v>
      </c>
    </row>
    <row r="373" spans="1:10" x14ac:dyDescent="0.25">
      <c r="A373" s="177"/>
      <c r="B373" s="143"/>
      <c r="C373" s="144"/>
      <c r="D373" s="143"/>
      <c r="E373" s="144"/>
      <c r="F373" s="145"/>
      <c r="G373" s="143"/>
      <c r="H373" s="144"/>
      <c r="I373" s="151"/>
      <c r="J373" s="152"/>
    </row>
    <row r="374" spans="1:10" s="139" customFormat="1" x14ac:dyDescent="0.25">
      <c r="A374" s="159" t="s">
        <v>76</v>
      </c>
      <c r="B374" s="65"/>
      <c r="C374" s="66"/>
      <c r="D374" s="65"/>
      <c r="E374" s="66"/>
      <c r="F374" s="67"/>
      <c r="G374" s="65"/>
      <c r="H374" s="66"/>
      <c r="I374" s="20"/>
      <c r="J374" s="21"/>
    </row>
    <row r="375" spans="1:10" x14ac:dyDescent="0.25">
      <c r="A375" s="158" t="s">
        <v>575</v>
      </c>
      <c r="B375" s="65">
        <v>4</v>
      </c>
      <c r="C375" s="66">
        <v>12</v>
      </c>
      <c r="D375" s="65">
        <v>87</v>
      </c>
      <c r="E375" s="66">
        <v>152</v>
      </c>
      <c r="F375" s="67"/>
      <c r="G375" s="65">
        <f>B375-C375</f>
        <v>-8</v>
      </c>
      <c r="H375" s="66">
        <f>D375-E375</f>
        <v>-65</v>
      </c>
      <c r="I375" s="20">
        <f>IF(C375=0, "-", IF(G375/C375&lt;10, G375/C375, "&gt;999%"))</f>
        <v>-0.66666666666666663</v>
      </c>
      <c r="J375" s="21">
        <f>IF(E375=0, "-", IF(H375/E375&lt;10, H375/E375, "&gt;999%"))</f>
        <v>-0.42763157894736842</v>
      </c>
    </row>
    <row r="376" spans="1:10" x14ac:dyDescent="0.25">
      <c r="A376" s="158" t="s">
        <v>562</v>
      </c>
      <c r="B376" s="65">
        <v>0</v>
      </c>
      <c r="C376" s="66">
        <v>0</v>
      </c>
      <c r="D376" s="65">
        <v>4</v>
      </c>
      <c r="E376" s="66">
        <v>5</v>
      </c>
      <c r="F376" s="67"/>
      <c r="G376" s="65">
        <f>B376-C376</f>
        <v>0</v>
      </c>
      <c r="H376" s="66">
        <f>D376-E376</f>
        <v>-1</v>
      </c>
      <c r="I376" s="20" t="str">
        <f>IF(C376=0, "-", IF(G376/C376&lt;10, G376/C376, "&gt;999%"))</f>
        <v>-</v>
      </c>
      <c r="J376" s="21">
        <f>IF(E376=0, "-", IF(H376/E376&lt;10, H376/E376, "&gt;999%"))</f>
        <v>-0.2</v>
      </c>
    </row>
    <row r="377" spans="1:10" s="160" customFormat="1" x14ac:dyDescent="0.25">
      <c r="A377" s="178" t="s">
        <v>682</v>
      </c>
      <c r="B377" s="71">
        <v>4</v>
      </c>
      <c r="C377" s="72">
        <v>12</v>
      </c>
      <c r="D377" s="71">
        <v>91</v>
      </c>
      <c r="E377" s="72">
        <v>157</v>
      </c>
      <c r="F377" s="73"/>
      <c r="G377" s="71">
        <f>B377-C377</f>
        <v>-8</v>
      </c>
      <c r="H377" s="72">
        <f>D377-E377</f>
        <v>-66</v>
      </c>
      <c r="I377" s="37">
        <f>IF(C377=0, "-", IF(G377/C377&lt;10, G377/C377, "&gt;999%"))</f>
        <v>-0.66666666666666663</v>
      </c>
      <c r="J377" s="38">
        <f>IF(E377=0, "-", IF(H377/E377&lt;10, H377/E377, "&gt;999%"))</f>
        <v>-0.42038216560509556</v>
      </c>
    </row>
    <row r="378" spans="1:10" x14ac:dyDescent="0.25">
      <c r="A378" s="177"/>
      <c r="B378" s="143"/>
      <c r="C378" s="144"/>
      <c r="D378" s="143"/>
      <c r="E378" s="144"/>
      <c r="F378" s="145"/>
      <c r="G378" s="143"/>
      <c r="H378" s="144"/>
      <c r="I378" s="151"/>
      <c r="J378" s="152"/>
    </row>
    <row r="379" spans="1:10" s="139" customFormat="1" x14ac:dyDescent="0.25">
      <c r="A379" s="159" t="s">
        <v>77</v>
      </c>
      <c r="B379" s="65"/>
      <c r="C379" s="66"/>
      <c r="D379" s="65"/>
      <c r="E379" s="66"/>
      <c r="F379" s="67"/>
      <c r="G379" s="65"/>
      <c r="H379" s="66"/>
      <c r="I379" s="20"/>
      <c r="J379" s="21"/>
    </row>
    <row r="380" spans="1:10" x14ac:dyDescent="0.25">
      <c r="A380" s="158" t="s">
        <v>305</v>
      </c>
      <c r="B380" s="65">
        <v>1</v>
      </c>
      <c r="C380" s="66">
        <v>0</v>
      </c>
      <c r="D380" s="65">
        <v>1</v>
      </c>
      <c r="E380" s="66">
        <v>0</v>
      </c>
      <c r="F380" s="67"/>
      <c r="G380" s="65">
        <f t="shared" ref="G380:G389" si="64">B380-C380</f>
        <v>1</v>
      </c>
      <c r="H380" s="66">
        <f t="shared" ref="H380:H389" si="65">D380-E380</f>
        <v>1</v>
      </c>
      <c r="I380" s="20" t="str">
        <f t="shared" ref="I380:I389" si="66">IF(C380=0, "-", IF(G380/C380&lt;10, G380/C380, "&gt;999%"))</f>
        <v>-</v>
      </c>
      <c r="J380" s="21" t="str">
        <f t="shared" ref="J380:J389" si="67">IF(E380=0, "-", IF(H380/E380&lt;10, H380/E380, "&gt;999%"))</f>
        <v>-</v>
      </c>
    </row>
    <row r="381" spans="1:10" x14ac:dyDescent="0.25">
      <c r="A381" s="158" t="s">
        <v>306</v>
      </c>
      <c r="B381" s="65">
        <v>0</v>
      </c>
      <c r="C381" s="66">
        <v>0</v>
      </c>
      <c r="D381" s="65">
        <v>1</v>
      </c>
      <c r="E381" s="66">
        <v>2</v>
      </c>
      <c r="F381" s="67"/>
      <c r="G381" s="65">
        <f t="shared" si="64"/>
        <v>0</v>
      </c>
      <c r="H381" s="66">
        <f t="shared" si="65"/>
        <v>-1</v>
      </c>
      <c r="I381" s="20" t="str">
        <f t="shared" si="66"/>
        <v>-</v>
      </c>
      <c r="J381" s="21">
        <f t="shared" si="67"/>
        <v>-0.5</v>
      </c>
    </row>
    <row r="382" spans="1:10" x14ac:dyDescent="0.25">
      <c r="A382" s="158" t="s">
        <v>550</v>
      </c>
      <c r="B382" s="65">
        <v>21</v>
      </c>
      <c r="C382" s="66">
        <v>24</v>
      </c>
      <c r="D382" s="65">
        <v>183</v>
      </c>
      <c r="E382" s="66">
        <v>187</v>
      </c>
      <c r="F382" s="67"/>
      <c r="G382" s="65">
        <f t="shared" si="64"/>
        <v>-3</v>
      </c>
      <c r="H382" s="66">
        <f t="shared" si="65"/>
        <v>-4</v>
      </c>
      <c r="I382" s="20">
        <f t="shared" si="66"/>
        <v>-0.125</v>
      </c>
      <c r="J382" s="21">
        <f t="shared" si="67"/>
        <v>-2.1390374331550801E-2</v>
      </c>
    </row>
    <row r="383" spans="1:10" x14ac:dyDescent="0.25">
      <c r="A383" s="158" t="s">
        <v>494</v>
      </c>
      <c r="B383" s="65">
        <v>0</v>
      </c>
      <c r="C383" s="66">
        <v>0</v>
      </c>
      <c r="D383" s="65">
        <v>2</v>
      </c>
      <c r="E383" s="66">
        <v>7</v>
      </c>
      <c r="F383" s="67"/>
      <c r="G383" s="65">
        <f t="shared" si="64"/>
        <v>0</v>
      </c>
      <c r="H383" s="66">
        <f t="shared" si="65"/>
        <v>-5</v>
      </c>
      <c r="I383" s="20" t="str">
        <f t="shared" si="66"/>
        <v>-</v>
      </c>
      <c r="J383" s="21">
        <f t="shared" si="67"/>
        <v>-0.7142857142857143</v>
      </c>
    </row>
    <row r="384" spans="1:10" x14ac:dyDescent="0.25">
      <c r="A384" s="158" t="s">
        <v>307</v>
      </c>
      <c r="B384" s="65">
        <v>0</v>
      </c>
      <c r="C384" s="66">
        <v>3</v>
      </c>
      <c r="D384" s="65">
        <v>11</v>
      </c>
      <c r="E384" s="66">
        <v>16</v>
      </c>
      <c r="F384" s="67"/>
      <c r="G384" s="65">
        <f t="shared" si="64"/>
        <v>-3</v>
      </c>
      <c r="H384" s="66">
        <f t="shared" si="65"/>
        <v>-5</v>
      </c>
      <c r="I384" s="20">
        <f t="shared" si="66"/>
        <v>-1</v>
      </c>
      <c r="J384" s="21">
        <f t="shared" si="67"/>
        <v>-0.3125</v>
      </c>
    </row>
    <row r="385" spans="1:10" x14ac:dyDescent="0.25">
      <c r="A385" s="158" t="s">
        <v>308</v>
      </c>
      <c r="B385" s="65">
        <v>2</v>
      </c>
      <c r="C385" s="66">
        <v>2</v>
      </c>
      <c r="D385" s="65">
        <v>18</v>
      </c>
      <c r="E385" s="66">
        <v>17</v>
      </c>
      <c r="F385" s="67"/>
      <c r="G385" s="65">
        <f t="shared" si="64"/>
        <v>0</v>
      </c>
      <c r="H385" s="66">
        <f t="shared" si="65"/>
        <v>1</v>
      </c>
      <c r="I385" s="20">
        <f t="shared" si="66"/>
        <v>0</v>
      </c>
      <c r="J385" s="21">
        <f t="shared" si="67"/>
        <v>5.8823529411764705E-2</v>
      </c>
    </row>
    <row r="386" spans="1:10" x14ac:dyDescent="0.25">
      <c r="A386" s="158" t="s">
        <v>309</v>
      </c>
      <c r="B386" s="65">
        <v>0</v>
      </c>
      <c r="C386" s="66">
        <v>0</v>
      </c>
      <c r="D386" s="65">
        <v>3</v>
      </c>
      <c r="E386" s="66">
        <v>0</v>
      </c>
      <c r="F386" s="67"/>
      <c r="G386" s="65">
        <f t="shared" si="64"/>
        <v>0</v>
      </c>
      <c r="H386" s="66">
        <f t="shared" si="65"/>
        <v>3</v>
      </c>
      <c r="I386" s="20" t="str">
        <f t="shared" si="66"/>
        <v>-</v>
      </c>
      <c r="J386" s="21" t="str">
        <f t="shared" si="67"/>
        <v>-</v>
      </c>
    </row>
    <row r="387" spans="1:10" x14ac:dyDescent="0.25">
      <c r="A387" s="158" t="s">
        <v>507</v>
      </c>
      <c r="B387" s="65">
        <v>9</v>
      </c>
      <c r="C387" s="66">
        <v>10</v>
      </c>
      <c r="D387" s="65">
        <v>70</v>
      </c>
      <c r="E387" s="66">
        <v>76</v>
      </c>
      <c r="F387" s="67"/>
      <c r="G387" s="65">
        <f t="shared" si="64"/>
        <v>-1</v>
      </c>
      <c r="H387" s="66">
        <f t="shared" si="65"/>
        <v>-6</v>
      </c>
      <c r="I387" s="20">
        <f t="shared" si="66"/>
        <v>-0.1</v>
      </c>
      <c r="J387" s="21">
        <f t="shared" si="67"/>
        <v>-7.8947368421052627E-2</v>
      </c>
    </row>
    <row r="388" spans="1:10" x14ac:dyDescent="0.25">
      <c r="A388" s="158" t="s">
        <v>530</v>
      </c>
      <c r="B388" s="65">
        <v>0</v>
      </c>
      <c r="C388" s="66">
        <v>0</v>
      </c>
      <c r="D388" s="65">
        <v>0</v>
      </c>
      <c r="E388" s="66">
        <v>3</v>
      </c>
      <c r="F388" s="67"/>
      <c r="G388" s="65">
        <f t="shared" si="64"/>
        <v>0</v>
      </c>
      <c r="H388" s="66">
        <f t="shared" si="65"/>
        <v>-3</v>
      </c>
      <c r="I388" s="20" t="str">
        <f t="shared" si="66"/>
        <v>-</v>
      </c>
      <c r="J388" s="21">
        <f t="shared" si="67"/>
        <v>-1</v>
      </c>
    </row>
    <row r="389" spans="1:10" s="160" customFormat="1" x14ac:dyDescent="0.25">
      <c r="A389" s="178" t="s">
        <v>683</v>
      </c>
      <c r="B389" s="71">
        <v>33</v>
      </c>
      <c r="C389" s="72">
        <v>39</v>
      </c>
      <c r="D389" s="71">
        <v>289</v>
      </c>
      <c r="E389" s="72">
        <v>308</v>
      </c>
      <c r="F389" s="73"/>
      <c r="G389" s="71">
        <f t="shared" si="64"/>
        <v>-6</v>
      </c>
      <c r="H389" s="72">
        <f t="shared" si="65"/>
        <v>-19</v>
      </c>
      <c r="I389" s="37">
        <f t="shared" si="66"/>
        <v>-0.15384615384615385</v>
      </c>
      <c r="J389" s="38">
        <f t="shared" si="67"/>
        <v>-6.1688311688311688E-2</v>
      </c>
    </row>
    <row r="390" spans="1:10" x14ac:dyDescent="0.25">
      <c r="A390" s="177"/>
      <c r="B390" s="143"/>
      <c r="C390" s="144"/>
      <c r="D390" s="143"/>
      <c r="E390" s="144"/>
      <c r="F390" s="145"/>
      <c r="G390" s="143"/>
      <c r="H390" s="144"/>
      <c r="I390" s="151"/>
      <c r="J390" s="152"/>
    </row>
    <row r="391" spans="1:10" s="139" customFormat="1" x14ac:dyDescent="0.25">
      <c r="A391" s="159" t="s">
        <v>78</v>
      </c>
      <c r="B391" s="65"/>
      <c r="C391" s="66"/>
      <c r="D391" s="65"/>
      <c r="E391" s="66"/>
      <c r="F391" s="67"/>
      <c r="G391" s="65"/>
      <c r="H391" s="66"/>
      <c r="I391" s="20"/>
      <c r="J391" s="21"/>
    </row>
    <row r="392" spans="1:10" x14ac:dyDescent="0.25">
      <c r="A392" s="158" t="s">
        <v>405</v>
      </c>
      <c r="B392" s="65">
        <v>48</v>
      </c>
      <c r="C392" s="66">
        <v>46</v>
      </c>
      <c r="D392" s="65">
        <v>952</v>
      </c>
      <c r="E392" s="66">
        <v>445</v>
      </c>
      <c r="F392" s="67"/>
      <c r="G392" s="65">
        <f>B392-C392</f>
        <v>2</v>
      </c>
      <c r="H392" s="66">
        <f>D392-E392</f>
        <v>507</v>
      </c>
      <c r="I392" s="20">
        <f>IF(C392=0, "-", IF(G392/C392&lt;10, G392/C392, "&gt;999%"))</f>
        <v>4.3478260869565216E-2</v>
      </c>
      <c r="J392" s="21">
        <f>IF(E392=0, "-", IF(H392/E392&lt;10, H392/E392, "&gt;999%"))</f>
        <v>1.1393258426966293</v>
      </c>
    </row>
    <row r="393" spans="1:10" x14ac:dyDescent="0.25">
      <c r="A393" s="158" t="s">
        <v>208</v>
      </c>
      <c r="B393" s="65">
        <v>97</v>
      </c>
      <c r="C393" s="66">
        <v>123</v>
      </c>
      <c r="D393" s="65">
        <v>1666</v>
      </c>
      <c r="E393" s="66">
        <v>1437</v>
      </c>
      <c r="F393" s="67"/>
      <c r="G393" s="65">
        <f>B393-C393</f>
        <v>-26</v>
      </c>
      <c r="H393" s="66">
        <f>D393-E393</f>
        <v>229</v>
      </c>
      <c r="I393" s="20">
        <f>IF(C393=0, "-", IF(G393/C393&lt;10, G393/C393, "&gt;999%"))</f>
        <v>-0.21138211382113822</v>
      </c>
      <c r="J393" s="21">
        <f>IF(E393=0, "-", IF(H393/E393&lt;10, H393/E393, "&gt;999%"))</f>
        <v>0.15935977731384829</v>
      </c>
    </row>
    <row r="394" spans="1:10" x14ac:dyDescent="0.25">
      <c r="A394" s="158" t="s">
        <v>370</v>
      </c>
      <c r="B394" s="65">
        <v>73</v>
      </c>
      <c r="C394" s="66">
        <v>183</v>
      </c>
      <c r="D394" s="65">
        <v>1599</v>
      </c>
      <c r="E394" s="66">
        <v>1223</v>
      </c>
      <c r="F394" s="67"/>
      <c r="G394" s="65">
        <f>B394-C394</f>
        <v>-110</v>
      </c>
      <c r="H394" s="66">
        <f>D394-E394</f>
        <v>376</v>
      </c>
      <c r="I394" s="20">
        <f>IF(C394=0, "-", IF(G394/C394&lt;10, G394/C394, "&gt;999%"))</f>
        <v>-0.60109289617486339</v>
      </c>
      <c r="J394" s="21">
        <f>IF(E394=0, "-", IF(H394/E394&lt;10, H394/E394, "&gt;999%"))</f>
        <v>0.30744071954210955</v>
      </c>
    </row>
    <row r="395" spans="1:10" s="160" customFormat="1" x14ac:dyDescent="0.25">
      <c r="A395" s="178" t="s">
        <v>684</v>
      </c>
      <c r="B395" s="71">
        <v>218</v>
      </c>
      <c r="C395" s="72">
        <v>352</v>
      </c>
      <c r="D395" s="71">
        <v>4217</v>
      </c>
      <c r="E395" s="72">
        <v>3105</v>
      </c>
      <c r="F395" s="73"/>
      <c r="G395" s="71">
        <f>B395-C395</f>
        <v>-134</v>
      </c>
      <c r="H395" s="72">
        <f>D395-E395</f>
        <v>1112</v>
      </c>
      <c r="I395" s="37">
        <f>IF(C395=0, "-", IF(G395/C395&lt;10, G395/C395, "&gt;999%"))</f>
        <v>-0.38068181818181818</v>
      </c>
      <c r="J395" s="38">
        <f>IF(E395=0, "-", IF(H395/E395&lt;10, H395/E395, "&gt;999%"))</f>
        <v>0.35813204508856683</v>
      </c>
    </row>
    <row r="396" spans="1:10" x14ac:dyDescent="0.25">
      <c r="A396" s="177"/>
      <c r="B396" s="143"/>
      <c r="C396" s="144"/>
      <c r="D396" s="143"/>
      <c r="E396" s="144"/>
      <c r="F396" s="145"/>
      <c r="G396" s="143"/>
      <c r="H396" s="144"/>
      <c r="I396" s="151"/>
      <c r="J396" s="152"/>
    </row>
    <row r="397" spans="1:10" s="139" customFormat="1" x14ac:dyDescent="0.25">
      <c r="A397" s="159" t="s">
        <v>79</v>
      </c>
      <c r="B397" s="65"/>
      <c r="C397" s="66"/>
      <c r="D397" s="65"/>
      <c r="E397" s="66"/>
      <c r="F397" s="67"/>
      <c r="G397" s="65"/>
      <c r="H397" s="66"/>
      <c r="I397" s="20"/>
      <c r="J397" s="21"/>
    </row>
    <row r="398" spans="1:10" x14ac:dyDescent="0.25">
      <c r="A398" s="158" t="s">
        <v>316</v>
      </c>
      <c r="B398" s="65">
        <v>0</v>
      </c>
      <c r="C398" s="66">
        <v>1</v>
      </c>
      <c r="D398" s="65">
        <v>9</v>
      </c>
      <c r="E398" s="66">
        <v>15</v>
      </c>
      <c r="F398" s="67"/>
      <c r="G398" s="65">
        <f>B398-C398</f>
        <v>-1</v>
      </c>
      <c r="H398" s="66">
        <f>D398-E398</f>
        <v>-6</v>
      </c>
      <c r="I398" s="20">
        <f>IF(C398=0, "-", IF(G398/C398&lt;10, G398/C398, "&gt;999%"))</f>
        <v>-1</v>
      </c>
      <c r="J398" s="21">
        <f>IF(E398=0, "-", IF(H398/E398&lt;10, H398/E398, "&gt;999%"))</f>
        <v>-0.4</v>
      </c>
    </row>
    <row r="399" spans="1:10" x14ac:dyDescent="0.25">
      <c r="A399" s="158" t="s">
        <v>241</v>
      </c>
      <c r="B399" s="65">
        <v>0</v>
      </c>
      <c r="C399" s="66">
        <v>2</v>
      </c>
      <c r="D399" s="65">
        <v>13</v>
      </c>
      <c r="E399" s="66">
        <v>25</v>
      </c>
      <c r="F399" s="67"/>
      <c r="G399" s="65">
        <f>B399-C399</f>
        <v>-2</v>
      </c>
      <c r="H399" s="66">
        <f>D399-E399</f>
        <v>-12</v>
      </c>
      <c r="I399" s="20">
        <f>IF(C399=0, "-", IF(G399/C399&lt;10, G399/C399, "&gt;999%"))</f>
        <v>-1</v>
      </c>
      <c r="J399" s="21">
        <f>IF(E399=0, "-", IF(H399/E399&lt;10, H399/E399, "&gt;999%"))</f>
        <v>-0.48</v>
      </c>
    </row>
    <row r="400" spans="1:10" x14ac:dyDescent="0.25">
      <c r="A400" s="158" t="s">
        <v>391</v>
      </c>
      <c r="B400" s="65">
        <v>0</v>
      </c>
      <c r="C400" s="66">
        <v>2</v>
      </c>
      <c r="D400" s="65">
        <v>56</v>
      </c>
      <c r="E400" s="66">
        <v>76</v>
      </c>
      <c r="F400" s="67"/>
      <c r="G400" s="65">
        <f>B400-C400</f>
        <v>-2</v>
      </c>
      <c r="H400" s="66">
        <f>D400-E400</f>
        <v>-20</v>
      </c>
      <c r="I400" s="20">
        <f>IF(C400=0, "-", IF(G400/C400&lt;10, G400/C400, "&gt;999%"))</f>
        <v>-1</v>
      </c>
      <c r="J400" s="21">
        <f>IF(E400=0, "-", IF(H400/E400&lt;10, H400/E400, "&gt;999%"))</f>
        <v>-0.26315789473684209</v>
      </c>
    </row>
    <row r="401" spans="1:10" x14ac:dyDescent="0.25">
      <c r="A401" s="158" t="s">
        <v>216</v>
      </c>
      <c r="B401" s="65">
        <v>6</v>
      </c>
      <c r="C401" s="66">
        <v>11</v>
      </c>
      <c r="D401" s="65">
        <v>115</v>
      </c>
      <c r="E401" s="66">
        <v>114</v>
      </c>
      <c r="F401" s="67"/>
      <c r="G401" s="65">
        <f>B401-C401</f>
        <v>-5</v>
      </c>
      <c r="H401" s="66">
        <f>D401-E401</f>
        <v>1</v>
      </c>
      <c r="I401" s="20">
        <f>IF(C401=0, "-", IF(G401/C401&lt;10, G401/C401, "&gt;999%"))</f>
        <v>-0.45454545454545453</v>
      </c>
      <c r="J401" s="21">
        <f>IF(E401=0, "-", IF(H401/E401&lt;10, H401/E401, "&gt;999%"))</f>
        <v>8.771929824561403E-3</v>
      </c>
    </row>
    <row r="402" spans="1:10" s="160" customFormat="1" x14ac:dyDescent="0.25">
      <c r="A402" s="178" t="s">
        <v>685</v>
      </c>
      <c r="B402" s="71">
        <v>6</v>
      </c>
      <c r="C402" s="72">
        <v>16</v>
      </c>
      <c r="D402" s="71">
        <v>193</v>
      </c>
      <c r="E402" s="72">
        <v>230</v>
      </c>
      <c r="F402" s="73"/>
      <c r="G402" s="71">
        <f>B402-C402</f>
        <v>-10</v>
      </c>
      <c r="H402" s="72">
        <f>D402-E402</f>
        <v>-37</v>
      </c>
      <c r="I402" s="37">
        <f>IF(C402=0, "-", IF(G402/C402&lt;10, G402/C402, "&gt;999%"))</f>
        <v>-0.625</v>
      </c>
      <c r="J402" s="38">
        <f>IF(E402=0, "-", IF(H402/E402&lt;10, H402/E402, "&gt;999%"))</f>
        <v>-0.16086956521739129</v>
      </c>
    </row>
    <row r="403" spans="1:10" x14ac:dyDescent="0.25">
      <c r="A403" s="177"/>
      <c r="B403" s="143"/>
      <c r="C403" s="144"/>
      <c r="D403" s="143"/>
      <c r="E403" s="144"/>
      <c r="F403" s="145"/>
      <c r="G403" s="143"/>
      <c r="H403" s="144"/>
      <c r="I403" s="151"/>
      <c r="J403" s="152"/>
    </row>
    <row r="404" spans="1:10" s="139" customFormat="1" x14ac:dyDescent="0.25">
      <c r="A404" s="159" t="s">
        <v>80</v>
      </c>
      <c r="B404" s="65"/>
      <c r="C404" s="66"/>
      <c r="D404" s="65"/>
      <c r="E404" s="66"/>
      <c r="F404" s="67"/>
      <c r="G404" s="65"/>
      <c r="H404" s="66"/>
      <c r="I404" s="20"/>
      <c r="J404" s="21"/>
    </row>
    <row r="405" spans="1:10" x14ac:dyDescent="0.25">
      <c r="A405" s="158" t="s">
        <v>371</v>
      </c>
      <c r="B405" s="65">
        <v>132</v>
      </c>
      <c r="C405" s="66">
        <v>12</v>
      </c>
      <c r="D405" s="65">
        <v>1582</v>
      </c>
      <c r="E405" s="66">
        <v>1866</v>
      </c>
      <c r="F405" s="67"/>
      <c r="G405" s="65">
        <f t="shared" ref="G405:G414" si="68">B405-C405</f>
        <v>120</v>
      </c>
      <c r="H405" s="66">
        <f t="shared" ref="H405:H414" si="69">D405-E405</f>
        <v>-284</v>
      </c>
      <c r="I405" s="20" t="str">
        <f t="shared" ref="I405:I414" si="70">IF(C405=0, "-", IF(G405/C405&lt;10, G405/C405, "&gt;999%"))</f>
        <v>&gt;999%</v>
      </c>
      <c r="J405" s="21">
        <f t="shared" ref="J405:J414" si="71">IF(E405=0, "-", IF(H405/E405&lt;10, H405/E405, "&gt;999%"))</f>
        <v>-0.15219721329046088</v>
      </c>
    </row>
    <row r="406" spans="1:10" x14ac:dyDescent="0.25">
      <c r="A406" s="158" t="s">
        <v>372</v>
      </c>
      <c r="B406" s="65">
        <v>61</v>
      </c>
      <c r="C406" s="66">
        <v>75</v>
      </c>
      <c r="D406" s="65">
        <v>654</v>
      </c>
      <c r="E406" s="66">
        <v>749</v>
      </c>
      <c r="F406" s="67"/>
      <c r="G406" s="65">
        <f t="shared" si="68"/>
        <v>-14</v>
      </c>
      <c r="H406" s="66">
        <f t="shared" si="69"/>
        <v>-95</v>
      </c>
      <c r="I406" s="20">
        <f t="shared" si="70"/>
        <v>-0.18666666666666668</v>
      </c>
      <c r="J406" s="21">
        <f t="shared" si="71"/>
        <v>-0.12683578104138851</v>
      </c>
    </row>
    <row r="407" spans="1:10" x14ac:dyDescent="0.25">
      <c r="A407" s="158" t="s">
        <v>508</v>
      </c>
      <c r="B407" s="65">
        <v>4</v>
      </c>
      <c r="C407" s="66">
        <v>37</v>
      </c>
      <c r="D407" s="65">
        <v>174</v>
      </c>
      <c r="E407" s="66">
        <v>298</v>
      </c>
      <c r="F407" s="67"/>
      <c r="G407" s="65">
        <f t="shared" si="68"/>
        <v>-33</v>
      </c>
      <c r="H407" s="66">
        <f t="shared" si="69"/>
        <v>-124</v>
      </c>
      <c r="I407" s="20">
        <f t="shared" si="70"/>
        <v>-0.89189189189189189</v>
      </c>
      <c r="J407" s="21">
        <f t="shared" si="71"/>
        <v>-0.41610738255033558</v>
      </c>
    </row>
    <row r="408" spans="1:10" x14ac:dyDescent="0.25">
      <c r="A408" s="158" t="s">
        <v>202</v>
      </c>
      <c r="B408" s="65">
        <v>0</v>
      </c>
      <c r="C408" s="66">
        <v>55</v>
      </c>
      <c r="D408" s="65">
        <v>68</v>
      </c>
      <c r="E408" s="66">
        <v>295</v>
      </c>
      <c r="F408" s="67"/>
      <c r="G408" s="65">
        <f t="shared" si="68"/>
        <v>-55</v>
      </c>
      <c r="H408" s="66">
        <f t="shared" si="69"/>
        <v>-227</v>
      </c>
      <c r="I408" s="20">
        <f t="shared" si="70"/>
        <v>-1</v>
      </c>
      <c r="J408" s="21">
        <f t="shared" si="71"/>
        <v>-0.76949152542372878</v>
      </c>
    </row>
    <row r="409" spans="1:10" x14ac:dyDescent="0.25">
      <c r="A409" s="158" t="s">
        <v>406</v>
      </c>
      <c r="B409" s="65">
        <v>312</v>
      </c>
      <c r="C409" s="66">
        <v>175</v>
      </c>
      <c r="D409" s="65">
        <v>2501</v>
      </c>
      <c r="E409" s="66">
        <v>2074</v>
      </c>
      <c r="F409" s="67"/>
      <c r="G409" s="65">
        <f t="shared" si="68"/>
        <v>137</v>
      </c>
      <c r="H409" s="66">
        <f t="shared" si="69"/>
        <v>427</v>
      </c>
      <c r="I409" s="20">
        <f t="shared" si="70"/>
        <v>0.78285714285714281</v>
      </c>
      <c r="J409" s="21">
        <f t="shared" si="71"/>
        <v>0.20588235294117646</v>
      </c>
    </row>
    <row r="410" spans="1:10" x14ac:dyDescent="0.25">
      <c r="A410" s="158" t="s">
        <v>447</v>
      </c>
      <c r="B410" s="65">
        <v>0</v>
      </c>
      <c r="C410" s="66">
        <v>0</v>
      </c>
      <c r="D410" s="65">
        <v>1</v>
      </c>
      <c r="E410" s="66">
        <v>406</v>
      </c>
      <c r="F410" s="67"/>
      <c r="G410" s="65">
        <f t="shared" si="68"/>
        <v>0</v>
      </c>
      <c r="H410" s="66">
        <f t="shared" si="69"/>
        <v>-405</v>
      </c>
      <c r="I410" s="20" t="str">
        <f t="shared" si="70"/>
        <v>-</v>
      </c>
      <c r="J410" s="21">
        <f t="shared" si="71"/>
        <v>-0.99753694581280783</v>
      </c>
    </row>
    <row r="411" spans="1:10" x14ac:dyDescent="0.25">
      <c r="A411" s="158" t="s">
        <v>448</v>
      </c>
      <c r="B411" s="65">
        <v>94</v>
      </c>
      <c r="C411" s="66">
        <v>5</v>
      </c>
      <c r="D411" s="65">
        <v>1056</v>
      </c>
      <c r="E411" s="66">
        <v>869</v>
      </c>
      <c r="F411" s="67"/>
      <c r="G411" s="65">
        <f t="shared" si="68"/>
        <v>89</v>
      </c>
      <c r="H411" s="66">
        <f t="shared" si="69"/>
        <v>187</v>
      </c>
      <c r="I411" s="20" t="str">
        <f t="shared" si="70"/>
        <v>&gt;999%</v>
      </c>
      <c r="J411" s="21">
        <f t="shared" si="71"/>
        <v>0.21518987341772153</v>
      </c>
    </row>
    <row r="412" spans="1:10" x14ac:dyDescent="0.25">
      <c r="A412" s="158" t="s">
        <v>518</v>
      </c>
      <c r="B412" s="65">
        <v>12</v>
      </c>
      <c r="C412" s="66">
        <v>40</v>
      </c>
      <c r="D412" s="65">
        <v>369</v>
      </c>
      <c r="E412" s="66">
        <v>375</v>
      </c>
      <c r="F412" s="67"/>
      <c r="G412" s="65">
        <f t="shared" si="68"/>
        <v>-28</v>
      </c>
      <c r="H412" s="66">
        <f t="shared" si="69"/>
        <v>-6</v>
      </c>
      <c r="I412" s="20">
        <f t="shared" si="70"/>
        <v>-0.7</v>
      </c>
      <c r="J412" s="21">
        <f t="shared" si="71"/>
        <v>-1.6E-2</v>
      </c>
    </row>
    <row r="413" spans="1:10" x14ac:dyDescent="0.25">
      <c r="A413" s="158" t="s">
        <v>531</v>
      </c>
      <c r="B413" s="65">
        <v>107</v>
      </c>
      <c r="C413" s="66">
        <v>204</v>
      </c>
      <c r="D413" s="65">
        <v>2539</v>
      </c>
      <c r="E413" s="66">
        <v>2266</v>
      </c>
      <c r="F413" s="67"/>
      <c r="G413" s="65">
        <f t="shared" si="68"/>
        <v>-97</v>
      </c>
      <c r="H413" s="66">
        <f t="shared" si="69"/>
        <v>273</v>
      </c>
      <c r="I413" s="20">
        <f t="shared" si="70"/>
        <v>-0.47549019607843135</v>
      </c>
      <c r="J413" s="21">
        <f t="shared" si="71"/>
        <v>0.1204766107678729</v>
      </c>
    </row>
    <row r="414" spans="1:10" s="160" customFormat="1" x14ac:dyDescent="0.25">
      <c r="A414" s="178" t="s">
        <v>686</v>
      </c>
      <c r="B414" s="71">
        <v>722</v>
      </c>
      <c r="C414" s="72">
        <v>603</v>
      </c>
      <c r="D414" s="71">
        <v>8944</v>
      </c>
      <c r="E414" s="72">
        <v>9198</v>
      </c>
      <c r="F414" s="73"/>
      <c r="G414" s="71">
        <f t="shared" si="68"/>
        <v>119</v>
      </c>
      <c r="H414" s="72">
        <f t="shared" si="69"/>
        <v>-254</v>
      </c>
      <c r="I414" s="37">
        <f t="shared" si="70"/>
        <v>0.19734660033167495</v>
      </c>
      <c r="J414" s="38">
        <f t="shared" si="71"/>
        <v>-2.7614698847575558E-2</v>
      </c>
    </row>
    <row r="415" spans="1:10" x14ac:dyDescent="0.25">
      <c r="A415" s="177"/>
      <c r="B415" s="143"/>
      <c r="C415" s="144"/>
      <c r="D415" s="143"/>
      <c r="E415" s="144"/>
      <c r="F415" s="145"/>
      <c r="G415" s="143"/>
      <c r="H415" s="144"/>
      <c r="I415" s="151"/>
      <c r="J415" s="152"/>
    </row>
    <row r="416" spans="1:10" s="139" customFormat="1" x14ac:dyDescent="0.25">
      <c r="A416" s="159" t="s">
        <v>81</v>
      </c>
      <c r="B416" s="65"/>
      <c r="C416" s="66"/>
      <c r="D416" s="65"/>
      <c r="E416" s="66"/>
      <c r="F416" s="67"/>
      <c r="G416" s="65"/>
      <c r="H416" s="66"/>
      <c r="I416" s="20"/>
      <c r="J416" s="21"/>
    </row>
    <row r="417" spans="1:10" x14ac:dyDescent="0.25">
      <c r="A417" s="158" t="s">
        <v>317</v>
      </c>
      <c r="B417" s="65">
        <v>0</v>
      </c>
      <c r="C417" s="66">
        <v>0</v>
      </c>
      <c r="D417" s="65">
        <v>2</v>
      </c>
      <c r="E417" s="66">
        <v>21</v>
      </c>
      <c r="F417" s="67"/>
      <c r="G417" s="65">
        <f t="shared" ref="G417:G428" si="72">B417-C417</f>
        <v>0</v>
      </c>
      <c r="H417" s="66">
        <f t="shared" ref="H417:H428" si="73">D417-E417</f>
        <v>-19</v>
      </c>
      <c r="I417" s="20" t="str">
        <f t="shared" ref="I417:I428" si="74">IF(C417=0, "-", IF(G417/C417&lt;10, G417/C417, "&gt;999%"))</f>
        <v>-</v>
      </c>
      <c r="J417" s="21">
        <f t="shared" ref="J417:J428" si="75">IF(E417=0, "-", IF(H417/E417&lt;10, H417/E417, "&gt;999%"))</f>
        <v>-0.90476190476190477</v>
      </c>
    </row>
    <row r="418" spans="1:10" x14ac:dyDescent="0.25">
      <c r="A418" s="158" t="s">
        <v>346</v>
      </c>
      <c r="B418" s="65">
        <v>0</v>
      </c>
      <c r="C418" s="66">
        <v>0</v>
      </c>
      <c r="D418" s="65">
        <v>0</v>
      </c>
      <c r="E418" s="66">
        <v>2</v>
      </c>
      <c r="F418" s="67"/>
      <c r="G418" s="65">
        <f t="shared" si="72"/>
        <v>0</v>
      </c>
      <c r="H418" s="66">
        <f t="shared" si="73"/>
        <v>-2</v>
      </c>
      <c r="I418" s="20" t="str">
        <f t="shared" si="74"/>
        <v>-</v>
      </c>
      <c r="J418" s="21">
        <f t="shared" si="75"/>
        <v>-1</v>
      </c>
    </row>
    <row r="419" spans="1:10" x14ac:dyDescent="0.25">
      <c r="A419" s="158" t="s">
        <v>354</v>
      </c>
      <c r="B419" s="65">
        <v>1</v>
      </c>
      <c r="C419" s="66">
        <v>10</v>
      </c>
      <c r="D419" s="65">
        <v>91</v>
      </c>
      <c r="E419" s="66">
        <v>207</v>
      </c>
      <c r="F419" s="67"/>
      <c r="G419" s="65">
        <f t="shared" si="72"/>
        <v>-9</v>
      </c>
      <c r="H419" s="66">
        <f t="shared" si="73"/>
        <v>-116</v>
      </c>
      <c r="I419" s="20">
        <f t="shared" si="74"/>
        <v>-0.9</v>
      </c>
      <c r="J419" s="21">
        <f t="shared" si="75"/>
        <v>-0.56038647342995174</v>
      </c>
    </row>
    <row r="420" spans="1:10" x14ac:dyDescent="0.25">
      <c r="A420" s="158" t="s">
        <v>242</v>
      </c>
      <c r="B420" s="65">
        <v>0</v>
      </c>
      <c r="C420" s="66">
        <v>3</v>
      </c>
      <c r="D420" s="65">
        <v>24</v>
      </c>
      <c r="E420" s="66">
        <v>29</v>
      </c>
      <c r="F420" s="67"/>
      <c r="G420" s="65">
        <f t="shared" si="72"/>
        <v>-3</v>
      </c>
      <c r="H420" s="66">
        <f t="shared" si="73"/>
        <v>-5</v>
      </c>
      <c r="I420" s="20">
        <f t="shared" si="74"/>
        <v>-1</v>
      </c>
      <c r="J420" s="21">
        <f t="shared" si="75"/>
        <v>-0.17241379310344829</v>
      </c>
    </row>
    <row r="421" spans="1:10" x14ac:dyDescent="0.25">
      <c r="A421" s="158" t="s">
        <v>519</v>
      </c>
      <c r="B421" s="65">
        <v>2</v>
      </c>
      <c r="C421" s="66">
        <v>19</v>
      </c>
      <c r="D421" s="65">
        <v>142</v>
      </c>
      <c r="E421" s="66">
        <v>167</v>
      </c>
      <c r="F421" s="67"/>
      <c r="G421" s="65">
        <f t="shared" si="72"/>
        <v>-17</v>
      </c>
      <c r="H421" s="66">
        <f t="shared" si="73"/>
        <v>-25</v>
      </c>
      <c r="I421" s="20">
        <f t="shared" si="74"/>
        <v>-0.89473684210526316</v>
      </c>
      <c r="J421" s="21">
        <f t="shared" si="75"/>
        <v>-0.1497005988023952</v>
      </c>
    </row>
    <row r="422" spans="1:10" x14ac:dyDescent="0.25">
      <c r="A422" s="158" t="s">
        <v>532</v>
      </c>
      <c r="B422" s="65">
        <v>56</v>
      </c>
      <c r="C422" s="66">
        <v>131</v>
      </c>
      <c r="D422" s="65">
        <v>862</v>
      </c>
      <c r="E422" s="66">
        <v>1291</v>
      </c>
      <c r="F422" s="67"/>
      <c r="G422" s="65">
        <f t="shared" si="72"/>
        <v>-75</v>
      </c>
      <c r="H422" s="66">
        <f t="shared" si="73"/>
        <v>-429</v>
      </c>
      <c r="I422" s="20">
        <f t="shared" si="74"/>
        <v>-0.5725190839694656</v>
      </c>
      <c r="J422" s="21">
        <f t="shared" si="75"/>
        <v>-0.33230054221533695</v>
      </c>
    </row>
    <row r="423" spans="1:10" x14ac:dyDescent="0.25">
      <c r="A423" s="158" t="s">
        <v>449</v>
      </c>
      <c r="B423" s="65">
        <v>9</v>
      </c>
      <c r="C423" s="66">
        <v>0</v>
      </c>
      <c r="D423" s="65">
        <v>9</v>
      </c>
      <c r="E423" s="66">
        <v>4</v>
      </c>
      <c r="F423" s="67"/>
      <c r="G423" s="65">
        <f t="shared" si="72"/>
        <v>9</v>
      </c>
      <c r="H423" s="66">
        <f t="shared" si="73"/>
        <v>5</v>
      </c>
      <c r="I423" s="20" t="str">
        <f t="shared" si="74"/>
        <v>-</v>
      </c>
      <c r="J423" s="21">
        <f t="shared" si="75"/>
        <v>1.25</v>
      </c>
    </row>
    <row r="424" spans="1:10" x14ac:dyDescent="0.25">
      <c r="A424" s="158" t="s">
        <v>478</v>
      </c>
      <c r="B424" s="65">
        <v>74</v>
      </c>
      <c r="C424" s="66">
        <v>3</v>
      </c>
      <c r="D424" s="65">
        <v>772</v>
      </c>
      <c r="E424" s="66">
        <v>493</v>
      </c>
      <c r="F424" s="67"/>
      <c r="G424" s="65">
        <f t="shared" si="72"/>
        <v>71</v>
      </c>
      <c r="H424" s="66">
        <f t="shared" si="73"/>
        <v>279</v>
      </c>
      <c r="I424" s="20" t="str">
        <f t="shared" si="74"/>
        <v>&gt;999%</v>
      </c>
      <c r="J424" s="21">
        <f t="shared" si="75"/>
        <v>0.56592292089249496</v>
      </c>
    </row>
    <row r="425" spans="1:10" x14ac:dyDescent="0.25">
      <c r="A425" s="158" t="s">
        <v>373</v>
      </c>
      <c r="B425" s="65">
        <v>20</v>
      </c>
      <c r="C425" s="66">
        <v>0</v>
      </c>
      <c r="D425" s="65">
        <v>78</v>
      </c>
      <c r="E425" s="66">
        <v>611</v>
      </c>
      <c r="F425" s="67"/>
      <c r="G425" s="65">
        <f t="shared" si="72"/>
        <v>20</v>
      </c>
      <c r="H425" s="66">
        <f t="shared" si="73"/>
        <v>-533</v>
      </c>
      <c r="I425" s="20" t="str">
        <f t="shared" si="74"/>
        <v>-</v>
      </c>
      <c r="J425" s="21">
        <f t="shared" si="75"/>
        <v>-0.87234042553191493</v>
      </c>
    </row>
    <row r="426" spans="1:10" x14ac:dyDescent="0.25">
      <c r="A426" s="158" t="s">
        <v>407</v>
      </c>
      <c r="B426" s="65">
        <v>160</v>
      </c>
      <c r="C426" s="66">
        <v>121</v>
      </c>
      <c r="D426" s="65">
        <v>973</v>
      </c>
      <c r="E426" s="66">
        <v>2443</v>
      </c>
      <c r="F426" s="67"/>
      <c r="G426" s="65">
        <f t="shared" si="72"/>
        <v>39</v>
      </c>
      <c r="H426" s="66">
        <f t="shared" si="73"/>
        <v>-1470</v>
      </c>
      <c r="I426" s="20">
        <f t="shared" si="74"/>
        <v>0.32231404958677684</v>
      </c>
      <c r="J426" s="21">
        <f t="shared" si="75"/>
        <v>-0.60171919770773641</v>
      </c>
    </row>
    <row r="427" spans="1:10" x14ac:dyDescent="0.25">
      <c r="A427" s="158" t="s">
        <v>318</v>
      </c>
      <c r="B427" s="65">
        <v>5</v>
      </c>
      <c r="C427" s="66">
        <v>0</v>
      </c>
      <c r="D427" s="65">
        <v>12</v>
      </c>
      <c r="E427" s="66">
        <v>0</v>
      </c>
      <c r="F427" s="67"/>
      <c r="G427" s="65">
        <f t="shared" si="72"/>
        <v>5</v>
      </c>
      <c r="H427" s="66">
        <f t="shared" si="73"/>
        <v>12</v>
      </c>
      <c r="I427" s="20" t="str">
        <f t="shared" si="74"/>
        <v>-</v>
      </c>
      <c r="J427" s="21" t="str">
        <f t="shared" si="75"/>
        <v>-</v>
      </c>
    </row>
    <row r="428" spans="1:10" s="160" customFormat="1" x14ac:dyDescent="0.25">
      <c r="A428" s="178" t="s">
        <v>687</v>
      </c>
      <c r="B428" s="71">
        <v>327</v>
      </c>
      <c r="C428" s="72">
        <v>287</v>
      </c>
      <c r="D428" s="71">
        <v>2965</v>
      </c>
      <c r="E428" s="72">
        <v>5268</v>
      </c>
      <c r="F428" s="73"/>
      <c r="G428" s="71">
        <f t="shared" si="72"/>
        <v>40</v>
      </c>
      <c r="H428" s="72">
        <f t="shared" si="73"/>
        <v>-2303</v>
      </c>
      <c r="I428" s="37">
        <f t="shared" si="74"/>
        <v>0.13937282229965156</v>
      </c>
      <c r="J428" s="38">
        <f t="shared" si="75"/>
        <v>-0.43716780561883067</v>
      </c>
    </row>
    <row r="429" spans="1:10" x14ac:dyDescent="0.25">
      <c r="A429" s="177"/>
      <c r="B429" s="143"/>
      <c r="C429" s="144"/>
      <c r="D429" s="143"/>
      <c r="E429" s="144"/>
      <c r="F429" s="145"/>
      <c r="G429" s="143"/>
      <c r="H429" s="144"/>
      <c r="I429" s="151"/>
      <c r="J429" s="152"/>
    </row>
    <row r="430" spans="1:10" s="139" customFormat="1" x14ac:dyDescent="0.25">
      <c r="A430" s="159" t="s">
        <v>82</v>
      </c>
      <c r="B430" s="65"/>
      <c r="C430" s="66"/>
      <c r="D430" s="65"/>
      <c r="E430" s="66"/>
      <c r="F430" s="67"/>
      <c r="G430" s="65"/>
      <c r="H430" s="66"/>
      <c r="I430" s="20"/>
      <c r="J430" s="21"/>
    </row>
    <row r="431" spans="1:10" x14ac:dyDescent="0.25">
      <c r="A431" s="158" t="s">
        <v>374</v>
      </c>
      <c r="B431" s="65">
        <v>0</v>
      </c>
      <c r="C431" s="66">
        <v>2</v>
      </c>
      <c r="D431" s="65">
        <v>11</v>
      </c>
      <c r="E431" s="66">
        <v>30</v>
      </c>
      <c r="F431" s="67"/>
      <c r="G431" s="65">
        <f t="shared" ref="G431:G439" si="76">B431-C431</f>
        <v>-2</v>
      </c>
      <c r="H431" s="66">
        <f t="shared" ref="H431:H439" si="77">D431-E431</f>
        <v>-19</v>
      </c>
      <c r="I431" s="20">
        <f t="shared" ref="I431:I439" si="78">IF(C431=0, "-", IF(G431/C431&lt;10, G431/C431, "&gt;999%"))</f>
        <v>-1</v>
      </c>
      <c r="J431" s="21">
        <f t="shared" ref="J431:J439" si="79">IF(E431=0, "-", IF(H431/E431&lt;10, H431/E431, "&gt;999%"))</f>
        <v>-0.6333333333333333</v>
      </c>
    </row>
    <row r="432" spans="1:10" x14ac:dyDescent="0.25">
      <c r="A432" s="158" t="s">
        <v>408</v>
      </c>
      <c r="B432" s="65">
        <v>2</v>
      </c>
      <c r="C432" s="66">
        <v>3</v>
      </c>
      <c r="D432" s="65">
        <v>32</v>
      </c>
      <c r="E432" s="66">
        <v>41</v>
      </c>
      <c r="F432" s="67"/>
      <c r="G432" s="65">
        <f t="shared" si="76"/>
        <v>-1</v>
      </c>
      <c r="H432" s="66">
        <f t="shared" si="77"/>
        <v>-9</v>
      </c>
      <c r="I432" s="20">
        <f t="shared" si="78"/>
        <v>-0.33333333333333331</v>
      </c>
      <c r="J432" s="21">
        <f t="shared" si="79"/>
        <v>-0.21951219512195122</v>
      </c>
    </row>
    <row r="433" spans="1:10" x14ac:dyDescent="0.25">
      <c r="A433" s="158" t="s">
        <v>224</v>
      </c>
      <c r="B433" s="65">
        <v>1</v>
      </c>
      <c r="C433" s="66">
        <v>0</v>
      </c>
      <c r="D433" s="65">
        <v>2</v>
      </c>
      <c r="E433" s="66">
        <v>0</v>
      </c>
      <c r="F433" s="67"/>
      <c r="G433" s="65">
        <f t="shared" si="76"/>
        <v>1</v>
      </c>
      <c r="H433" s="66">
        <f t="shared" si="77"/>
        <v>2</v>
      </c>
      <c r="I433" s="20" t="str">
        <f t="shared" si="78"/>
        <v>-</v>
      </c>
      <c r="J433" s="21" t="str">
        <f t="shared" si="79"/>
        <v>-</v>
      </c>
    </row>
    <row r="434" spans="1:10" x14ac:dyDescent="0.25">
      <c r="A434" s="158" t="s">
        <v>409</v>
      </c>
      <c r="B434" s="65">
        <v>3</v>
      </c>
      <c r="C434" s="66">
        <v>0</v>
      </c>
      <c r="D434" s="65">
        <v>11</v>
      </c>
      <c r="E434" s="66">
        <v>14</v>
      </c>
      <c r="F434" s="67"/>
      <c r="G434" s="65">
        <f t="shared" si="76"/>
        <v>3</v>
      </c>
      <c r="H434" s="66">
        <f t="shared" si="77"/>
        <v>-3</v>
      </c>
      <c r="I434" s="20" t="str">
        <f t="shared" si="78"/>
        <v>-</v>
      </c>
      <c r="J434" s="21">
        <f t="shared" si="79"/>
        <v>-0.21428571428571427</v>
      </c>
    </row>
    <row r="435" spans="1:10" x14ac:dyDescent="0.25">
      <c r="A435" s="158" t="s">
        <v>247</v>
      </c>
      <c r="B435" s="65">
        <v>0</v>
      </c>
      <c r="C435" s="66">
        <v>0</v>
      </c>
      <c r="D435" s="65">
        <v>6</v>
      </c>
      <c r="E435" s="66">
        <v>3</v>
      </c>
      <c r="F435" s="67"/>
      <c r="G435" s="65">
        <f t="shared" si="76"/>
        <v>0</v>
      </c>
      <c r="H435" s="66">
        <f t="shared" si="77"/>
        <v>3</v>
      </c>
      <c r="I435" s="20" t="str">
        <f t="shared" si="78"/>
        <v>-</v>
      </c>
      <c r="J435" s="21">
        <f t="shared" si="79"/>
        <v>1</v>
      </c>
    </row>
    <row r="436" spans="1:10" x14ac:dyDescent="0.25">
      <c r="A436" s="158" t="s">
        <v>551</v>
      </c>
      <c r="B436" s="65">
        <v>0</v>
      </c>
      <c r="C436" s="66">
        <v>0</v>
      </c>
      <c r="D436" s="65">
        <v>0</v>
      </c>
      <c r="E436" s="66">
        <v>1</v>
      </c>
      <c r="F436" s="67"/>
      <c r="G436" s="65">
        <f t="shared" si="76"/>
        <v>0</v>
      </c>
      <c r="H436" s="66">
        <f t="shared" si="77"/>
        <v>-1</v>
      </c>
      <c r="I436" s="20" t="str">
        <f t="shared" si="78"/>
        <v>-</v>
      </c>
      <c r="J436" s="21">
        <f t="shared" si="79"/>
        <v>-1</v>
      </c>
    </row>
    <row r="437" spans="1:10" x14ac:dyDescent="0.25">
      <c r="A437" s="158" t="s">
        <v>509</v>
      </c>
      <c r="B437" s="65">
        <v>0</v>
      </c>
      <c r="C437" s="66">
        <v>0</v>
      </c>
      <c r="D437" s="65">
        <v>18</v>
      </c>
      <c r="E437" s="66">
        <v>13</v>
      </c>
      <c r="F437" s="67"/>
      <c r="G437" s="65">
        <f t="shared" si="76"/>
        <v>0</v>
      </c>
      <c r="H437" s="66">
        <f t="shared" si="77"/>
        <v>5</v>
      </c>
      <c r="I437" s="20" t="str">
        <f t="shared" si="78"/>
        <v>-</v>
      </c>
      <c r="J437" s="21">
        <f t="shared" si="79"/>
        <v>0.38461538461538464</v>
      </c>
    </row>
    <row r="438" spans="1:10" x14ac:dyDescent="0.25">
      <c r="A438" s="158" t="s">
        <v>499</v>
      </c>
      <c r="B438" s="65">
        <v>1</v>
      </c>
      <c r="C438" s="66">
        <v>0</v>
      </c>
      <c r="D438" s="65">
        <v>9</v>
      </c>
      <c r="E438" s="66">
        <v>11</v>
      </c>
      <c r="F438" s="67"/>
      <c r="G438" s="65">
        <f t="shared" si="76"/>
        <v>1</v>
      </c>
      <c r="H438" s="66">
        <f t="shared" si="77"/>
        <v>-2</v>
      </c>
      <c r="I438" s="20" t="str">
        <f t="shared" si="78"/>
        <v>-</v>
      </c>
      <c r="J438" s="21">
        <f t="shared" si="79"/>
        <v>-0.18181818181818182</v>
      </c>
    </row>
    <row r="439" spans="1:10" s="160" customFormat="1" x14ac:dyDescent="0.25">
      <c r="A439" s="178" t="s">
        <v>688</v>
      </c>
      <c r="B439" s="71">
        <v>7</v>
      </c>
      <c r="C439" s="72">
        <v>5</v>
      </c>
      <c r="D439" s="71">
        <v>89</v>
      </c>
      <c r="E439" s="72">
        <v>113</v>
      </c>
      <c r="F439" s="73"/>
      <c r="G439" s="71">
        <f t="shared" si="76"/>
        <v>2</v>
      </c>
      <c r="H439" s="72">
        <f t="shared" si="77"/>
        <v>-24</v>
      </c>
      <c r="I439" s="37">
        <f t="shared" si="78"/>
        <v>0.4</v>
      </c>
      <c r="J439" s="38">
        <f t="shared" si="79"/>
        <v>-0.21238938053097345</v>
      </c>
    </row>
    <row r="440" spans="1:10" x14ac:dyDescent="0.25">
      <c r="A440" s="177"/>
      <c r="B440" s="143"/>
      <c r="C440" s="144"/>
      <c r="D440" s="143"/>
      <c r="E440" s="144"/>
      <c r="F440" s="145"/>
      <c r="G440" s="143"/>
      <c r="H440" s="144"/>
      <c r="I440" s="151"/>
      <c r="J440" s="152"/>
    </row>
    <row r="441" spans="1:10" s="139" customFormat="1" x14ac:dyDescent="0.25">
      <c r="A441" s="159" t="s">
        <v>83</v>
      </c>
      <c r="B441" s="65"/>
      <c r="C441" s="66"/>
      <c r="D441" s="65"/>
      <c r="E441" s="66"/>
      <c r="F441" s="67"/>
      <c r="G441" s="65"/>
      <c r="H441" s="66"/>
      <c r="I441" s="20"/>
      <c r="J441" s="21"/>
    </row>
    <row r="442" spans="1:10" x14ac:dyDescent="0.25">
      <c r="A442" s="158" t="s">
        <v>265</v>
      </c>
      <c r="B442" s="65">
        <v>5</v>
      </c>
      <c r="C442" s="66">
        <v>0</v>
      </c>
      <c r="D442" s="65">
        <v>73</v>
      </c>
      <c r="E442" s="66">
        <v>0</v>
      </c>
      <c r="F442" s="67"/>
      <c r="G442" s="65">
        <f>B442-C442</f>
        <v>5</v>
      </c>
      <c r="H442" s="66">
        <f>D442-E442</f>
        <v>73</v>
      </c>
      <c r="I442" s="20" t="str">
        <f>IF(C442=0, "-", IF(G442/C442&lt;10, G442/C442, "&gt;999%"))</f>
        <v>-</v>
      </c>
      <c r="J442" s="21" t="str">
        <f>IF(E442=0, "-", IF(H442/E442&lt;10, H442/E442, "&gt;999%"))</f>
        <v>-</v>
      </c>
    </row>
    <row r="443" spans="1:10" s="160" customFormat="1" x14ac:dyDescent="0.25">
      <c r="A443" s="178" t="s">
        <v>689</v>
      </c>
      <c r="B443" s="71">
        <v>5</v>
      </c>
      <c r="C443" s="72">
        <v>0</v>
      </c>
      <c r="D443" s="71">
        <v>73</v>
      </c>
      <c r="E443" s="72">
        <v>0</v>
      </c>
      <c r="F443" s="73"/>
      <c r="G443" s="71">
        <f>B443-C443</f>
        <v>5</v>
      </c>
      <c r="H443" s="72">
        <f>D443-E443</f>
        <v>73</v>
      </c>
      <c r="I443" s="37" t="str">
        <f>IF(C443=0, "-", IF(G443/C443&lt;10, G443/C443, "&gt;999%"))</f>
        <v>-</v>
      </c>
      <c r="J443" s="38" t="str">
        <f>IF(E443=0, "-", IF(H443/E443&lt;10, H443/E443, "&gt;999%"))</f>
        <v>-</v>
      </c>
    </row>
    <row r="444" spans="1:10" x14ac:dyDescent="0.25">
      <c r="A444" s="177"/>
      <c r="B444" s="143"/>
      <c r="C444" s="144"/>
      <c r="D444" s="143"/>
      <c r="E444" s="144"/>
      <c r="F444" s="145"/>
      <c r="G444" s="143"/>
      <c r="H444" s="144"/>
      <c r="I444" s="151"/>
      <c r="J444" s="152"/>
    </row>
    <row r="445" spans="1:10" s="139" customFormat="1" x14ac:dyDescent="0.25">
      <c r="A445" s="159" t="s">
        <v>84</v>
      </c>
      <c r="B445" s="65"/>
      <c r="C445" s="66"/>
      <c r="D445" s="65"/>
      <c r="E445" s="66"/>
      <c r="F445" s="67"/>
      <c r="G445" s="65"/>
      <c r="H445" s="66"/>
      <c r="I445" s="20"/>
      <c r="J445" s="21"/>
    </row>
    <row r="446" spans="1:10" x14ac:dyDescent="0.25">
      <c r="A446" s="158" t="s">
        <v>347</v>
      </c>
      <c r="B446" s="65">
        <v>3</v>
      </c>
      <c r="C446" s="66">
        <v>3</v>
      </c>
      <c r="D446" s="65">
        <v>34</v>
      </c>
      <c r="E446" s="66">
        <v>30</v>
      </c>
      <c r="F446" s="67"/>
      <c r="G446" s="65">
        <f t="shared" ref="G446:G454" si="80">B446-C446</f>
        <v>0</v>
      </c>
      <c r="H446" s="66">
        <f t="shared" ref="H446:H454" si="81">D446-E446</f>
        <v>4</v>
      </c>
      <c r="I446" s="20">
        <f t="shared" ref="I446:I454" si="82">IF(C446=0, "-", IF(G446/C446&lt;10, G446/C446, "&gt;999%"))</f>
        <v>0</v>
      </c>
      <c r="J446" s="21">
        <f t="shared" ref="J446:J454" si="83">IF(E446=0, "-", IF(H446/E446&lt;10, H446/E446, "&gt;999%"))</f>
        <v>0.13333333333333333</v>
      </c>
    </row>
    <row r="447" spans="1:10" x14ac:dyDescent="0.25">
      <c r="A447" s="158" t="s">
        <v>334</v>
      </c>
      <c r="B447" s="65">
        <v>0</v>
      </c>
      <c r="C447" s="66">
        <v>2</v>
      </c>
      <c r="D447" s="65">
        <v>5</v>
      </c>
      <c r="E447" s="66">
        <v>9</v>
      </c>
      <c r="F447" s="67"/>
      <c r="G447" s="65">
        <f t="shared" si="80"/>
        <v>-2</v>
      </c>
      <c r="H447" s="66">
        <f t="shared" si="81"/>
        <v>-4</v>
      </c>
      <c r="I447" s="20">
        <f t="shared" si="82"/>
        <v>-1</v>
      </c>
      <c r="J447" s="21">
        <f t="shared" si="83"/>
        <v>-0.44444444444444442</v>
      </c>
    </row>
    <row r="448" spans="1:10" x14ac:dyDescent="0.25">
      <c r="A448" s="158" t="s">
        <v>474</v>
      </c>
      <c r="B448" s="65">
        <v>2</v>
      </c>
      <c r="C448" s="66">
        <v>3</v>
      </c>
      <c r="D448" s="65">
        <v>37</v>
      </c>
      <c r="E448" s="66">
        <v>31</v>
      </c>
      <c r="F448" s="67"/>
      <c r="G448" s="65">
        <f t="shared" si="80"/>
        <v>-1</v>
      </c>
      <c r="H448" s="66">
        <f t="shared" si="81"/>
        <v>6</v>
      </c>
      <c r="I448" s="20">
        <f t="shared" si="82"/>
        <v>-0.33333333333333331</v>
      </c>
      <c r="J448" s="21">
        <f t="shared" si="83"/>
        <v>0.19354838709677419</v>
      </c>
    </row>
    <row r="449" spans="1:10" x14ac:dyDescent="0.25">
      <c r="A449" s="158" t="s">
        <v>475</v>
      </c>
      <c r="B449" s="65">
        <v>6</v>
      </c>
      <c r="C449" s="66">
        <v>3</v>
      </c>
      <c r="D449" s="65">
        <v>50</v>
      </c>
      <c r="E449" s="66">
        <v>33</v>
      </c>
      <c r="F449" s="67"/>
      <c r="G449" s="65">
        <f t="shared" si="80"/>
        <v>3</v>
      </c>
      <c r="H449" s="66">
        <f t="shared" si="81"/>
        <v>17</v>
      </c>
      <c r="I449" s="20">
        <f t="shared" si="82"/>
        <v>1</v>
      </c>
      <c r="J449" s="21">
        <f t="shared" si="83"/>
        <v>0.51515151515151514</v>
      </c>
    </row>
    <row r="450" spans="1:10" x14ac:dyDescent="0.25">
      <c r="A450" s="158" t="s">
        <v>335</v>
      </c>
      <c r="B450" s="65">
        <v>2</v>
      </c>
      <c r="C450" s="66">
        <v>1</v>
      </c>
      <c r="D450" s="65">
        <v>13</v>
      </c>
      <c r="E450" s="66">
        <v>7</v>
      </c>
      <c r="F450" s="67"/>
      <c r="G450" s="65">
        <f t="shared" si="80"/>
        <v>1</v>
      </c>
      <c r="H450" s="66">
        <f t="shared" si="81"/>
        <v>6</v>
      </c>
      <c r="I450" s="20">
        <f t="shared" si="82"/>
        <v>1</v>
      </c>
      <c r="J450" s="21">
        <f t="shared" si="83"/>
        <v>0.8571428571428571</v>
      </c>
    </row>
    <row r="451" spans="1:10" x14ac:dyDescent="0.25">
      <c r="A451" s="158" t="s">
        <v>432</v>
      </c>
      <c r="B451" s="65">
        <v>25</v>
      </c>
      <c r="C451" s="66">
        <v>21</v>
      </c>
      <c r="D451" s="65">
        <v>186</v>
      </c>
      <c r="E451" s="66">
        <v>176</v>
      </c>
      <c r="F451" s="67"/>
      <c r="G451" s="65">
        <f t="shared" si="80"/>
        <v>4</v>
      </c>
      <c r="H451" s="66">
        <f t="shared" si="81"/>
        <v>10</v>
      </c>
      <c r="I451" s="20">
        <f t="shared" si="82"/>
        <v>0.19047619047619047</v>
      </c>
      <c r="J451" s="21">
        <f t="shared" si="83"/>
        <v>5.6818181818181816E-2</v>
      </c>
    </row>
    <row r="452" spans="1:10" x14ac:dyDescent="0.25">
      <c r="A452" s="158" t="s">
        <v>295</v>
      </c>
      <c r="B452" s="65">
        <v>0</v>
      </c>
      <c r="C452" s="66">
        <v>0</v>
      </c>
      <c r="D452" s="65">
        <v>4</v>
      </c>
      <c r="E452" s="66">
        <v>2</v>
      </c>
      <c r="F452" s="67"/>
      <c r="G452" s="65">
        <f t="shared" si="80"/>
        <v>0</v>
      </c>
      <c r="H452" s="66">
        <f t="shared" si="81"/>
        <v>2</v>
      </c>
      <c r="I452" s="20" t="str">
        <f t="shared" si="82"/>
        <v>-</v>
      </c>
      <c r="J452" s="21">
        <f t="shared" si="83"/>
        <v>1</v>
      </c>
    </row>
    <row r="453" spans="1:10" x14ac:dyDescent="0.25">
      <c r="A453" s="158" t="s">
        <v>284</v>
      </c>
      <c r="B453" s="65">
        <v>2</v>
      </c>
      <c r="C453" s="66">
        <v>6</v>
      </c>
      <c r="D453" s="65">
        <v>33</v>
      </c>
      <c r="E453" s="66">
        <v>43</v>
      </c>
      <c r="F453" s="67"/>
      <c r="G453" s="65">
        <f t="shared" si="80"/>
        <v>-4</v>
      </c>
      <c r="H453" s="66">
        <f t="shared" si="81"/>
        <v>-10</v>
      </c>
      <c r="I453" s="20">
        <f t="shared" si="82"/>
        <v>-0.66666666666666663</v>
      </c>
      <c r="J453" s="21">
        <f t="shared" si="83"/>
        <v>-0.23255813953488372</v>
      </c>
    </row>
    <row r="454" spans="1:10" s="160" customFormat="1" x14ac:dyDescent="0.25">
      <c r="A454" s="178" t="s">
        <v>690</v>
      </c>
      <c r="B454" s="71">
        <v>40</v>
      </c>
      <c r="C454" s="72">
        <v>39</v>
      </c>
      <c r="D454" s="71">
        <v>362</v>
      </c>
      <c r="E454" s="72">
        <v>331</v>
      </c>
      <c r="F454" s="73"/>
      <c r="G454" s="71">
        <f t="shared" si="80"/>
        <v>1</v>
      </c>
      <c r="H454" s="72">
        <f t="shared" si="81"/>
        <v>31</v>
      </c>
      <c r="I454" s="37">
        <f t="shared" si="82"/>
        <v>2.564102564102564E-2</v>
      </c>
      <c r="J454" s="38">
        <f t="shared" si="83"/>
        <v>9.3655589123867067E-2</v>
      </c>
    </row>
    <row r="455" spans="1:10" x14ac:dyDescent="0.25">
      <c r="A455" s="177"/>
      <c r="B455" s="143"/>
      <c r="C455" s="144"/>
      <c r="D455" s="143"/>
      <c r="E455" s="144"/>
      <c r="F455" s="145"/>
      <c r="G455" s="143"/>
      <c r="H455" s="144"/>
      <c r="I455" s="151"/>
      <c r="J455" s="152"/>
    </row>
    <row r="456" spans="1:10" s="139" customFormat="1" x14ac:dyDescent="0.25">
      <c r="A456" s="159" t="s">
        <v>85</v>
      </c>
      <c r="B456" s="65"/>
      <c r="C456" s="66"/>
      <c r="D456" s="65"/>
      <c r="E456" s="66"/>
      <c r="F456" s="67"/>
      <c r="G456" s="65"/>
      <c r="H456" s="66"/>
      <c r="I456" s="20"/>
      <c r="J456" s="21"/>
    </row>
    <row r="457" spans="1:10" x14ac:dyDescent="0.25">
      <c r="A457" s="158" t="s">
        <v>533</v>
      </c>
      <c r="B457" s="65">
        <v>36</v>
      </c>
      <c r="C457" s="66">
        <v>42</v>
      </c>
      <c r="D457" s="65">
        <v>479</v>
      </c>
      <c r="E457" s="66">
        <v>328</v>
      </c>
      <c r="F457" s="67"/>
      <c r="G457" s="65">
        <f>B457-C457</f>
        <v>-6</v>
      </c>
      <c r="H457" s="66">
        <f>D457-E457</f>
        <v>151</v>
      </c>
      <c r="I457" s="20">
        <f>IF(C457=0, "-", IF(G457/C457&lt;10, G457/C457, "&gt;999%"))</f>
        <v>-0.14285714285714285</v>
      </c>
      <c r="J457" s="21">
        <f>IF(E457=0, "-", IF(H457/E457&lt;10, H457/E457, "&gt;999%"))</f>
        <v>0.46036585365853661</v>
      </c>
    </row>
    <row r="458" spans="1:10" x14ac:dyDescent="0.25">
      <c r="A458" s="158" t="s">
        <v>534</v>
      </c>
      <c r="B458" s="65">
        <v>0</v>
      </c>
      <c r="C458" s="66">
        <v>8</v>
      </c>
      <c r="D458" s="65">
        <v>35</v>
      </c>
      <c r="E458" s="66">
        <v>23</v>
      </c>
      <c r="F458" s="67"/>
      <c r="G458" s="65">
        <f>B458-C458</f>
        <v>-8</v>
      </c>
      <c r="H458" s="66">
        <f>D458-E458</f>
        <v>12</v>
      </c>
      <c r="I458" s="20">
        <f>IF(C458=0, "-", IF(G458/C458&lt;10, G458/C458, "&gt;999%"))</f>
        <v>-1</v>
      </c>
      <c r="J458" s="21">
        <f>IF(E458=0, "-", IF(H458/E458&lt;10, H458/E458, "&gt;999%"))</f>
        <v>0.52173913043478259</v>
      </c>
    </row>
    <row r="459" spans="1:10" x14ac:dyDescent="0.25">
      <c r="A459" s="158" t="s">
        <v>535</v>
      </c>
      <c r="B459" s="65">
        <v>0</v>
      </c>
      <c r="C459" s="66">
        <v>0</v>
      </c>
      <c r="D459" s="65">
        <v>14</v>
      </c>
      <c r="E459" s="66">
        <v>0</v>
      </c>
      <c r="F459" s="67"/>
      <c r="G459" s="65">
        <f>B459-C459</f>
        <v>0</v>
      </c>
      <c r="H459" s="66">
        <f>D459-E459</f>
        <v>14</v>
      </c>
      <c r="I459" s="20" t="str">
        <f>IF(C459=0, "-", IF(G459/C459&lt;10, G459/C459, "&gt;999%"))</f>
        <v>-</v>
      </c>
      <c r="J459" s="21" t="str">
        <f>IF(E459=0, "-", IF(H459/E459&lt;10, H459/E459, "&gt;999%"))</f>
        <v>-</v>
      </c>
    </row>
    <row r="460" spans="1:10" s="160" customFormat="1" x14ac:dyDescent="0.25">
      <c r="A460" s="178" t="s">
        <v>691</v>
      </c>
      <c r="B460" s="71">
        <v>36</v>
      </c>
      <c r="C460" s="72">
        <v>50</v>
      </c>
      <c r="D460" s="71">
        <v>528</v>
      </c>
      <c r="E460" s="72">
        <v>351</v>
      </c>
      <c r="F460" s="73"/>
      <c r="G460" s="71">
        <f>B460-C460</f>
        <v>-14</v>
      </c>
      <c r="H460" s="72">
        <f>D460-E460</f>
        <v>177</v>
      </c>
      <c r="I460" s="37">
        <f>IF(C460=0, "-", IF(G460/C460&lt;10, G460/C460, "&gt;999%"))</f>
        <v>-0.28000000000000003</v>
      </c>
      <c r="J460" s="38">
        <f>IF(E460=0, "-", IF(H460/E460&lt;10, H460/E460, "&gt;999%"))</f>
        <v>0.50427350427350426</v>
      </c>
    </row>
    <row r="461" spans="1:10" x14ac:dyDescent="0.25">
      <c r="A461" s="177"/>
      <c r="B461" s="143"/>
      <c r="C461" s="144"/>
      <c r="D461" s="143"/>
      <c r="E461" s="144"/>
      <c r="F461" s="145"/>
      <c r="G461" s="143"/>
      <c r="H461" s="144"/>
      <c r="I461" s="151"/>
      <c r="J461" s="152"/>
    </row>
    <row r="462" spans="1:10" s="139" customFormat="1" x14ac:dyDescent="0.25">
      <c r="A462" s="159" t="s">
        <v>86</v>
      </c>
      <c r="B462" s="65"/>
      <c r="C462" s="66"/>
      <c r="D462" s="65"/>
      <c r="E462" s="66"/>
      <c r="F462" s="67"/>
      <c r="G462" s="65"/>
      <c r="H462" s="66"/>
      <c r="I462" s="20"/>
      <c r="J462" s="21"/>
    </row>
    <row r="463" spans="1:10" x14ac:dyDescent="0.25">
      <c r="A463" s="158" t="s">
        <v>375</v>
      </c>
      <c r="B463" s="65">
        <v>3</v>
      </c>
      <c r="C463" s="66">
        <v>3</v>
      </c>
      <c r="D463" s="65">
        <v>88</v>
      </c>
      <c r="E463" s="66">
        <v>35</v>
      </c>
      <c r="F463" s="67"/>
      <c r="G463" s="65">
        <f t="shared" ref="G463:G471" si="84">B463-C463</f>
        <v>0</v>
      </c>
      <c r="H463" s="66">
        <f t="shared" ref="H463:H471" si="85">D463-E463</f>
        <v>53</v>
      </c>
      <c r="I463" s="20">
        <f t="shared" ref="I463:I471" si="86">IF(C463=0, "-", IF(G463/C463&lt;10, G463/C463, "&gt;999%"))</f>
        <v>0</v>
      </c>
      <c r="J463" s="21">
        <f t="shared" ref="J463:J471" si="87">IF(E463=0, "-", IF(H463/E463&lt;10, H463/E463, "&gt;999%"))</f>
        <v>1.5142857142857142</v>
      </c>
    </row>
    <row r="464" spans="1:10" x14ac:dyDescent="0.25">
      <c r="A464" s="158" t="s">
        <v>355</v>
      </c>
      <c r="B464" s="65">
        <v>4</v>
      </c>
      <c r="C464" s="66">
        <v>6</v>
      </c>
      <c r="D464" s="65">
        <v>107</v>
      </c>
      <c r="E464" s="66">
        <v>56</v>
      </c>
      <c r="F464" s="67"/>
      <c r="G464" s="65">
        <f t="shared" si="84"/>
        <v>-2</v>
      </c>
      <c r="H464" s="66">
        <f t="shared" si="85"/>
        <v>51</v>
      </c>
      <c r="I464" s="20">
        <f t="shared" si="86"/>
        <v>-0.33333333333333331</v>
      </c>
      <c r="J464" s="21">
        <f t="shared" si="87"/>
        <v>0.9107142857142857</v>
      </c>
    </row>
    <row r="465" spans="1:10" x14ac:dyDescent="0.25">
      <c r="A465" s="158" t="s">
        <v>500</v>
      </c>
      <c r="B465" s="65">
        <v>0</v>
      </c>
      <c r="C465" s="66">
        <v>5</v>
      </c>
      <c r="D465" s="65">
        <v>67</v>
      </c>
      <c r="E465" s="66">
        <v>74</v>
      </c>
      <c r="F465" s="67"/>
      <c r="G465" s="65">
        <f t="shared" si="84"/>
        <v>-5</v>
      </c>
      <c r="H465" s="66">
        <f t="shared" si="85"/>
        <v>-7</v>
      </c>
      <c r="I465" s="20">
        <f t="shared" si="86"/>
        <v>-1</v>
      </c>
      <c r="J465" s="21">
        <f t="shared" si="87"/>
        <v>-9.45945945945946E-2</v>
      </c>
    </row>
    <row r="466" spans="1:10" x14ac:dyDescent="0.25">
      <c r="A466" s="158" t="s">
        <v>410</v>
      </c>
      <c r="B466" s="65">
        <v>15</v>
      </c>
      <c r="C466" s="66">
        <v>6</v>
      </c>
      <c r="D466" s="65">
        <v>240</v>
      </c>
      <c r="E466" s="66">
        <v>151</v>
      </c>
      <c r="F466" s="67"/>
      <c r="G466" s="65">
        <f t="shared" si="84"/>
        <v>9</v>
      </c>
      <c r="H466" s="66">
        <f t="shared" si="85"/>
        <v>89</v>
      </c>
      <c r="I466" s="20">
        <f t="shared" si="86"/>
        <v>1.5</v>
      </c>
      <c r="J466" s="21">
        <f t="shared" si="87"/>
        <v>0.58940397350993379</v>
      </c>
    </row>
    <row r="467" spans="1:10" x14ac:dyDescent="0.25">
      <c r="A467" s="158" t="s">
        <v>552</v>
      </c>
      <c r="B467" s="65">
        <v>7</v>
      </c>
      <c r="C467" s="66">
        <v>3</v>
      </c>
      <c r="D467" s="65">
        <v>93</v>
      </c>
      <c r="E467" s="66">
        <v>65</v>
      </c>
      <c r="F467" s="67"/>
      <c r="G467" s="65">
        <f t="shared" si="84"/>
        <v>4</v>
      </c>
      <c r="H467" s="66">
        <f t="shared" si="85"/>
        <v>28</v>
      </c>
      <c r="I467" s="20">
        <f t="shared" si="86"/>
        <v>1.3333333333333333</v>
      </c>
      <c r="J467" s="21">
        <f t="shared" si="87"/>
        <v>0.43076923076923079</v>
      </c>
    </row>
    <row r="468" spans="1:10" x14ac:dyDescent="0.25">
      <c r="A468" s="158" t="s">
        <v>495</v>
      </c>
      <c r="B468" s="65">
        <v>0</v>
      </c>
      <c r="C468" s="66">
        <v>0</v>
      </c>
      <c r="D468" s="65">
        <v>0</v>
      </c>
      <c r="E468" s="66">
        <v>8</v>
      </c>
      <c r="F468" s="67"/>
      <c r="G468" s="65">
        <f t="shared" si="84"/>
        <v>0</v>
      </c>
      <c r="H468" s="66">
        <f t="shared" si="85"/>
        <v>-8</v>
      </c>
      <c r="I468" s="20" t="str">
        <f t="shared" si="86"/>
        <v>-</v>
      </c>
      <c r="J468" s="21">
        <f t="shared" si="87"/>
        <v>-1</v>
      </c>
    </row>
    <row r="469" spans="1:10" x14ac:dyDescent="0.25">
      <c r="A469" s="158" t="s">
        <v>225</v>
      </c>
      <c r="B469" s="65">
        <v>0</v>
      </c>
      <c r="C469" s="66">
        <v>2</v>
      </c>
      <c r="D469" s="65">
        <v>2</v>
      </c>
      <c r="E469" s="66">
        <v>10</v>
      </c>
      <c r="F469" s="67"/>
      <c r="G469" s="65">
        <f t="shared" si="84"/>
        <v>-2</v>
      </c>
      <c r="H469" s="66">
        <f t="shared" si="85"/>
        <v>-8</v>
      </c>
      <c r="I469" s="20">
        <f t="shared" si="86"/>
        <v>-1</v>
      </c>
      <c r="J469" s="21">
        <f t="shared" si="87"/>
        <v>-0.8</v>
      </c>
    </row>
    <row r="470" spans="1:10" x14ac:dyDescent="0.25">
      <c r="A470" s="158" t="s">
        <v>510</v>
      </c>
      <c r="B470" s="65">
        <v>9</v>
      </c>
      <c r="C470" s="66">
        <v>7</v>
      </c>
      <c r="D470" s="65">
        <v>91</v>
      </c>
      <c r="E470" s="66">
        <v>141</v>
      </c>
      <c r="F470" s="67"/>
      <c r="G470" s="65">
        <f t="shared" si="84"/>
        <v>2</v>
      </c>
      <c r="H470" s="66">
        <f t="shared" si="85"/>
        <v>-50</v>
      </c>
      <c r="I470" s="20">
        <f t="shared" si="86"/>
        <v>0.2857142857142857</v>
      </c>
      <c r="J470" s="21">
        <f t="shared" si="87"/>
        <v>-0.3546099290780142</v>
      </c>
    </row>
    <row r="471" spans="1:10" s="160" customFormat="1" x14ac:dyDescent="0.25">
      <c r="A471" s="178" t="s">
        <v>692</v>
      </c>
      <c r="B471" s="71">
        <v>38</v>
      </c>
      <c r="C471" s="72">
        <v>32</v>
      </c>
      <c r="D471" s="71">
        <v>688</v>
      </c>
      <c r="E471" s="72">
        <v>540</v>
      </c>
      <c r="F471" s="73"/>
      <c r="G471" s="71">
        <f t="shared" si="84"/>
        <v>6</v>
      </c>
      <c r="H471" s="72">
        <f t="shared" si="85"/>
        <v>148</v>
      </c>
      <c r="I471" s="37">
        <f t="shared" si="86"/>
        <v>0.1875</v>
      </c>
      <c r="J471" s="38">
        <f t="shared" si="87"/>
        <v>0.27407407407407408</v>
      </c>
    </row>
    <row r="472" spans="1:10" x14ac:dyDescent="0.25">
      <c r="A472" s="177"/>
      <c r="B472" s="143"/>
      <c r="C472" s="144"/>
      <c r="D472" s="143"/>
      <c r="E472" s="144"/>
      <c r="F472" s="145"/>
      <c r="G472" s="143"/>
      <c r="H472" s="144"/>
      <c r="I472" s="151"/>
      <c r="J472" s="152"/>
    </row>
    <row r="473" spans="1:10" s="139" customFormat="1" x14ac:dyDescent="0.25">
      <c r="A473" s="159" t="s">
        <v>87</v>
      </c>
      <c r="B473" s="65"/>
      <c r="C473" s="66"/>
      <c r="D473" s="65"/>
      <c r="E473" s="66"/>
      <c r="F473" s="67"/>
      <c r="G473" s="65"/>
      <c r="H473" s="66"/>
      <c r="I473" s="20"/>
      <c r="J473" s="21"/>
    </row>
    <row r="474" spans="1:10" x14ac:dyDescent="0.25">
      <c r="A474" s="158" t="s">
        <v>348</v>
      </c>
      <c r="B474" s="65">
        <v>0</v>
      </c>
      <c r="C474" s="66">
        <v>0</v>
      </c>
      <c r="D474" s="65">
        <v>3</v>
      </c>
      <c r="E474" s="66">
        <v>4</v>
      </c>
      <c r="F474" s="67"/>
      <c r="G474" s="65">
        <f>B474-C474</f>
        <v>0</v>
      </c>
      <c r="H474" s="66">
        <f>D474-E474</f>
        <v>-1</v>
      </c>
      <c r="I474" s="20" t="str">
        <f>IF(C474=0, "-", IF(G474/C474&lt;10, G474/C474, "&gt;999%"))</f>
        <v>-</v>
      </c>
      <c r="J474" s="21">
        <f>IF(E474=0, "-", IF(H474/E474&lt;10, H474/E474, "&gt;999%"))</f>
        <v>-0.25</v>
      </c>
    </row>
    <row r="475" spans="1:10" x14ac:dyDescent="0.25">
      <c r="A475" s="158" t="s">
        <v>490</v>
      </c>
      <c r="B475" s="65">
        <v>0</v>
      </c>
      <c r="C475" s="66">
        <v>0</v>
      </c>
      <c r="D475" s="65">
        <v>2</v>
      </c>
      <c r="E475" s="66">
        <v>1</v>
      </c>
      <c r="F475" s="67"/>
      <c r="G475" s="65">
        <f>B475-C475</f>
        <v>0</v>
      </c>
      <c r="H475" s="66">
        <f>D475-E475</f>
        <v>1</v>
      </c>
      <c r="I475" s="20" t="str">
        <f>IF(C475=0, "-", IF(G475/C475&lt;10, G475/C475, "&gt;999%"))</f>
        <v>-</v>
      </c>
      <c r="J475" s="21">
        <f>IF(E475=0, "-", IF(H475/E475&lt;10, H475/E475, "&gt;999%"))</f>
        <v>1</v>
      </c>
    </row>
    <row r="476" spans="1:10" x14ac:dyDescent="0.25">
      <c r="A476" s="158" t="s">
        <v>296</v>
      </c>
      <c r="B476" s="65">
        <v>1</v>
      </c>
      <c r="C476" s="66">
        <v>0</v>
      </c>
      <c r="D476" s="65">
        <v>3</v>
      </c>
      <c r="E476" s="66">
        <v>2</v>
      </c>
      <c r="F476" s="67"/>
      <c r="G476" s="65">
        <f>B476-C476</f>
        <v>1</v>
      </c>
      <c r="H476" s="66">
        <f>D476-E476</f>
        <v>1</v>
      </c>
      <c r="I476" s="20" t="str">
        <f>IF(C476=0, "-", IF(G476/C476&lt;10, G476/C476, "&gt;999%"))</f>
        <v>-</v>
      </c>
      <c r="J476" s="21">
        <f>IF(E476=0, "-", IF(H476/E476&lt;10, H476/E476, "&gt;999%"))</f>
        <v>0.5</v>
      </c>
    </row>
    <row r="477" spans="1:10" s="160" customFormat="1" x14ac:dyDescent="0.25">
      <c r="A477" s="178" t="s">
        <v>693</v>
      </c>
      <c r="B477" s="71">
        <v>1</v>
      </c>
      <c r="C477" s="72">
        <v>0</v>
      </c>
      <c r="D477" s="71">
        <v>8</v>
      </c>
      <c r="E477" s="72">
        <v>7</v>
      </c>
      <c r="F477" s="73"/>
      <c r="G477" s="71">
        <f>B477-C477</f>
        <v>1</v>
      </c>
      <c r="H477" s="72">
        <f>D477-E477</f>
        <v>1</v>
      </c>
      <c r="I477" s="37" t="str">
        <f>IF(C477=0, "-", IF(G477/C477&lt;10, G477/C477, "&gt;999%"))</f>
        <v>-</v>
      </c>
      <c r="J477" s="38">
        <f>IF(E477=0, "-", IF(H477/E477&lt;10, H477/E477, "&gt;999%"))</f>
        <v>0.14285714285714285</v>
      </c>
    </row>
    <row r="478" spans="1:10" x14ac:dyDescent="0.25">
      <c r="A478" s="177"/>
      <c r="B478" s="143"/>
      <c r="C478" s="144"/>
      <c r="D478" s="143"/>
      <c r="E478" s="144"/>
      <c r="F478" s="145"/>
      <c r="G478" s="143"/>
      <c r="H478" s="144"/>
      <c r="I478" s="151"/>
      <c r="J478" s="152"/>
    </row>
    <row r="479" spans="1:10" s="139" customFormat="1" x14ac:dyDescent="0.25">
      <c r="A479" s="159" t="s">
        <v>88</v>
      </c>
      <c r="B479" s="65"/>
      <c r="C479" s="66"/>
      <c r="D479" s="65"/>
      <c r="E479" s="66"/>
      <c r="F479" s="67"/>
      <c r="G479" s="65"/>
      <c r="H479" s="66"/>
      <c r="I479" s="20"/>
      <c r="J479" s="21"/>
    </row>
    <row r="480" spans="1:10" x14ac:dyDescent="0.25">
      <c r="A480" s="158" t="s">
        <v>576</v>
      </c>
      <c r="B480" s="65">
        <v>25</v>
      </c>
      <c r="C480" s="66">
        <v>18</v>
      </c>
      <c r="D480" s="65">
        <v>227</v>
      </c>
      <c r="E480" s="66">
        <v>205</v>
      </c>
      <c r="F480" s="67"/>
      <c r="G480" s="65">
        <f>B480-C480</f>
        <v>7</v>
      </c>
      <c r="H480" s="66">
        <f>D480-E480</f>
        <v>22</v>
      </c>
      <c r="I480" s="20">
        <f>IF(C480=0, "-", IF(G480/C480&lt;10, G480/C480, "&gt;999%"))</f>
        <v>0.3888888888888889</v>
      </c>
      <c r="J480" s="21">
        <f>IF(E480=0, "-", IF(H480/E480&lt;10, H480/E480, "&gt;999%"))</f>
        <v>0.10731707317073171</v>
      </c>
    </row>
    <row r="481" spans="1:10" s="160" customFormat="1" x14ac:dyDescent="0.25">
      <c r="A481" s="178" t="s">
        <v>694</v>
      </c>
      <c r="B481" s="71">
        <v>25</v>
      </c>
      <c r="C481" s="72">
        <v>18</v>
      </c>
      <c r="D481" s="71">
        <v>227</v>
      </c>
      <c r="E481" s="72">
        <v>205</v>
      </c>
      <c r="F481" s="73"/>
      <c r="G481" s="71">
        <f>B481-C481</f>
        <v>7</v>
      </c>
      <c r="H481" s="72">
        <f>D481-E481</f>
        <v>22</v>
      </c>
      <c r="I481" s="37">
        <f>IF(C481=0, "-", IF(G481/C481&lt;10, G481/C481, "&gt;999%"))</f>
        <v>0.3888888888888889</v>
      </c>
      <c r="J481" s="38">
        <f>IF(E481=0, "-", IF(H481/E481&lt;10, H481/E481, "&gt;999%"))</f>
        <v>0.10731707317073171</v>
      </c>
    </row>
    <row r="482" spans="1:10" x14ac:dyDescent="0.25">
      <c r="A482" s="177"/>
      <c r="B482" s="143"/>
      <c r="C482" s="144"/>
      <c r="D482" s="143"/>
      <c r="E482" s="144"/>
      <c r="F482" s="145"/>
      <c r="G482" s="143"/>
      <c r="H482" s="144"/>
      <c r="I482" s="151"/>
      <c r="J482" s="152"/>
    </row>
    <row r="483" spans="1:10" s="139" customFormat="1" x14ac:dyDescent="0.25">
      <c r="A483" s="159" t="s">
        <v>89</v>
      </c>
      <c r="B483" s="65"/>
      <c r="C483" s="66"/>
      <c r="D483" s="65"/>
      <c r="E483" s="66"/>
      <c r="F483" s="67"/>
      <c r="G483" s="65"/>
      <c r="H483" s="66"/>
      <c r="I483" s="20"/>
      <c r="J483" s="21"/>
    </row>
    <row r="484" spans="1:10" x14ac:dyDescent="0.25">
      <c r="A484" s="158" t="s">
        <v>563</v>
      </c>
      <c r="B484" s="65">
        <v>0</v>
      </c>
      <c r="C484" s="66">
        <v>0</v>
      </c>
      <c r="D484" s="65">
        <v>1</v>
      </c>
      <c r="E484" s="66">
        <v>0</v>
      </c>
      <c r="F484" s="67"/>
      <c r="G484" s="65">
        <f>B484-C484</f>
        <v>0</v>
      </c>
      <c r="H484" s="66">
        <f>D484-E484</f>
        <v>1</v>
      </c>
      <c r="I484" s="20" t="str">
        <f>IF(C484=0, "-", IF(G484/C484&lt;10, G484/C484, "&gt;999%"))</f>
        <v>-</v>
      </c>
      <c r="J484" s="21" t="str">
        <f>IF(E484=0, "-", IF(H484/E484&lt;10, H484/E484, "&gt;999%"))</f>
        <v>-</v>
      </c>
    </row>
    <row r="485" spans="1:10" s="160" customFormat="1" x14ac:dyDescent="0.25">
      <c r="A485" s="178" t="s">
        <v>695</v>
      </c>
      <c r="B485" s="71">
        <v>0</v>
      </c>
      <c r="C485" s="72">
        <v>0</v>
      </c>
      <c r="D485" s="71">
        <v>1</v>
      </c>
      <c r="E485" s="72">
        <v>0</v>
      </c>
      <c r="F485" s="73"/>
      <c r="G485" s="71">
        <f>B485-C485</f>
        <v>0</v>
      </c>
      <c r="H485" s="72">
        <f>D485-E485</f>
        <v>1</v>
      </c>
      <c r="I485" s="37" t="str">
        <f>IF(C485=0, "-", IF(G485/C485&lt;10, G485/C485, "&gt;999%"))</f>
        <v>-</v>
      </c>
      <c r="J485" s="38" t="str">
        <f>IF(E485=0, "-", IF(H485/E485&lt;10, H485/E485, "&gt;999%"))</f>
        <v>-</v>
      </c>
    </row>
    <row r="486" spans="1:10" x14ac:dyDescent="0.25">
      <c r="A486" s="177"/>
      <c r="B486" s="143"/>
      <c r="C486" s="144"/>
      <c r="D486" s="143"/>
      <c r="E486" s="144"/>
      <c r="F486" s="145"/>
      <c r="G486" s="143"/>
      <c r="H486" s="144"/>
      <c r="I486" s="151"/>
      <c r="J486" s="152"/>
    </row>
    <row r="487" spans="1:10" s="139" customFormat="1" x14ac:dyDescent="0.25">
      <c r="A487" s="159" t="s">
        <v>90</v>
      </c>
      <c r="B487" s="65"/>
      <c r="C487" s="66"/>
      <c r="D487" s="65"/>
      <c r="E487" s="66"/>
      <c r="F487" s="67"/>
      <c r="G487" s="65"/>
      <c r="H487" s="66"/>
      <c r="I487" s="20"/>
      <c r="J487" s="21"/>
    </row>
    <row r="488" spans="1:10" x14ac:dyDescent="0.25">
      <c r="A488" s="158" t="s">
        <v>209</v>
      </c>
      <c r="B488" s="65">
        <v>4</v>
      </c>
      <c r="C488" s="66">
        <v>0</v>
      </c>
      <c r="D488" s="65">
        <v>12</v>
      </c>
      <c r="E488" s="66">
        <v>42</v>
      </c>
      <c r="F488" s="67"/>
      <c r="G488" s="65">
        <f t="shared" ref="G488:G495" si="88">B488-C488</f>
        <v>4</v>
      </c>
      <c r="H488" s="66">
        <f t="shared" ref="H488:H495" si="89">D488-E488</f>
        <v>-30</v>
      </c>
      <c r="I488" s="20" t="str">
        <f t="shared" ref="I488:I495" si="90">IF(C488=0, "-", IF(G488/C488&lt;10, G488/C488, "&gt;999%"))</f>
        <v>-</v>
      </c>
      <c r="J488" s="21">
        <f t="shared" ref="J488:J495" si="91">IF(E488=0, "-", IF(H488/E488&lt;10, H488/E488, "&gt;999%"))</f>
        <v>-0.7142857142857143</v>
      </c>
    </row>
    <row r="489" spans="1:10" x14ac:dyDescent="0.25">
      <c r="A489" s="158" t="s">
        <v>376</v>
      </c>
      <c r="B489" s="65">
        <v>11</v>
      </c>
      <c r="C489" s="66">
        <v>3</v>
      </c>
      <c r="D489" s="65">
        <v>97</v>
      </c>
      <c r="E489" s="66">
        <v>129</v>
      </c>
      <c r="F489" s="67"/>
      <c r="G489" s="65">
        <f t="shared" si="88"/>
        <v>8</v>
      </c>
      <c r="H489" s="66">
        <f t="shared" si="89"/>
        <v>-32</v>
      </c>
      <c r="I489" s="20">
        <f t="shared" si="90"/>
        <v>2.6666666666666665</v>
      </c>
      <c r="J489" s="21">
        <f t="shared" si="91"/>
        <v>-0.24806201550387597</v>
      </c>
    </row>
    <row r="490" spans="1:10" x14ac:dyDescent="0.25">
      <c r="A490" s="158" t="s">
        <v>411</v>
      </c>
      <c r="B490" s="65">
        <v>9</v>
      </c>
      <c r="C490" s="66">
        <v>3</v>
      </c>
      <c r="D490" s="65">
        <v>45</v>
      </c>
      <c r="E490" s="66">
        <v>85</v>
      </c>
      <c r="F490" s="67"/>
      <c r="G490" s="65">
        <f t="shared" si="88"/>
        <v>6</v>
      </c>
      <c r="H490" s="66">
        <f t="shared" si="89"/>
        <v>-40</v>
      </c>
      <c r="I490" s="20">
        <f t="shared" si="90"/>
        <v>2</v>
      </c>
      <c r="J490" s="21">
        <f t="shared" si="91"/>
        <v>-0.47058823529411764</v>
      </c>
    </row>
    <row r="491" spans="1:10" x14ac:dyDescent="0.25">
      <c r="A491" s="158" t="s">
        <v>450</v>
      </c>
      <c r="B491" s="65">
        <v>6</v>
      </c>
      <c r="C491" s="66">
        <v>2</v>
      </c>
      <c r="D491" s="65">
        <v>80</v>
      </c>
      <c r="E491" s="66">
        <v>102</v>
      </c>
      <c r="F491" s="67"/>
      <c r="G491" s="65">
        <f t="shared" si="88"/>
        <v>4</v>
      </c>
      <c r="H491" s="66">
        <f t="shared" si="89"/>
        <v>-22</v>
      </c>
      <c r="I491" s="20">
        <f t="shared" si="90"/>
        <v>2</v>
      </c>
      <c r="J491" s="21">
        <f t="shared" si="91"/>
        <v>-0.21568627450980393</v>
      </c>
    </row>
    <row r="492" spans="1:10" x14ac:dyDescent="0.25">
      <c r="A492" s="158" t="s">
        <v>248</v>
      </c>
      <c r="B492" s="65">
        <v>4</v>
      </c>
      <c r="C492" s="66">
        <v>3</v>
      </c>
      <c r="D492" s="65">
        <v>60</v>
      </c>
      <c r="E492" s="66">
        <v>64</v>
      </c>
      <c r="F492" s="67"/>
      <c r="G492" s="65">
        <f t="shared" si="88"/>
        <v>1</v>
      </c>
      <c r="H492" s="66">
        <f t="shared" si="89"/>
        <v>-4</v>
      </c>
      <c r="I492" s="20">
        <f t="shared" si="90"/>
        <v>0.33333333333333331</v>
      </c>
      <c r="J492" s="21">
        <f t="shared" si="91"/>
        <v>-6.25E-2</v>
      </c>
    </row>
    <row r="493" spans="1:10" x14ac:dyDescent="0.25">
      <c r="A493" s="158" t="s">
        <v>226</v>
      </c>
      <c r="B493" s="65">
        <v>2</v>
      </c>
      <c r="C493" s="66">
        <v>3</v>
      </c>
      <c r="D493" s="65">
        <v>20</v>
      </c>
      <c r="E493" s="66">
        <v>49</v>
      </c>
      <c r="F493" s="67"/>
      <c r="G493" s="65">
        <f t="shared" si="88"/>
        <v>-1</v>
      </c>
      <c r="H493" s="66">
        <f t="shared" si="89"/>
        <v>-29</v>
      </c>
      <c r="I493" s="20">
        <f t="shared" si="90"/>
        <v>-0.33333333333333331</v>
      </c>
      <c r="J493" s="21">
        <f t="shared" si="91"/>
        <v>-0.59183673469387754</v>
      </c>
    </row>
    <row r="494" spans="1:10" x14ac:dyDescent="0.25">
      <c r="A494" s="158" t="s">
        <v>273</v>
      </c>
      <c r="B494" s="65">
        <v>7</v>
      </c>
      <c r="C494" s="66">
        <v>7</v>
      </c>
      <c r="D494" s="65">
        <v>72</v>
      </c>
      <c r="E494" s="66">
        <v>44</v>
      </c>
      <c r="F494" s="67"/>
      <c r="G494" s="65">
        <f t="shared" si="88"/>
        <v>0</v>
      </c>
      <c r="H494" s="66">
        <f t="shared" si="89"/>
        <v>28</v>
      </c>
      <c r="I494" s="20">
        <f t="shared" si="90"/>
        <v>0</v>
      </c>
      <c r="J494" s="21">
        <f t="shared" si="91"/>
        <v>0.63636363636363635</v>
      </c>
    </row>
    <row r="495" spans="1:10" s="160" customFormat="1" x14ac:dyDescent="0.25">
      <c r="A495" s="178" t="s">
        <v>696</v>
      </c>
      <c r="B495" s="71">
        <v>43</v>
      </c>
      <c r="C495" s="72">
        <v>21</v>
      </c>
      <c r="D495" s="71">
        <v>386</v>
      </c>
      <c r="E495" s="72">
        <v>515</v>
      </c>
      <c r="F495" s="73"/>
      <c r="G495" s="71">
        <f t="shared" si="88"/>
        <v>22</v>
      </c>
      <c r="H495" s="72">
        <f t="shared" si="89"/>
        <v>-129</v>
      </c>
      <c r="I495" s="37">
        <f t="shared" si="90"/>
        <v>1.0476190476190477</v>
      </c>
      <c r="J495" s="38">
        <f t="shared" si="91"/>
        <v>-0.25048543689320391</v>
      </c>
    </row>
    <row r="496" spans="1:10" x14ac:dyDescent="0.25">
      <c r="A496" s="177"/>
      <c r="B496" s="143"/>
      <c r="C496" s="144"/>
      <c r="D496" s="143"/>
      <c r="E496" s="144"/>
      <c r="F496" s="145"/>
      <c r="G496" s="143"/>
      <c r="H496" s="144"/>
      <c r="I496" s="151"/>
      <c r="J496" s="152"/>
    </row>
    <row r="497" spans="1:10" s="139" customFormat="1" x14ac:dyDescent="0.25">
      <c r="A497" s="159" t="s">
        <v>91</v>
      </c>
      <c r="B497" s="65"/>
      <c r="C497" s="66"/>
      <c r="D497" s="65"/>
      <c r="E497" s="66"/>
      <c r="F497" s="67"/>
      <c r="G497" s="65"/>
      <c r="H497" s="66"/>
      <c r="I497" s="20"/>
      <c r="J497" s="21"/>
    </row>
    <row r="498" spans="1:10" x14ac:dyDescent="0.25">
      <c r="A498" s="158" t="s">
        <v>412</v>
      </c>
      <c r="B498" s="65">
        <v>4</v>
      </c>
      <c r="C498" s="66">
        <v>1</v>
      </c>
      <c r="D498" s="65">
        <v>48</v>
      </c>
      <c r="E498" s="66">
        <v>36</v>
      </c>
      <c r="F498" s="67"/>
      <c r="G498" s="65">
        <f>B498-C498</f>
        <v>3</v>
      </c>
      <c r="H498" s="66">
        <f>D498-E498</f>
        <v>12</v>
      </c>
      <c r="I498" s="20">
        <f>IF(C498=0, "-", IF(G498/C498&lt;10, G498/C498, "&gt;999%"))</f>
        <v>3</v>
      </c>
      <c r="J498" s="21">
        <f>IF(E498=0, "-", IF(H498/E498&lt;10, H498/E498, "&gt;999%"))</f>
        <v>0.33333333333333331</v>
      </c>
    </row>
    <row r="499" spans="1:10" x14ac:dyDescent="0.25">
      <c r="A499" s="158" t="s">
        <v>536</v>
      </c>
      <c r="B499" s="65">
        <v>49</v>
      </c>
      <c r="C499" s="66">
        <v>6</v>
      </c>
      <c r="D499" s="65">
        <v>192</v>
      </c>
      <c r="E499" s="66">
        <v>229</v>
      </c>
      <c r="F499" s="67"/>
      <c r="G499" s="65">
        <f>B499-C499</f>
        <v>43</v>
      </c>
      <c r="H499" s="66">
        <f>D499-E499</f>
        <v>-37</v>
      </c>
      <c r="I499" s="20">
        <f>IF(C499=0, "-", IF(G499/C499&lt;10, G499/C499, "&gt;999%"))</f>
        <v>7.166666666666667</v>
      </c>
      <c r="J499" s="21">
        <f>IF(E499=0, "-", IF(H499/E499&lt;10, H499/E499, "&gt;999%"))</f>
        <v>-0.16157205240174671</v>
      </c>
    </row>
    <row r="500" spans="1:10" x14ac:dyDescent="0.25">
      <c r="A500" s="158" t="s">
        <v>451</v>
      </c>
      <c r="B500" s="65">
        <v>23</v>
      </c>
      <c r="C500" s="66">
        <v>12</v>
      </c>
      <c r="D500" s="65">
        <v>198</v>
      </c>
      <c r="E500" s="66">
        <v>138</v>
      </c>
      <c r="F500" s="67"/>
      <c r="G500" s="65">
        <f>B500-C500</f>
        <v>11</v>
      </c>
      <c r="H500" s="66">
        <f>D500-E500</f>
        <v>60</v>
      </c>
      <c r="I500" s="20">
        <f>IF(C500=0, "-", IF(G500/C500&lt;10, G500/C500, "&gt;999%"))</f>
        <v>0.91666666666666663</v>
      </c>
      <c r="J500" s="21">
        <f>IF(E500=0, "-", IF(H500/E500&lt;10, H500/E500, "&gt;999%"))</f>
        <v>0.43478260869565216</v>
      </c>
    </row>
    <row r="501" spans="1:10" s="160" customFormat="1" x14ac:dyDescent="0.25">
      <c r="A501" s="178" t="s">
        <v>697</v>
      </c>
      <c r="B501" s="71">
        <v>76</v>
      </c>
      <c r="C501" s="72">
        <v>19</v>
      </c>
      <c r="D501" s="71">
        <v>438</v>
      </c>
      <c r="E501" s="72">
        <v>403</v>
      </c>
      <c r="F501" s="73"/>
      <c r="G501" s="71">
        <f>B501-C501</f>
        <v>57</v>
      </c>
      <c r="H501" s="72">
        <f>D501-E501</f>
        <v>35</v>
      </c>
      <c r="I501" s="37">
        <f>IF(C501=0, "-", IF(G501/C501&lt;10, G501/C501, "&gt;999%"))</f>
        <v>3</v>
      </c>
      <c r="J501" s="38">
        <f>IF(E501=0, "-", IF(H501/E501&lt;10, H501/E501, "&gt;999%"))</f>
        <v>8.6848635235732011E-2</v>
      </c>
    </row>
    <row r="502" spans="1:10" x14ac:dyDescent="0.25">
      <c r="A502" s="177"/>
      <c r="B502" s="143"/>
      <c r="C502" s="144"/>
      <c r="D502" s="143"/>
      <c r="E502" s="144"/>
      <c r="F502" s="145"/>
      <c r="G502" s="143"/>
      <c r="H502" s="144"/>
      <c r="I502" s="151"/>
      <c r="J502" s="152"/>
    </row>
    <row r="503" spans="1:10" s="139" customFormat="1" x14ac:dyDescent="0.25">
      <c r="A503" s="159" t="s">
        <v>92</v>
      </c>
      <c r="B503" s="65"/>
      <c r="C503" s="66"/>
      <c r="D503" s="65"/>
      <c r="E503" s="66"/>
      <c r="F503" s="67"/>
      <c r="G503" s="65"/>
      <c r="H503" s="66"/>
      <c r="I503" s="20"/>
      <c r="J503" s="21"/>
    </row>
    <row r="504" spans="1:10" x14ac:dyDescent="0.25">
      <c r="A504" s="158" t="s">
        <v>319</v>
      </c>
      <c r="B504" s="65">
        <v>9</v>
      </c>
      <c r="C504" s="66">
        <v>0</v>
      </c>
      <c r="D504" s="65">
        <v>86</v>
      </c>
      <c r="E504" s="66">
        <v>19</v>
      </c>
      <c r="F504" s="67"/>
      <c r="G504" s="65">
        <f t="shared" ref="G504:G512" si="92">B504-C504</f>
        <v>9</v>
      </c>
      <c r="H504" s="66">
        <f t="shared" ref="H504:H512" si="93">D504-E504</f>
        <v>67</v>
      </c>
      <c r="I504" s="20" t="str">
        <f t="shared" ref="I504:I512" si="94">IF(C504=0, "-", IF(G504/C504&lt;10, G504/C504, "&gt;999%"))</f>
        <v>-</v>
      </c>
      <c r="J504" s="21">
        <f t="shared" ref="J504:J512" si="95">IF(E504=0, "-", IF(H504/E504&lt;10, H504/E504, "&gt;999%"))</f>
        <v>3.5263157894736841</v>
      </c>
    </row>
    <row r="505" spans="1:10" x14ac:dyDescent="0.25">
      <c r="A505" s="158" t="s">
        <v>413</v>
      </c>
      <c r="B505" s="65">
        <v>138</v>
      </c>
      <c r="C505" s="66">
        <v>137</v>
      </c>
      <c r="D505" s="65">
        <v>1093</v>
      </c>
      <c r="E505" s="66">
        <v>1181</v>
      </c>
      <c r="F505" s="67"/>
      <c r="G505" s="65">
        <f t="shared" si="92"/>
        <v>1</v>
      </c>
      <c r="H505" s="66">
        <f t="shared" si="93"/>
        <v>-88</v>
      </c>
      <c r="I505" s="20">
        <f t="shared" si="94"/>
        <v>7.2992700729927005E-3</v>
      </c>
      <c r="J505" s="21">
        <f t="shared" si="95"/>
        <v>-7.4513124470787465E-2</v>
      </c>
    </row>
    <row r="506" spans="1:10" x14ac:dyDescent="0.25">
      <c r="A506" s="158" t="s">
        <v>227</v>
      </c>
      <c r="B506" s="65">
        <v>18</v>
      </c>
      <c r="C506" s="66">
        <v>16</v>
      </c>
      <c r="D506" s="65">
        <v>246</v>
      </c>
      <c r="E506" s="66">
        <v>279</v>
      </c>
      <c r="F506" s="67"/>
      <c r="G506" s="65">
        <f t="shared" si="92"/>
        <v>2</v>
      </c>
      <c r="H506" s="66">
        <f t="shared" si="93"/>
        <v>-33</v>
      </c>
      <c r="I506" s="20">
        <f t="shared" si="94"/>
        <v>0.125</v>
      </c>
      <c r="J506" s="21">
        <f t="shared" si="95"/>
        <v>-0.11827956989247312</v>
      </c>
    </row>
    <row r="507" spans="1:10" x14ac:dyDescent="0.25">
      <c r="A507" s="158" t="s">
        <v>249</v>
      </c>
      <c r="B507" s="65">
        <v>0</v>
      </c>
      <c r="C507" s="66">
        <v>0</v>
      </c>
      <c r="D507" s="65">
        <v>0</v>
      </c>
      <c r="E507" s="66">
        <v>1</v>
      </c>
      <c r="F507" s="67"/>
      <c r="G507" s="65">
        <f t="shared" si="92"/>
        <v>0</v>
      </c>
      <c r="H507" s="66">
        <f t="shared" si="93"/>
        <v>-1</v>
      </c>
      <c r="I507" s="20" t="str">
        <f t="shared" si="94"/>
        <v>-</v>
      </c>
      <c r="J507" s="21">
        <f t="shared" si="95"/>
        <v>-1</v>
      </c>
    </row>
    <row r="508" spans="1:10" x14ac:dyDescent="0.25">
      <c r="A508" s="158" t="s">
        <v>250</v>
      </c>
      <c r="B508" s="65">
        <v>0</v>
      </c>
      <c r="C508" s="66">
        <v>0</v>
      </c>
      <c r="D508" s="65">
        <v>0</v>
      </c>
      <c r="E508" s="66">
        <v>48</v>
      </c>
      <c r="F508" s="67"/>
      <c r="G508" s="65">
        <f t="shared" si="92"/>
        <v>0</v>
      </c>
      <c r="H508" s="66">
        <f t="shared" si="93"/>
        <v>-48</v>
      </c>
      <c r="I508" s="20" t="str">
        <f t="shared" si="94"/>
        <v>-</v>
      </c>
      <c r="J508" s="21">
        <f t="shared" si="95"/>
        <v>-1</v>
      </c>
    </row>
    <row r="509" spans="1:10" x14ac:dyDescent="0.25">
      <c r="A509" s="158" t="s">
        <v>452</v>
      </c>
      <c r="B509" s="65">
        <v>73</v>
      </c>
      <c r="C509" s="66">
        <v>65</v>
      </c>
      <c r="D509" s="65">
        <v>820</v>
      </c>
      <c r="E509" s="66">
        <v>827</v>
      </c>
      <c r="F509" s="67"/>
      <c r="G509" s="65">
        <f t="shared" si="92"/>
        <v>8</v>
      </c>
      <c r="H509" s="66">
        <f t="shared" si="93"/>
        <v>-7</v>
      </c>
      <c r="I509" s="20">
        <f t="shared" si="94"/>
        <v>0.12307692307692308</v>
      </c>
      <c r="J509" s="21">
        <f t="shared" si="95"/>
        <v>-8.4643288996372433E-3</v>
      </c>
    </row>
    <row r="510" spans="1:10" x14ac:dyDescent="0.25">
      <c r="A510" s="158" t="s">
        <v>228</v>
      </c>
      <c r="B510" s="65">
        <v>22</v>
      </c>
      <c r="C510" s="66">
        <v>7</v>
      </c>
      <c r="D510" s="65">
        <v>197</v>
      </c>
      <c r="E510" s="66">
        <v>99</v>
      </c>
      <c r="F510" s="67"/>
      <c r="G510" s="65">
        <f t="shared" si="92"/>
        <v>15</v>
      </c>
      <c r="H510" s="66">
        <f t="shared" si="93"/>
        <v>98</v>
      </c>
      <c r="I510" s="20">
        <f t="shared" si="94"/>
        <v>2.1428571428571428</v>
      </c>
      <c r="J510" s="21">
        <f t="shared" si="95"/>
        <v>0.98989898989898994</v>
      </c>
    </row>
    <row r="511" spans="1:10" x14ac:dyDescent="0.25">
      <c r="A511" s="158" t="s">
        <v>377</v>
      </c>
      <c r="B511" s="65">
        <v>84</v>
      </c>
      <c r="C511" s="66">
        <v>22</v>
      </c>
      <c r="D511" s="65">
        <v>826</v>
      </c>
      <c r="E511" s="66">
        <v>858</v>
      </c>
      <c r="F511" s="67"/>
      <c r="G511" s="65">
        <f t="shared" si="92"/>
        <v>62</v>
      </c>
      <c r="H511" s="66">
        <f t="shared" si="93"/>
        <v>-32</v>
      </c>
      <c r="I511" s="20">
        <f t="shared" si="94"/>
        <v>2.8181818181818183</v>
      </c>
      <c r="J511" s="21">
        <f t="shared" si="95"/>
        <v>-3.7296037296037296E-2</v>
      </c>
    </row>
    <row r="512" spans="1:10" s="160" customFormat="1" x14ac:dyDescent="0.25">
      <c r="A512" s="178" t="s">
        <v>698</v>
      </c>
      <c r="B512" s="71">
        <v>344</v>
      </c>
      <c r="C512" s="72">
        <v>247</v>
      </c>
      <c r="D512" s="71">
        <v>3268</v>
      </c>
      <c r="E512" s="72">
        <v>3312</v>
      </c>
      <c r="F512" s="73"/>
      <c r="G512" s="71">
        <f t="shared" si="92"/>
        <v>97</v>
      </c>
      <c r="H512" s="72">
        <f t="shared" si="93"/>
        <v>-44</v>
      </c>
      <c r="I512" s="37">
        <f t="shared" si="94"/>
        <v>0.39271255060728744</v>
      </c>
      <c r="J512" s="38">
        <f t="shared" si="95"/>
        <v>-1.3285024154589372E-2</v>
      </c>
    </row>
    <row r="513" spans="1:10" x14ac:dyDescent="0.25">
      <c r="A513" s="177"/>
      <c r="B513" s="143"/>
      <c r="C513" s="144"/>
      <c r="D513" s="143"/>
      <c r="E513" s="144"/>
      <c r="F513" s="145"/>
      <c r="G513" s="143"/>
      <c r="H513" s="144"/>
      <c r="I513" s="151"/>
      <c r="J513" s="152"/>
    </row>
    <row r="514" spans="1:10" s="139" customFormat="1" x14ac:dyDescent="0.25">
      <c r="A514" s="159" t="s">
        <v>93</v>
      </c>
      <c r="B514" s="65"/>
      <c r="C514" s="66"/>
      <c r="D514" s="65"/>
      <c r="E514" s="66"/>
      <c r="F514" s="67"/>
      <c r="G514" s="65"/>
      <c r="H514" s="66"/>
      <c r="I514" s="20"/>
      <c r="J514" s="21"/>
    </row>
    <row r="515" spans="1:10" x14ac:dyDescent="0.25">
      <c r="A515" s="158" t="s">
        <v>210</v>
      </c>
      <c r="B515" s="65">
        <v>24</v>
      </c>
      <c r="C515" s="66">
        <v>35</v>
      </c>
      <c r="D515" s="65">
        <v>833</v>
      </c>
      <c r="E515" s="66">
        <v>592</v>
      </c>
      <c r="F515" s="67"/>
      <c r="G515" s="65">
        <f t="shared" ref="G515:G521" si="96">B515-C515</f>
        <v>-11</v>
      </c>
      <c r="H515" s="66">
        <f t="shared" ref="H515:H521" si="97">D515-E515</f>
        <v>241</v>
      </c>
      <c r="I515" s="20">
        <f t="shared" ref="I515:I521" si="98">IF(C515=0, "-", IF(G515/C515&lt;10, G515/C515, "&gt;999%"))</f>
        <v>-0.31428571428571428</v>
      </c>
      <c r="J515" s="21">
        <f t="shared" ref="J515:J521" si="99">IF(E515=0, "-", IF(H515/E515&lt;10, H515/E515, "&gt;999%"))</f>
        <v>0.40709459459459457</v>
      </c>
    </row>
    <row r="516" spans="1:10" x14ac:dyDescent="0.25">
      <c r="A516" s="158" t="s">
        <v>356</v>
      </c>
      <c r="B516" s="65">
        <v>19</v>
      </c>
      <c r="C516" s="66">
        <v>55</v>
      </c>
      <c r="D516" s="65">
        <v>255</v>
      </c>
      <c r="E516" s="66">
        <v>289</v>
      </c>
      <c r="F516" s="67"/>
      <c r="G516" s="65">
        <f t="shared" si="96"/>
        <v>-36</v>
      </c>
      <c r="H516" s="66">
        <f t="shared" si="97"/>
        <v>-34</v>
      </c>
      <c r="I516" s="20">
        <f t="shared" si="98"/>
        <v>-0.65454545454545454</v>
      </c>
      <c r="J516" s="21">
        <f t="shared" si="99"/>
        <v>-0.11764705882352941</v>
      </c>
    </row>
    <row r="517" spans="1:10" x14ac:dyDescent="0.25">
      <c r="A517" s="158" t="s">
        <v>357</v>
      </c>
      <c r="B517" s="65">
        <v>45</v>
      </c>
      <c r="C517" s="66">
        <v>74</v>
      </c>
      <c r="D517" s="65">
        <v>1055</v>
      </c>
      <c r="E517" s="66">
        <v>379</v>
      </c>
      <c r="F517" s="67"/>
      <c r="G517" s="65">
        <f t="shared" si="96"/>
        <v>-29</v>
      </c>
      <c r="H517" s="66">
        <f t="shared" si="97"/>
        <v>676</v>
      </c>
      <c r="I517" s="20">
        <f t="shared" si="98"/>
        <v>-0.39189189189189189</v>
      </c>
      <c r="J517" s="21">
        <f t="shared" si="99"/>
        <v>1.7836411609498681</v>
      </c>
    </row>
    <row r="518" spans="1:10" x14ac:dyDescent="0.25">
      <c r="A518" s="158" t="s">
        <v>378</v>
      </c>
      <c r="B518" s="65">
        <v>13</v>
      </c>
      <c r="C518" s="66">
        <v>6</v>
      </c>
      <c r="D518" s="65">
        <v>61</v>
      </c>
      <c r="E518" s="66">
        <v>68</v>
      </c>
      <c r="F518" s="67"/>
      <c r="G518" s="65">
        <f t="shared" si="96"/>
        <v>7</v>
      </c>
      <c r="H518" s="66">
        <f t="shared" si="97"/>
        <v>-7</v>
      </c>
      <c r="I518" s="20">
        <f t="shared" si="98"/>
        <v>1.1666666666666667</v>
      </c>
      <c r="J518" s="21">
        <f t="shared" si="99"/>
        <v>-0.10294117647058823</v>
      </c>
    </row>
    <row r="519" spans="1:10" x14ac:dyDescent="0.25">
      <c r="A519" s="158" t="s">
        <v>211</v>
      </c>
      <c r="B519" s="65">
        <v>122</v>
      </c>
      <c r="C519" s="66">
        <v>53</v>
      </c>
      <c r="D519" s="65">
        <v>636</v>
      </c>
      <c r="E519" s="66">
        <v>581</v>
      </c>
      <c r="F519" s="67"/>
      <c r="G519" s="65">
        <f t="shared" si="96"/>
        <v>69</v>
      </c>
      <c r="H519" s="66">
        <f t="shared" si="97"/>
        <v>55</v>
      </c>
      <c r="I519" s="20">
        <f t="shared" si="98"/>
        <v>1.3018867924528301</v>
      </c>
      <c r="J519" s="21">
        <f t="shared" si="99"/>
        <v>9.4664371772805511E-2</v>
      </c>
    </row>
    <row r="520" spans="1:10" x14ac:dyDescent="0.25">
      <c r="A520" s="158" t="s">
        <v>379</v>
      </c>
      <c r="B520" s="65">
        <v>28</v>
      </c>
      <c r="C520" s="66">
        <v>24</v>
      </c>
      <c r="D520" s="65">
        <v>494</v>
      </c>
      <c r="E520" s="66">
        <v>602</v>
      </c>
      <c r="F520" s="67"/>
      <c r="G520" s="65">
        <f t="shared" si="96"/>
        <v>4</v>
      </c>
      <c r="H520" s="66">
        <f t="shared" si="97"/>
        <v>-108</v>
      </c>
      <c r="I520" s="20">
        <f t="shared" si="98"/>
        <v>0.16666666666666666</v>
      </c>
      <c r="J520" s="21">
        <f t="shared" si="99"/>
        <v>-0.17940199335548174</v>
      </c>
    </row>
    <row r="521" spans="1:10" s="160" customFormat="1" x14ac:dyDescent="0.25">
      <c r="A521" s="178" t="s">
        <v>699</v>
      </c>
      <c r="B521" s="71">
        <v>251</v>
      </c>
      <c r="C521" s="72">
        <v>247</v>
      </c>
      <c r="D521" s="71">
        <v>3334</v>
      </c>
      <c r="E521" s="72">
        <v>2511</v>
      </c>
      <c r="F521" s="73"/>
      <c r="G521" s="71">
        <f t="shared" si="96"/>
        <v>4</v>
      </c>
      <c r="H521" s="72">
        <f t="shared" si="97"/>
        <v>823</v>
      </c>
      <c r="I521" s="37">
        <f t="shared" si="98"/>
        <v>1.6194331983805668E-2</v>
      </c>
      <c r="J521" s="38">
        <f t="shared" si="99"/>
        <v>0.32775786539227397</v>
      </c>
    </row>
    <row r="522" spans="1:10" x14ac:dyDescent="0.25">
      <c r="A522" s="177"/>
      <c r="B522" s="143"/>
      <c r="C522" s="144"/>
      <c r="D522" s="143"/>
      <c r="E522" s="144"/>
      <c r="F522" s="145"/>
      <c r="G522" s="143"/>
      <c r="H522" s="144"/>
      <c r="I522" s="151"/>
      <c r="J522" s="152"/>
    </row>
    <row r="523" spans="1:10" s="139" customFormat="1" x14ac:dyDescent="0.25">
      <c r="A523" s="159" t="s">
        <v>94</v>
      </c>
      <c r="B523" s="65"/>
      <c r="C523" s="66"/>
      <c r="D523" s="65"/>
      <c r="E523" s="66"/>
      <c r="F523" s="67"/>
      <c r="G523" s="65"/>
      <c r="H523" s="66"/>
      <c r="I523" s="20"/>
      <c r="J523" s="21"/>
    </row>
    <row r="524" spans="1:10" x14ac:dyDescent="0.25">
      <c r="A524" s="158" t="s">
        <v>266</v>
      </c>
      <c r="B524" s="65">
        <v>326</v>
      </c>
      <c r="C524" s="66">
        <v>0</v>
      </c>
      <c r="D524" s="65">
        <v>1110</v>
      </c>
      <c r="E524" s="66">
        <v>0</v>
      </c>
      <c r="F524" s="67"/>
      <c r="G524" s="65">
        <f>B524-C524</f>
        <v>326</v>
      </c>
      <c r="H524" s="66">
        <f>D524-E524</f>
        <v>1110</v>
      </c>
      <c r="I524" s="20" t="str">
        <f>IF(C524=0, "-", IF(G524/C524&lt;10, G524/C524, "&gt;999%"))</f>
        <v>-</v>
      </c>
      <c r="J524" s="21" t="str">
        <f>IF(E524=0, "-", IF(H524/E524&lt;10, H524/E524, "&gt;999%"))</f>
        <v>-</v>
      </c>
    </row>
    <row r="525" spans="1:10" x14ac:dyDescent="0.25">
      <c r="A525" s="158" t="s">
        <v>433</v>
      </c>
      <c r="B525" s="65">
        <v>40</v>
      </c>
      <c r="C525" s="66">
        <v>0</v>
      </c>
      <c r="D525" s="65">
        <v>892</v>
      </c>
      <c r="E525" s="66">
        <v>0</v>
      </c>
      <c r="F525" s="67"/>
      <c r="G525" s="65">
        <f>B525-C525</f>
        <v>40</v>
      </c>
      <c r="H525" s="66">
        <f>D525-E525</f>
        <v>892</v>
      </c>
      <c r="I525" s="20" t="str">
        <f>IF(C525=0, "-", IF(G525/C525&lt;10, G525/C525, "&gt;999%"))</f>
        <v>-</v>
      </c>
      <c r="J525" s="21" t="str">
        <f>IF(E525=0, "-", IF(H525/E525&lt;10, H525/E525, "&gt;999%"))</f>
        <v>-</v>
      </c>
    </row>
    <row r="526" spans="1:10" s="160" customFormat="1" x14ac:dyDescent="0.25">
      <c r="A526" s="178" t="s">
        <v>700</v>
      </c>
      <c r="B526" s="71">
        <v>366</v>
      </c>
      <c r="C526" s="72">
        <v>0</v>
      </c>
      <c r="D526" s="71">
        <v>2002</v>
      </c>
      <c r="E526" s="72">
        <v>0</v>
      </c>
      <c r="F526" s="73"/>
      <c r="G526" s="71">
        <f>B526-C526</f>
        <v>366</v>
      </c>
      <c r="H526" s="72">
        <f>D526-E526</f>
        <v>2002</v>
      </c>
      <c r="I526" s="37" t="str">
        <f>IF(C526=0, "-", IF(G526/C526&lt;10, G526/C526, "&gt;999%"))</f>
        <v>-</v>
      </c>
      <c r="J526" s="38" t="str">
        <f>IF(E526=0, "-", IF(H526/E526&lt;10, H526/E526, "&gt;999%"))</f>
        <v>-</v>
      </c>
    </row>
    <row r="527" spans="1:10" x14ac:dyDescent="0.25">
      <c r="A527" s="177"/>
      <c r="B527" s="143"/>
      <c r="C527" s="144"/>
      <c r="D527" s="143"/>
      <c r="E527" s="144"/>
      <c r="F527" s="145"/>
      <c r="G527" s="143"/>
      <c r="H527" s="144"/>
      <c r="I527" s="151"/>
      <c r="J527" s="152"/>
    </row>
    <row r="528" spans="1:10" s="139" customFormat="1" x14ac:dyDescent="0.25">
      <c r="A528" s="159" t="s">
        <v>95</v>
      </c>
      <c r="B528" s="65"/>
      <c r="C528" s="66"/>
      <c r="D528" s="65"/>
      <c r="E528" s="66"/>
      <c r="F528" s="67"/>
      <c r="G528" s="65"/>
      <c r="H528" s="66"/>
      <c r="I528" s="20"/>
      <c r="J528" s="21"/>
    </row>
    <row r="529" spans="1:10" x14ac:dyDescent="0.25">
      <c r="A529" s="158" t="s">
        <v>251</v>
      </c>
      <c r="B529" s="65">
        <v>32</v>
      </c>
      <c r="C529" s="66">
        <v>127</v>
      </c>
      <c r="D529" s="65">
        <v>812</v>
      </c>
      <c r="E529" s="66">
        <v>1276</v>
      </c>
      <c r="F529" s="67"/>
      <c r="G529" s="65">
        <f t="shared" ref="G529:G551" si="100">B529-C529</f>
        <v>-95</v>
      </c>
      <c r="H529" s="66">
        <f t="shared" ref="H529:H551" si="101">D529-E529</f>
        <v>-464</v>
      </c>
      <c r="I529" s="20">
        <f t="shared" ref="I529:I551" si="102">IF(C529=0, "-", IF(G529/C529&lt;10, G529/C529, "&gt;999%"))</f>
        <v>-0.74803149606299213</v>
      </c>
      <c r="J529" s="21">
        <f t="shared" ref="J529:J551" si="103">IF(E529=0, "-", IF(H529/E529&lt;10, H529/E529, "&gt;999%"))</f>
        <v>-0.36363636363636365</v>
      </c>
    </row>
    <row r="530" spans="1:10" x14ac:dyDescent="0.25">
      <c r="A530" s="158" t="s">
        <v>380</v>
      </c>
      <c r="B530" s="65">
        <v>53</v>
      </c>
      <c r="C530" s="66">
        <v>55</v>
      </c>
      <c r="D530" s="65">
        <v>702</v>
      </c>
      <c r="E530" s="66">
        <v>576</v>
      </c>
      <c r="F530" s="67"/>
      <c r="G530" s="65">
        <f t="shared" si="100"/>
        <v>-2</v>
      </c>
      <c r="H530" s="66">
        <f t="shared" si="101"/>
        <v>126</v>
      </c>
      <c r="I530" s="20">
        <f t="shared" si="102"/>
        <v>-3.6363636363636362E-2</v>
      </c>
      <c r="J530" s="21">
        <f t="shared" si="103"/>
        <v>0.21875</v>
      </c>
    </row>
    <row r="531" spans="1:10" x14ac:dyDescent="0.25">
      <c r="A531" s="158" t="s">
        <v>498</v>
      </c>
      <c r="B531" s="65">
        <v>3</v>
      </c>
      <c r="C531" s="66">
        <v>3</v>
      </c>
      <c r="D531" s="65">
        <v>82</v>
      </c>
      <c r="E531" s="66">
        <v>79</v>
      </c>
      <c r="F531" s="67"/>
      <c r="G531" s="65">
        <f t="shared" si="100"/>
        <v>0</v>
      </c>
      <c r="H531" s="66">
        <f t="shared" si="101"/>
        <v>3</v>
      </c>
      <c r="I531" s="20">
        <f t="shared" si="102"/>
        <v>0</v>
      </c>
      <c r="J531" s="21">
        <f t="shared" si="103"/>
        <v>3.7974683544303799E-2</v>
      </c>
    </row>
    <row r="532" spans="1:10" x14ac:dyDescent="0.25">
      <c r="A532" s="158" t="s">
        <v>229</v>
      </c>
      <c r="B532" s="65">
        <v>141</v>
      </c>
      <c r="C532" s="66">
        <v>127</v>
      </c>
      <c r="D532" s="65">
        <v>2431</v>
      </c>
      <c r="E532" s="66">
        <v>2836</v>
      </c>
      <c r="F532" s="67"/>
      <c r="G532" s="65">
        <f t="shared" si="100"/>
        <v>14</v>
      </c>
      <c r="H532" s="66">
        <f t="shared" si="101"/>
        <v>-405</v>
      </c>
      <c r="I532" s="20">
        <f t="shared" si="102"/>
        <v>0.11023622047244094</v>
      </c>
      <c r="J532" s="21">
        <f t="shared" si="103"/>
        <v>-0.14280677009873061</v>
      </c>
    </row>
    <row r="533" spans="1:10" x14ac:dyDescent="0.25">
      <c r="A533" s="158" t="s">
        <v>381</v>
      </c>
      <c r="B533" s="65">
        <v>72</v>
      </c>
      <c r="C533" s="66">
        <v>0</v>
      </c>
      <c r="D533" s="65">
        <v>259</v>
      </c>
      <c r="E533" s="66">
        <v>0</v>
      </c>
      <c r="F533" s="67"/>
      <c r="G533" s="65">
        <f t="shared" si="100"/>
        <v>72</v>
      </c>
      <c r="H533" s="66">
        <f t="shared" si="101"/>
        <v>259</v>
      </c>
      <c r="I533" s="20" t="str">
        <f t="shared" si="102"/>
        <v>-</v>
      </c>
      <c r="J533" s="21" t="str">
        <f t="shared" si="103"/>
        <v>-</v>
      </c>
    </row>
    <row r="534" spans="1:10" x14ac:dyDescent="0.25">
      <c r="A534" s="158" t="s">
        <v>453</v>
      </c>
      <c r="B534" s="65">
        <v>54</v>
      </c>
      <c r="C534" s="66">
        <v>33</v>
      </c>
      <c r="D534" s="65">
        <v>735</v>
      </c>
      <c r="E534" s="66">
        <v>591</v>
      </c>
      <c r="F534" s="67"/>
      <c r="G534" s="65">
        <f t="shared" si="100"/>
        <v>21</v>
      </c>
      <c r="H534" s="66">
        <f t="shared" si="101"/>
        <v>144</v>
      </c>
      <c r="I534" s="20">
        <f t="shared" si="102"/>
        <v>0.63636363636363635</v>
      </c>
      <c r="J534" s="21">
        <f t="shared" si="103"/>
        <v>0.24365482233502539</v>
      </c>
    </row>
    <row r="535" spans="1:10" x14ac:dyDescent="0.25">
      <c r="A535" s="158" t="s">
        <v>320</v>
      </c>
      <c r="B535" s="65">
        <v>4</v>
      </c>
      <c r="C535" s="66">
        <v>0</v>
      </c>
      <c r="D535" s="65">
        <v>16</v>
      </c>
      <c r="E535" s="66">
        <v>15</v>
      </c>
      <c r="F535" s="67"/>
      <c r="G535" s="65">
        <f t="shared" si="100"/>
        <v>4</v>
      </c>
      <c r="H535" s="66">
        <f t="shared" si="101"/>
        <v>1</v>
      </c>
      <c r="I535" s="20" t="str">
        <f t="shared" si="102"/>
        <v>-</v>
      </c>
      <c r="J535" s="21">
        <f t="shared" si="103"/>
        <v>6.6666666666666666E-2</v>
      </c>
    </row>
    <row r="536" spans="1:10" x14ac:dyDescent="0.25">
      <c r="A536" s="158" t="s">
        <v>310</v>
      </c>
      <c r="B536" s="65">
        <v>1</v>
      </c>
      <c r="C536" s="66">
        <v>4</v>
      </c>
      <c r="D536" s="65">
        <v>22</v>
      </c>
      <c r="E536" s="66">
        <v>32</v>
      </c>
      <c r="F536" s="67"/>
      <c r="G536" s="65">
        <f t="shared" si="100"/>
        <v>-3</v>
      </c>
      <c r="H536" s="66">
        <f t="shared" si="101"/>
        <v>-10</v>
      </c>
      <c r="I536" s="20">
        <f t="shared" si="102"/>
        <v>-0.75</v>
      </c>
      <c r="J536" s="21">
        <f t="shared" si="103"/>
        <v>-0.3125</v>
      </c>
    </row>
    <row r="537" spans="1:10" x14ac:dyDescent="0.25">
      <c r="A537" s="158" t="s">
        <v>496</v>
      </c>
      <c r="B537" s="65">
        <v>34</v>
      </c>
      <c r="C537" s="66">
        <v>62</v>
      </c>
      <c r="D537" s="65">
        <v>559</v>
      </c>
      <c r="E537" s="66">
        <v>594</v>
      </c>
      <c r="F537" s="67"/>
      <c r="G537" s="65">
        <f t="shared" si="100"/>
        <v>-28</v>
      </c>
      <c r="H537" s="66">
        <f t="shared" si="101"/>
        <v>-35</v>
      </c>
      <c r="I537" s="20">
        <f t="shared" si="102"/>
        <v>-0.45161290322580644</v>
      </c>
      <c r="J537" s="21">
        <f t="shared" si="103"/>
        <v>-5.8922558922558925E-2</v>
      </c>
    </row>
    <row r="538" spans="1:10" x14ac:dyDescent="0.25">
      <c r="A538" s="158" t="s">
        <v>511</v>
      </c>
      <c r="B538" s="65">
        <v>41</v>
      </c>
      <c r="C538" s="66">
        <v>49</v>
      </c>
      <c r="D538" s="65">
        <v>515</v>
      </c>
      <c r="E538" s="66">
        <v>574</v>
      </c>
      <c r="F538" s="67"/>
      <c r="G538" s="65">
        <f t="shared" si="100"/>
        <v>-8</v>
      </c>
      <c r="H538" s="66">
        <f t="shared" si="101"/>
        <v>-59</v>
      </c>
      <c r="I538" s="20">
        <f t="shared" si="102"/>
        <v>-0.16326530612244897</v>
      </c>
      <c r="J538" s="21">
        <f t="shared" si="103"/>
        <v>-0.10278745644599303</v>
      </c>
    </row>
    <row r="539" spans="1:10" x14ac:dyDescent="0.25">
      <c r="A539" s="158" t="s">
        <v>520</v>
      </c>
      <c r="B539" s="65">
        <v>88</v>
      </c>
      <c r="C539" s="66">
        <v>109</v>
      </c>
      <c r="D539" s="65">
        <v>1385</v>
      </c>
      <c r="E539" s="66">
        <v>1156</v>
      </c>
      <c r="F539" s="67"/>
      <c r="G539" s="65">
        <f t="shared" si="100"/>
        <v>-21</v>
      </c>
      <c r="H539" s="66">
        <f t="shared" si="101"/>
        <v>229</v>
      </c>
      <c r="I539" s="20">
        <f t="shared" si="102"/>
        <v>-0.19266055045871561</v>
      </c>
      <c r="J539" s="21">
        <f t="shared" si="103"/>
        <v>0.1980968858131488</v>
      </c>
    </row>
    <row r="540" spans="1:10" x14ac:dyDescent="0.25">
      <c r="A540" s="158" t="s">
        <v>537</v>
      </c>
      <c r="B540" s="65">
        <v>466</v>
      </c>
      <c r="C540" s="66">
        <v>382</v>
      </c>
      <c r="D540" s="65">
        <v>7248</v>
      </c>
      <c r="E540" s="66">
        <v>6182</v>
      </c>
      <c r="F540" s="67"/>
      <c r="G540" s="65">
        <f t="shared" si="100"/>
        <v>84</v>
      </c>
      <c r="H540" s="66">
        <f t="shared" si="101"/>
        <v>1066</v>
      </c>
      <c r="I540" s="20">
        <f t="shared" si="102"/>
        <v>0.21989528795811519</v>
      </c>
      <c r="J540" s="21">
        <f t="shared" si="103"/>
        <v>0.17243610482044647</v>
      </c>
    </row>
    <row r="541" spans="1:10" x14ac:dyDescent="0.25">
      <c r="A541" s="158" t="s">
        <v>454</v>
      </c>
      <c r="B541" s="65">
        <v>51</v>
      </c>
      <c r="C541" s="66">
        <v>44</v>
      </c>
      <c r="D541" s="65">
        <v>1054</v>
      </c>
      <c r="E541" s="66">
        <v>782</v>
      </c>
      <c r="F541" s="67"/>
      <c r="G541" s="65">
        <f t="shared" si="100"/>
        <v>7</v>
      </c>
      <c r="H541" s="66">
        <f t="shared" si="101"/>
        <v>272</v>
      </c>
      <c r="I541" s="20">
        <f t="shared" si="102"/>
        <v>0.15909090909090909</v>
      </c>
      <c r="J541" s="21">
        <f t="shared" si="103"/>
        <v>0.34782608695652173</v>
      </c>
    </row>
    <row r="542" spans="1:10" x14ac:dyDescent="0.25">
      <c r="A542" s="158" t="s">
        <v>538</v>
      </c>
      <c r="B542" s="65">
        <v>156</v>
      </c>
      <c r="C542" s="66">
        <v>142</v>
      </c>
      <c r="D542" s="65">
        <v>1995</v>
      </c>
      <c r="E542" s="66">
        <v>2157</v>
      </c>
      <c r="F542" s="67"/>
      <c r="G542" s="65">
        <f t="shared" si="100"/>
        <v>14</v>
      </c>
      <c r="H542" s="66">
        <f t="shared" si="101"/>
        <v>-162</v>
      </c>
      <c r="I542" s="20">
        <f t="shared" si="102"/>
        <v>9.8591549295774641E-2</v>
      </c>
      <c r="J542" s="21">
        <f t="shared" si="103"/>
        <v>-7.5104311543810851E-2</v>
      </c>
    </row>
    <row r="543" spans="1:10" x14ac:dyDescent="0.25">
      <c r="A543" s="158" t="s">
        <v>479</v>
      </c>
      <c r="B543" s="65">
        <v>248</v>
      </c>
      <c r="C543" s="66">
        <v>105</v>
      </c>
      <c r="D543" s="65">
        <v>2071</v>
      </c>
      <c r="E543" s="66">
        <v>2381</v>
      </c>
      <c r="F543" s="67"/>
      <c r="G543" s="65">
        <f t="shared" si="100"/>
        <v>143</v>
      </c>
      <c r="H543" s="66">
        <f t="shared" si="101"/>
        <v>-310</v>
      </c>
      <c r="I543" s="20">
        <f t="shared" si="102"/>
        <v>1.361904761904762</v>
      </c>
      <c r="J543" s="21">
        <f t="shared" si="103"/>
        <v>-0.13019739605207895</v>
      </c>
    </row>
    <row r="544" spans="1:10" x14ac:dyDescent="0.25">
      <c r="A544" s="158" t="s">
        <v>455</v>
      </c>
      <c r="B544" s="65">
        <v>129</v>
      </c>
      <c r="C544" s="66">
        <v>338</v>
      </c>
      <c r="D544" s="65">
        <v>3208</v>
      </c>
      <c r="E544" s="66">
        <v>3286</v>
      </c>
      <c r="F544" s="67"/>
      <c r="G544" s="65">
        <f t="shared" si="100"/>
        <v>-209</v>
      </c>
      <c r="H544" s="66">
        <f t="shared" si="101"/>
        <v>-78</v>
      </c>
      <c r="I544" s="20">
        <f t="shared" si="102"/>
        <v>-0.61834319526627224</v>
      </c>
      <c r="J544" s="21">
        <f t="shared" si="103"/>
        <v>-2.3737066342057214E-2</v>
      </c>
    </row>
    <row r="545" spans="1:10" x14ac:dyDescent="0.25">
      <c r="A545" s="158" t="s">
        <v>230</v>
      </c>
      <c r="B545" s="65">
        <v>0</v>
      </c>
      <c r="C545" s="66">
        <v>0</v>
      </c>
      <c r="D545" s="65">
        <v>12</v>
      </c>
      <c r="E545" s="66">
        <v>4</v>
      </c>
      <c r="F545" s="67"/>
      <c r="G545" s="65">
        <f t="shared" si="100"/>
        <v>0</v>
      </c>
      <c r="H545" s="66">
        <f t="shared" si="101"/>
        <v>8</v>
      </c>
      <c r="I545" s="20" t="str">
        <f t="shared" si="102"/>
        <v>-</v>
      </c>
      <c r="J545" s="21">
        <f t="shared" si="103"/>
        <v>2</v>
      </c>
    </row>
    <row r="546" spans="1:10" x14ac:dyDescent="0.25">
      <c r="A546" s="158" t="s">
        <v>231</v>
      </c>
      <c r="B546" s="65">
        <v>0</v>
      </c>
      <c r="C546" s="66">
        <v>0</v>
      </c>
      <c r="D546" s="65">
        <v>0</v>
      </c>
      <c r="E546" s="66">
        <v>46</v>
      </c>
      <c r="F546" s="67"/>
      <c r="G546" s="65">
        <f t="shared" si="100"/>
        <v>0</v>
      </c>
      <c r="H546" s="66">
        <f t="shared" si="101"/>
        <v>-46</v>
      </c>
      <c r="I546" s="20" t="str">
        <f t="shared" si="102"/>
        <v>-</v>
      </c>
      <c r="J546" s="21">
        <f t="shared" si="103"/>
        <v>-1</v>
      </c>
    </row>
    <row r="547" spans="1:10" x14ac:dyDescent="0.25">
      <c r="A547" s="158" t="s">
        <v>414</v>
      </c>
      <c r="B547" s="65">
        <v>247</v>
      </c>
      <c r="C547" s="66">
        <v>289</v>
      </c>
      <c r="D547" s="65">
        <v>3347</v>
      </c>
      <c r="E547" s="66">
        <v>3490</v>
      </c>
      <c r="F547" s="67"/>
      <c r="G547" s="65">
        <f t="shared" si="100"/>
        <v>-42</v>
      </c>
      <c r="H547" s="66">
        <f t="shared" si="101"/>
        <v>-143</v>
      </c>
      <c r="I547" s="20">
        <f t="shared" si="102"/>
        <v>-0.1453287197231834</v>
      </c>
      <c r="J547" s="21">
        <f t="shared" si="103"/>
        <v>-4.0974212034383957E-2</v>
      </c>
    </row>
    <row r="548" spans="1:10" x14ac:dyDescent="0.25">
      <c r="A548" s="158" t="s">
        <v>336</v>
      </c>
      <c r="B548" s="65">
        <v>1</v>
      </c>
      <c r="C548" s="66">
        <v>0</v>
      </c>
      <c r="D548" s="65">
        <v>11</v>
      </c>
      <c r="E548" s="66">
        <v>13</v>
      </c>
      <c r="F548" s="67"/>
      <c r="G548" s="65">
        <f t="shared" si="100"/>
        <v>1</v>
      </c>
      <c r="H548" s="66">
        <f t="shared" si="101"/>
        <v>-2</v>
      </c>
      <c r="I548" s="20" t="str">
        <f t="shared" si="102"/>
        <v>-</v>
      </c>
      <c r="J548" s="21">
        <f t="shared" si="103"/>
        <v>-0.15384615384615385</v>
      </c>
    </row>
    <row r="549" spans="1:10" x14ac:dyDescent="0.25">
      <c r="A549" s="158" t="s">
        <v>212</v>
      </c>
      <c r="B549" s="65">
        <v>22</v>
      </c>
      <c r="C549" s="66">
        <v>13</v>
      </c>
      <c r="D549" s="65">
        <v>309</v>
      </c>
      <c r="E549" s="66">
        <v>459</v>
      </c>
      <c r="F549" s="67"/>
      <c r="G549" s="65">
        <f t="shared" si="100"/>
        <v>9</v>
      </c>
      <c r="H549" s="66">
        <f t="shared" si="101"/>
        <v>-150</v>
      </c>
      <c r="I549" s="20">
        <f t="shared" si="102"/>
        <v>0.69230769230769229</v>
      </c>
      <c r="J549" s="21">
        <f t="shared" si="103"/>
        <v>-0.32679738562091504</v>
      </c>
    </row>
    <row r="550" spans="1:10" x14ac:dyDescent="0.25">
      <c r="A550" s="158" t="s">
        <v>358</v>
      </c>
      <c r="B550" s="65">
        <v>68</v>
      </c>
      <c r="C550" s="66">
        <v>61</v>
      </c>
      <c r="D550" s="65">
        <v>783</v>
      </c>
      <c r="E550" s="66">
        <v>716</v>
      </c>
      <c r="F550" s="67"/>
      <c r="G550" s="65">
        <f t="shared" si="100"/>
        <v>7</v>
      </c>
      <c r="H550" s="66">
        <f t="shared" si="101"/>
        <v>67</v>
      </c>
      <c r="I550" s="20">
        <f t="shared" si="102"/>
        <v>0.11475409836065574</v>
      </c>
      <c r="J550" s="21">
        <f t="shared" si="103"/>
        <v>9.3575418994413406E-2</v>
      </c>
    </row>
    <row r="551" spans="1:10" s="160" customFormat="1" x14ac:dyDescent="0.25">
      <c r="A551" s="178" t="s">
        <v>701</v>
      </c>
      <c r="B551" s="71">
        <v>1911</v>
      </c>
      <c r="C551" s="72">
        <v>1943</v>
      </c>
      <c r="D551" s="71">
        <v>27556</v>
      </c>
      <c r="E551" s="72">
        <v>27245</v>
      </c>
      <c r="F551" s="73"/>
      <c r="G551" s="71">
        <f t="shared" si="100"/>
        <v>-32</v>
      </c>
      <c r="H551" s="72">
        <f t="shared" si="101"/>
        <v>311</v>
      </c>
      <c r="I551" s="37">
        <f t="shared" si="102"/>
        <v>-1.6469377251672673E-2</v>
      </c>
      <c r="J551" s="38">
        <f t="shared" si="103"/>
        <v>1.1414938520829509E-2</v>
      </c>
    </row>
    <row r="552" spans="1:10" x14ac:dyDescent="0.25">
      <c r="A552" s="177"/>
      <c r="B552" s="143"/>
      <c r="C552" s="144"/>
      <c r="D552" s="143"/>
      <c r="E552" s="144"/>
      <c r="F552" s="145"/>
      <c r="G552" s="143"/>
      <c r="H552" s="144"/>
      <c r="I552" s="151"/>
      <c r="J552" s="152"/>
    </row>
    <row r="553" spans="1:10" s="139" customFormat="1" x14ac:dyDescent="0.25">
      <c r="A553" s="159" t="s">
        <v>96</v>
      </c>
      <c r="B553" s="65"/>
      <c r="C553" s="66"/>
      <c r="D553" s="65"/>
      <c r="E553" s="66"/>
      <c r="F553" s="67"/>
      <c r="G553" s="65"/>
      <c r="H553" s="66"/>
      <c r="I553" s="20"/>
      <c r="J553" s="21"/>
    </row>
    <row r="554" spans="1:10" x14ac:dyDescent="0.25">
      <c r="A554" s="158" t="s">
        <v>577</v>
      </c>
      <c r="B554" s="65">
        <v>10</v>
      </c>
      <c r="C554" s="66">
        <v>10</v>
      </c>
      <c r="D554" s="65">
        <v>100</v>
      </c>
      <c r="E554" s="66">
        <v>78</v>
      </c>
      <c r="F554" s="67"/>
      <c r="G554" s="65">
        <f>B554-C554</f>
        <v>0</v>
      </c>
      <c r="H554" s="66">
        <f>D554-E554</f>
        <v>22</v>
      </c>
      <c r="I554" s="20">
        <f>IF(C554=0, "-", IF(G554/C554&lt;10, G554/C554, "&gt;999%"))</f>
        <v>0</v>
      </c>
      <c r="J554" s="21">
        <f>IF(E554=0, "-", IF(H554/E554&lt;10, H554/E554, "&gt;999%"))</f>
        <v>0.28205128205128205</v>
      </c>
    </row>
    <row r="555" spans="1:10" x14ac:dyDescent="0.25">
      <c r="A555" s="158" t="s">
        <v>564</v>
      </c>
      <c r="B555" s="65">
        <v>2</v>
      </c>
      <c r="C555" s="66">
        <v>1</v>
      </c>
      <c r="D555" s="65">
        <v>29</v>
      </c>
      <c r="E555" s="66">
        <v>31</v>
      </c>
      <c r="F555" s="67"/>
      <c r="G555" s="65">
        <f>B555-C555</f>
        <v>1</v>
      </c>
      <c r="H555" s="66">
        <f>D555-E555</f>
        <v>-2</v>
      </c>
      <c r="I555" s="20">
        <f>IF(C555=0, "-", IF(G555/C555&lt;10, G555/C555, "&gt;999%"))</f>
        <v>1</v>
      </c>
      <c r="J555" s="21">
        <f>IF(E555=0, "-", IF(H555/E555&lt;10, H555/E555, "&gt;999%"))</f>
        <v>-6.4516129032258063E-2</v>
      </c>
    </row>
    <row r="556" spans="1:10" s="160" customFormat="1" x14ac:dyDescent="0.25">
      <c r="A556" s="178" t="s">
        <v>702</v>
      </c>
      <c r="B556" s="71">
        <v>12</v>
      </c>
      <c r="C556" s="72">
        <v>11</v>
      </c>
      <c r="D556" s="71">
        <v>129</v>
      </c>
      <c r="E556" s="72">
        <v>109</v>
      </c>
      <c r="F556" s="73"/>
      <c r="G556" s="71">
        <f>B556-C556</f>
        <v>1</v>
      </c>
      <c r="H556" s="72">
        <f>D556-E556</f>
        <v>20</v>
      </c>
      <c r="I556" s="37">
        <f>IF(C556=0, "-", IF(G556/C556&lt;10, G556/C556, "&gt;999%"))</f>
        <v>9.0909090909090912E-2</v>
      </c>
      <c r="J556" s="38">
        <f>IF(E556=0, "-", IF(H556/E556&lt;10, H556/E556, "&gt;999%"))</f>
        <v>0.1834862385321101</v>
      </c>
    </row>
    <row r="557" spans="1:10" x14ac:dyDescent="0.25">
      <c r="A557" s="177"/>
      <c r="B557" s="143"/>
      <c r="C557" s="144"/>
      <c r="D557" s="143"/>
      <c r="E557" s="144"/>
      <c r="F557" s="145"/>
      <c r="G557" s="143"/>
      <c r="H557" s="144"/>
      <c r="I557" s="151"/>
      <c r="J557" s="152"/>
    </row>
    <row r="558" spans="1:10" s="139" customFormat="1" x14ac:dyDescent="0.25">
      <c r="A558" s="159" t="s">
        <v>97</v>
      </c>
      <c r="B558" s="65"/>
      <c r="C558" s="66"/>
      <c r="D558" s="65"/>
      <c r="E558" s="66"/>
      <c r="F558" s="67"/>
      <c r="G558" s="65"/>
      <c r="H558" s="66"/>
      <c r="I558" s="20"/>
      <c r="J558" s="21"/>
    </row>
    <row r="559" spans="1:10" x14ac:dyDescent="0.25">
      <c r="A559" s="158" t="s">
        <v>539</v>
      </c>
      <c r="B559" s="65">
        <v>19</v>
      </c>
      <c r="C559" s="66">
        <v>34</v>
      </c>
      <c r="D559" s="65">
        <v>387</v>
      </c>
      <c r="E559" s="66">
        <v>633</v>
      </c>
      <c r="F559" s="67"/>
      <c r="G559" s="65">
        <f t="shared" ref="G559:G578" si="104">B559-C559</f>
        <v>-15</v>
      </c>
      <c r="H559" s="66">
        <f t="shared" ref="H559:H578" si="105">D559-E559</f>
        <v>-246</v>
      </c>
      <c r="I559" s="20">
        <f t="shared" ref="I559:I578" si="106">IF(C559=0, "-", IF(G559/C559&lt;10, G559/C559, "&gt;999%"))</f>
        <v>-0.44117647058823528</v>
      </c>
      <c r="J559" s="21">
        <f t="shared" ref="J559:J578" si="107">IF(E559=0, "-", IF(H559/E559&lt;10, H559/E559, "&gt;999%"))</f>
        <v>-0.38862559241706163</v>
      </c>
    </row>
    <row r="560" spans="1:10" x14ac:dyDescent="0.25">
      <c r="A560" s="158" t="s">
        <v>267</v>
      </c>
      <c r="B560" s="65">
        <v>5</v>
      </c>
      <c r="C560" s="66">
        <v>2</v>
      </c>
      <c r="D560" s="65">
        <v>45</v>
      </c>
      <c r="E560" s="66">
        <v>2</v>
      </c>
      <c r="F560" s="67"/>
      <c r="G560" s="65">
        <f t="shared" si="104"/>
        <v>3</v>
      </c>
      <c r="H560" s="66">
        <f t="shared" si="105"/>
        <v>43</v>
      </c>
      <c r="I560" s="20">
        <f t="shared" si="106"/>
        <v>1.5</v>
      </c>
      <c r="J560" s="21" t="str">
        <f t="shared" si="107"/>
        <v>&gt;999%</v>
      </c>
    </row>
    <row r="561" spans="1:10" x14ac:dyDescent="0.25">
      <c r="A561" s="158" t="s">
        <v>302</v>
      </c>
      <c r="B561" s="65">
        <v>1</v>
      </c>
      <c r="C561" s="66">
        <v>1</v>
      </c>
      <c r="D561" s="65">
        <v>7</v>
      </c>
      <c r="E561" s="66">
        <v>12</v>
      </c>
      <c r="F561" s="67"/>
      <c r="G561" s="65">
        <f t="shared" si="104"/>
        <v>0</v>
      </c>
      <c r="H561" s="66">
        <f t="shared" si="105"/>
        <v>-5</v>
      </c>
      <c r="I561" s="20">
        <f t="shared" si="106"/>
        <v>0</v>
      </c>
      <c r="J561" s="21">
        <f t="shared" si="107"/>
        <v>-0.41666666666666669</v>
      </c>
    </row>
    <row r="562" spans="1:10" x14ac:dyDescent="0.25">
      <c r="A562" s="158" t="s">
        <v>501</v>
      </c>
      <c r="B562" s="65">
        <v>4</v>
      </c>
      <c r="C562" s="66">
        <v>1</v>
      </c>
      <c r="D562" s="65">
        <v>49</v>
      </c>
      <c r="E562" s="66">
        <v>42</v>
      </c>
      <c r="F562" s="67"/>
      <c r="G562" s="65">
        <f t="shared" si="104"/>
        <v>3</v>
      </c>
      <c r="H562" s="66">
        <f t="shared" si="105"/>
        <v>7</v>
      </c>
      <c r="I562" s="20">
        <f t="shared" si="106"/>
        <v>3</v>
      </c>
      <c r="J562" s="21">
        <f t="shared" si="107"/>
        <v>0.16666666666666666</v>
      </c>
    </row>
    <row r="563" spans="1:10" x14ac:dyDescent="0.25">
      <c r="A563" s="158" t="s">
        <v>311</v>
      </c>
      <c r="B563" s="65">
        <v>0</v>
      </c>
      <c r="C563" s="66">
        <v>2</v>
      </c>
      <c r="D563" s="65">
        <v>2</v>
      </c>
      <c r="E563" s="66">
        <v>9</v>
      </c>
      <c r="F563" s="67"/>
      <c r="G563" s="65">
        <f t="shared" si="104"/>
        <v>-2</v>
      </c>
      <c r="H563" s="66">
        <f t="shared" si="105"/>
        <v>-7</v>
      </c>
      <c r="I563" s="20">
        <f t="shared" si="106"/>
        <v>-1</v>
      </c>
      <c r="J563" s="21">
        <f t="shared" si="107"/>
        <v>-0.77777777777777779</v>
      </c>
    </row>
    <row r="564" spans="1:10" x14ac:dyDescent="0.25">
      <c r="A564" s="158" t="s">
        <v>303</v>
      </c>
      <c r="B564" s="65">
        <v>0</v>
      </c>
      <c r="C564" s="66">
        <v>0</v>
      </c>
      <c r="D564" s="65">
        <v>1</v>
      </c>
      <c r="E564" s="66">
        <v>6</v>
      </c>
      <c r="F564" s="67"/>
      <c r="G564" s="65">
        <f t="shared" si="104"/>
        <v>0</v>
      </c>
      <c r="H564" s="66">
        <f t="shared" si="105"/>
        <v>-5</v>
      </c>
      <c r="I564" s="20" t="str">
        <f t="shared" si="106"/>
        <v>-</v>
      </c>
      <c r="J564" s="21">
        <f t="shared" si="107"/>
        <v>-0.83333333333333337</v>
      </c>
    </row>
    <row r="565" spans="1:10" x14ac:dyDescent="0.25">
      <c r="A565" s="158" t="s">
        <v>553</v>
      </c>
      <c r="B565" s="65">
        <v>10</v>
      </c>
      <c r="C565" s="66">
        <v>2</v>
      </c>
      <c r="D565" s="65">
        <v>65</v>
      </c>
      <c r="E565" s="66">
        <v>79</v>
      </c>
      <c r="F565" s="67"/>
      <c r="G565" s="65">
        <f t="shared" si="104"/>
        <v>8</v>
      </c>
      <c r="H565" s="66">
        <f t="shared" si="105"/>
        <v>-14</v>
      </c>
      <c r="I565" s="20">
        <f t="shared" si="106"/>
        <v>4</v>
      </c>
      <c r="J565" s="21">
        <f t="shared" si="107"/>
        <v>-0.17721518987341772</v>
      </c>
    </row>
    <row r="566" spans="1:10" x14ac:dyDescent="0.25">
      <c r="A566" s="158" t="s">
        <v>497</v>
      </c>
      <c r="B566" s="65">
        <v>0</v>
      </c>
      <c r="C566" s="66">
        <v>0</v>
      </c>
      <c r="D566" s="65">
        <v>6</v>
      </c>
      <c r="E566" s="66">
        <v>6</v>
      </c>
      <c r="F566" s="67"/>
      <c r="G566" s="65">
        <f t="shared" si="104"/>
        <v>0</v>
      </c>
      <c r="H566" s="66">
        <f t="shared" si="105"/>
        <v>0</v>
      </c>
      <c r="I566" s="20" t="str">
        <f t="shared" si="106"/>
        <v>-</v>
      </c>
      <c r="J566" s="21">
        <f t="shared" si="107"/>
        <v>0</v>
      </c>
    </row>
    <row r="567" spans="1:10" x14ac:dyDescent="0.25">
      <c r="A567" s="158" t="s">
        <v>232</v>
      </c>
      <c r="B567" s="65">
        <v>26</v>
      </c>
      <c r="C567" s="66">
        <v>28</v>
      </c>
      <c r="D567" s="65">
        <v>262</v>
      </c>
      <c r="E567" s="66">
        <v>139</v>
      </c>
      <c r="F567" s="67"/>
      <c r="G567" s="65">
        <f t="shared" si="104"/>
        <v>-2</v>
      </c>
      <c r="H567" s="66">
        <f t="shared" si="105"/>
        <v>123</v>
      </c>
      <c r="I567" s="20">
        <f t="shared" si="106"/>
        <v>-7.1428571428571425E-2</v>
      </c>
      <c r="J567" s="21">
        <f t="shared" si="107"/>
        <v>0.8848920863309353</v>
      </c>
    </row>
    <row r="568" spans="1:10" x14ac:dyDescent="0.25">
      <c r="A568" s="158" t="s">
        <v>304</v>
      </c>
      <c r="B568" s="65">
        <v>1</v>
      </c>
      <c r="C568" s="66">
        <v>1</v>
      </c>
      <c r="D568" s="65">
        <v>15</v>
      </c>
      <c r="E568" s="66">
        <v>39</v>
      </c>
      <c r="F568" s="67"/>
      <c r="G568" s="65">
        <f t="shared" si="104"/>
        <v>0</v>
      </c>
      <c r="H568" s="66">
        <f t="shared" si="105"/>
        <v>-24</v>
      </c>
      <c r="I568" s="20">
        <f t="shared" si="106"/>
        <v>0</v>
      </c>
      <c r="J568" s="21">
        <f t="shared" si="107"/>
        <v>-0.61538461538461542</v>
      </c>
    </row>
    <row r="569" spans="1:10" x14ac:dyDescent="0.25">
      <c r="A569" s="158" t="s">
        <v>252</v>
      </c>
      <c r="B569" s="65">
        <v>4</v>
      </c>
      <c r="C569" s="66">
        <v>5</v>
      </c>
      <c r="D569" s="65">
        <v>42</v>
      </c>
      <c r="E569" s="66">
        <v>57</v>
      </c>
      <c r="F569" s="67"/>
      <c r="G569" s="65">
        <f t="shared" si="104"/>
        <v>-1</v>
      </c>
      <c r="H569" s="66">
        <f t="shared" si="105"/>
        <v>-15</v>
      </c>
      <c r="I569" s="20">
        <f t="shared" si="106"/>
        <v>-0.2</v>
      </c>
      <c r="J569" s="21">
        <f t="shared" si="107"/>
        <v>-0.26315789473684209</v>
      </c>
    </row>
    <row r="570" spans="1:10" x14ac:dyDescent="0.25">
      <c r="A570" s="158" t="s">
        <v>456</v>
      </c>
      <c r="B570" s="65">
        <v>2</v>
      </c>
      <c r="C570" s="66">
        <v>0</v>
      </c>
      <c r="D570" s="65">
        <v>4</v>
      </c>
      <c r="E570" s="66">
        <v>9</v>
      </c>
      <c r="F570" s="67"/>
      <c r="G570" s="65">
        <f t="shared" si="104"/>
        <v>2</v>
      </c>
      <c r="H570" s="66">
        <f t="shared" si="105"/>
        <v>-5</v>
      </c>
      <c r="I570" s="20" t="str">
        <f t="shared" si="106"/>
        <v>-</v>
      </c>
      <c r="J570" s="21">
        <f t="shared" si="107"/>
        <v>-0.55555555555555558</v>
      </c>
    </row>
    <row r="571" spans="1:10" x14ac:dyDescent="0.25">
      <c r="A571" s="158" t="s">
        <v>213</v>
      </c>
      <c r="B571" s="65">
        <v>1</v>
      </c>
      <c r="C571" s="66">
        <v>25</v>
      </c>
      <c r="D571" s="65">
        <v>93</v>
      </c>
      <c r="E571" s="66">
        <v>363</v>
      </c>
      <c r="F571" s="67"/>
      <c r="G571" s="65">
        <f t="shared" si="104"/>
        <v>-24</v>
      </c>
      <c r="H571" s="66">
        <f t="shared" si="105"/>
        <v>-270</v>
      </c>
      <c r="I571" s="20">
        <f t="shared" si="106"/>
        <v>-0.96</v>
      </c>
      <c r="J571" s="21">
        <f t="shared" si="107"/>
        <v>-0.74380165289256195</v>
      </c>
    </row>
    <row r="572" spans="1:10" x14ac:dyDescent="0.25">
      <c r="A572" s="158" t="s">
        <v>359</v>
      </c>
      <c r="B572" s="65">
        <v>26</v>
      </c>
      <c r="C572" s="66">
        <v>29</v>
      </c>
      <c r="D572" s="65">
        <v>385</v>
      </c>
      <c r="E572" s="66">
        <v>564</v>
      </c>
      <c r="F572" s="67"/>
      <c r="G572" s="65">
        <f t="shared" si="104"/>
        <v>-3</v>
      </c>
      <c r="H572" s="66">
        <f t="shared" si="105"/>
        <v>-179</v>
      </c>
      <c r="I572" s="20">
        <f t="shared" si="106"/>
        <v>-0.10344827586206896</v>
      </c>
      <c r="J572" s="21">
        <f t="shared" si="107"/>
        <v>-0.31737588652482268</v>
      </c>
    </row>
    <row r="573" spans="1:10" x14ac:dyDescent="0.25">
      <c r="A573" s="158" t="s">
        <v>415</v>
      </c>
      <c r="B573" s="65">
        <v>27</v>
      </c>
      <c r="C573" s="66">
        <v>11</v>
      </c>
      <c r="D573" s="65">
        <v>210</v>
      </c>
      <c r="E573" s="66">
        <v>232</v>
      </c>
      <c r="F573" s="67"/>
      <c r="G573" s="65">
        <f t="shared" si="104"/>
        <v>16</v>
      </c>
      <c r="H573" s="66">
        <f t="shared" si="105"/>
        <v>-22</v>
      </c>
      <c r="I573" s="20">
        <f t="shared" si="106"/>
        <v>1.4545454545454546</v>
      </c>
      <c r="J573" s="21">
        <f t="shared" si="107"/>
        <v>-9.4827586206896547E-2</v>
      </c>
    </row>
    <row r="574" spans="1:10" x14ac:dyDescent="0.25">
      <c r="A574" s="158" t="s">
        <v>457</v>
      </c>
      <c r="B574" s="65">
        <v>53</v>
      </c>
      <c r="C574" s="66">
        <v>18</v>
      </c>
      <c r="D574" s="65">
        <v>289</v>
      </c>
      <c r="E574" s="66">
        <v>313</v>
      </c>
      <c r="F574" s="67"/>
      <c r="G574" s="65">
        <f t="shared" si="104"/>
        <v>35</v>
      </c>
      <c r="H574" s="66">
        <f t="shared" si="105"/>
        <v>-24</v>
      </c>
      <c r="I574" s="20">
        <f t="shared" si="106"/>
        <v>1.9444444444444444</v>
      </c>
      <c r="J574" s="21">
        <f t="shared" si="107"/>
        <v>-7.6677316293929709E-2</v>
      </c>
    </row>
    <row r="575" spans="1:10" x14ac:dyDescent="0.25">
      <c r="A575" s="158" t="s">
        <v>476</v>
      </c>
      <c r="B575" s="65">
        <v>10</v>
      </c>
      <c r="C575" s="66">
        <v>3</v>
      </c>
      <c r="D575" s="65">
        <v>93</v>
      </c>
      <c r="E575" s="66">
        <v>97</v>
      </c>
      <c r="F575" s="67"/>
      <c r="G575" s="65">
        <f t="shared" si="104"/>
        <v>7</v>
      </c>
      <c r="H575" s="66">
        <f t="shared" si="105"/>
        <v>-4</v>
      </c>
      <c r="I575" s="20">
        <f t="shared" si="106"/>
        <v>2.3333333333333335</v>
      </c>
      <c r="J575" s="21">
        <f t="shared" si="107"/>
        <v>-4.1237113402061855E-2</v>
      </c>
    </row>
    <row r="576" spans="1:10" x14ac:dyDescent="0.25">
      <c r="A576" s="158" t="s">
        <v>512</v>
      </c>
      <c r="B576" s="65">
        <v>7</v>
      </c>
      <c r="C576" s="66">
        <v>1</v>
      </c>
      <c r="D576" s="65">
        <v>79</v>
      </c>
      <c r="E576" s="66">
        <v>73</v>
      </c>
      <c r="F576" s="67"/>
      <c r="G576" s="65">
        <f t="shared" si="104"/>
        <v>6</v>
      </c>
      <c r="H576" s="66">
        <f t="shared" si="105"/>
        <v>6</v>
      </c>
      <c r="I576" s="20">
        <f t="shared" si="106"/>
        <v>6</v>
      </c>
      <c r="J576" s="21">
        <f t="shared" si="107"/>
        <v>8.2191780821917804E-2</v>
      </c>
    </row>
    <row r="577" spans="1:10" x14ac:dyDescent="0.25">
      <c r="A577" s="158" t="s">
        <v>382</v>
      </c>
      <c r="B577" s="65">
        <v>23</v>
      </c>
      <c r="C577" s="66">
        <v>24</v>
      </c>
      <c r="D577" s="65">
        <v>327</v>
      </c>
      <c r="E577" s="66">
        <v>361</v>
      </c>
      <c r="F577" s="67"/>
      <c r="G577" s="65">
        <f t="shared" si="104"/>
        <v>-1</v>
      </c>
      <c r="H577" s="66">
        <f t="shared" si="105"/>
        <v>-34</v>
      </c>
      <c r="I577" s="20">
        <f t="shared" si="106"/>
        <v>-4.1666666666666664E-2</v>
      </c>
      <c r="J577" s="21">
        <f t="shared" si="107"/>
        <v>-9.4182825484764546E-2</v>
      </c>
    </row>
    <row r="578" spans="1:10" s="160" customFormat="1" x14ac:dyDescent="0.25">
      <c r="A578" s="178" t="s">
        <v>703</v>
      </c>
      <c r="B578" s="71">
        <v>219</v>
      </c>
      <c r="C578" s="72">
        <v>187</v>
      </c>
      <c r="D578" s="71">
        <v>2361</v>
      </c>
      <c r="E578" s="72">
        <v>3036</v>
      </c>
      <c r="F578" s="73"/>
      <c r="G578" s="71">
        <f t="shared" si="104"/>
        <v>32</v>
      </c>
      <c r="H578" s="72">
        <f t="shared" si="105"/>
        <v>-675</v>
      </c>
      <c r="I578" s="37">
        <f t="shared" si="106"/>
        <v>0.17112299465240641</v>
      </c>
      <c r="J578" s="38">
        <f t="shared" si="107"/>
        <v>-0.22233201581027667</v>
      </c>
    </row>
    <row r="579" spans="1:10" x14ac:dyDescent="0.25">
      <c r="A579" s="177"/>
      <c r="B579" s="143"/>
      <c r="C579" s="144"/>
      <c r="D579" s="143"/>
      <c r="E579" s="144"/>
      <c r="F579" s="145"/>
      <c r="G579" s="143"/>
      <c r="H579" s="144"/>
      <c r="I579" s="151"/>
      <c r="J579" s="152"/>
    </row>
    <row r="580" spans="1:10" s="139" customFormat="1" x14ac:dyDescent="0.25">
      <c r="A580" s="159" t="s">
        <v>98</v>
      </c>
      <c r="B580" s="65"/>
      <c r="C580" s="66"/>
      <c r="D580" s="65"/>
      <c r="E580" s="66"/>
      <c r="F580" s="67"/>
      <c r="G580" s="65"/>
      <c r="H580" s="66"/>
      <c r="I580" s="20"/>
      <c r="J580" s="21"/>
    </row>
    <row r="581" spans="1:10" x14ac:dyDescent="0.25">
      <c r="A581" s="158" t="s">
        <v>392</v>
      </c>
      <c r="B581" s="65">
        <v>9</v>
      </c>
      <c r="C581" s="66">
        <v>0</v>
      </c>
      <c r="D581" s="65">
        <v>16</v>
      </c>
      <c r="E581" s="66">
        <v>0</v>
      </c>
      <c r="F581" s="67"/>
      <c r="G581" s="65">
        <f t="shared" ref="G581:G588" si="108">B581-C581</f>
        <v>9</v>
      </c>
      <c r="H581" s="66">
        <f t="shared" ref="H581:H588" si="109">D581-E581</f>
        <v>16</v>
      </c>
      <c r="I581" s="20" t="str">
        <f t="shared" ref="I581:I588" si="110">IF(C581=0, "-", IF(G581/C581&lt;10, G581/C581, "&gt;999%"))</f>
        <v>-</v>
      </c>
      <c r="J581" s="21" t="str">
        <f t="shared" ref="J581:J588" si="111">IF(E581=0, "-", IF(H581/E581&lt;10, H581/E581, "&gt;999%"))</f>
        <v>-</v>
      </c>
    </row>
    <row r="582" spans="1:10" x14ac:dyDescent="0.25">
      <c r="A582" s="158" t="s">
        <v>268</v>
      </c>
      <c r="B582" s="65">
        <v>0</v>
      </c>
      <c r="C582" s="66">
        <v>0</v>
      </c>
      <c r="D582" s="65">
        <v>10</v>
      </c>
      <c r="E582" s="66">
        <v>7</v>
      </c>
      <c r="F582" s="67"/>
      <c r="G582" s="65">
        <f t="shared" si="108"/>
        <v>0</v>
      </c>
      <c r="H582" s="66">
        <f t="shared" si="109"/>
        <v>3</v>
      </c>
      <c r="I582" s="20" t="str">
        <f t="shared" si="110"/>
        <v>-</v>
      </c>
      <c r="J582" s="21">
        <f t="shared" si="111"/>
        <v>0.42857142857142855</v>
      </c>
    </row>
    <row r="583" spans="1:10" x14ac:dyDescent="0.25">
      <c r="A583" s="158" t="s">
        <v>269</v>
      </c>
      <c r="B583" s="65">
        <v>0</v>
      </c>
      <c r="C583" s="66">
        <v>0</v>
      </c>
      <c r="D583" s="65">
        <v>0</v>
      </c>
      <c r="E583" s="66">
        <v>1</v>
      </c>
      <c r="F583" s="67"/>
      <c r="G583" s="65">
        <f t="shared" si="108"/>
        <v>0</v>
      </c>
      <c r="H583" s="66">
        <f t="shared" si="109"/>
        <v>-1</v>
      </c>
      <c r="I583" s="20" t="str">
        <f t="shared" si="110"/>
        <v>-</v>
      </c>
      <c r="J583" s="21">
        <f t="shared" si="111"/>
        <v>-1</v>
      </c>
    </row>
    <row r="584" spans="1:10" x14ac:dyDescent="0.25">
      <c r="A584" s="158" t="s">
        <v>270</v>
      </c>
      <c r="B584" s="65">
        <v>0</v>
      </c>
      <c r="C584" s="66">
        <v>1</v>
      </c>
      <c r="D584" s="65">
        <v>8</v>
      </c>
      <c r="E584" s="66">
        <v>10</v>
      </c>
      <c r="F584" s="67"/>
      <c r="G584" s="65">
        <f t="shared" si="108"/>
        <v>-1</v>
      </c>
      <c r="H584" s="66">
        <f t="shared" si="109"/>
        <v>-2</v>
      </c>
      <c r="I584" s="20">
        <f t="shared" si="110"/>
        <v>-1</v>
      </c>
      <c r="J584" s="21">
        <f t="shared" si="111"/>
        <v>-0.2</v>
      </c>
    </row>
    <row r="585" spans="1:10" x14ac:dyDescent="0.25">
      <c r="A585" s="158" t="s">
        <v>393</v>
      </c>
      <c r="B585" s="65">
        <v>15</v>
      </c>
      <c r="C585" s="66">
        <v>2</v>
      </c>
      <c r="D585" s="65">
        <v>318</v>
      </c>
      <c r="E585" s="66">
        <v>221</v>
      </c>
      <c r="F585" s="67"/>
      <c r="G585" s="65">
        <f t="shared" si="108"/>
        <v>13</v>
      </c>
      <c r="H585" s="66">
        <f t="shared" si="109"/>
        <v>97</v>
      </c>
      <c r="I585" s="20">
        <f t="shared" si="110"/>
        <v>6.5</v>
      </c>
      <c r="J585" s="21">
        <f t="shared" si="111"/>
        <v>0.43891402714932126</v>
      </c>
    </row>
    <row r="586" spans="1:10" x14ac:dyDescent="0.25">
      <c r="A586" s="158" t="s">
        <v>434</v>
      </c>
      <c r="B586" s="65">
        <v>19</v>
      </c>
      <c r="C586" s="66">
        <v>6</v>
      </c>
      <c r="D586" s="65">
        <v>193</v>
      </c>
      <c r="E586" s="66">
        <v>197</v>
      </c>
      <c r="F586" s="67"/>
      <c r="G586" s="65">
        <f t="shared" si="108"/>
        <v>13</v>
      </c>
      <c r="H586" s="66">
        <f t="shared" si="109"/>
        <v>-4</v>
      </c>
      <c r="I586" s="20">
        <f t="shared" si="110"/>
        <v>2.1666666666666665</v>
      </c>
      <c r="J586" s="21">
        <f t="shared" si="111"/>
        <v>-2.030456852791878E-2</v>
      </c>
    </row>
    <row r="587" spans="1:10" x14ac:dyDescent="0.25">
      <c r="A587" s="158" t="s">
        <v>477</v>
      </c>
      <c r="B587" s="65">
        <v>5</v>
      </c>
      <c r="C587" s="66">
        <v>6</v>
      </c>
      <c r="D587" s="65">
        <v>50</v>
      </c>
      <c r="E587" s="66">
        <v>67</v>
      </c>
      <c r="F587" s="67"/>
      <c r="G587" s="65">
        <f t="shared" si="108"/>
        <v>-1</v>
      </c>
      <c r="H587" s="66">
        <f t="shared" si="109"/>
        <v>-17</v>
      </c>
      <c r="I587" s="20">
        <f t="shared" si="110"/>
        <v>-0.16666666666666666</v>
      </c>
      <c r="J587" s="21">
        <f t="shared" si="111"/>
        <v>-0.2537313432835821</v>
      </c>
    </row>
    <row r="588" spans="1:10" s="160" customFormat="1" x14ac:dyDescent="0.25">
      <c r="A588" s="178" t="s">
        <v>704</v>
      </c>
      <c r="B588" s="71">
        <v>48</v>
      </c>
      <c r="C588" s="72">
        <v>15</v>
      </c>
      <c r="D588" s="71">
        <v>595</v>
      </c>
      <c r="E588" s="72">
        <v>503</v>
      </c>
      <c r="F588" s="73"/>
      <c r="G588" s="71">
        <f t="shared" si="108"/>
        <v>33</v>
      </c>
      <c r="H588" s="72">
        <f t="shared" si="109"/>
        <v>92</v>
      </c>
      <c r="I588" s="37">
        <f t="shared" si="110"/>
        <v>2.2000000000000002</v>
      </c>
      <c r="J588" s="38">
        <f t="shared" si="111"/>
        <v>0.18290258449304175</v>
      </c>
    </row>
    <row r="589" spans="1:10" x14ac:dyDescent="0.25">
      <c r="A589" s="177"/>
      <c r="B589" s="143"/>
      <c r="C589" s="144"/>
      <c r="D589" s="143"/>
      <c r="E589" s="144"/>
      <c r="F589" s="145"/>
      <c r="G589" s="143"/>
      <c r="H589" s="144"/>
      <c r="I589" s="151"/>
      <c r="J589" s="152"/>
    </row>
    <row r="590" spans="1:10" s="139" customFormat="1" x14ac:dyDescent="0.25">
      <c r="A590" s="159" t="s">
        <v>99</v>
      </c>
      <c r="B590" s="65"/>
      <c r="C590" s="66"/>
      <c r="D590" s="65"/>
      <c r="E590" s="66"/>
      <c r="F590" s="67"/>
      <c r="G590" s="65"/>
      <c r="H590" s="66"/>
      <c r="I590" s="20"/>
      <c r="J590" s="21"/>
    </row>
    <row r="591" spans="1:10" x14ac:dyDescent="0.25">
      <c r="A591" s="158" t="s">
        <v>578</v>
      </c>
      <c r="B591" s="65">
        <v>47</v>
      </c>
      <c r="C591" s="66">
        <v>15</v>
      </c>
      <c r="D591" s="65">
        <v>307</v>
      </c>
      <c r="E591" s="66">
        <v>202</v>
      </c>
      <c r="F591" s="67"/>
      <c r="G591" s="65">
        <f>B591-C591</f>
        <v>32</v>
      </c>
      <c r="H591" s="66">
        <f>D591-E591</f>
        <v>105</v>
      </c>
      <c r="I591" s="20">
        <f>IF(C591=0, "-", IF(G591/C591&lt;10, G591/C591, "&gt;999%"))</f>
        <v>2.1333333333333333</v>
      </c>
      <c r="J591" s="21">
        <f>IF(E591=0, "-", IF(H591/E591&lt;10, H591/E591, "&gt;999%"))</f>
        <v>0.51980198019801982</v>
      </c>
    </row>
    <row r="592" spans="1:10" x14ac:dyDescent="0.25">
      <c r="A592" s="158" t="s">
        <v>565</v>
      </c>
      <c r="B592" s="65">
        <v>0</v>
      </c>
      <c r="C592" s="66">
        <v>2</v>
      </c>
      <c r="D592" s="65">
        <v>9</v>
      </c>
      <c r="E592" s="66">
        <v>7</v>
      </c>
      <c r="F592" s="67"/>
      <c r="G592" s="65">
        <f>B592-C592</f>
        <v>-2</v>
      </c>
      <c r="H592" s="66">
        <f>D592-E592</f>
        <v>2</v>
      </c>
      <c r="I592" s="20">
        <f>IF(C592=0, "-", IF(G592/C592&lt;10, G592/C592, "&gt;999%"))</f>
        <v>-1</v>
      </c>
      <c r="J592" s="21">
        <f>IF(E592=0, "-", IF(H592/E592&lt;10, H592/E592, "&gt;999%"))</f>
        <v>0.2857142857142857</v>
      </c>
    </row>
    <row r="593" spans="1:10" s="160" customFormat="1" x14ac:dyDescent="0.25">
      <c r="A593" s="178" t="s">
        <v>705</v>
      </c>
      <c r="B593" s="71">
        <v>47</v>
      </c>
      <c r="C593" s="72">
        <v>17</v>
      </c>
      <c r="D593" s="71">
        <v>316</v>
      </c>
      <c r="E593" s="72">
        <v>209</v>
      </c>
      <c r="F593" s="73"/>
      <c r="G593" s="71">
        <f>B593-C593</f>
        <v>30</v>
      </c>
      <c r="H593" s="72">
        <f>D593-E593</f>
        <v>107</v>
      </c>
      <c r="I593" s="37">
        <f>IF(C593=0, "-", IF(G593/C593&lt;10, G593/C593, "&gt;999%"))</f>
        <v>1.7647058823529411</v>
      </c>
      <c r="J593" s="38">
        <f>IF(E593=0, "-", IF(H593/E593&lt;10, H593/E593, "&gt;999%"))</f>
        <v>0.51196172248803828</v>
      </c>
    </row>
    <row r="594" spans="1:10" x14ac:dyDescent="0.25">
      <c r="A594" s="177"/>
      <c r="B594" s="143"/>
      <c r="C594" s="144"/>
      <c r="D594" s="143"/>
      <c r="E594" s="144"/>
      <c r="F594" s="145"/>
      <c r="G594" s="143"/>
      <c r="H594" s="144"/>
      <c r="I594" s="151"/>
      <c r="J594" s="152"/>
    </row>
    <row r="595" spans="1:10" s="139" customFormat="1" x14ac:dyDescent="0.25">
      <c r="A595" s="159" t="s">
        <v>100</v>
      </c>
      <c r="B595" s="65"/>
      <c r="C595" s="66"/>
      <c r="D595" s="65"/>
      <c r="E595" s="66"/>
      <c r="F595" s="67"/>
      <c r="G595" s="65"/>
      <c r="H595" s="66"/>
      <c r="I595" s="20"/>
      <c r="J595" s="21"/>
    </row>
    <row r="596" spans="1:10" x14ac:dyDescent="0.25">
      <c r="A596" s="158" t="s">
        <v>579</v>
      </c>
      <c r="B596" s="65">
        <v>0</v>
      </c>
      <c r="C596" s="66">
        <v>3</v>
      </c>
      <c r="D596" s="65">
        <v>8</v>
      </c>
      <c r="E596" s="66">
        <v>25</v>
      </c>
      <c r="F596" s="67"/>
      <c r="G596" s="65">
        <f>B596-C596</f>
        <v>-3</v>
      </c>
      <c r="H596" s="66">
        <f>D596-E596</f>
        <v>-17</v>
      </c>
      <c r="I596" s="20">
        <f>IF(C596=0, "-", IF(G596/C596&lt;10, G596/C596, "&gt;999%"))</f>
        <v>-1</v>
      </c>
      <c r="J596" s="21">
        <f>IF(E596=0, "-", IF(H596/E596&lt;10, H596/E596, "&gt;999%"))</f>
        <v>-0.68</v>
      </c>
    </row>
    <row r="597" spans="1:10" s="160" customFormat="1" x14ac:dyDescent="0.25">
      <c r="A597" s="165" t="s">
        <v>706</v>
      </c>
      <c r="B597" s="166">
        <v>0</v>
      </c>
      <c r="C597" s="167">
        <v>3</v>
      </c>
      <c r="D597" s="166">
        <v>8</v>
      </c>
      <c r="E597" s="167">
        <v>25</v>
      </c>
      <c r="F597" s="168"/>
      <c r="G597" s="166">
        <f>B597-C597</f>
        <v>-3</v>
      </c>
      <c r="H597" s="167">
        <f>D597-E597</f>
        <v>-17</v>
      </c>
      <c r="I597" s="169">
        <f>IF(C597=0, "-", IF(G597/C597&lt;10, G597/C597, "&gt;999%"))</f>
        <v>-1</v>
      </c>
      <c r="J597" s="170">
        <f>IF(E597=0, "-", IF(H597/E597&lt;10, H597/E597, "&gt;999%"))</f>
        <v>-0.68</v>
      </c>
    </row>
    <row r="598" spans="1:10" x14ac:dyDescent="0.25">
      <c r="A598" s="171"/>
      <c r="B598" s="172"/>
      <c r="C598" s="173"/>
      <c r="D598" s="172"/>
      <c r="E598" s="173"/>
      <c r="F598" s="174"/>
      <c r="G598" s="172"/>
      <c r="H598" s="173"/>
      <c r="I598" s="175"/>
      <c r="J598" s="176"/>
    </row>
    <row r="599" spans="1:10" x14ac:dyDescent="0.25">
      <c r="A599" s="27" t="s">
        <v>16</v>
      </c>
      <c r="B599" s="71">
        <f>SUM(B7:B598)/2</f>
        <v>8635</v>
      </c>
      <c r="C599" s="77">
        <f>SUM(C7:C598)/2</f>
        <v>7692</v>
      </c>
      <c r="D599" s="71">
        <f>SUM(D7:D598)/2</f>
        <v>105905</v>
      </c>
      <c r="E599" s="77">
        <f>SUM(E7:E598)/2</f>
        <v>106134</v>
      </c>
      <c r="F599" s="73"/>
      <c r="G599" s="71">
        <f>B599-C599</f>
        <v>943</v>
      </c>
      <c r="H599" s="72">
        <f>D599-E599</f>
        <v>-229</v>
      </c>
      <c r="I599" s="37">
        <f>IF(C599=0, 0, G599/C599)</f>
        <v>0.12259490379615184</v>
      </c>
      <c r="J599" s="38">
        <f>IF(E599=0, 0, H599/E599)</f>
        <v>-2.1576497635065108E-3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7" max="16383" man="1"/>
    <brk id="107" max="16383" man="1"/>
    <brk id="166" max="16383" man="1"/>
    <brk id="227" max="16383" man="1"/>
    <brk id="284" max="16383" man="1"/>
    <brk id="343" max="16383" man="1"/>
    <brk id="402" max="16383" man="1"/>
    <brk id="460" max="16383" man="1"/>
    <brk id="521" max="16383" man="1"/>
    <brk id="57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zoomScaleNormal="100" workbookViewId="0">
      <selection activeCell="M1" sqref="M1"/>
    </sheetView>
  </sheetViews>
  <sheetFormatPr defaultRowHeight="13.2" x14ac:dyDescent="0.25"/>
  <cols>
    <col min="1" max="1" width="21.5546875" bestFit="1" customWidth="1"/>
    <col min="6" max="6" width="1.7773437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111</v>
      </c>
      <c r="B2" s="202" t="s">
        <v>102</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2022</v>
      </c>
      <c r="C6" s="58">
        <f>B6-1</f>
        <v>2021</v>
      </c>
      <c r="D6" s="57">
        <f>B6</f>
        <v>2022</v>
      </c>
      <c r="E6" s="58">
        <f>C6</f>
        <v>2021</v>
      </c>
      <c r="F6" s="64"/>
      <c r="G6" s="57" t="s">
        <v>4</v>
      </c>
      <c r="H6" s="58" t="s">
        <v>2</v>
      </c>
      <c r="I6" s="57" t="s">
        <v>4</v>
      </c>
      <c r="J6" s="58" t="s">
        <v>2</v>
      </c>
    </row>
    <row r="7" spans="1:10" x14ac:dyDescent="0.25">
      <c r="A7" s="7" t="s">
        <v>112</v>
      </c>
      <c r="B7" s="65">
        <v>1546</v>
      </c>
      <c r="C7" s="66">
        <v>1279</v>
      </c>
      <c r="D7" s="65">
        <v>17709</v>
      </c>
      <c r="E7" s="66">
        <v>20220</v>
      </c>
      <c r="F7" s="67"/>
      <c r="G7" s="65">
        <f>B7-C7</f>
        <v>267</v>
      </c>
      <c r="H7" s="66">
        <f>D7-E7</f>
        <v>-2511</v>
      </c>
      <c r="I7" s="28">
        <f>IF(C7=0, "-", IF(G7/C7&lt;10, G7/C7*100, "&gt;999"))</f>
        <v>20.875684128225174</v>
      </c>
      <c r="J7" s="29">
        <f>IF(E7=0, "-", IF(H7/E7&lt;10, H7/E7*100, "&gt;999"))</f>
        <v>-12.418397626112759</v>
      </c>
    </row>
    <row r="8" spans="1:10" x14ac:dyDescent="0.25">
      <c r="A8" s="7" t="s">
        <v>121</v>
      </c>
      <c r="B8" s="65">
        <v>4613</v>
      </c>
      <c r="C8" s="66">
        <v>3731</v>
      </c>
      <c r="D8" s="65">
        <v>54732</v>
      </c>
      <c r="E8" s="66">
        <v>52642</v>
      </c>
      <c r="F8" s="67"/>
      <c r="G8" s="65">
        <f>B8-C8</f>
        <v>882</v>
      </c>
      <c r="H8" s="66">
        <f>D8-E8</f>
        <v>2090</v>
      </c>
      <c r="I8" s="28">
        <f>IF(C8=0, "-", IF(G8/C8&lt;10, G8/C8*100, "&gt;999"))</f>
        <v>23.639774859287055</v>
      </c>
      <c r="J8" s="29">
        <f>IF(E8=0, "-", IF(H8/E8&lt;10, H8/E8*100, "&gt;999"))</f>
        <v>3.9702138976482657</v>
      </c>
    </row>
    <row r="9" spans="1:10" x14ac:dyDescent="0.25">
      <c r="A9" s="7" t="s">
        <v>127</v>
      </c>
      <c r="B9" s="65">
        <v>2049</v>
      </c>
      <c r="C9" s="66">
        <v>2303</v>
      </c>
      <c r="D9" s="65">
        <v>28781</v>
      </c>
      <c r="E9" s="66">
        <v>28678</v>
      </c>
      <c r="F9" s="67"/>
      <c r="G9" s="65">
        <f>B9-C9</f>
        <v>-254</v>
      </c>
      <c r="H9" s="66">
        <f>D9-E9</f>
        <v>103</v>
      </c>
      <c r="I9" s="28">
        <f>IF(C9=0, "-", IF(G9/C9&lt;10, G9/C9*100, "&gt;999"))</f>
        <v>-11.029092488059053</v>
      </c>
      <c r="J9" s="29">
        <f>IF(E9=0, "-", IF(H9/E9&lt;10, H9/E9*100, "&gt;999"))</f>
        <v>0.35916033196178254</v>
      </c>
    </row>
    <row r="10" spans="1:10" x14ac:dyDescent="0.25">
      <c r="A10" s="7" t="s">
        <v>128</v>
      </c>
      <c r="B10" s="65">
        <v>427</v>
      </c>
      <c r="C10" s="66">
        <v>379</v>
      </c>
      <c r="D10" s="65">
        <v>4683</v>
      </c>
      <c r="E10" s="66">
        <v>4594</v>
      </c>
      <c r="F10" s="67"/>
      <c r="G10" s="65">
        <f>B10-C10</f>
        <v>48</v>
      </c>
      <c r="H10" s="66">
        <f>D10-E10</f>
        <v>89</v>
      </c>
      <c r="I10" s="28">
        <f>IF(C10=0, "-", IF(G10/C10&lt;10, G10/C10*100, "&gt;999"))</f>
        <v>12.664907651715041</v>
      </c>
      <c r="J10" s="29">
        <f>IF(E10=0, "-", IF(H10/E10&lt;10, H10/E10*100, "&gt;999"))</f>
        <v>1.9373095341750108</v>
      </c>
    </row>
    <row r="11" spans="1:10" s="43" customFormat="1" x14ac:dyDescent="0.25">
      <c r="A11" s="27" t="s">
        <v>0</v>
      </c>
      <c r="B11" s="71">
        <f>SUM(B7:B10)</f>
        <v>8635</v>
      </c>
      <c r="C11" s="72">
        <f>SUM(C7:C10)</f>
        <v>7692</v>
      </c>
      <c r="D11" s="71">
        <f>SUM(D7:D10)</f>
        <v>105905</v>
      </c>
      <c r="E11" s="72">
        <f>SUM(E7:E10)</f>
        <v>106134</v>
      </c>
      <c r="F11" s="73"/>
      <c r="G11" s="71">
        <f>B11-C11</f>
        <v>943</v>
      </c>
      <c r="H11" s="72">
        <f>D11-E11</f>
        <v>-229</v>
      </c>
      <c r="I11" s="44">
        <f>IF(C11=0, 0, G11/C11*100)</f>
        <v>12.259490379615185</v>
      </c>
      <c r="J11" s="45">
        <f>IF(E11=0, 0, H11/E11*100)</f>
        <v>-0.21576497635065109</v>
      </c>
    </row>
    <row r="13" spans="1:10" x14ac:dyDescent="0.25">
      <c r="A13" s="3"/>
      <c r="B13" s="196" t="s">
        <v>1</v>
      </c>
      <c r="C13" s="197"/>
      <c r="D13" s="196" t="s">
        <v>2</v>
      </c>
      <c r="E13" s="197"/>
      <c r="F13" s="59"/>
      <c r="G13" s="196" t="s">
        <v>3</v>
      </c>
      <c r="H13" s="200"/>
      <c r="I13" s="200"/>
      <c r="J13" s="197"/>
    </row>
    <row r="14" spans="1:10" x14ac:dyDescent="0.25">
      <c r="A14" s="7" t="s">
        <v>113</v>
      </c>
      <c r="B14" s="65">
        <v>63</v>
      </c>
      <c r="C14" s="66">
        <v>97</v>
      </c>
      <c r="D14" s="65">
        <v>609</v>
      </c>
      <c r="E14" s="66">
        <v>1278</v>
      </c>
      <c r="F14" s="67"/>
      <c r="G14" s="65">
        <f t="shared" ref="G14:G34" si="0">B14-C14</f>
        <v>-34</v>
      </c>
      <c r="H14" s="66">
        <f t="shared" ref="H14:H34" si="1">D14-E14</f>
        <v>-669</v>
      </c>
      <c r="I14" s="28">
        <f t="shared" ref="I14:I33" si="2">IF(C14=0, "-", IF(G14/C14&lt;10, G14/C14*100, "&gt;999"))</f>
        <v>-35.051546391752574</v>
      </c>
      <c r="J14" s="29">
        <f t="shared" ref="J14:J33" si="3">IF(E14=0, "-", IF(H14/E14&lt;10, H14/E14*100, "&gt;999"))</f>
        <v>-52.347417840375584</v>
      </c>
    </row>
    <row r="15" spans="1:10" x14ac:dyDescent="0.25">
      <c r="A15" s="7" t="s">
        <v>114</v>
      </c>
      <c r="B15" s="65">
        <v>352</v>
      </c>
      <c r="C15" s="66">
        <v>298</v>
      </c>
      <c r="D15" s="65">
        <v>4471</v>
      </c>
      <c r="E15" s="66">
        <v>4453</v>
      </c>
      <c r="F15" s="67"/>
      <c r="G15" s="65">
        <f t="shared" si="0"/>
        <v>54</v>
      </c>
      <c r="H15" s="66">
        <f t="shared" si="1"/>
        <v>18</v>
      </c>
      <c r="I15" s="28">
        <f t="shared" si="2"/>
        <v>18.120805369127517</v>
      </c>
      <c r="J15" s="29">
        <f t="shared" si="3"/>
        <v>0.4042218728946777</v>
      </c>
    </row>
    <row r="16" spans="1:10" x14ac:dyDescent="0.25">
      <c r="A16" s="7" t="s">
        <v>115</v>
      </c>
      <c r="B16" s="65">
        <v>538</v>
      </c>
      <c r="C16" s="66">
        <v>533</v>
      </c>
      <c r="D16" s="65">
        <v>7733</v>
      </c>
      <c r="E16" s="66">
        <v>10126</v>
      </c>
      <c r="F16" s="67"/>
      <c r="G16" s="65">
        <f t="shared" si="0"/>
        <v>5</v>
      </c>
      <c r="H16" s="66">
        <f t="shared" si="1"/>
        <v>-2393</v>
      </c>
      <c r="I16" s="28">
        <f t="shared" si="2"/>
        <v>0.93808630393996251</v>
      </c>
      <c r="J16" s="29">
        <f t="shared" si="3"/>
        <v>-23.632233853446575</v>
      </c>
    </row>
    <row r="17" spans="1:10" x14ac:dyDescent="0.25">
      <c r="A17" s="7" t="s">
        <v>116</v>
      </c>
      <c r="B17" s="65">
        <v>417</v>
      </c>
      <c r="C17" s="66">
        <v>190</v>
      </c>
      <c r="D17" s="65">
        <v>2922</v>
      </c>
      <c r="E17" s="66">
        <v>2461</v>
      </c>
      <c r="F17" s="67"/>
      <c r="G17" s="65">
        <f t="shared" si="0"/>
        <v>227</v>
      </c>
      <c r="H17" s="66">
        <f t="shared" si="1"/>
        <v>461</v>
      </c>
      <c r="I17" s="28">
        <f t="shared" si="2"/>
        <v>119.47368421052632</v>
      </c>
      <c r="J17" s="29">
        <f t="shared" si="3"/>
        <v>18.732222673709874</v>
      </c>
    </row>
    <row r="18" spans="1:10" x14ac:dyDescent="0.25">
      <c r="A18" s="7" t="s">
        <v>117</v>
      </c>
      <c r="B18" s="65">
        <v>31</v>
      </c>
      <c r="C18" s="66">
        <v>24</v>
      </c>
      <c r="D18" s="65">
        <v>396</v>
      </c>
      <c r="E18" s="66">
        <v>337</v>
      </c>
      <c r="F18" s="67"/>
      <c r="G18" s="65">
        <f t="shared" si="0"/>
        <v>7</v>
      </c>
      <c r="H18" s="66">
        <f t="shared" si="1"/>
        <v>59</v>
      </c>
      <c r="I18" s="28">
        <f t="shared" si="2"/>
        <v>29.166666666666668</v>
      </c>
      <c r="J18" s="29">
        <f t="shared" si="3"/>
        <v>17.507418397626111</v>
      </c>
    </row>
    <row r="19" spans="1:10" x14ac:dyDescent="0.25">
      <c r="A19" s="7" t="s">
        <v>118</v>
      </c>
      <c r="B19" s="65">
        <v>2</v>
      </c>
      <c r="C19" s="66">
        <v>2</v>
      </c>
      <c r="D19" s="65">
        <v>37</v>
      </c>
      <c r="E19" s="66">
        <v>39</v>
      </c>
      <c r="F19" s="67"/>
      <c r="G19" s="65">
        <f t="shared" si="0"/>
        <v>0</v>
      </c>
      <c r="H19" s="66">
        <f t="shared" si="1"/>
        <v>-2</v>
      </c>
      <c r="I19" s="28">
        <f t="shared" si="2"/>
        <v>0</v>
      </c>
      <c r="J19" s="29">
        <f t="shared" si="3"/>
        <v>-5.1282051282051277</v>
      </c>
    </row>
    <row r="20" spans="1:10" x14ac:dyDescent="0.25">
      <c r="A20" s="7" t="s">
        <v>119</v>
      </c>
      <c r="B20" s="65">
        <v>86</v>
      </c>
      <c r="C20" s="66">
        <v>92</v>
      </c>
      <c r="D20" s="65">
        <v>950</v>
      </c>
      <c r="E20" s="66">
        <v>860</v>
      </c>
      <c r="F20" s="67"/>
      <c r="G20" s="65">
        <f t="shared" si="0"/>
        <v>-6</v>
      </c>
      <c r="H20" s="66">
        <f t="shared" si="1"/>
        <v>90</v>
      </c>
      <c r="I20" s="28">
        <f t="shared" si="2"/>
        <v>-6.5217391304347823</v>
      </c>
      <c r="J20" s="29">
        <f t="shared" si="3"/>
        <v>10.465116279069768</v>
      </c>
    </row>
    <row r="21" spans="1:10" x14ac:dyDescent="0.25">
      <c r="A21" s="7" t="s">
        <v>120</v>
      </c>
      <c r="B21" s="65">
        <v>57</v>
      </c>
      <c r="C21" s="66">
        <v>43</v>
      </c>
      <c r="D21" s="65">
        <v>591</v>
      </c>
      <c r="E21" s="66">
        <v>666</v>
      </c>
      <c r="F21" s="67"/>
      <c r="G21" s="65">
        <f t="shared" si="0"/>
        <v>14</v>
      </c>
      <c r="H21" s="66">
        <f t="shared" si="1"/>
        <v>-75</v>
      </c>
      <c r="I21" s="28">
        <f t="shared" si="2"/>
        <v>32.558139534883722</v>
      </c>
      <c r="J21" s="29">
        <f t="shared" si="3"/>
        <v>-11.261261261261261</v>
      </c>
    </row>
    <row r="22" spans="1:10" x14ac:dyDescent="0.25">
      <c r="A22" s="142" t="s">
        <v>122</v>
      </c>
      <c r="B22" s="143">
        <v>432</v>
      </c>
      <c r="C22" s="144">
        <v>425</v>
      </c>
      <c r="D22" s="143">
        <v>5287</v>
      </c>
      <c r="E22" s="144">
        <v>4820</v>
      </c>
      <c r="F22" s="145"/>
      <c r="G22" s="143">
        <f t="shared" si="0"/>
        <v>7</v>
      </c>
      <c r="H22" s="144">
        <f t="shared" si="1"/>
        <v>467</v>
      </c>
      <c r="I22" s="146">
        <f t="shared" si="2"/>
        <v>1.6470588235294119</v>
      </c>
      <c r="J22" s="147">
        <f t="shared" si="3"/>
        <v>9.6887966804979264</v>
      </c>
    </row>
    <row r="23" spans="1:10" x14ac:dyDescent="0.25">
      <c r="A23" s="7" t="s">
        <v>123</v>
      </c>
      <c r="B23" s="65">
        <v>906</v>
      </c>
      <c r="C23" s="66">
        <v>852</v>
      </c>
      <c r="D23" s="65">
        <v>12690</v>
      </c>
      <c r="E23" s="66">
        <v>13226</v>
      </c>
      <c r="F23" s="67"/>
      <c r="G23" s="65">
        <f t="shared" si="0"/>
        <v>54</v>
      </c>
      <c r="H23" s="66">
        <f t="shared" si="1"/>
        <v>-536</v>
      </c>
      <c r="I23" s="28">
        <f t="shared" si="2"/>
        <v>6.3380281690140841</v>
      </c>
      <c r="J23" s="29">
        <f t="shared" si="3"/>
        <v>-4.0526236201421444</v>
      </c>
    </row>
    <row r="24" spans="1:10" x14ac:dyDescent="0.25">
      <c r="A24" s="7" t="s">
        <v>124</v>
      </c>
      <c r="B24" s="65">
        <v>1909</v>
      </c>
      <c r="C24" s="66">
        <v>1362</v>
      </c>
      <c r="D24" s="65">
        <v>19734</v>
      </c>
      <c r="E24" s="66">
        <v>17411</v>
      </c>
      <c r="F24" s="67"/>
      <c r="G24" s="65">
        <f t="shared" si="0"/>
        <v>547</v>
      </c>
      <c r="H24" s="66">
        <f t="shared" si="1"/>
        <v>2323</v>
      </c>
      <c r="I24" s="28">
        <f t="shared" si="2"/>
        <v>40.161527165932455</v>
      </c>
      <c r="J24" s="29">
        <f t="shared" si="3"/>
        <v>13.342140026420079</v>
      </c>
    </row>
    <row r="25" spans="1:10" x14ac:dyDescent="0.25">
      <c r="A25" s="7" t="s">
        <v>125</v>
      </c>
      <c r="B25" s="65">
        <v>1040</v>
      </c>
      <c r="C25" s="66">
        <v>976</v>
      </c>
      <c r="D25" s="65">
        <v>14008</v>
      </c>
      <c r="E25" s="66">
        <v>14083</v>
      </c>
      <c r="F25" s="67"/>
      <c r="G25" s="65">
        <f t="shared" si="0"/>
        <v>64</v>
      </c>
      <c r="H25" s="66">
        <f t="shared" si="1"/>
        <v>-75</v>
      </c>
      <c r="I25" s="28">
        <f t="shared" si="2"/>
        <v>6.557377049180328</v>
      </c>
      <c r="J25" s="29">
        <f t="shared" si="3"/>
        <v>-0.5325569835972449</v>
      </c>
    </row>
    <row r="26" spans="1:10" x14ac:dyDescent="0.25">
      <c r="A26" s="7" t="s">
        <v>126</v>
      </c>
      <c r="B26" s="65">
        <v>326</v>
      </c>
      <c r="C26" s="66">
        <v>116</v>
      </c>
      <c r="D26" s="65">
        <v>3013</v>
      </c>
      <c r="E26" s="66">
        <v>3102</v>
      </c>
      <c r="F26" s="67"/>
      <c r="G26" s="65">
        <f t="shared" si="0"/>
        <v>210</v>
      </c>
      <c r="H26" s="66">
        <f t="shared" si="1"/>
        <v>-89</v>
      </c>
      <c r="I26" s="28">
        <f t="shared" si="2"/>
        <v>181.0344827586207</v>
      </c>
      <c r="J26" s="29">
        <f t="shared" si="3"/>
        <v>-2.8691166989039329</v>
      </c>
    </row>
    <row r="27" spans="1:10" x14ac:dyDescent="0.25">
      <c r="A27" s="142" t="s">
        <v>129</v>
      </c>
      <c r="B27" s="143">
        <v>34</v>
      </c>
      <c r="C27" s="144">
        <v>65</v>
      </c>
      <c r="D27" s="143">
        <v>579</v>
      </c>
      <c r="E27" s="144">
        <v>626</v>
      </c>
      <c r="F27" s="145"/>
      <c r="G27" s="143">
        <f t="shared" si="0"/>
        <v>-31</v>
      </c>
      <c r="H27" s="144">
        <f t="shared" si="1"/>
        <v>-47</v>
      </c>
      <c r="I27" s="146">
        <f t="shared" si="2"/>
        <v>-47.692307692307693</v>
      </c>
      <c r="J27" s="147">
        <f t="shared" si="3"/>
        <v>-7.5079872204472844</v>
      </c>
    </row>
    <row r="28" spans="1:10" x14ac:dyDescent="0.25">
      <c r="A28" s="7" t="s">
        <v>130</v>
      </c>
      <c r="B28" s="65">
        <v>3</v>
      </c>
      <c r="C28" s="66">
        <v>3</v>
      </c>
      <c r="D28" s="65">
        <v>82</v>
      </c>
      <c r="E28" s="66">
        <v>79</v>
      </c>
      <c r="F28" s="67"/>
      <c r="G28" s="65">
        <f t="shared" si="0"/>
        <v>0</v>
      </c>
      <c r="H28" s="66">
        <f t="shared" si="1"/>
        <v>3</v>
      </c>
      <c r="I28" s="28">
        <f t="shared" si="2"/>
        <v>0</v>
      </c>
      <c r="J28" s="29">
        <f t="shared" si="3"/>
        <v>3.79746835443038</v>
      </c>
    </row>
    <row r="29" spans="1:10" x14ac:dyDescent="0.25">
      <c r="A29" s="7" t="s">
        <v>131</v>
      </c>
      <c r="B29" s="65">
        <v>5</v>
      </c>
      <c r="C29" s="66">
        <v>6</v>
      </c>
      <c r="D29" s="65">
        <v>125</v>
      </c>
      <c r="E29" s="66">
        <v>127</v>
      </c>
      <c r="F29" s="67"/>
      <c r="G29" s="65">
        <f t="shared" si="0"/>
        <v>-1</v>
      </c>
      <c r="H29" s="66">
        <f t="shared" si="1"/>
        <v>-2</v>
      </c>
      <c r="I29" s="28">
        <f t="shared" si="2"/>
        <v>-16.666666666666664</v>
      </c>
      <c r="J29" s="29">
        <f t="shared" si="3"/>
        <v>-1.5748031496062991</v>
      </c>
    </row>
    <row r="30" spans="1:10" x14ac:dyDescent="0.25">
      <c r="A30" s="7" t="s">
        <v>132</v>
      </c>
      <c r="B30" s="65">
        <v>126</v>
      </c>
      <c r="C30" s="66">
        <v>160</v>
      </c>
      <c r="D30" s="65">
        <v>1553</v>
      </c>
      <c r="E30" s="66">
        <v>1843</v>
      </c>
      <c r="F30" s="67"/>
      <c r="G30" s="65">
        <f t="shared" si="0"/>
        <v>-34</v>
      </c>
      <c r="H30" s="66">
        <f t="shared" si="1"/>
        <v>-290</v>
      </c>
      <c r="I30" s="28">
        <f t="shared" si="2"/>
        <v>-21.25</v>
      </c>
      <c r="J30" s="29">
        <f t="shared" si="3"/>
        <v>-15.735214324470972</v>
      </c>
    </row>
    <row r="31" spans="1:10" x14ac:dyDescent="0.25">
      <c r="A31" s="7" t="s">
        <v>133</v>
      </c>
      <c r="B31" s="65">
        <v>183</v>
      </c>
      <c r="C31" s="66">
        <v>265</v>
      </c>
      <c r="D31" s="65">
        <v>2829</v>
      </c>
      <c r="E31" s="66">
        <v>2980</v>
      </c>
      <c r="F31" s="67"/>
      <c r="G31" s="65">
        <f t="shared" si="0"/>
        <v>-82</v>
      </c>
      <c r="H31" s="66">
        <f t="shared" si="1"/>
        <v>-151</v>
      </c>
      <c r="I31" s="28">
        <f t="shared" si="2"/>
        <v>-30.943396226415093</v>
      </c>
      <c r="J31" s="29">
        <f t="shared" si="3"/>
        <v>-5.0671140939597317</v>
      </c>
    </row>
    <row r="32" spans="1:10" x14ac:dyDescent="0.25">
      <c r="A32" s="7" t="s">
        <v>134</v>
      </c>
      <c r="B32" s="65">
        <v>1698</v>
      </c>
      <c r="C32" s="66">
        <v>1804</v>
      </c>
      <c r="D32" s="65">
        <v>23613</v>
      </c>
      <c r="E32" s="66">
        <v>23023</v>
      </c>
      <c r="F32" s="67"/>
      <c r="G32" s="65">
        <f t="shared" si="0"/>
        <v>-106</v>
      </c>
      <c r="H32" s="66">
        <f t="shared" si="1"/>
        <v>590</v>
      </c>
      <c r="I32" s="28">
        <f t="shared" si="2"/>
        <v>-5.8758314855875833</v>
      </c>
      <c r="J32" s="29">
        <f t="shared" si="3"/>
        <v>2.5626547365677799</v>
      </c>
    </row>
    <row r="33" spans="1:10" x14ac:dyDescent="0.25">
      <c r="A33" s="142" t="s">
        <v>128</v>
      </c>
      <c r="B33" s="143">
        <v>427</v>
      </c>
      <c r="C33" s="144">
        <v>379</v>
      </c>
      <c r="D33" s="143">
        <v>4683</v>
      </c>
      <c r="E33" s="144">
        <v>4594</v>
      </c>
      <c r="F33" s="145"/>
      <c r="G33" s="143">
        <f t="shared" si="0"/>
        <v>48</v>
      </c>
      <c r="H33" s="144">
        <f t="shared" si="1"/>
        <v>89</v>
      </c>
      <c r="I33" s="146">
        <f t="shared" si="2"/>
        <v>12.664907651715041</v>
      </c>
      <c r="J33" s="147">
        <f t="shared" si="3"/>
        <v>1.9373095341750108</v>
      </c>
    </row>
    <row r="34" spans="1:10" s="43" customFormat="1" x14ac:dyDescent="0.25">
      <c r="A34" s="27" t="s">
        <v>0</v>
      </c>
      <c r="B34" s="71">
        <f>SUM(B14:B33)</f>
        <v>8635</v>
      </c>
      <c r="C34" s="72">
        <f>SUM(C14:C33)</f>
        <v>7692</v>
      </c>
      <c r="D34" s="71">
        <f>SUM(D14:D33)</f>
        <v>105905</v>
      </c>
      <c r="E34" s="72">
        <f>SUM(E14:E33)</f>
        <v>106134</v>
      </c>
      <c r="F34" s="73"/>
      <c r="G34" s="71">
        <f t="shared" si="0"/>
        <v>943</v>
      </c>
      <c r="H34" s="72">
        <f t="shared" si="1"/>
        <v>-229</v>
      </c>
      <c r="I34" s="44">
        <f>IF(C34=0, 0, G34/C34*100)</f>
        <v>12.259490379615185</v>
      </c>
      <c r="J34" s="45">
        <f>IF(E34=0, 0, H34/E34*100)</f>
        <v>-0.21576497635065109</v>
      </c>
    </row>
    <row r="36" spans="1:10" x14ac:dyDescent="0.25">
      <c r="E36" s="201" t="s">
        <v>8</v>
      </c>
      <c r="F36" s="201"/>
      <c r="G36" s="201"/>
    </row>
    <row r="37" spans="1:10" x14ac:dyDescent="0.25">
      <c r="A37" s="3"/>
      <c r="B37" s="196" t="s">
        <v>1</v>
      </c>
      <c r="C37" s="197"/>
      <c r="D37" s="196" t="s">
        <v>2</v>
      </c>
      <c r="E37" s="197"/>
      <c r="F37" s="59"/>
      <c r="G37" s="196" t="s">
        <v>9</v>
      </c>
      <c r="H37" s="197"/>
    </row>
    <row r="38" spans="1:10" x14ac:dyDescent="0.25">
      <c r="A38" s="27"/>
      <c r="B38" s="57">
        <f>B6</f>
        <v>2022</v>
      </c>
      <c r="C38" s="58">
        <f>C6</f>
        <v>2021</v>
      </c>
      <c r="D38" s="57">
        <f>D6</f>
        <v>2022</v>
      </c>
      <c r="E38" s="58">
        <f>E6</f>
        <v>2021</v>
      </c>
      <c r="F38" s="64"/>
      <c r="G38" s="57" t="s">
        <v>4</v>
      </c>
      <c r="H38" s="58" t="s">
        <v>2</v>
      </c>
    </row>
    <row r="39" spans="1:10" x14ac:dyDescent="0.25">
      <c r="A39" s="7" t="s">
        <v>112</v>
      </c>
      <c r="B39" s="30">
        <f>$B$7/$B$11*100</f>
        <v>17.903879559930516</v>
      </c>
      <c r="C39" s="31">
        <f>$C$7/$C$11*100</f>
        <v>16.627665106604265</v>
      </c>
      <c r="D39" s="30">
        <f>$D$7/$D$11*100</f>
        <v>16.721590104338794</v>
      </c>
      <c r="E39" s="31">
        <f>$E$7/$E$11*100</f>
        <v>19.051387868166657</v>
      </c>
      <c r="F39" s="32"/>
      <c r="G39" s="30">
        <f>B39-C39</f>
        <v>1.2762144533262507</v>
      </c>
      <c r="H39" s="31">
        <f>D39-E39</f>
        <v>-2.3297977638278624</v>
      </c>
    </row>
    <row r="40" spans="1:10" x14ac:dyDescent="0.25">
      <c r="A40" s="7" t="s">
        <v>121</v>
      </c>
      <c r="B40" s="30">
        <f>$B$8/$B$11*100</f>
        <v>53.422119281991897</v>
      </c>
      <c r="C40" s="31">
        <f>$C$8/$C$11*100</f>
        <v>48.504940197607901</v>
      </c>
      <c r="D40" s="30">
        <f>$D$8/$D$11*100</f>
        <v>51.680279495774514</v>
      </c>
      <c r="E40" s="31">
        <f>$E$8/$E$11*100</f>
        <v>49.59956281681648</v>
      </c>
      <c r="F40" s="32"/>
      <c r="G40" s="30">
        <f>B40-C40</f>
        <v>4.9171790843839958</v>
      </c>
      <c r="H40" s="31">
        <f>D40-E40</f>
        <v>2.0807166789580336</v>
      </c>
    </row>
    <row r="41" spans="1:10" x14ac:dyDescent="0.25">
      <c r="A41" s="7" t="s">
        <v>127</v>
      </c>
      <c r="B41" s="30">
        <f>$B$9/$B$11*100</f>
        <v>23.729009843659526</v>
      </c>
      <c r="C41" s="31">
        <f>$C$9/$C$11*100</f>
        <v>29.940197607904317</v>
      </c>
      <c r="D41" s="30">
        <f>$D$9/$D$11*100</f>
        <v>27.176242859166234</v>
      </c>
      <c r="E41" s="31">
        <f>$E$9/$E$11*100</f>
        <v>27.020558916087211</v>
      </c>
      <c r="F41" s="32"/>
      <c r="G41" s="30">
        <f>B41-C41</f>
        <v>-6.2111877642447908</v>
      </c>
      <c r="H41" s="31">
        <f>D41-E41</f>
        <v>0.15568394307902267</v>
      </c>
    </row>
    <row r="42" spans="1:10" x14ac:dyDescent="0.25">
      <c r="A42" s="7" t="s">
        <v>128</v>
      </c>
      <c r="B42" s="30">
        <f>$B$10/$B$11*100</f>
        <v>4.9449913144180657</v>
      </c>
      <c r="C42" s="31">
        <f>$C$10/$C$11*100</f>
        <v>4.9271970878835152</v>
      </c>
      <c r="D42" s="30">
        <f>$D$10/$D$11*100</f>
        <v>4.4218875407204576</v>
      </c>
      <c r="E42" s="31">
        <f>$E$10/$E$11*100</f>
        <v>4.328490398929655</v>
      </c>
      <c r="F42" s="32"/>
      <c r="G42" s="30">
        <f>B42-C42</f>
        <v>1.7794226534550539E-2</v>
      </c>
      <c r="H42" s="31">
        <f>D42-E42</f>
        <v>9.3397141790802607E-2</v>
      </c>
    </row>
    <row r="43" spans="1:10" s="43" customFormat="1" x14ac:dyDescent="0.25">
      <c r="A43" s="27" t="s">
        <v>0</v>
      </c>
      <c r="B43" s="46">
        <f>SUM(B39:B42)</f>
        <v>100</v>
      </c>
      <c r="C43" s="47">
        <f>SUM(C39:C42)</f>
        <v>100</v>
      </c>
      <c r="D43" s="46">
        <f>SUM(D39:D42)</f>
        <v>100.00000000000001</v>
      </c>
      <c r="E43" s="47">
        <f>SUM(E39:E42)</f>
        <v>100.00000000000001</v>
      </c>
      <c r="F43" s="48"/>
      <c r="G43" s="46">
        <f>B43-C43</f>
        <v>0</v>
      </c>
      <c r="H43" s="47">
        <f>D43-E43</f>
        <v>0</v>
      </c>
    </row>
    <row r="45" spans="1:10" x14ac:dyDescent="0.25">
      <c r="A45" s="3"/>
      <c r="B45" s="196" t="s">
        <v>1</v>
      </c>
      <c r="C45" s="197"/>
      <c r="D45" s="196" t="s">
        <v>2</v>
      </c>
      <c r="E45" s="197"/>
      <c r="F45" s="59"/>
      <c r="G45" s="196" t="s">
        <v>9</v>
      </c>
      <c r="H45" s="197"/>
    </row>
    <row r="46" spans="1:10" x14ac:dyDescent="0.25">
      <c r="A46" s="7" t="s">
        <v>113</v>
      </c>
      <c r="B46" s="30">
        <f>$B$14/$B$34*100</f>
        <v>0.72958888245512454</v>
      </c>
      <c r="C46" s="31">
        <f>$C$14/$C$34*100</f>
        <v>1.2610504420176807</v>
      </c>
      <c r="D46" s="30">
        <f>$D$14/$D$34*100</f>
        <v>0.57504367121476796</v>
      </c>
      <c r="E46" s="31">
        <f>$E$14/$E$34*100</f>
        <v>1.2041381649612755</v>
      </c>
      <c r="F46" s="32"/>
      <c r="G46" s="30">
        <f t="shared" ref="G46:G66" si="4">B46-C46</f>
        <v>-0.53146155956255614</v>
      </c>
      <c r="H46" s="31">
        <f t="shared" ref="H46:H66" si="5">D46-E46</f>
        <v>-0.6290944937465075</v>
      </c>
    </row>
    <row r="47" spans="1:10" x14ac:dyDescent="0.25">
      <c r="A47" s="7" t="s">
        <v>114</v>
      </c>
      <c r="B47" s="30">
        <f>$B$15/$B$34*100</f>
        <v>4.0764331210191083</v>
      </c>
      <c r="C47" s="31">
        <f>$C$15/$C$34*100</f>
        <v>3.8741549661986481</v>
      </c>
      <c r="D47" s="30">
        <f>$D$15/$D$34*100</f>
        <v>4.2217081346489778</v>
      </c>
      <c r="E47" s="31">
        <f>$E$15/$E$34*100</f>
        <v>4.1956394746264154</v>
      </c>
      <c r="F47" s="32"/>
      <c r="G47" s="30">
        <f t="shared" si="4"/>
        <v>0.20227815482046019</v>
      </c>
      <c r="H47" s="31">
        <f t="shared" si="5"/>
        <v>2.6068660022562362E-2</v>
      </c>
    </row>
    <row r="48" spans="1:10" x14ac:dyDescent="0.25">
      <c r="A48" s="7" t="s">
        <v>115</v>
      </c>
      <c r="B48" s="30">
        <f>$B$16/$B$34*100</f>
        <v>6.2304574406485234</v>
      </c>
      <c r="C48" s="31">
        <f>$C$16/$C$34*100</f>
        <v>6.9292771710868433</v>
      </c>
      <c r="D48" s="30">
        <f>$D$16/$D$34*100</f>
        <v>7.3018271092016436</v>
      </c>
      <c r="E48" s="31">
        <f>$E$16/$E$34*100</f>
        <v>9.5407692162737678</v>
      </c>
      <c r="F48" s="32"/>
      <c r="G48" s="30">
        <f t="shared" si="4"/>
        <v>-0.69881973043831991</v>
      </c>
      <c r="H48" s="31">
        <f t="shared" si="5"/>
        <v>-2.2389421070721243</v>
      </c>
    </row>
    <row r="49" spans="1:8" x14ac:dyDescent="0.25">
      <c r="A49" s="7" t="s">
        <v>116</v>
      </c>
      <c r="B49" s="30">
        <f>$B$17/$B$34*100</f>
        <v>4.8291835552982043</v>
      </c>
      <c r="C49" s="31">
        <f>$C$17/$C$34*100</f>
        <v>2.4700988039521579</v>
      </c>
      <c r="D49" s="30">
        <f>$D$17/$D$34*100</f>
        <v>2.7590765308531231</v>
      </c>
      <c r="E49" s="31">
        <f>$E$17/$E$34*100</f>
        <v>2.3187668419168221</v>
      </c>
      <c r="F49" s="32"/>
      <c r="G49" s="30">
        <f t="shared" si="4"/>
        <v>2.3590847513460464</v>
      </c>
      <c r="H49" s="31">
        <f t="shared" si="5"/>
        <v>0.44030968893630096</v>
      </c>
    </row>
    <row r="50" spans="1:8" x14ac:dyDescent="0.25">
      <c r="A50" s="7" t="s">
        <v>117</v>
      </c>
      <c r="B50" s="30">
        <f>$B$18/$B$34*100</f>
        <v>0.3590040532715692</v>
      </c>
      <c r="C50" s="31">
        <f>$C$18/$C$34*100</f>
        <v>0.31201248049921998</v>
      </c>
      <c r="D50" s="30">
        <f>$D$18/$D$34*100</f>
        <v>0.37392002266181956</v>
      </c>
      <c r="E50" s="31">
        <f>$E$18/$E$34*100</f>
        <v>0.31752313113611091</v>
      </c>
      <c r="F50" s="32"/>
      <c r="G50" s="30">
        <f t="shared" si="4"/>
        <v>4.6991572772349222E-2</v>
      </c>
      <c r="H50" s="31">
        <f t="shared" si="5"/>
        <v>5.6396891525708648E-2</v>
      </c>
    </row>
    <row r="51" spans="1:8" x14ac:dyDescent="0.25">
      <c r="A51" s="7" t="s">
        <v>118</v>
      </c>
      <c r="B51" s="30">
        <f>$B$19/$B$34*100</f>
        <v>2.3161551823972205E-2</v>
      </c>
      <c r="C51" s="31">
        <f>$C$19/$C$34*100</f>
        <v>2.6001040041601666E-2</v>
      </c>
      <c r="D51" s="30">
        <f>$D$19/$D$34*100</f>
        <v>3.4936971814361929E-2</v>
      </c>
      <c r="E51" s="31">
        <f>$E$19/$E$34*100</f>
        <v>3.6746000339193848E-2</v>
      </c>
      <c r="F51" s="32"/>
      <c r="G51" s="30">
        <f t="shared" si="4"/>
        <v>-2.8394882176294607E-3</v>
      </c>
      <c r="H51" s="31">
        <f t="shared" si="5"/>
        <v>-1.8090285248319182E-3</v>
      </c>
    </row>
    <row r="52" spans="1:8" x14ac:dyDescent="0.25">
      <c r="A52" s="7" t="s">
        <v>119</v>
      </c>
      <c r="B52" s="30">
        <f>$B$20/$B$34*100</f>
        <v>0.9959467284308049</v>
      </c>
      <c r="C52" s="31">
        <f>$C$20/$C$34*100</f>
        <v>1.1960478419136766</v>
      </c>
      <c r="D52" s="30">
        <f>$D$20/$D$34*100</f>
        <v>0.89703035739577919</v>
      </c>
      <c r="E52" s="31">
        <f>$E$20/$E$34*100</f>
        <v>0.81029641773606942</v>
      </c>
      <c r="F52" s="32"/>
      <c r="G52" s="30">
        <f t="shared" si="4"/>
        <v>-0.20010111348287174</v>
      </c>
      <c r="H52" s="31">
        <f t="shared" si="5"/>
        <v>8.6733939659709769E-2</v>
      </c>
    </row>
    <row r="53" spans="1:8" x14ac:dyDescent="0.25">
      <c r="A53" s="7" t="s">
        <v>120</v>
      </c>
      <c r="B53" s="30">
        <f>$B$21/$B$34*100</f>
        <v>0.66010422698320792</v>
      </c>
      <c r="C53" s="31">
        <f>$C$21/$C$34*100</f>
        <v>0.5590223608944358</v>
      </c>
      <c r="D53" s="30">
        <f>$D$21/$D$34*100</f>
        <v>0.55804730654832158</v>
      </c>
      <c r="E53" s="31">
        <f>$E$21/$E$34*100</f>
        <v>0.62750862117700268</v>
      </c>
      <c r="F53" s="32"/>
      <c r="G53" s="30">
        <f t="shared" si="4"/>
        <v>0.10108186608877212</v>
      </c>
      <c r="H53" s="31">
        <f t="shared" si="5"/>
        <v>-6.9461314628681103E-2</v>
      </c>
    </row>
    <row r="54" spans="1:8" x14ac:dyDescent="0.25">
      <c r="A54" s="142" t="s">
        <v>122</v>
      </c>
      <c r="B54" s="148">
        <f>$B$22/$B$34*100</f>
        <v>5.0028951939779969</v>
      </c>
      <c r="C54" s="149">
        <f>$C$22/$C$34*100</f>
        <v>5.5252210088403535</v>
      </c>
      <c r="D54" s="148">
        <f>$D$22/$D$34*100</f>
        <v>4.992209999527879</v>
      </c>
      <c r="E54" s="149">
        <f>$E$22/$E$34*100</f>
        <v>4.541428759869599</v>
      </c>
      <c r="F54" s="150"/>
      <c r="G54" s="148">
        <f t="shared" si="4"/>
        <v>-0.52232581486235663</v>
      </c>
      <c r="H54" s="149">
        <f t="shared" si="5"/>
        <v>0.45078123965827999</v>
      </c>
    </row>
    <row r="55" spans="1:8" x14ac:dyDescent="0.25">
      <c r="A55" s="7" t="s">
        <v>123</v>
      </c>
      <c r="B55" s="30">
        <f>$B$23/$B$34*100</f>
        <v>10.492182976259409</v>
      </c>
      <c r="C55" s="31">
        <f>$C$23/$C$34*100</f>
        <v>11.076443057722308</v>
      </c>
      <c r="D55" s="30">
        <f>$D$23/$D$34*100</f>
        <v>11.982437089844671</v>
      </c>
      <c r="E55" s="31">
        <f>$E$23/$E$34*100</f>
        <v>12.461605140671226</v>
      </c>
      <c r="F55" s="32"/>
      <c r="G55" s="30">
        <f t="shared" si="4"/>
        <v>-0.58426008146289909</v>
      </c>
      <c r="H55" s="31">
        <f t="shared" si="5"/>
        <v>-0.479168050826555</v>
      </c>
    </row>
    <row r="56" spans="1:8" x14ac:dyDescent="0.25">
      <c r="A56" s="7" t="s">
        <v>124</v>
      </c>
      <c r="B56" s="30">
        <f>$B$24/$B$34*100</f>
        <v>22.107701215981471</v>
      </c>
      <c r="C56" s="31">
        <f>$C$24/$C$34*100</f>
        <v>17.706708268330733</v>
      </c>
      <c r="D56" s="30">
        <f>$D$24/$D$34*100</f>
        <v>18.633681129314009</v>
      </c>
      <c r="E56" s="31">
        <f>$E$24/$E$34*100</f>
        <v>16.404733638607798</v>
      </c>
      <c r="F56" s="32"/>
      <c r="G56" s="30">
        <f t="shared" si="4"/>
        <v>4.4009929476507388</v>
      </c>
      <c r="H56" s="31">
        <f t="shared" si="5"/>
        <v>2.2289474907062115</v>
      </c>
    </row>
    <row r="57" spans="1:8" x14ac:dyDescent="0.25">
      <c r="A57" s="7" t="s">
        <v>125</v>
      </c>
      <c r="B57" s="30">
        <f>$B$25/$B$34*100</f>
        <v>12.044006948465547</v>
      </c>
      <c r="C57" s="31">
        <f>$C$25/$C$34*100</f>
        <v>12.688507540301613</v>
      </c>
      <c r="D57" s="30">
        <f>$D$25/$D$34*100</f>
        <v>13.226948680421133</v>
      </c>
      <c r="E57" s="31">
        <f>$E$25/$E$34*100</f>
        <v>13.269074942996589</v>
      </c>
      <c r="F57" s="32"/>
      <c r="G57" s="30">
        <f t="shared" si="4"/>
        <v>-0.64450059183606534</v>
      </c>
      <c r="H57" s="31">
        <f t="shared" si="5"/>
        <v>-4.2126262575456153E-2</v>
      </c>
    </row>
    <row r="58" spans="1:8" x14ac:dyDescent="0.25">
      <c r="A58" s="7" t="s">
        <v>126</v>
      </c>
      <c r="B58" s="30">
        <f>$B$26/$B$34*100</f>
        <v>3.7753329473074695</v>
      </c>
      <c r="C58" s="31">
        <f>$C$26/$C$34*100</f>
        <v>1.5080603224128966</v>
      </c>
      <c r="D58" s="30">
        <f>$D$26/$D$34*100</f>
        <v>2.845002596666824</v>
      </c>
      <c r="E58" s="31">
        <f>$E$26/$E$34*100</f>
        <v>2.9227203346712645</v>
      </c>
      <c r="F58" s="32"/>
      <c r="G58" s="30">
        <f t="shared" si="4"/>
        <v>2.2672726248945727</v>
      </c>
      <c r="H58" s="31">
        <f t="shared" si="5"/>
        <v>-7.7717738004440484E-2</v>
      </c>
    </row>
    <row r="59" spans="1:8" x14ac:dyDescent="0.25">
      <c r="A59" s="142" t="s">
        <v>129</v>
      </c>
      <c r="B59" s="148">
        <f>$B$27/$B$34*100</f>
        <v>0.39374638100752746</v>
      </c>
      <c r="C59" s="149">
        <f>$C$27/$C$34*100</f>
        <v>0.84503380135205408</v>
      </c>
      <c r="D59" s="148">
        <f>$D$27/$D$34*100</f>
        <v>0.54671639677069073</v>
      </c>
      <c r="E59" s="149">
        <f>$E$27/$E$34*100</f>
        <v>0.58982041570090649</v>
      </c>
      <c r="F59" s="150"/>
      <c r="G59" s="148">
        <f t="shared" si="4"/>
        <v>-0.45128742034452662</v>
      </c>
      <c r="H59" s="149">
        <f t="shared" si="5"/>
        <v>-4.3104018930215759E-2</v>
      </c>
    </row>
    <row r="60" spans="1:8" x14ac:dyDescent="0.25">
      <c r="A60" s="7" t="s">
        <v>130</v>
      </c>
      <c r="B60" s="30">
        <f>$B$28/$B$34*100</f>
        <v>3.4742327735958305E-2</v>
      </c>
      <c r="C60" s="31">
        <f>$C$28/$C$34*100</f>
        <v>3.9001560062402497E-2</v>
      </c>
      <c r="D60" s="30">
        <f>$D$28/$D$34*100</f>
        <v>7.7427883480477785E-2</v>
      </c>
      <c r="E60" s="31">
        <f>$E$28/$E$34*100</f>
        <v>7.4434205815290103E-2</v>
      </c>
      <c r="F60" s="32"/>
      <c r="G60" s="30">
        <f t="shared" si="4"/>
        <v>-4.2592323264441928E-3</v>
      </c>
      <c r="H60" s="31">
        <f t="shared" si="5"/>
        <v>2.9936776651876829E-3</v>
      </c>
    </row>
    <row r="61" spans="1:8" x14ac:dyDescent="0.25">
      <c r="A61" s="7" t="s">
        <v>131</v>
      </c>
      <c r="B61" s="30">
        <f>$B$29/$B$34*100</f>
        <v>5.790387955993051E-2</v>
      </c>
      <c r="C61" s="31">
        <f>$C$29/$C$34*100</f>
        <v>7.8003120124804995E-2</v>
      </c>
      <c r="D61" s="30">
        <f>$D$29/$D$34*100</f>
        <v>0.11803031018365517</v>
      </c>
      <c r="E61" s="31">
        <f>$E$29/$E$34*100</f>
        <v>0.11966005238660561</v>
      </c>
      <c r="F61" s="32"/>
      <c r="G61" s="30">
        <f t="shared" si="4"/>
        <v>-2.0099240564874485E-2</v>
      </c>
      <c r="H61" s="31">
        <f t="shared" si="5"/>
        <v>-1.6297422029504377E-3</v>
      </c>
    </row>
    <row r="62" spans="1:8" x14ac:dyDescent="0.25">
      <c r="A62" s="7" t="s">
        <v>132</v>
      </c>
      <c r="B62" s="30">
        <f>$B$30/$B$34*100</f>
        <v>1.4591777649102491</v>
      </c>
      <c r="C62" s="31">
        <f>$C$30/$C$34*100</f>
        <v>2.0800832033281331</v>
      </c>
      <c r="D62" s="30">
        <f>$D$30/$D$34*100</f>
        <v>1.4664085737217316</v>
      </c>
      <c r="E62" s="31">
        <f>$E$30/$E$34*100</f>
        <v>1.736484067311135</v>
      </c>
      <c r="F62" s="32"/>
      <c r="G62" s="30">
        <f t="shared" si="4"/>
        <v>-0.62090543841788404</v>
      </c>
      <c r="H62" s="31">
        <f t="shared" si="5"/>
        <v>-0.27007549358940341</v>
      </c>
    </row>
    <row r="63" spans="1:8" x14ac:dyDescent="0.25">
      <c r="A63" s="7" t="s">
        <v>133</v>
      </c>
      <c r="B63" s="30">
        <f>$B$31/$B$34*100</f>
        <v>2.1192819918934571</v>
      </c>
      <c r="C63" s="31">
        <f>$C$31/$C$34*100</f>
        <v>3.4451378055122204</v>
      </c>
      <c r="D63" s="30">
        <f>$D$31/$D$34*100</f>
        <v>2.6712619800764834</v>
      </c>
      <c r="E63" s="31">
        <f>$E$31/$E$34*100</f>
        <v>2.8077713079691708</v>
      </c>
      <c r="F63" s="32"/>
      <c r="G63" s="30">
        <f t="shared" si="4"/>
        <v>-1.3258558136187633</v>
      </c>
      <c r="H63" s="31">
        <f t="shared" si="5"/>
        <v>-0.13650932789268744</v>
      </c>
    </row>
    <row r="64" spans="1:8" x14ac:dyDescent="0.25">
      <c r="A64" s="7" t="s">
        <v>134</v>
      </c>
      <c r="B64" s="30">
        <f>$B$32/$B$34*100</f>
        <v>19.664157498552402</v>
      </c>
      <c r="C64" s="31">
        <f>$C$32/$C$34*100</f>
        <v>23.452938117524702</v>
      </c>
      <c r="D64" s="30">
        <f>$D$32/$D$34*100</f>
        <v>22.296397714933196</v>
      </c>
      <c r="E64" s="31">
        <f>$E$32/$E$34*100</f>
        <v>21.692388866904103</v>
      </c>
      <c r="F64" s="32"/>
      <c r="G64" s="30">
        <f t="shared" si="4"/>
        <v>-3.7887806189723001</v>
      </c>
      <c r="H64" s="31">
        <f t="shared" si="5"/>
        <v>0.6040088480290926</v>
      </c>
    </row>
    <row r="65" spans="1:8" x14ac:dyDescent="0.25">
      <c r="A65" s="142" t="s">
        <v>128</v>
      </c>
      <c r="B65" s="148">
        <f>$B$33/$B$34*100</f>
        <v>4.9449913144180657</v>
      </c>
      <c r="C65" s="149">
        <f>$C$33/$C$34*100</f>
        <v>4.9271970878835152</v>
      </c>
      <c r="D65" s="148">
        <f>$D$33/$D$34*100</f>
        <v>4.4218875407204576</v>
      </c>
      <c r="E65" s="149">
        <f>$E$33/$E$34*100</f>
        <v>4.328490398929655</v>
      </c>
      <c r="F65" s="150"/>
      <c r="G65" s="148">
        <f t="shared" si="4"/>
        <v>1.7794226534550539E-2</v>
      </c>
      <c r="H65" s="149">
        <f t="shared" si="5"/>
        <v>9.3397141790802607E-2</v>
      </c>
    </row>
    <row r="66" spans="1:8" s="43" customFormat="1" x14ac:dyDescent="0.25">
      <c r="A66" s="27" t="s">
        <v>0</v>
      </c>
      <c r="B66" s="46">
        <f>SUM(B46:B65)</f>
        <v>100</v>
      </c>
      <c r="C66" s="47">
        <f>SUM(C46:C65)</f>
        <v>100</v>
      </c>
      <c r="D66" s="46">
        <f>SUM(D46:D65)</f>
        <v>100.00000000000001</v>
      </c>
      <c r="E66" s="47">
        <f>SUM(E46:E65)</f>
        <v>100.00000000000003</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7"/>
  <sheetViews>
    <sheetView tabSelected="1" workbookViewId="0">
      <selection activeCell="M1" sqref="M1"/>
    </sheetView>
  </sheetViews>
  <sheetFormatPr defaultRowHeight="13.2" x14ac:dyDescent="0.25"/>
  <cols>
    <col min="1" max="1" width="25.77734375" customWidth="1"/>
    <col min="6" max="6" width="1.7773437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111</v>
      </c>
      <c r="B2" s="202" t="s">
        <v>102</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7" t="s">
        <v>31</v>
      </c>
      <c r="B6" s="65">
        <v>6</v>
      </c>
      <c r="C6" s="66">
        <v>6</v>
      </c>
      <c r="D6" s="65">
        <v>49</v>
      </c>
      <c r="E6" s="66">
        <v>45</v>
      </c>
      <c r="F6" s="67"/>
      <c r="G6" s="65">
        <f t="shared" ref="G6:G37" si="0">B6-C6</f>
        <v>0</v>
      </c>
      <c r="H6" s="66">
        <f t="shared" ref="H6:H37" si="1">D6-E6</f>
        <v>4</v>
      </c>
      <c r="I6" s="20">
        <f t="shared" ref="I6:I37" si="2">IF(C6=0, "-", IF(G6/C6&lt;10, G6/C6, "&gt;999%"))</f>
        <v>0</v>
      </c>
      <c r="J6" s="21">
        <f t="shared" ref="J6:J37" si="3">IF(E6=0, "-", IF(H6/E6&lt;10, H6/E6, "&gt;999%"))</f>
        <v>8.8888888888888892E-2</v>
      </c>
    </row>
    <row r="7" spans="1:10" x14ac:dyDescent="0.25">
      <c r="A7" s="7" t="s">
        <v>32</v>
      </c>
      <c r="B7" s="65">
        <v>0</v>
      </c>
      <c r="C7" s="66">
        <v>0</v>
      </c>
      <c r="D7" s="65">
        <v>0</v>
      </c>
      <c r="E7" s="66">
        <v>3</v>
      </c>
      <c r="F7" s="67"/>
      <c r="G7" s="65">
        <f t="shared" si="0"/>
        <v>0</v>
      </c>
      <c r="H7" s="66">
        <f t="shared" si="1"/>
        <v>-3</v>
      </c>
      <c r="I7" s="20" t="str">
        <f t="shared" si="2"/>
        <v>-</v>
      </c>
      <c r="J7" s="21">
        <f t="shared" si="3"/>
        <v>-1</v>
      </c>
    </row>
    <row r="8" spans="1:10" x14ac:dyDescent="0.25">
      <c r="A8" s="7" t="s">
        <v>33</v>
      </c>
      <c r="B8" s="65">
        <v>1</v>
      </c>
      <c r="C8" s="66">
        <v>3</v>
      </c>
      <c r="D8" s="65">
        <v>12</v>
      </c>
      <c r="E8" s="66">
        <v>12</v>
      </c>
      <c r="F8" s="67"/>
      <c r="G8" s="65">
        <f t="shared" si="0"/>
        <v>-2</v>
      </c>
      <c r="H8" s="66">
        <f t="shared" si="1"/>
        <v>0</v>
      </c>
      <c r="I8" s="20">
        <f t="shared" si="2"/>
        <v>-0.66666666666666663</v>
      </c>
      <c r="J8" s="21">
        <f t="shared" si="3"/>
        <v>0</v>
      </c>
    </row>
    <row r="9" spans="1:10" x14ac:dyDescent="0.25">
      <c r="A9" s="7" t="s">
        <v>34</v>
      </c>
      <c r="B9" s="65">
        <v>40</v>
      </c>
      <c r="C9" s="66">
        <v>56</v>
      </c>
      <c r="D9" s="65">
        <v>875</v>
      </c>
      <c r="E9" s="66">
        <v>1145</v>
      </c>
      <c r="F9" s="67"/>
      <c r="G9" s="65">
        <f t="shared" si="0"/>
        <v>-16</v>
      </c>
      <c r="H9" s="66">
        <f t="shared" si="1"/>
        <v>-270</v>
      </c>
      <c r="I9" s="20">
        <f t="shared" si="2"/>
        <v>-0.2857142857142857</v>
      </c>
      <c r="J9" s="21">
        <f t="shared" si="3"/>
        <v>-0.23580786026200873</v>
      </c>
    </row>
    <row r="10" spans="1:10" x14ac:dyDescent="0.25">
      <c r="A10" s="7" t="s">
        <v>35</v>
      </c>
      <c r="B10" s="65">
        <v>2</v>
      </c>
      <c r="C10" s="66">
        <v>0</v>
      </c>
      <c r="D10" s="65">
        <v>28</v>
      </c>
      <c r="E10" s="66">
        <v>24</v>
      </c>
      <c r="F10" s="67"/>
      <c r="G10" s="65">
        <f t="shared" si="0"/>
        <v>2</v>
      </c>
      <c r="H10" s="66">
        <f t="shared" si="1"/>
        <v>4</v>
      </c>
      <c r="I10" s="20" t="str">
        <f t="shared" si="2"/>
        <v>-</v>
      </c>
      <c r="J10" s="21">
        <f t="shared" si="3"/>
        <v>0.16666666666666666</v>
      </c>
    </row>
    <row r="11" spans="1:10" x14ac:dyDescent="0.25">
      <c r="A11" s="7" t="s">
        <v>36</v>
      </c>
      <c r="B11" s="65">
        <v>54</v>
      </c>
      <c r="C11" s="66">
        <v>82</v>
      </c>
      <c r="D11" s="65">
        <v>1166</v>
      </c>
      <c r="E11" s="66">
        <v>1522</v>
      </c>
      <c r="F11" s="67"/>
      <c r="G11" s="65">
        <f t="shared" si="0"/>
        <v>-28</v>
      </c>
      <c r="H11" s="66">
        <f t="shared" si="1"/>
        <v>-356</v>
      </c>
      <c r="I11" s="20">
        <f t="shared" si="2"/>
        <v>-0.34146341463414637</v>
      </c>
      <c r="J11" s="21">
        <f t="shared" si="3"/>
        <v>-0.23390275952693823</v>
      </c>
    </row>
    <row r="12" spans="1:10" x14ac:dyDescent="0.25">
      <c r="A12" s="7" t="s">
        <v>37</v>
      </c>
      <c r="B12" s="65">
        <v>95</v>
      </c>
      <c r="C12" s="66">
        <v>0</v>
      </c>
      <c r="D12" s="65">
        <v>215</v>
      </c>
      <c r="E12" s="66">
        <v>0</v>
      </c>
      <c r="F12" s="67"/>
      <c r="G12" s="65">
        <f t="shared" si="0"/>
        <v>95</v>
      </c>
      <c r="H12" s="66">
        <f t="shared" si="1"/>
        <v>215</v>
      </c>
      <c r="I12" s="20" t="str">
        <f t="shared" si="2"/>
        <v>-</v>
      </c>
      <c r="J12" s="21" t="str">
        <f t="shared" si="3"/>
        <v>-</v>
      </c>
    </row>
    <row r="13" spans="1:10" x14ac:dyDescent="0.25">
      <c r="A13" s="7" t="s">
        <v>38</v>
      </c>
      <c r="B13" s="65">
        <v>18</v>
      </c>
      <c r="C13" s="66">
        <v>24</v>
      </c>
      <c r="D13" s="65">
        <v>218</v>
      </c>
      <c r="E13" s="66">
        <v>188</v>
      </c>
      <c r="F13" s="67"/>
      <c r="G13" s="65">
        <f t="shared" si="0"/>
        <v>-6</v>
      </c>
      <c r="H13" s="66">
        <f t="shared" si="1"/>
        <v>30</v>
      </c>
      <c r="I13" s="20">
        <f t="shared" si="2"/>
        <v>-0.25</v>
      </c>
      <c r="J13" s="21">
        <f t="shared" si="3"/>
        <v>0.15957446808510639</v>
      </c>
    </row>
    <row r="14" spans="1:10" x14ac:dyDescent="0.25">
      <c r="A14" s="7" t="s">
        <v>39</v>
      </c>
      <c r="B14" s="65">
        <v>0</v>
      </c>
      <c r="C14" s="66">
        <v>1</v>
      </c>
      <c r="D14" s="65">
        <v>7</v>
      </c>
      <c r="E14" s="66">
        <v>9</v>
      </c>
      <c r="F14" s="67"/>
      <c r="G14" s="65">
        <f t="shared" si="0"/>
        <v>-1</v>
      </c>
      <c r="H14" s="66">
        <f t="shared" si="1"/>
        <v>-2</v>
      </c>
      <c r="I14" s="20">
        <f t="shared" si="2"/>
        <v>-1</v>
      </c>
      <c r="J14" s="21">
        <f t="shared" si="3"/>
        <v>-0.22222222222222221</v>
      </c>
    </row>
    <row r="15" spans="1:10" x14ac:dyDescent="0.25">
      <c r="A15" s="7" t="s">
        <v>40</v>
      </c>
      <c r="B15" s="65">
        <v>1</v>
      </c>
      <c r="C15" s="66">
        <v>1</v>
      </c>
      <c r="D15" s="65">
        <v>24</v>
      </c>
      <c r="E15" s="66">
        <v>9</v>
      </c>
      <c r="F15" s="67"/>
      <c r="G15" s="65">
        <f t="shared" si="0"/>
        <v>0</v>
      </c>
      <c r="H15" s="66">
        <f t="shared" si="1"/>
        <v>15</v>
      </c>
      <c r="I15" s="20">
        <f t="shared" si="2"/>
        <v>0</v>
      </c>
      <c r="J15" s="21">
        <f t="shared" si="3"/>
        <v>1.6666666666666667</v>
      </c>
    </row>
    <row r="16" spans="1:10" x14ac:dyDescent="0.25">
      <c r="A16" s="7" t="s">
        <v>41</v>
      </c>
      <c r="B16" s="65">
        <v>15</v>
      </c>
      <c r="C16" s="66">
        <v>0</v>
      </c>
      <c r="D16" s="65">
        <v>85</v>
      </c>
      <c r="E16" s="66">
        <v>0</v>
      </c>
      <c r="F16" s="67"/>
      <c r="G16" s="65">
        <f t="shared" si="0"/>
        <v>15</v>
      </c>
      <c r="H16" s="66">
        <f t="shared" si="1"/>
        <v>85</v>
      </c>
      <c r="I16" s="20" t="str">
        <f t="shared" si="2"/>
        <v>-</v>
      </c>
      <c r="J16" s="21" t="str">
        <f t="shared" si="3"/>
        <v>-</v>
      </c>
    </row>
    <row r="17" spans="1:10" x14ac:dyDescent="0.25">
      <c r="A17" s="7" t="s">
        <v>44</v>
      </c>
      <c r="B17" s="65">
        <v>0</v>
      </c>
      <c r="C17" s="66">
        <v>2</v>
      </c>
      <c r="D17" s="65">
        <v>20</v>
      </c>
      <c r="E17" s="66">
        <v>25</v>
      </c>
      <c r="F17" s="67"/>
      <c r="G17" s="65">
        <f t="shared" si="0"/>
        <v>-2</v>
      </c>
      <c r="H17" s="66">
        <f t="shared" si="1"/>
        <v>-5</v>
      </c>
      <c r="I17" s="20">
        <f t="shared" si="2"/>
        <v>-1</v>
      </c>
      <c r="J17" s="21">
        <f t="shared" si="3"/>
        <v>-0.2</v>
      </c>
    </row>
    <row r="18" spans="1:10" x14ac:dyDescent="0.25">
      <c r="A18" s="7" t="s">
        <v>45</v>
      </c>
      <c r="B18" s="65">
        <v>1</v>
      </c>
      <c r="C18" s="66">
        <v>3</v>
      </c>
      <c r="D18" s="65">
        <v>44</v>
      </c>
      <c r="E18" s="66">
        <v>73</v>
      </c>
      <c r="F18" s="67"/>
      <c r="G18" s="65">
        <f t="shared" si="0"/>
        <v>-2</v>
      </c>
      <c r="H18" s="66">
        <f t="shared" si="1"/>
        <v>-29</v>
      </c>
      <c r="I18" s="20">
        <f t="shared" si="2"/>
        <v>-0.66666666666666663</v>
      </c>
      <c r="J18" s="21">
        <f t="shared" si="3"/>
        <v>-0.39726027397260272</v>
      </c>
    </row>
    <row r="19" spans="1:10" x14ac:dyDescent="0.25">
      <c r="A19" s="7" t="s">
        <v>46</v>
      </c>
      <c r="B19" s="65">
        <v>5</v>
      </c>
      <c r="C19" s="66">
        <v>5</v>
      </c>
      <c r="D19" s="65">
        <v>46</v>
      </c>
      <c r="E19" s="66">
        <v>130</v>
      </c>
      <c r="F19" s="67"/>
      <c r="G19" s="65">
        <f t="shared" si="0"/>
        <v>0</v>
      </c>
      <c r="H19" s="66">
        <f t="shared" si="1"/>
        <v>-84</v>
      </c>
      <c r="I19" s="20">
        <f t="shared" si="2"/>
        <v>0</v>
      </c>
      <c r="J19" s="21">
        <f t="shared" si="3"/>
        <v>-0.64615384615384619</v>
      </c>
    </row>
    <row r="20" spans="1:10" x14ac:dyDescent="0.25">
      <c r="A20" s="7" t="s">
        <v>47</v>
      </c>
      <c r="B20" s="65">
        <v>652</v>
      </c>
      <c r="C20" s="66">
        <v>593</v>
      </c>
      <c r="D20" s="65">
        <v>7354</v>
      </c>
      <c r="E20" s="66">
        <v>7589</v>
      </c>
      <c r="F20" s="67"/>
      <c r="G20" s="65">
        <f t="shared" si="0"/>
        <v>59</v>
      </c>
      <c r="H20" s="66">
        <f t="shared" si="1"/>
        <v>-235</v>
      </c>
      <c r="I20" s="20">
        <f t="shared" si="2"/>
        <v>9.949409780775717E-2</v>
      </c>
      <c r="J20" s="21">
        <f t="shared" si="3"/>
        <v>-3.096587165634471E-2</v>
      </c>
    </row>
    <row r="21" spans="1:10" x14ac:dyDescent="0.25">
      <c r="A21" s="7" t="s">
        <v>50</v>
      </c>
      <c r="B21" s="65">
        <v>7</v>
      </c>
      <c r="C21" s="66">
        <v>4</v>
      </c>
      <c r="D21" s="65">
        <v>67</v>
      </c>
      <c r="E21" s="66">
        <v>42</v>
      </c>
      <c r="F21" s="67"/>
      <c r="G21" s="65">
        <f t="shared" si="0"/>
        <v>3</v>
      </c>
      <c r="H21" s="66">
        <f t="shared" si="1"/>
        <v>25</v>
      </c>
      <c r="I21" s="20">
        <f t="shared" si="2"/>
        <v>0.75</v>
      </c>
      <c r="J21" s="21">
        <f t="shared" si="3"/>
        <v>0.59523809523809523</v>
      </c>
    </row>
    <row r="22" spans="1:10" x14ac:dyDescent="0.25">
      <c r="A22" s="7" t="s">
        <v>51</v>
      </c>
      <c r="B22" s="65">
        <v>220</v>
      </c>
      <c r="C22" s="66">
        <v>130</v>
      </c>
      <c r="D22" s="65">
        <v>1852</v>
      </c>
      <c r="E22" s="66">
        <v>1544</v>
      </c>
      <c r="F22" s="67"/>
      <c r="G22" s="65">
        <f t="shared" si="0"/>
        <v>90</v>
      </c>
      <c r="H22" s="66">
        <f t="shared" si="1"/>
        <v>308</v>
      </c>
      <c r="I22" s="20">
        <f t="shared" si="2"/>
        <v>0.69230769230769229</v>
      </c>
      <c r="J22" s="21">
        <f t="shared" si="3"/>
        <v>0.19948186528497408</v>
      </c>
    </row>
    <row r="23" spans="1:10" x14ac:dyDescent="0.25">
      <c r="A23" s="7" t="s">
        <v>53</v>
      </c>
      <c r="B23" s="65">
        <v>92</v>
      </c>
      <c r="C23" s="66">
        <v>101</v>
      </c>
      <c r="D23" s="65">
        <v>1283</v>
      </c>
      <c r="E23" s="66">
        <v>1538</v>
      </c>
      <c r="F23" s="67"/>
      <c r="G23" s="65">
        <f t="shared" si="0"/>
        <v>-9</v>
      </c>
      <c r="H23" s="66">
        <f t="shared" si="1"/>
        <v>-255</v>
      </c>
      <c r="I23" s="20">
        <f t="shared" si="2"/>
        <v>-8.9108910891089105E-2</v>
      </c>
      <c r="J23" s="21">
        <f t="shared" si="3"/>
        <v>-0.16579973992197658</v>
      </c>
    </row>
    <row r="24" spans="1:10" x14ac:dyDescent="0.25">
      <c r="A24" s="7" t="s">
        <v>54</v>
      </c>
      <c r="B24" s="65">
        <v>559</v>
      </c>
      <c r="C24" s="66">
        <v>414</v>
      </c>
      <c r="D24" s="65">
        <v>6732</v>
      </c>
      <c r="E24" s="66">
        <v>7210</v>
      </c>
      <c r="F24" s="67"/>
      <c r="G24" s="65">
        <f t="shared" si="0"/>
        <v>145</v>
      </c>
      <c r="H24" s="66">
        <f t="shared" si="1"/>
        <v>-478</v>
      </c>
      <c r="I24" s="20">
        <f t="shared" si="2"/>
        <v>0.35024154589371981</v>
      </c>
      <c r="J24" s="21">
        <f t="shared" si="3"/>
        <v>-6.629680998613037E-2</v>
      </c>
    </row>
    <row r="25" spans="1:10" x14ac:dyDescent="0.25">
      <c r="A25" s="7" t="s">
        <v>58</v>
      </c>
      <c r="B25" s="65">
        <v>302</v>
      </c>
      <c r="C25" s="66">
        <v>357</v>
      </c>
      <c r="D25" s="65">
        <v>4548</v>
      </c>
      <c r="E25" s="66">
        <v>4701</v>
      </c>
      <c r="F25" s="67"/>
      <c r="G25" s="65">
        <f t="shared" si="0"/>
        <v>-55</v>
      </c>
      <c r="H25" s="66">
        <f t="shared" si="1"/>
        <v>-153</v>
      </c>
      <c r="I25" s="20">
        <f t="shared" si="2"/>
        <v>-0.15406162464985995</v>
      </c>
      <c r="J25" s="21">
        <f t="shared" si="3"/>
        <v>-3.2546266751754947E-2</v>
      </c>
    </row>
    <row r="26" spans="1:10" x14ac:dyDescent="0.25">
      <c r="A26" s="7" t="s">
        <v>59</v>
      </c>
      <c r="B26" s="65">
        <v>0</v>
      </c>
      <c r="C26" s="66">
        <v>0</v>
      </c>
      <c r="D26" s="65">
        <v>2</v>
      </c>
      <c r="E26" s="66">
        <v>0</v>
      </c>
      <c r="F26" s="67"/>
      <c r="G26" s="65">
        <f t="shared" si="0"/>
        <v>0</v>
      </c>
      <c r="H26" s="66">
        <f t="shared" si="1"/>
        <v>2</v>
      </c>
      <c r="I26" s="20" t="str">
        <f t="shared" si="2"/>
        <v>-</v>
      </c>
      <c r="J26" s="21" t="str">
        <f t="shared" si="3"/>
        <v>-</v>
      </c>
    </row>
    <row r="27" spans="1:10" x14ac:dyDescent="0.25">
      <c r="A27" s="7" t="s">
        <v>61</v>
      </c>
      <c r="B27" s="65">
        <v>0</v>
      </c>
      <c r="C27" s="66">
        <v>0</v>
      </c>
      <c r="D27" s="65">
        <v>93</v>
      </c>
      <c r="E27" s="66">
        <v>101</v>
      </c>
      <c r="F27" s="67"/>
      <c r="G27" s="65">
        <f t="shared" si="0"/>
        <v>0</v>
      </c>
      <c r="H27" s="66">
        <f t="shared" si="1"/>
        <v>-8</v>
      </c>
      <c r="I27" s="20" t="str">
        <f t="shared" si="2"/>
        <v>-</v>
      </c>
      <c r="J27" s="21">
        <f t="shared" si="3"/>
        <v>-7.9207920792079209E-2</v>
      </c>
    </row>
    <row r="28" spans="1:10" x14ac:dyDescent="0.25">
      <c r="A28" s="7" t="s">
        <v>62</v>
      </c>
      <c r="B28" s="65">
        <v>22</v>
      </c>
      <c r="C28" s="66">
        <v>47</v>
      </c>
      <c r="D28" s="65">
        <v>470</v>
      </c>
      <c r="E28" s="66">
        <v>601</v>
      </c>
      <c r="F28" s="67"/>
      <c r="G28" s="65">
        <f t="shared" si="0"/>
        <v>-25</v>
      </c>
      <c r="H28" s="66">
        <f t="shared" si="1"/>
        <v>-131</v>
      </c>
      <c r="I28" s="20">
        <f t="shared" si="2"/>
        <v>-0.53191489361702127</v>
      </c>
      <c r="J28" s="21">
        <f t="shared" si="3"/>
        <v>-0.21797004991680533</v>
      </c>
    </row>
    <row r="29" spans="1:10" x14ac:dyDescent="0.25">
      <c r="A29" s="7" t="s">
        <v>64</v>
      </c>
      <c r="B29" s="65">
        <v>666</v>
      </c>
      <c r="C29" s="66">
        <v>437</v>
      </c>
      <c r="D29" s="65">
        <v>7120</v>
      </c>
      <c r="E29" s="66">
        <v>6355</v>
      </c>
      <c r="F29" s="67"/>
      <c r="G29" s="65">
        <f t="shared" si="0"/>
        <v>229</v>
      </c>
      <c r="H29" s="66">
        <f t="shared" si="1"/>
        <v>765</v>
      </c>
      <c r="I29" s="20">
        <f t="shared" si="2"/>
        <v>0.52402745995423339</v>
      </c>
      <c r="J29" s="21">
        <f t="shared" si="3"/>
        <v>0.12037765538945712</v>
      </c>
    </row>
    <row r="30" spans="1:10" x14ac:dyDescent="0.25">
      <c r="A30" s="7" t="s">
        <v>65</v>
      </c>
      <c r="B30" s="65">
        <v>1</v>
      </c>
      <c r="C30" s="66">
        <v>0</v>
      </c>
      <c r="D30" s="65">
        <v>19</v>
      </c>
      <c r="E30" s="66">
        <v>9</v>
      </c>
      <c r="F30" s="67"/>
      <c r="G30" s="65">
        <f t="shared" si="0"/>
        <v>1</v>
      </c>
      <c r="H30" s="66">
        <f t="shared" si="1"/>
        <v>10</v>
      </c>
      <c r="I30" s="20" t="str">
        <f t="shared" si="2"/>
        <v>-</v>
      </c>
      <c r="J30" s="21">
        <f t="shared" si="3"/>
        <v>1.1111111111111112</v>
      </c>
    </row>
    <row r="31" spans="1:10" x14ac:dyDescent="0.25">
      <c r="A31" s="7" t="s">
        <v>66</v>
      </c>
      <c r="B31" s="65">
        <v>6</v>
      </c>
      <c r="C31" s="66">
        <v>27</v>
      </c>
      <c r="D31" s="65">
        <v>399</v>
      </c>
      <c r="E31" s="66">
        <v>547</v>
      </c>
      <c r="F31" s="67"/>
      <c r="G31" s="65">
        <f t="shared" si="0"/>
        <v>-21</v>
      </c>
      <c r="H31" s="66">
        <f t="shared" si="1"/>
        <v>-148</v>
      </c>
      <c r="I31" s="20">
        <f t="shared" si="2"/>
        <v>-0.77777777777777779</v>
      </c>
      <c r="J31" s="21">
        <f t="shared" si="3"/>
        <v>-0.27056672760511885</v>
      </c>
    </row>
    <row r="32" spans="1:10" x14ac:dyDescent="0.25">
      <c r="A32" s="7" t="s">
        <v>67</v>
      </c>
      <c r="B32" s="65">
        <v>72</v>
      </c>
      <c r="C32" s="66">
        <v>115</v>
      </c>
      <c r="D32" s="65">
        <v>1044</v>
      </c>
      <c r="E32" s="66">
        <v>1009</v>
      </c>
      <c r="F32" s="67"/>
      <c r="G32" s="65">
        <f t="shared" si="0"/>
        <v>-43</v>
      </c>
      <c r="H32" s="66">
        <f t="shared" si="1"/>
        <v>35</v>
      </c>
      <c r="I32" s="20">
        <f t="shared" si="2"/>
        <v>-0.37391304347826088</v>
      </c>
      <c r="J32" s="21">
        <f t="shared" si="3"/>
        <v>3.4687809712586719E-2</v>
      </c>
    </row>
    <row r="33" spans="1:10" x14ac:dyDescent="0.25">
      <c r="A33" s="7" t="s">
        <v>68</v>
      </c>
      <c r="B33" s="65">
        <v>36</v>
      </c>
      <c r="C33" s="66">
        <v>42</v>
      </c>
      <c r="D33" s="65">
        <v>496</v>
      </c>
      <c r="E33" s="66">
        <v>675</v>
      </c>
      <c r="F33" s="67"/>
      <c r="G33" s="65">
        <f t="shared" si="0"/>
        <v>-6</v>
      </c>
      <c r="H33" s="66">
        <f t="shared" si="1"/>
        <v>-179</v>
      </c>
      <c r="I33" s="20">
        <f t="shared" si="2"/>
        <v>-0.14285714285714285</v>
      </c>
      <c r="J33" s="21">
        <f t="shared" si="3"/>
        <v>-0.26518518518518519</v>
      </c>
    </row>
    <row r="34" spans="1:10" x14ac:dyDescent="0.25">
      <c r="A34" s="7" t="s">
        <v>69</v>
      </c>
      <c r="B34" s="65">
        <v>0</v>
      </c>
      <c r="C34" s="66">
        <v>3</v>
      </c>
      <c r="D34" s="65">
        <v>5</v>
      </c>
      <c r="E34" s="66">
        <v>7</v>
      </c>
      <c r="F34" s="67"/>
      <c r="G34" s="65">
        <f t="shared" si="0"/>
        <v>-3</v>
      </c>
      <c r="H34" s="66">
        <f t="shared" si="1"/>
        <v>-2</v>
      </c>
      <c r="I34" s="20">
        <f t="shared" si="2"/>
        <v>-1</v>
      </c>
      <c r="J34" s="21">
        <f t="shared" si="3"/>
        <v>-0.2857142857142857</v>
      </c>
    </row>
    <row r="35" spans="1:10" x14ac:dyDescent="0.25">
      <c r="A35" s="7" t="s">
        <v>72</v>
      </c>
      <c r="B35" s="65">
        <v>1</v>
      </c>
      <c r="C35" s="66">
        <v>3</v>
      </c>
      <c r="D35" s="65">
        <v>50</v>
      </c>
      <c r="E35" s="66">
        <v>48</v>
      </c>
      <c r="F35" s="67"/>
      <c r="G35" s="65">
        <f t="shared" si="0"/>
        <v>-2</v>
      </c>
      <c r="H35" s="66">
        <f t="shared" si="1"/>
        <v>2</v>
      </c>
      <c r="I35" s="20">
        <f t="shared" si="2"/>
        <v>-0.66666666666666663</v>
      </c>
      <c r="J35" s="21">
        <f t="shared" si="3"/>
        <v>4.1666666666666664E-2</v>
      </c>
    </row>
    <row r="36" spans="1:10" x14ac:dyDescent="0.25">
      <c r="A36" s="7" t="s">
        <v>73</v>
      </c>
      <c r="B36" s="65">
        <v>639</v>
      </c>
      <c r="C36" s="66">
        <v>724</v>
      </c>
      <c r="D36" s="65">
        <v>7861</v>
      </c>
      <c r="E36" s="66">
        <v>8519</v>
      </c>
      <c r="F36" s="67"/>
      <c r="G36" s="65">
        <f t="shared" si="0"/>
        <v>-85</v>
      </c>
      <c r="H36" s="66">
        <f t="shared" si="1"/>
        <v>-658</v>
      </c>
      <c r="I36" s="20">
        <f t="shared" si="2"/>
        <v>-0.11740331491712708</v>
      </c>
      <c r="J36" s="21">
        <f t="shared" si="3"/>
        <v>-7.7239112571898111E-2</v>
      </c>
    </row>
    <row r="37" spans="1:10" x14ac:dyDescent="0.25">
      <c r="A37" s="7" t="s">
        <v>74</v>
      </c>
      <c r="B37" s="65">
        <v>0</v>
      </c>
      <c r="C37" s="66">
        <v>0</v>
      </c>
      <c r="D37" s="65">
        <v>0</v>
      </c>
      <c r="E37" s="66">
        <v>6</v>
      </c>
      <c r="F37" s="67"/>
      <c r="G37" s="65">
        <f t="shared" si="0"/>
        <v>0</v>
      </c>
      <c r="H37" s="66">
        <f t="shared" si="1"/>
        <v>-6</v>
      </c>
      <c r="I37" s="20" t="str">
        <f t="shared" si="2"/>
        <v>-</v>
      </c>
      <c r="J37" s="21">
        <f t="shared" si="3"/>
        <v>-1</v>
      </c>
    </row>
    <row r="38" spans="1:10" x14ac:dyDescent="0.25">
      <c r="A38" s="7" t="s">
        <v>75</v>
      </c>
      <c r="B38" s="65">
        <v>54</v>
      </c>
      <c r="C38" s="66">
        <v>68</v>
      </c>
      <c r="D38" s="65">
        <v>1311</v>
      </c>
      <c r="E38" s="66">
        <v>1507</v>
      </c>
      <c r="F38" s="67"/>
      <c r="G38" s="65">
        <f t="shared" ref="G38:G69" si="4">B38-C38</f>
        <v>-14</v>
      </c>
      <c r="H38" s="66">
        <f t="shared" ref="H38:H69" si="5">D38-E38</f>
        <v>-196</v>
      </c>
      <c r="I38" s="20">
        <f t="shared" ref="I38:I69" si="6">IF(C38=0, "-", IF(G38/C38&lt;10, G38/C38, "&gt;999%"))</f>
        <v>-0.20588235294117646</v>
      </c>
      <c r="J38" s="21">
        <f t="shared" ref="J38:J69" si="7">IF(E38=0, "-", IF(H38/E38&lt;10, H38/E38, "&gt;999%"))</f>
        <v>-0.1300597213005972</v>
      </c>
    </row>
    <row r="39" spans="1:10" x14ac:dyDescent="0.25">
      <c r="A39" s="7" t="s">
        <v>77</v>
      </c>
      <c r="B39" s="65">
        <v>33</v>
      </c>
      <c r="C39" s="66">
        <v>39</v>
      </c>
      <c r="D39" s="65">
        <v>289</v>
      </c>
      <c r="E39" s="66">
        <v>308</v>
      </c>
      <c r="F39" s="67"/>
      <c r="G39" s="65">
        <f t="shared" si="4"/>
        <v>-6</v>
      </c>
      <c r="H39" s="66">
        <f t="shared" si="5"/>
        <v>-19</v>
      </c>
      <c r="I39" s="20">
        <f t="shared" si="6"/>
        <v>-0.15384615384615385</v>
      </c>
      <c r="J39" s="21">
        <f t="shared" si="7"/>
        <v>-6.1688311688311688E-2</v>
      </c>
    </row>
    <row r="40" spans="1:10" x14ac:dyDescent="0.25">
      <c r="A40" s="7" t="s">
        <v>78</v>
      </c>
      <c r="B40" s="65">
        <v>218</v>
      </c>
      <c r="C40" s="66">
        <v>352</v>
      </c>
      <c r="D40" s="65">
        <v>4217</v>
      </c>
      <c r="E40" s="66">
        <v>3105</v>
      </c>
      <c r="F40" s="67"/>
      <c r="G40" s="65">
        <f t="shared" si="4"/>
        <v>-134</v>
      </c>
      <c r="H40" s="66">
        <f t="shared" si="5"/>
        <v>1112</v>
      </c>
      <c r="I40" s="20">
        <f t="shared" si="6"/>
        <v>-0.38068181818181818</v>
      </c>
      <c r="J40" s="21">
        <f t="shared" si="7"/>
        <v>0.35813204508856683</v>
      </c>
    </row>
    <row r="41" spans="1:10" x14ac:dyDescent="0.25">
      <c r="A41" s="7" t="s">
        <v>79</v>
      </c>
      <c r="B41" s="65">
        <v>6</v>
      </c>
      <c r="C41" s="66">
        <v>16</v>
      </c>
      <c r="D41" s="65">
        <v>193</v>
      </c>
      <c r="E41" s="66">
        <v>230</v>
      </c>
      <c r="F41" s="67"/>
      <c r="G41" s="65">
        <f t="shared" si="4"/>
        <v>-10</v>
      </c>
      <c r="H41" s="66">
        <f t="shared" si="5"/>
        <v>-37</v>
      </c>
      <c r="I41" s="20">
        <f t="shared" si="6"/>
        <v>-0.625</v>
      </c>
      <c r="J41" s="21">
        <f t="shared" si="7"/>
        <v>-0.16086956521739129</v>
      </c>
    </row>
    <row r="42" spans="1:10" x14ac:dyDescent="0.25">
      <c r="A42" s="7" t="s">
        <v>80</v>
      </c>
      <c r="B42" s="65">
        <v>722</v>
      </c>
      <c r="C42" s="66">
        <v>603</v>
      </c>
      <c r="D42" s="65">
        <v>8944</v>
      </c>
      <c r="E42" s="66">
        <v>9198</v>
      </c>
      <c r="F42" s="67"/>
      <c r="G42" s="65">
        <f t="shared" si="4"/>
        <v>119</v>
      </c>
      <c r="H42" s="66">
        <f t="shared" si="5"/>
        <v>-254</v>
      </c>
      <c r="I42" s="20">
        <f t="shared" si="6"/>
        <v>0.19734660033167495</v>
      </c>
      <c r="J42" s="21">
        <f t="shared" si="7"/>
        <v>-2.7614698847575558E-2</v>
      </c>
    </row>
    <row r="43" spans="1:10" x14ac:dyDescent="0.25">
      <c r="A43" s="7" t="s">
        <v>81</v>
      </c>
      <c r="B43" s="65">
        <v>327</v>
      </c>
      <c r="C43" s="66">
        <v>287</v>
      </c>
      <c r="D43" s="65">
        <v>2965</v>
      </c>
      <c r="E43" s="66">
        <v>5268</v>
      </c>
      <c r="F43" s="67"/>
      <c r="G43" s="65">
        <f t="shared" si="4"/>
        <v>40</v>
      </c>
      <c r="H43" s="66">
        <f t="shared" si="5"/>
        <v>-2303</v>
      </c>
      <c r="I43" s="20">
        <f t="shared" si="6"/>
        <v>0.13937282229965156</v>
      </c>
      <c r="J43" s="21">
        <f t="shared" si="7"/>
        <v>-0.43716780561883067</v>
      </c>
    </row>
    <row r="44" spans="1:10" x14ac:dyDescent="0.25">
      <c r="A44" s="7" t="s">
        <v>82</v>
      </c>
      <c r="B44" s="65">
        <v>7</v>
      </c>
      <c r="C44" s="66">
        <v>5</v>
      </c>
      <c r="D44" s="65">
        <v>89</v>
      </c>
      <c r="E44" s="66">
        <v>113</v>
      </c>
      <c r="F44" s="67"/>
      <c r="G44" s="65">
        <f t="shared" si="4"/>
        <v>2</v>
      </c>
      <c r="H44" s="66">
        <f t="shared" si="5"/>
        <v>-24</v>
      </c>
      <c r="I44" s="20">
        <f t="shared" si="6"/>
        <v>0.4</v>
      </c>
      <c r="J44" s="21">
        <f t="shared" si="7"/>
        <v>-0.21238938053097345</v>
      </c>
    </row>
    <row r="45" spans="1:10" x14ac:dyDescent="0.25">
      <c r="A45" s="7" t="s">
        <v>83</v>
      </c>
      <c r="B45" s="65">
        <v>5</v>
      </c>
      <c r="C45" s="66">
        <v>0</v>
      </c>
      <c r="D45" s="65">
        <v>73</v>
      </c>
      <c r="E45" s="66">
        <v>0</v>
      </c>
      <c r="F45" s="67"/>
      <c r="G45" s="65">
        <f t="shared" si="4"/>
        <v>5</v>
      </c>
      <c r="H45" s="66">
        <f t="shared" si="5"/>
        <v>73</v>
      </c>
      <c r="I45" s="20" t="str">
        <f t="shared" si="6"/>
        <v>-</v>
      </c>
      <c r="J45" s="21" t="str">
        <f t="shared" si="7"/>
        <v>-</v>
      </c>
    </row>
    <row r="46" spans="1:10" x14ac:dyDescent="0.25">
      <c r="A46" s="7" t="s">
        <v>84</v>
      </c>
      <c r="B46" s="65">
        <v>40</v>
      </c>
      <c r="C46" s="66">
        <v>39</v>
      </c>
      <c r="D46" s="65">
        <v>362</v>
      </c>
      <c r="E46" s="66">
        <v>331</v>
      </c>
      <c r="F46" s="67"/>
      <c r="G46" s="65">
        <f t="shared" si="4"/>
        <v>1</v>
      </c>
      <c r="H46" s="66">
        <f t="shared" si="5"/>
        <v>31</v>
      </c>
      <c r="I46" s="20">
        <f t="shared" si="6"/>
        <v>2.564102564102564E-2</v>
      </c>
      <c r="J46" s="21">
        <f t="shared" si="7"/>
        <v>9.3655589123867067E-2</v>
      </c>
    </row>
    <row r="47" spans="1:10" x14ac:dyDescent="0.25">
      <c r="A47" s="7" t="s">
        <v>85</v>
      </c>
      <c r="B47" s="65">
        <v>36</v>
      </c>
      <c r="C47" s="66">
        <v>50</v>
      </c>
      <c r="D47" s="65">
        <v>528</v>
      </c>
      <c r="E47" s="66">
        <v>351</v>
      </c>
      <c r="F47" s="67"/>
      <c r="G47" s="65">
        <f t="shared" si="4"/>
        <v>-14</v>
      </c>
      <c r="H47" s="66">
        <f t="shared" si="5"/>
        <v>177</v>
      </c>
      <c r="I47" s="20">
        <f t="shared" si="6"/>
        <v>-0.28000000000000003</v>
      </c>
      <c r="J47" s="21">
        <f t="shared" si="7"/>
        <v>0.50427350427350426</v>
      </c>
    </row>
    <row r="48" spans="1:10" x14ac:dyDescent="0.25">
      <c r="A48" s="7" t="s">
        <v>86</v>
      </c>
      <c r="B48" s="65">
        <v>38</v>
      </c>
      <c r="C48" s="66">
        <v>32</v>
      </c>
      <c r="D48" s="65">
        <v>688</v>
      </c>
      <c r="E48" s="66">
        <v>540</v>
      </c>
      <c r="F48" s="67"/>
      <c r="G48" s="65">
        <f t="shared" si="4"/>
        <v>6</v>
      </c>
      <c r="H48" s="66">
        <f t="shared" si="5"/>
        <v>148</v>
      </c>
      <c r="I48" s="20">
        <f t="shared" si="6"/>
        <v>0.1875</v>
      </c>
      <c r="J48" s="21">
        <f t="shared" si="7"/>
        <v>0.27407407407407408</v>
      </c>
    </row>
    <row r="49" spans="1:10" x14ac:dyDescent="0.25">
      <c r="A49" s="7" t="s">
        <v>87</v>
      </c>
      <c r="B49" s="65">
        <v>1</v>
      </c>
      <c r="C49" s="66">
        <v>0</v>
      </c>
      <c r="D49" s="65">
        <v>8</v>
      </c>
      <c r="E49" s="66">
        <v>7</v>
      </c>
      <c r="F49" s="67"/>
      <c r="G49" s="65">
        <f t="shared" si="4"/>
        <v>1</v>
      </c>
      <c r="H49" s="66">
        <f t="shared" si="5"/>
        <v>1</v>
      </c>
      <c r="I49" s="20" t="str">
        <f t="shared" si="6"/>
        <v>-</v>
      </c>
      <c r="J49" s="21">
        <f t="shared" si="7"/>
        <v>0.14285714285714285</v>
      </c>
    </row>
    <row r="50" spans="1:10" x14ac:dyDescent="0.25">
      <c r="A50" s="7" t="s">
        <v>90</v>
      </c>
      <c r="B50" s="65">
        <v>43</v>
      </c>
      <c r="C50" s="66">
        <v>21</v>
      </c>
      <c r="D50" s="65">
        <v>386</v>
      </c>
      <c r="E50" s="66">
        <v>515</v>
      </c>
      <c r="F50" s="67"/>
      <c r="G50" s="65">
        <f t="shared" si="4"/>
        <v>22</v>
      </c>
      <c r="H50" s="66">
        <f t="shared" si="5"/>
        <v>-129</v>
      </c>
      <c r="I50" s="20">
        <f t="shared" si="6"/>
        <v>1.0476190476190477</v>
      </c>
      <c r="J50" s="21">
        <f t="shared" si="7"/>
        <v>-0.25048543689320391</v>
      </c>
    </row>
    <row r="51" spans="1:10" x14ac:dyDescent="0.25">
      <c r="A51" s="7" t="s">
        <v>91</v>
      </c>
      <c r="B51" s="65">
        <v>76</v>
      </c>
      <c r="C51" s="66">
        <v>19</v>
      </c>
      <c r="D51" s="65">
        <v>438</v>
      </c>
      <c r="E51" s="66">
        <v>403</v>
      </c>
      <c r="F51" s="67"/>
      <c r="G51" s="65">
        <f t="shared" si="4"/>
        <v>57</v>
      </c>
      <c r="H51" s="66">
        <f t="shared" si="5"/>
        <v>35</v>
      </c>
      <c r="I51" s="20">
        <f t="shared" si="6"/>
        <v>3</v>
      </c>
      <c r="J51" s="21">
        <f t="shared" si="7"/>
        <v>8.6848635235732011E-2</v>
      </c>
    </row>
    <row r="52" spans="1:10" x14ac:dyDescent="0.25">
      <c r="A52" s="7" t="s">
        <v>92</v>
      </c>
      <c r="B52" s="65">
        <v>344</v>
      </c>
      <c r="C52" s="66">
        <v>247</v>
      </c>
      <c r="D52" s="65">
        <v>3268</v>
      </c>
      <c r="E52" s="66">
        <v>3312</v>
      </c>
      <c r="F52" s="67"/>
      <c r="G52" s="65">
        <f t="shared" si="4"/>
        <v>97</v>
      </c>
      <c r="H52" s="66">
        <f t="shared" si="5"/>
        <v>-44</v>
      </c>
      <c r="I52" s="20">
        <f t="shared" si="6"/>
        <v>0.39271255060728744</v>
      </c>
      <c r="J52" s="21">
        <f t="shared" si="7"/>
        <v>-1.3285024154589372E-2</v>
      </c>
    </row>
    <row r="53" spans="1:10" x14ac:dyDescent="0.25">
      <c r="A53" s="7" t="s">
        <v>93</v>
      </c>
      <c r="B53" s="65">
        <v>251</v>
      </c>
      <c r="C53" s="66">
        <v>247</v>
      </c>
      <c r="D53" s="65">
        <v>3334</v>
      </c>
      <c r="E53" s="66">
        <v>2511</v>
      </c>
      <c r="F53" s="67"/>
      <c r="G53" s="65">
        <f t="shared" si="4"/>
        <v>4</v>
      </c>
      <c r="H53" s="66">
        <f t="shared" si="5"/>
        <v>823</v>
      </c>
      <c r="I53" s="20">
        <f t="shared" si="6"/>
        <v>1.6194331983805668E-2</v>
      </c>
      <c r="J53" s="21">
        <f t="shared" si="7"/>
        <v>0.32775786539227397</v>
      </c>
    </row>
    <row r="54" spans="1:10" x14ac:dyDescent="0.25">
      <c r="A54" s="7" t="s">
        <v>94</v>
      </c>
      <c r="B54" s="65">
        <v>366</v>
      </c>
      <c r="C54" s="66">
        <v>0</v>
      </c>
      <c r="D54" s="65">
        <v>2002</v>
      </c>
      <c r="E54" s="66">
        <v>0</v>
      </c>
      <c r="F54" s="67"/>
      <c r="G54" s="65">
        <f t="shared" si="4"/>
        <v>366</v>
      </c>
      <c r="H54" s="66">
        <f t="shared" si="5"/>
        <v>2002</v>
      </c>
      <c r="I54" s="20" t="str">
        <f t="shared" si="6"/>
        <v>-</v>
      </c>
      <c r="J54" s="21" t="str">
        <f t="shared" si="7"/>
        <v>-</v>
      </c>
    </row>
    <row r="55" spans="1:10" x14ac:dyDescent="0.25">
      <c r="A55" s="7" t="s">
        <v>95</v>
      </c>
      <c r="B55" s="65">
        <v>1911</v>
      </c>
      <c r="C55" s="66">
        <v>1943</v>
      </c>
      <c r="D55" s="65">
        <v>27556</v>
      </c>
      <c r="E55" s="66">
        <v>27245</v>
      </c>
      <c r="F55" s="67"/>
      <c r="G55" s="65">
        <f t="shared" si="4"/>
        <v>-32</v>
      </c>
      <c r="H55" s="66">
        <f t="shared" si="5"/>
        <v>311</v>
      </c>
      <c r="I55" s="20">
        <f t="shared" si="6"/>
        <v>-1.6469377251672673E-2</v>
      </c>
      <c r="J55" s="21">
        <f t="shared" si="7"/>
        <v>1.1414938520829509E-2</v>
      </c>
    </row>
    <row r="56" spans="1:10" x14ac:dyDescent="0.25">
      <c r="A56" s="7" t="s">
        <v>97</v>
      </c>
      <c r="B56" s="65">
        <v>219</v>
      </c>
      <c r="C56" s="66">
        <v>187</v>
      </c>
      <c r="D56" s="65">
        <v>2361</v>
      </c>
      <c r="E56" s="66">
        <v>3036</v>
      </c>
      <c r="F56" s="67"/>
      <c r="G56" s="65">
        <f t="shared" si="4"/>
        <v>32</v>
      </c>
      <c r="H56" s="66">
        <f t="shared" si="5"/>
        <v>-675</v>
      </c>
      <c r="I56" s="20">
        <f t="shared" si="6"/>
        <v>0.17112299465240641</v>
      </c>
      <c r="J56" s="21">
        <f t="shared" si="7"/>
        <v>-0.22233201581027667</v>
      </c>
    </row>
    <row r="57" spans="1:10" x14ac:dyDescent="0.25">
      <c r="A57" s="7" t="s">
        <v>98</v>
      </c>
      <c r="B57" s="65">
        <v>48</v>
      </c>
      <c r="C57" s="66">
        <v>15</v>
      </c>
      <c r="D57" s="65">
        <v>595</v>
      </c>
      <c r="E57" s="66">
        <v>503</v>
      </c>
      <c r="F57" s="67"/>
      <c r="G57" s="65">
        <f t="shared" si="4"/>
        <v>33</v>
      </c>
      <c r="H57" s="66">
        <f t="shared" si="5"/>
        <v>92</v>
      </c>
      <c r="I57" s="20">
        <f t="shared" si="6"/>
        <v>2.2000000000000002</v>
      </c>
      <c r="J57" s="21">
        <f t="shared" si="7"/>
        <v>0.18290258449304175</v>
      </c>
    </row>
    <row r="58" spans="1:10" x14ac:dyDescent="0.25">
      <c r="A58" s="142" t="s">
        <v>42</v>
      </c>
      <c r="B58" s="143">
        <v>1</v>
      </c>
      <c r="C58" s="144">
        <v>4</v>
      </c>
      <c r="D58" s="143">
        <v>19</v>
      </c>
      <c r="E58" s="144">
        <v>40</v>
      </c>
      <c r="F58" s="145"/>
      <c r="G58" s="143">
        <f t="shared" si="4"/>
        <v>-3</v>
      </c>
      <c r="H58" s="144">
        <f t="shared" si="5"/>
        <v>-21</v>
      </c>
      <c r="I58" s="151">
        <f t="shared" si="6"/>
        <v>-0.75</v>
      </c>
      <c r="J58" s="152">
        <f t="shared" si="7"/>
        <v>-0.52500000000000002</v>
      </c>
    </row>
    <row r="59" spans="1:10" x14ac:dyDescent="0.25">
      <c r="A59" s="7" t="s">
        <v>43</v>
      </c>
      <c r="B59" s="65">
        <v>1</v>
      </c>
      <c r="C59" s="66">
        <v>0</v>
      </c>
      <c r="D59" s="65">
        <v>8</v>
      </c>
      <c r="E59" s="66">
        <v>7</v>
      </c>
      <c r="F59" s="67"/>
      <c r="G59" s="65">
        <f t="shared" si="4"/>
        <v>1</v>
      </c>
      <c r="H59" s="66">
        <f t="shared" si="5"/>
        <v>1</v>
      </c>
      <c r="I59" s="20" t="str">
        <f t="shared" si="6"/>
        <v>-</v>
      </c>
      <c r="J59" s="21">
        <f t="shared" si="7"/>
        <v>0.14285714285714285</v>
      </c>
    </row>
    <row r="60" spans="1:10" x14ac:dyDescent="0.25">
      <c r="A60" s="7" t="s">
        <v>48</v>
      </c>
      <c r="B60" s="65">
        <v>18</v>
      </c>
      <c r="C60" s="66">
        <v>14</v>
      </c>
      <c r="D60" s="65">
        <v>121</v>
      </c>
      <c r="E60" s="66">
        <v>76</v>
      </c>
      <c r="F60" s="67"/>
      <c r="G60" s="65">
        <f t="shared" si="4"/>
        <v>4</v>
      </c>
      <c r="H60" s="66">
        <f t="shared" si="5"/>
        <v>45</v>
      </c>
      <c r="I60" s="20">
        <f t="shared" si="6"/>
        <v>0.2857142857142857</v>
      </c>
      <c r="J60" s="21">
        <f t="shared" si="7"/>
        <v>0.59210526315789469</v>
      </c>
    </row>
    <row r="61" spans="1:10" x14ac:dyDescent="0.25">
      <c r="A61" s="7" t="s">
        <v>49</v>
      </c>
      <c r="B61" s="65">
        <v>62</v>
      </c>
      <c r="C61" s="66">
        <v>52</v>
      </c>
      <c r="D61" s="65">
        <v>557</v>
      </c>
      <c r="E61" s="66">
        <v>524</v>
      </c>
      <c r="F61" s="67"/>
      <c r="G61" s="65">
        <f t="shared" si="4"/>
        <v>10</v>
      </c>
      <c r="H61" s="66">
        <f t="shared" si="5"/>
        <v>33</v>
      </c>
      <c r="I61" s="20">
        <f t="shared" si="6"/>
        <v>0.19230769230769232</v>
      </c>
      <c r="J61" s="21">
        <f t="shared" si="7"/>
        <v>6.2977099236641215E-2</v>
      </c>
    </row>
    <row r="62" spans="1:10" x14ac:dyDescent="0.25">
      <c r="A62" s="7" t="s">
        <v>52</v>
      </c>
      <c r="B62" s="65">
        <v>30</v>
      </c>
      <c r="C62" s="66">
        <v>34</v>
      </c>
      <c r="D62" s="65">
        <v>511</v>
      </c>
      <c r="E62" s="66">
        <v>586</v>
      </c>
      <c r="F62" s="67"/>
      <c r="G62" s="65">
        <f t="shared" si="4"/>
        <v>-4</v>
      </c>
      <c r="H62" s="66">
        <f t="shared" si="5"/>
        <v>-75</v>
      </c>
      <c r="I62" s="20">
        <f t="shared" si="6"/>
        <v>-0.11764705882352941</v>
      </c>
      <c r="J62" s="21">
        <f t="shared" si="7"/>
        <v>-0.12798634812286688</v>
      </c>
    </row>
    <row r="63" spans="1:10" x14ac:dyDescent="0.25">
      <c r="A63" s="7" t="s">
        <v>55</v>
      </c>
      <c r="B63" s="65">
        <v>1</v>
      </c>
      <c r="C63" s="66">
        <v>0</v>
      </c>
      <c r="D63" s="65">
        <v>43</v>
      </c>
      <c r="E63" s="66">
        <v>34</v>
      </c>
      <c r="F63" s="67"/>
      <c r="G63" s="65">
        <f t="shared" si="4"/>
        <v>1</v>
      </c>
      <c r="H63" s="66">
        <f t="shared" si="5"/>
        <v>9</v>
      </c>
      <c r="I63" s="20" t="str">
        <f t="shared" si="6"/>
        <v>-</v>
      </c>
      <c r="J63" s="21">
        <f t="shared" si="7"/>
        <v>0.26470588235294118</v>
      </c>
    </row>
    <row r="64" spans="1:10" x14ac:dyDescent="0.25">
      <c r="A64" s="7" t="s">
        <v>56</v>
      </c>
      <c r="B64" s="65">
        <v>0</v>
      </c>
      <c r="C64" s="66">
        <v>0</v>
      </c>
      <c r="D64" s="65">
        <v>2</v>
      </c>
      <c r="E64" s="66">
        <v>10</v>
      </c>
      <c r="F64" s="67"/>
      <c r="G64" s="65">
        <f t="shared" si="4"/>
        <v>0</v>
      </c>
      <c r="H64" s="66">
        <f t="shared" si="5"/>
        <v>-8</v>
      </c>
      <c r="I64" s="20" t="str">
        <f t="shared" si="6"/>
        <v>-</v>
      </c>
      <c r="J64" s="21">
        <f t="shared" si="7"/>
        <v>-0.8</v>
      </c>
    </row>
    <row r="65" spans="1:10" x14ac:dyDescent="0.25">
      <c r="A65" s="7" t="s">
        <v>57</v>
      </c>
      <c r="B65" s="65">
        <v>138</v>
      </c>
      <c r="C65" s="66">
        <v>127</v>
      </c>
      <c r="D65" s="65">
        <v>1484</v>
      </c>
      <c r="E65" s="66">
        <v>1418</v>
      </c>
      <c r="F65" s="67"/>
      <c r="G65" s="65">
        <f t="shared" si="4"/>
        <v>11</v>
      </c>
      <c r="H65" s="66">
        <f t="shared" si="5"/>
        <v>66</v>
      </c>
      <c r="I65" s="20">
        <f t="shared" si="6"/>
        <v>8.6614173228346455E-2</v>
      </c>
      <c r="J65" s="21">
        <f t="shared" si="7"/>
        <v>4.6544428772919602E-2</v>
      </c>
    </row>
    <row r="66" spans="1:10" x14ac:dyDescent="0.25">
      <c r="A66" s="7" t="s">
        <v>60</v>
      </c>
      <c r="B66" s="65">
        <v>11</v>
      </c>
      <c r="C66" s="66">
        <v>16</v>
      </c>
      <c r="D66" s="65">
        <v>133</v>
      </c>
      <c r="E66" s="66">
        <v>112</v>
      </c>
      <c r="F66" s="67"/>
      <c r="G66" s="65">
        <f t="shared" si="4"/>
        <v>-5</v>
      </c>
      <c r="H66" s="66">
        <f t="shared" si="5"/>
        <v>21</v>
      </c>
      <c r="I66" s="20">
        <f t="shared" si="6"/>
        <v>-0.3125</v>
      </c>
      <c r="J66" s="21">
        <f t="shared" si="7"/>
        <v>0.1875</v>
      </c>
    </row>
    <row r="67" spans="1:10" x14ac:dyDescent="0.25">
      <c r="A67" s="7" t="s">
        <v>63</v>
      </c>
      <c r="B67" s="65">
        <v>20</v>
      </c>
      <c r="C67" s="66">
        <v>17</v>
      </c>
      <c r="D67" s="65">
        <v>282</v>
      </c>
      <c r="E67" s="66">
        <v>226</v>
      </c>
      <c r="F67" s="67"/>
      <c r="G67" s="65">
        <f t="shared" si="4"/>
        <v>3</v>
      </c>
      <c r="H67" s="66">
        <f t="shared" si="5"/>
        <v>56</v>
      </c>
      <c r="I67" s="20">
        <f t="shared" si="6"/>
        <v>0.17647058823529413</v>
      </c>
      <c r="J67" s="21">
        <f t="shared" si="7"/>
        <v>0.24778761061946902</v>
      </c>
    </row>
    <row r="68" spans="1:10" x14ac:dyDescent="0.25">
      <c r="A68" s="7" t="s">
        <v>70</v>
      </c>
      <c r="B68" s="65">
        <v>5</v>
      </c>
      <c r="C68" s="66">
        <v>11</v>
      </c>
      <c r="D68" s="65">
        <v>71</v>
      </c>
      <c r="E68" s="66">
        <v>96</v>
      </c>
      <c r="F68" s="67"/>
      <c r="G68" s="65">
        <f t="shared" si="4"/>
        <v>-6</v>
      </c>
      <c r="H68" s="66">
        <f t="shared" si="5"/>
        <v>-25</v>
      </c>
      <c r="I68" s="20">
        <f t="shared" si="6"/>
        <v>-0.54545454545454541</v>
      </c>
      <c r="J68" s="21">
        <f t="shared" si="7"/>
        <v>-0.26041666666666669</v>
      </c>
    </row>
    <row r="69" spans="1:10" x14ac:dyDescent="0.25">
      <c r="A69" s="7" t="s">
        <v>71</v>
      </c>
      <c r="B69" s="65">
        <v>2</v>
      </c>
      <c r="C69" s="66">
        <v>6</v>
      </c>
      <c r="D69" s="65">
        <v>111</v>
      </c>
      <c r="E69" s="66">
        <v>131</v>
      </c>
      <c r="F69" s="67"/>
      <c r="G69" s="65">
        <f t="shared" si="4"/>
        <v>-4</v>
      </c>
      <c r="H69" s="66">
        <f t="shared" si="5"/>
        <v>-20</v>
      </c>
      <c r="I69" s="20">
        <f t="shared" si="6"/>
        <v>-0.66666666666666663</v>
      </c>
      <c r="J69" s="21">
        <f t="shared" si="7"/>
        <v>-0.15267175572519084</v>
      </c>
    </row>
    <row r="70" spans="1:10" x14ac:dyDescent="0.25">
      <c r="A70" s="7" t="s">
        <v>76</v>
      </c>
      <c r="B70" s="65">
        <v>4</v>
      </c>
      <c r="C70" s="66">
        <v>12</v>
      </c>
      <c r="D70" s="65">
        <v>91</v>
      </c>
      <c r="E70" s="66">
        <v>157</v>
      </c>
      <c r="F70" s="67"/>
      <c r="G70" s="65">
        <f t="shared" ref="G70:G75" si="8">B70-C70</f>
        <v>-8</v>
      </c>
      <c r="H70" s="66">
        <f t="shared" ref="H70:H75" si="9">D70-E70</f>
        <v>-66</v>
      </c>
      <c r="I70" s="20">
        <f t="shared" ref="I70:I75" si="10">IF(C70=0, "-", IF(G70/C70&lt;10, G70/C70, "&gt;999%"))</f>
        <v>-0.66666666666666663</v>
      </c>
      <c r="J70" s="21">
        <f t="shared" ref="J70:J75" si="11">IF(E70=0, "-", IF(H70/E70&lt;10, H70/E70, "&gt;999%"))</f>
        <v>-0.42038216560509556</v>
      </c>
    </row>
    <row r="71" spans="1:10" x14ac:dyDescent="0.25">
      <c r="A71" s="7" t="s">
        <v>88</v>
      </c>
      <c r="B71" s="65">
        <v>25</v>
      </c>
      <c r="C71" s="66">
        <v>18</v>
      </c>
      <c r="D71" s="65">
        <v>227</v>
      </c>
      <c r="E71" s="66">
        <v>205</v>
      </c>
      <c r="F71" s="67"/>
      <c r="G71" s="65">
        <f t="shared" si="8"/>
        <v>7</v>
      </c>
      <c r="H71" s="66">
        <f t="shared" si="9"/>
        <v>22</v>
      </c>
      <c r="I71" s="20">
        <f t="shared" si="10"/>
        <v>0.3888888888888889</v>
      </c>
      <c r="J71" s="21">
        <f t="shared" si="11"/>
        <v>0.10731707317073171</v>
      </c>
    </row>
    <row r="72" spans="1:10" x14ac:dyDescent="0.25">
      <c r="A72" s="7" t="s">
        <v>89</v>
      </c>
      <c r="B72" s="65">
        <v>0</v>
      </c>
      <c r="C72" s="66">
        <v>0</v>
      </c>
      <c r="D72" s="65">
        <v>1</v>
      </c>
      <c r="E72" s="66">
        <v>0</v>
      </c>
      <c r="F72" s="67"/>
      <c r="G72" s="65">
        <f t="shared" si="8"/>
        <v>0</v>
      </c>
      <c r="H72" s="66">
        <f t="shared" si="9"/>
        <v>1</v>
      </c>
      <c r="I72" s="20" t="str">
        <f t="shared" si="10"/>
        <v>-</v>
      </c>
      <c r="J72" s="21" t="str">
        <f t="shared" si="11"/>
        <v>-</v>
      </c>
    </row>
    <row r="73" spans="1:10" x14ac:dyDescent="0.25">
      <c r="A73" s="7" t="s">
        <v>96</v>
      </c>
      <c r="B73" s="65">
        <v>12</v>
      </c>
      <c r="C73" s="66">
        <v>11</v>
      </c>
      <c r="D73" s="65">
        <v>129</v>
      </c>
      <c r="E73" s="66">
        <v>109</v>
      </c>
      <c r="F73" s="67"/>
      <c r="G73" s="65">
        <f t="shared" si="8"/>
        <v>1</v>
      </c>
      <c r="H73" s="66">
        <f t="shared" si="9"/>
        <v>20</v>
      </c>
      <c r="I73" s="20">
        <f t="shared" si="10"/>
        <v>9.0909090909090912E-2</v>
      </c>
      <c r="J73" s="21">
        <f t="shared" si="11"/>
        <v>0.1834862385321101</v>
      </c>
    </row>
    <row r="74" spans="1:10" x14ac:dyDescent="0.25">
      <c r="A74" s="7" t="s">
        <v>99</v>
      </c>
      <c r="B74" s="65">
        <v>47</v>
      </c>
      <c r="C74" s="66">
        <v>17</v>
      </c>
      <c r="D74" s="65">
        <v>316</v>
      </c>
      <c r="E74" s="66">
        <v>209</v>
      </c>
      <c r="F74" s="67"/>
      <c r="G74" s="65">
        <f t="shared" si="8"/>
        <v>30</v>
      </c>
      <c r="H74" s="66">
        <f t="shared" si="9"/>
        <v>107</v>
      </c>
      <c r="I74" s="20">
        <f t="shared" si="10"/>
        <v>1.7647058823529411</v>
      </c>
      <c r="J74" s="21">
        <f t="shared" si="11"/>
        <v>0.51196172248803828</v>
      </c>
    </row>
    <row r="75" spans="1:10" x14ac:dyDescent="0.25">
      <c r="A75" s="7" t="s">
        <v>100</v>
      </c>
      <c r="B75" s="65">
        <v>0</v>
      </c>
      <c r="C75" s="66">
        <v>3</v>
      </c>
      <c r="D75" s="65">
        <v>8</v>
      </c>
      <c r="E75" s="66">
        <v>25</v>
      </c>
      <c r="F75" s="67"/>
      <c r="G75" s="65">
        <f t="shared" si="8"/>
        <v>-3</v>
      </c>
      <c r="H75" s="66">
        <f t="shared" si="9"/>
        <v>-17</v>
      </c>
      <c r="I75" s="20">
        <f t="shared" si="10"/>
        <v>-1</v>
      </c>
      <c r="J75" s="21">
        <f t="shared" si="11"/>
        <v>-0.68</v>
      </c>
    </row>
    <row r="76" spans="1:10" x14ac:dyDescent="0.25">
      <c r="A76" s="1"/>
      <c r="B76" s="68"/>
      <c r="C76" s="69"/>
      <c r="D76" s="68"/>
      <c r="E76" s="69"/>
      <c r="F76" s="70"/>
      <c r="G76" s="68"/>
      <c r="H76" s="69"/>
      <c r="I76" s="5"/>
      <c r="J76" s="6"/>
    </row>
    <row r="77" spans="1:10" s="43" customFormat="1" x14ac:dyDescent="0.25">
      <c r="A77" s="27" t="s">
        <v>5</v>
      </c>
      <c r="B77" s="71">
        <f>SUM(B6:B76)</f>
        <v>8635</v>
      </c>
      <c r="C77" s="72">
        <f>SUM(C6:C76)</f>
        <v>7692</v>
      </c>
      <c r="D77" s="71">
        <f>SUM(D6:D76)</f>
        <v>105905</v>
      </c>
      <c r="E77" s="72">
        <f>SUM(E6:E76)</f>
        <v>106134</v>
      </c>
      <c r="F77" s="73"/>
      <c r="G77" s="71">
        <f>SUM(G6:G76)</f>
        <v>943</v>
      </c>
      <c r="H77" s="72">
        <f>SUM(H6:H76)</f>
        <v>-229</v>
      </c>
      <c r="I77" s="37">
        <f>IF(C77=0, 0, G77/C77)</f>
        <v>0.12259490379615184</v>
      </c>
      <c r="J77" s="38">
        <f>IF(E77=0, 0, H77/E77)</f>
        <v>-2.1576497635065108E-3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7"/>
  <sheetViews>
    <sheetView tabSelected="1" workbookViewId="0">
      <selection activeCell="M1" sqref="M1"/>
    </sheetView>
  </sheetViews>
  <sheetFormatPr defaultRowHeight="13.2" x14ac:dyDescent="0.25"/>
  <cols>
    <col min="1" max="1" width="19.77734375" customWidth="1"/>
    <col min="2" max="5" width="10.21875" customWidth="1"/>
    <col min="6" max="6" width="1.77734375" customWidth="1"/>
    <col min="7" max="8" width="10.218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111</v>
      </c>
      <c r="B2" s="202" t="s">
        <v>102</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2022</v>
      </c>
      <c r="C5" s="58">
        <f>B5-1</f>
        <v>2021</v>
      </c>
      <c r="D5" s="57">
        <f>B5</f>
        <v>2022</v>
      </c>
      <c r="E5" s="58">
        <f>C5</f>
        <v>2021</v>
      </c>
      <c r="F5" s="64"/>
      <c r="G5" s="57" t="s">
        <v>4</v>
      </c>
      <c r="H5" s="58" t="s">
        <v>2</v>
      </c>
    </row>
    <row r="6" spans="1:8" x14ac:dyDescent="0.25">
      <c r="A6" s="7" t="s">
        <v>31</v>
      </c>
      <c r="B6" s="16">
        <v>6.9484655471916609E-2</v>
      </c>
      <c r="C6" s="17">
        <v>7.8003120124804995E-2</v>
      </c>
      <c r="D6" s="16">
        <v>4.6267881591992799E-2</v>
      </c>
      <c r="E6" s="17">
        <v>4.23992311606083E-2</v>
      </c>
      <c r="F6" s="12"/>
      <c r="G6" s="10">
        <f t="shared" ref="G6:G37" si="0">B6-C6</f>
        <v>-8.5184646528883856E-3</v>
      </c>
      <c r="H6" s="11">
        <f t="shared" ref="H6:H37" si="1">D6-E6</f>
        <v>3.8686504313844988E-3</v>
      </c>
    </row>
    <row r="7" spans="1:8" x14ac:dyDescent="0.25">
      <c r="A7" s="7" t="s">
        <v>32</v>
      </c>
      <c r="B7" s="16">
        <v>0</v>
      </c>
      <c r="C7" s="17">
        <v>0</v>
      </c>
      <c r="D7" s="16">
        <v>0</v>
      </c>
      <c r="E7" s="17">
        <v>2.8266154107072202E-3</v>
      </c>
      <c r="F7" s="12"/>
      <c r="G7" s="10">
        <f t="shared" si="0"/>
        <v>0</v>
      </c>
      <c r="H7" s="11">
        <f t="shared" si="1"/>
        <v>-2.8266154107072202E-3</v>
      </c>
    </row>
    <row r="8" spans="1:8" x14ac:dyDescent="0.25">
      <c r="A8" s="7" t="s">
        <v>33</v>
      </c>
      <c r="B8" s="16">
        <v>1.1580775911986101E-2</v>
      </c>
      <c r="C8" s="17">
        <v>3.9001560062402497E-2</v>
      </c>
      <c r="D8" s="16">
        <v>1.1330909777630901E-2</v>
      </c>
      <c r="E8" s="17">
        <v>1.13064616428289E-2</v>
      </c>
      <c r="F8" s="12"/>
      <c r="G8" s="10">
        <f t="shared" si="0"/>
        <v>-2.7420784150416398E-2</v>
      </c>
      <c r="H8" s="11">
        <f t="shared" si="1"/>
        <v>2.444813480200099E-5</v>
      </c>
    </row>
    <row r="9" spans="1:8" x14ac:dyDescent="0.25">
      <c r="A9" s="7" t="s">
        <v>34</v>
      </c>
      <c r="B9" s="16">
        <v>0.46323103647944402</v>
      </c>
      <c r="C9" s="17">
        <v>0.72802912116484697</v>
      </c>
      <c r="D9" s="16">
        <v>0.82621217128558599</v>
      </c>
      <c r="E9" s="17">
        <v>1.07882488175326</v>
      </c>
      <c r="F9" s="12"/>
      <c r="G9" s="10">
        <f t="shared" si="0"/>
        <v>-0.26479808468540295</v>
      </c>
      <c r="H9" s="11">
        <f t="shared" si="1"/>
        <v>-0.25261271046767397</v>
      </c>
    </row>
    <row r="10" spans="1:8" x14ac:dyDescent="0.25">
      <c r="A10" s="7" t="s">
        <v>35</v>
      </c>
      <c r="B10" s="16">
        <v>2.3161551823972202E-2</v>
      </c>
      <c r="C10" s="17">
        <v>0</v>
      </c>
      <c r="D10" s="16">
        <v>2.64387894811388E-2</v>
      </c>
      <c r="E10" s="17">
        <v>2.26129232856578E-2</v>
      </c>
      <c r="F10" s="12"/>
      <c r="G10" s="10">
        <f t="shared" si="0"/>
        <v>2.3161551823972202E-2</v>
      </c>
      <c r="H10" s="11">
        <f t="shared" si="1"/>
        <v>3.8258661954810001E-3</v>
      </c>
    </row>
    <row r="11" spans="1:8" x14ac:dyDescent="0.25">
      <c r="A11" s="7" t="s">
        <v>36</v>
      </c>
      <c r="B11" s="16">
        <v>0.62536189924724994</v>
      </c>
      <c r="C11" s="17">
        <v>1.0660426417056701</v>
      </c>
      <c r="D11" s="16">
        <v>1.10098673339314</v>
      </c>
      <c r="E11" s="17">
        <v>1.43403621836546</v>
      </c>
      <c r="F11" s="12"/>
      <c r="G11" s="10">
        <f t="shared" si="0"/>
        <v>-0.44068074245842015</v>
      </c>
      <c r="H11" s="11">
        <f t="shared" si="1"/>
        <v>-0.33304948497232001</v>
      </c>
    </row>
    <row r="12" spans="1:8" x14ac:dyDescent="0.25">
      <c r="A12" s="7" t="s">
        <v>37</v>
      </c>
      <c r="B12" s="16">
        <v>1.1001737116386801</v>
      </c>
      <c r="C12" s="17">
        <v>0</v>
      </c>
      <c r="D12" s="16">
        <v>0.20301213351588701</v>
      </c>
      <c r="E12" s="17">
        <v>0</v>
      </c>
      <c r="F12" s="12"/>
      <c r="G12" s="10">
        <f t="shared" si="0"/>
        <v>1.1001737116386801</v>
      </c>
      <c r="H12" s="11">
        <f t="shared" si="1"/>
        <v>0.20301213351588701</v>
      </c>
    </row>
    <row r="13" spans="1:8" x14ac:dyDescent="0.25">
      <c r="A13" s="7" t="s">
        <v>38</v>
      </c>
      <c r="B13" s="16">
        <v>0.20845396641575001</v>
      </c>
      <c r="C13" s="17">
        <v>0.31201248049921998</v>
      </c>
      <c r="D13" s="16">
        <v>0.20584486096029503</v>
      </c>
      <c r="E13" s="17">
        <v>0.17713456573765202</v>
      </c>
      <c r="F13" s="12"/>
      <c r="G13" s="10">
        <f t="shared" si="0"/>
        <v>-0.10355851408346997</v>
      </c>
      <c r="H13" s="11">
        <f t="shared" si="1"/>
        <v>2.8710295222643012E-2</v>
      </c>
    </row>
    <row r="14" spans="1:8" x14ac:dyDescent="0.25">
      <c r="A14" s="7" t="s">
        <v>39</v>
      </c>
      <c r="B14" s="16">
        <v>0</v>
      </c>
      <c r="C14" s="17">
        <v>1.30005200208008E-2</v>
      </c>
      <c r="D14" s="16">
        <v>6.6096973702846904E-3</v>
      </c>
      <c r="E14" s="17">
        <v>8.4798462321216597E-3</v>
      </c>
      <c r="F14" s="12"/>
      <c r="G14" s="10">
        <f t="shared" si="0"/>
        <v>-1.30005200208008E-2</v>
      </c>
      <c r="H14" s="11">
        <f t="shared" si="1"/>
        <v>-1.8701488618369693E-3</v>
      </c>
    </row>
    <row r="15" spans="1:8" x14ac:dyDescent="0.25">
      <c r="A15" s="7" t="s">
        <v>40</v>
      </c>
      <c r="B15" s="16">
        <v>1.1580775911986101E-2</v>
      </c>
      <c r="C15" s="17">
        <v>1.30005200208008E-2</v>
      </c>
      <c r="D15" s="16">
        <v>2.2661819555261802E-2</v>
      </c>
      <c r="E15" s="17">
        <v>8.4798462321216597E-3</v>
      </c>
      <c r="F15" s="12"/>
      <c r="G15" s="10">
        <f t="shared" si="0"/>
        <v>-1.4197441088146991E-3</v>
      </c>
      <c r="H15" s="11">
        <f t="shared" si="1"/>
        <v>1.4181973323140142E-2</v>
      </c>
    </row>
    <row r="16" spans="1:8" x14ac:dyDescent="0.25">
      <c r="A16" s="7" t="s">
        <v>41</v>
      </c>
      <c r="B16" s="16">
        <v>0.173711638679792</v>
      </c>
      <c r="C16" s="17">
        <v>0</v>
      </c>
      <c r="D16" s="16">
        <v>8.0260610924885498E-2</v>
      </c>
      <c r="E16" s="17">
        <v>0</v>
      </c>
      <c r="F16" s="12"/>
      <c r="G16" s="10">
        <f t="shared" si="0"/>
        <v>0.173711638679792</v>
      </c>
      <c r="H16" s="11">
        <f t="shared" si="1"/>
        <v>8.0260610924885498E-2</v>
      </c>
    </row>
    <row r="17" spans="1:8" x14ac:dyDescent="0.25">
      <c r="A17" s="7" t="s">
        <v>44</v>
      </c>
      <c r="B17" s="16">
        <v>0</v>
      </c>
      <c r="C17" s="17">
        <v>2.6001040041601701E-2</v>
      </c>
      <c r="D17" s="16">
        <v>1.88848496293848E-2</v>
      </c>
      <c r="E17" s="17">
        <v>2.35551284225602E-2</v>
      </c>
      <c r="F17" s="12"/>
      <c r="G17" s="10">
        <f t="shared" si="0"/>
        <v>-2.6001040041601701E-2</v>
      </c>
      <c r="H17" s="11">
        <f t="shared" si="1"/>
        <v>-4.6702787931754003E-3</v>
      </c>
    </row>
    <row r="18" spans="1:8" x14ac:dyDescent="0.25">
      <c r="A18" s="7" t="s">
        <v>45</v>
      </c>
      <c r="B18" s="16">
        <v>1.1580775911986101E-2</v>
      </c>
      <c r="C18" s="17">
        <v>3.9001560062402497E-2</v>
      </c>
      <c r="D18" s="16">
        <v>4.1546669184646598E-2</v>
      </c>
      <c r="E18" s="17">
        <v>6.8780974993875699E-2</v>
      </c>
      <c r="F18" s="12"/>
      <c r="G18" s="10">
        <f t="shared" si="0"/>
        <v>-2.7420784150416398E-2</v>
      </c>
      <c r="H18" s="11">
        <f t="shared" si="1"/>
        <v>-2.7234305809229101E-2</v>
      </c>
    </row>
    <row r="19" spans="1:8" x14ac:dyDescent="0.25">
      <c r="A19" s="7" t="s">
        <v>46</v>
      </c>
      <c r="B19" s="16">
        <v>5.7903879559930503E-2</v>
      </c>
      <c r="C19" s="17">
        <v>6.5002600104004202E-2</v>
      </c>
      <c r="D19" s="16">
        <v>4.3435154147585101E-2</v>
      </c>
      <c r="E19" s="17">
        <v>0.12248666779731299</v>
      </c>
      <c r="F19" s="12"/>
      <c r="G19" s="10">
        <f t="shared" si="0"/>
        <v>-7.0987205440736986E-3</v>
      </c>
      <c r="H19" s="11">
        <f t="shared" si="1"/>
        <v>-7.9051513649727886E-2</v>
      </c>
    </row>
    <row r="20" spans="1:8" x14ac:dyDescent="0.25">
      <c r="A20" s="7" t="s">
        <v>47</v>
      </c>
      <c r="B20" s="16">
        <v>7.5506658946149399</v>
      </c>
      <c r="C20" s="17">
        <v>7.7093083723348901</v>
      </c>
      <c r="D20" s="16">
        <v>6.9439592087247997</v>
      </c>
      <c r="E20" s="17">
        <v>7.1503947839523603</v>
      </c>
      <c r="F20" s="12"/>
      <c r="G20" s="10">
        <f t="shared" si="0"/>
        <v>-0.15864247771995021</v>
      </c>
      <c r="H20" s="11">
        <f t="shared" si="1"/>
        <v>-0.20643557522756062</v>
      </c>
    </row>
    <row r="21" spans="1:8" x14ac:dyDescent="0.25">
      <c r="A21" s="7" t="s">
        <v>50</v>
      </c>
      <c r="B21" s="16">
        <v>8.1065431383902695E-2</v>
      </c>
      <c r="C21" s="17">
        <v>5.2002080083203298E-2</v>
      </c>
      <c r="D21" s="16">
        <v>6.3264246258439197E-2</v>
      </c>
      <c r="E21" s="17">
        <v>3.9572615749901098E-2</v>
      </c>
      <c r="F21" s="12"/>
      <c r="G21" s="10">
        <f t="shared" si="0"/>
        <v>2.9063351300699397E-2</v>
      </c>
      <c r="H21" s="11">
        <f t="shared" si="1"/>
        <v>2.3691630508538099E-2</v>
      </c>
    </row>
    <row r="22" spans="1:8" x14ac:dyDescent="0.25">
      <c r="A22" s="7" t="s">
        <v>51</v>
      </c>
      <c r="B22" s="16">
        <v>2.5477707006369399</v>
      </c>
      <c r="C22" s="17">
        <v>1.6900676027041099</v>
      </c>
      <c r="D22" s="16">
        <v>1.7487370756810301</v>
      </c>
      <c r="E22" s="17">
        <v>1.45476473137732</v>
      </c>
      <c r="F22" s="12"/>
      <c r="G22" s="10">
        <f t="shared" si="0"/>
        <v>0.85770309793282995</v>
      </c>
      <c r="H22" s="11">
        <f t="shared" si="1"/>
        <v>0.29397234430371011</v>
      </c>
    </row>
    <row r="23" spans="1:8" x14ac:dyDescent="0.25">
      <c r="A23" s="7" t="s">
        <v>53</v>
      </c>
      <c r="B23" s="16">
        <v>1.0654313839027201</v>
      </c>
      <c r="C23" s="17">
        <v>1.31305252210088</v>
      </c>
      <c r="D23" s="16">
        <v>1.2114631037250401</v>
      </c>
      <c r="E23" s="17">
        <v>1.4491115005559001</v>
      </c>
      <c r="F23" s="12"/>
      <c r="G23" s="10">
        <f t="shared" si="0"/>
        <v>-0.2476211381981599</v>
      </c>
      <c r="H23" s="11">
        <f t="shared" si="1"/>
        <v>-0.23764839683086003</v>
      </c>
    </row>
    <row r="24" spans="1:8" x14ac:dyDescent="0.25">
      <c r="A24" s="7" t="s">
        <v>54</v>
      </c>
      <c r="B24" s="16">
        <v>6.4736537348002301</v>
      </c>
      <c r="C24" s="17">
        <v>5.3822152886115404</v>
      </c>
      <c r="D24" s="16">
        <v>6.3566403852509303</v>
      </c>
      <c r="E24" s="17">
        <v>6.7932990370663502</v>
      </c>
      <c r="F24" s="12"/>
      <c r="G24" s="10">
        <f t="shared" si="0"/>
        <v>1.0914384461886897</v>
      </c>
      <c r="H24" s="11">
        <f t="shared" si="1"/>
        <v>-0.43665865181541985</v>
      </c>
    </row>
    <row r="25" spans="1:8" x14ac:dyDescent="0.25">
      <c r="A25" s="7" t="s">
        <v>58</v>
      </c>
      <c r="B25" s="16">
        <v>3.4973943254198003</v>
      </c>
      <c r="C25" s="17">
        <v>4.6411856474259006</v>
      </c>
      <c r="D25" s="16">
        <v>4.2944148057221101</v>
      </c>
      <c r="E25" s="17">
        <v>4.4293063485782103</v>
      </c>
      <c r="F25" s="12"/>
      <c r="G25" s="10">
        <f t="shared" si="0"/>
        <v>-1.1437913220061002</v>
      </c>
      <c r="H25" s="11">
        <f t="shared" si="1"/>
        <v>-0.13489154285610017</v>
      </c>
    </row>
    <row r="26" spans="1:8" x14ac:dyDescent="0.25">
      <c r="A26" s="7" t="s">
        <v>59</v>
      </c>
      <c r="B26" s="16">
        <v>0</v>
      </c>
      <c r="C26" s="17">
        <v>0</v>
      </c>
      <c r="D26" s="16">
        <v>1.88848496293848E-3</v>
      </c>
      <c r="E26" s="17">
        <v>0</v>
      </c>
      <c r="F26" s="12"/>
      <c r="G26" s="10">
        <f t="shared" si="0"/>
        <v>0</v>
      </c>
      <c r="H26" s="11">
        <f t="shared" si="1"/>
        <v>1.88848496293848E-3</v>
      </c>
    </row>
    <row r="27" spans="1:8" x14ac:dyDescent="0.25">
      <c r="A27" s="7" t="s">
        <v>61</v>
      </c>
      <c r="B27" s="16">
        <v>0</v>
      </c>
      <c r="C27" s="17">
        <v>0</v>
      </c>
      <c r="D27" s="16">
        <v>8.7814550776639397E-2</v>
      </c>
      <c r="E27" s="17">
        <v>9.5162718827143E-2</v>
      </c>
      <c r="F27" s="12"/>
      <c r="G27" s="10">
        <f t="shared" si="0"/>
        <v>0</v>
      </c>
      <c r="H27" s="11">
        <f t="shared" si="1"/>
        <v>-7.3481680505036034E-3</v>
      </c>
    </row>
    <row r="28" spans="1:8" x14ac:dyDescent="0.25">
      <c r="A28" s="7" t="s">
        <v>62</v>
      </c>
      <c r="B28" s="16">
        <v>0.25477707006369399</v>
      </c>
      <c r="C28" s="17">
        <v>0.61102444097763897</v>
      </c>
      <c r="D28" s="16">
        <v>0.44379396629054302</v>
      </c>
      <c r="E28" s="17">
        <v>0.56626528727834602</v>
      </c>
      <c r="F28" s="12"/>
      <c r="G28" s="10">
        <f t="shared" si="0"/>
        <v>-0.35624737091394498</v>
      </c>
      <c r="H28" s="11">
        <f t="shared" si="1"/>
        <v>-0.122471320987803</v>
      </c>
    </row>
    <row r="29" spans="1:8" x14ac:dyDescent="0.25">
      <c r="A29" s="7" t="s">
        <v>64</v>
      </c>
      <c r="B29" s="16">
        <v>7.7127967573827396</v>
      </c>
      <c r="C29" s="17">
        <v>5.68122724908996</v>
      </c>
      <c r="D29" s="16">
        <v>6.7230064680610004</v>
      </c>
      <c r="E29" s="17">
        <v>5.9877136450147903</v>
      </c>
      <c r="F29" s="12"/>
      <c r="G29" s="10">
        <f t="shared" si="0"/>
        <v>2.0315695082927796</v>
      </c>
      <c r="H29" s="11">
        <f t="shared" si="1"/>
        <v>0.73529282304621013</v>
      </c>
    </row>
    <row r="30" spans="1:8" x14ac:dyDescent="0.25">
      <c r="A30" s="7" t="s">
        <v>65</v>
      </c>
      <c r="B30" s="16">
        <v>1.1580775911986101E-2</v>
      </c>
      <c r="C30" s="17">
        <v>0</v>
      </c>
      <c r="D30" s="16">
        <v>1.7940607147915601E-2</v>
      </c>
      <c r="E30" s="17">
        <v>8.4798462321216597E-3</v>
      </c>
      <c r="F30" s="12"/>
      <c r="G30" s="10">
        <f t="shared" si="0"/>
        <v>1.1580775911986101E-2</v>
      </c>
      <c r="H30" s="11">
        <f t="shared" si="1"/>
        <v>9.460760915793941E-3</v>
      </c>
    </row>
    <row r="31" spans="1:8" x14ac:dyDescent="0.25">
      <c r="A31" s="7" t="s">
        <v>66</v>
      </c>
      <c r="B31" s="16">
        <v>6.9484655471916609E-2</v>
      </c>
      <c r="C31" s="17">
        <v>0.351014040561622</v>
      </c>
      <c r="D31" s="16">
        <v>0.376752750106227</v>
      </c>
      <c r="E31" s="17">
        <v>0.51538620988561601</v>
      </c>
      <c r="F31" s="12"/>
      <c r="G31" s="10">
        <f t="shared" si="0"/>
        <v>-0.28152938508970538</v>
      </c>
      <c r="H31" s="11">
        <f t="shared" si="1"/>
        <v>-0.13863345977938901</v>
      </c>
    </row>
    <row r="32" spans="1:8" x14ac:dyDescent="0.25">
      <c r="A32" s="7" t="s">
        <v>67</v>
      </c>
      <c r="B32" s="16">
        <v>0.83381586566299903</v>
      </c>
      <c r="C32" s="17">
        <v>1.4950598023921</v>
      </c>
      <c r="D32" s="16">
        <v>0.98578915065388806</v>
      </c>
      <c r="E32" s="17">
        <v>0.95068498313452798</v>
      </c>
      <c r="F32" s="12"/>
      <c r="G32" s="10">
        <f t="shared" si="0"/>
        <v>-0.66124393672910098</v>
      </c>
      <c r="H32" s="11">
        <f t="shared" si="1"/>
        <v>3.5104167519360074E-2</v>
      </c>
    </row>
    <row r="33" spans="1:8" x14ac:dyDescent="0.25">
      <c r="A33" s="7" t="s">
        <v>68</v>
      </c>
      <c r="B33" s="16">
        <v>0.41690793283150002</v>
      </c>
      <c r="C33" s="17">
        <v>0.54602184087363492</v>
      </c>
      <c r="D33" s="16">
        <v>0.46834427080874397</v>
      </c>
      <c r="E33" s="17">
        <v>0.63598846740912396</v>
      </c>
      <c r="F33" s="12"/>
      <c r="G33" s="10">
        <f t="shared" si="0"/>
        <v>-0.12911390804213491</v>
      </c>
      <c r="H33" s="11">
        <f t="shared" si="1"/>
        <v>-0.16764419660037999</v>
      </c>
    </row>
    <row r="34" spans="1:8" x14ac:dyDescent="0.25">
      <c r="A34" s="7" t="s">
        <v>69</v>
      </c>
      <c r="B34" s="16">
        <v>0</v>
      </c>
      <c r="C34" s="17">
        <v>3.9001560062402497E-2</v>
      </c>
      <c r="D34" s="16">
        <v>4.7212124073462095E-3</v>
      </c>
      <c r="E34" s="17">
        <v>6.5954359583168401E-3</v>
      </c>
      <c r="F34" s="12"/>
      <c r="G34" s="10">
        <f t="shared" si="0"/>
        <v>-3.9001560062402497E-2</v>
      </c>
      <c r="H34" s="11">
        <f t="shared" si="1"/>
        <v>-1.8742235509706306E-3</v>
      </c>
    </row>
    <row r="35" spans="1:8" x14ac:dyDescent="0.25">
      <c r="A35" s="7" t="s">
        <v>72</v>
      </c>
      <c r="B35" s="16">
        <v>1.1580775911986101E-2</v>
      </c>
      <c r="C35" s="17">
        <v>3.9001560062402497E-2</v>
      </c>
      <c r="D35" s="16">
        <v>4.7212124073462099E-2</v>
      </c>
      <c r="E35" s="17">
        <v>4.5225846571315495E-2</v>
      </c>
      <c r="F35" s="12"/>
      <c r="G35" s="10">
        <f t="shared" si="0"/>
        <v>-2.7420784150416398E-2</v>
      </c>
      <c r="H35" s="11">
        <f t="shared" si="1"/>
        <v>1.9862775021466036E-3</v>
      </c>
    </row>
    <row r="36" spans="1:8" x14ac:dyDescent="0.25">
      <c r="A36" s="7" t="s">
        <v>73</v>
      </c>
      <c r="B36" s="16">
        <v>7.4001158077591196</v>
      </c>
      <c r="C36" s="17">
        <v>9.4123764950597995</v>
      </c>
      <c r="D36" s="16">
        <v>7.4226901468297095</v>
      </c>
      <c r="E36" s="17">
        <v>8.0266455612716001</v>
      </c>
      <c r="F36" s="12"/>
      <c r="G36" s="10">
        <f t="shared" si="0"/>
        <v>-2.0122606873006799</v>
      </c>
      <c r="H36" s="11">
        <f t="shared" si="1"/>
        <v>-0.6039554144418906</v>
      </c>
    </row>
    <row r="37" spans="1:8" x14ac:dyDescent="0.25">
      <c r="A37" s="7" t="s">
        <v>74</v>
      </c>
      <c r="B37" s="16">
        <v>0</v>
      </c>
      <c r="C37" s="17">
        <v>0</v>
      </c>
      <c r="D37" s="16">
        <v>0</v>
      </c>
      <c r="E37" s="17">
        <v>5.6532308214144403E-3</v>
      </c>
      <c r="F37" s="12"/>
      <c r="G37" s="10">
        <f t="shared" si="0"/>
        <v>0</v>
      </c>
      <c r="H37" s="11">
        <f t="shared" si="1"/>
        <v>-5.6532308214144403E-3</v>
      </c>
    </row>
    <row r="38" spans="1:8" x14ac:dyDescent="0.25">
      <c r="A38" s="7" t="s">
        <v>75</v>
      </c>
      <c r="B38" s="16">
        <v>0.62536189924724994</v>
      </c>
      <c r="C38" s="17">
        <v>0.88403536141445704</v>
      </c>
      <c r="D38" s="16">
        <v>1.23790189320618</v>
      </c>
      <c r="E38" s="17">
        <v>1.4199031413119301</v>
      </c>
      <c r="F38" s="12"/>
      <c r="G38" s="10">
        <f t="shared" ref="G38:G69" si="2">B38-C38</f>
        <v>-0.2586734621672071</v>
      </c>
      <c r="H38" s="11">
        <f t="shared" ref="H38:H69" si="3">D38-E38</f>
        <v>-0.18200124810575002</v>
      </c>
    </row>
    <row r="39" spans="1:8" x14ac:dyDescent="0.25">
      <c r="A39" s="7" t="s">
        <v>77</v>
      </c>
      <c r="B39" s="16">
        <v>0.38216560509554104</v>
      </c>
      <c r="C39" s="17">
        <v>0.50702028081123207</v>
      </c>
      <c r="D39" s="16">
        <v>0.27288607714461099</v>
      </c>
      <c r="E39" s="17">
        <v>0.29019918216594098</v>
      </c>
      <c r="F39" s="12"/>
      <c r="G39" s="10">
        <f t="shared" si="2"/>
        <v>-0.12485467571569103</v>
      </c>
      <c r="H39" s="11">
        <f t="shared" si="3"/>
        <v>-1.7313105021329989E-2</v>
      </c>
    </row>
    <row r="40" spans="1:8" x14ac:dyDescent="0.25">
      <c r="A40" s="7" t="s">
        <v>78</v>
      </c>
      <c r="B40" s="16">
        <v>2.5246091488129703</v>
      </c>
      <c r="C40" s="17">
        <v>4.5761830473218899</v>
      </c>
      <c r="D40" s="16">
        <v>3.98187054435579</v>
      </c>
      <c r="E40" s="17">
        <v>2.9255469500819702</v>
      </c>
      <c r="F40" s="12"/>
      <c r="G40" s="10">
        <f t="shared" si="2"/>
        <v>-2.0515738985089196</v>
      </c>
      <c r="H40" s="11">
        <f t="shared" si="3"/>
        <v>1.0563235942738198</v>
      </c>
    </row>
    <row r="41" spans="1:8" x14ac:dyDescent="0.25">
      <c r="A41" s="7" t="s">
        <v>79</v>
      </c>
      <c r="B41" s="16">
        <v>6.9484655471916609E-2</v>
      </c>
      <c r="C41" s="17">
        <v>0.208008320332813</v>
      </c>
      <c r="D41" s="16">
        <v>0.18223879892356401</v>
      </c>
      <c r="E41" s="17">
        <v>0.216707181487553</v>
      </c>
      <c r="F41" s="12"/>
      <c r="G41" s="10">
        <f t="shared" si="2"/>
        <v>-0.1385236648608964</v>
      </c>
      <c r="H41" s="11">
        <f t="shared" si="3"/>
        <v>-3.4468382563988986E-2</v>
      </c>
    </row>
    <row r="42" spans="1:8" x14ac:dyDescent="0.25">
      <c r="A42" s="7" t="s">
        <v>80</v>
      </c>
      <c r="B42" s="16">
        <v>8.3613202084539715</v>
      </c>
      <c r="C42" s="17">
        <v>7.8393135725429</v>
      </c>
      <c r="D42" s="16">
        <v>8.4453047542608903</v>
      </c>
      <c r="E42" s="17">
        <v>8.66640284922833</v>
      </c>
      <c r="F42" s="12"/>
      <c r="G42" s="10">
        <f t="shared" si="2"/>
        <v>0.52200663591107155</v>
      </c>
      <c r="H42" s="11">
        <f t="shared" si="3"/>
        <v>-0.22109809496743971</v>
      </c>
    </row>
    <row r="43" spans="1:8" x14ac:dyDescent="0.25">
      <c r="A43" s="7" t="s">
        <v>81</v>
      </c>
      <c r="B43" s="16">
        <v>3.7869137232194601</v>
      </c>
      <c r="C43" s="17">
        <v>3.7311492459698399</v>
      </c>
      <c r="D43" s="16">
        <v>2.7996789575563001</v>
      </c>
      <c r="E43" s="17">
        <v>4.9635366612018794</v>
      </c>
      <c r="F43" s="12"/>
      <c r="G43" s="10">
        <f t="shared" si="2"/>
        <v>5.5764477249620192E-2</v>
      </c>
      <c r="H43" s="11">
        <f t="shared" si="3"/>
        <v>-2.1638577036455793</v>
      </c>
    </row>
    <row r="44" spans="1:8" x14ac:dyDescent="0.25">
      <c r="A44" s="7" t="s">
        <v>82</v>
      </c>
      <c r="B44" s="16">
        <v>8.1065431383902695E-2</v>
      </c>
      <c r="C44" s="17">
        <v>6.5002600104004202E-2</v>
      </c>
      <c r="D44" s="16">
        <v>8.4037580850762503E-2</v>
      </c>
      <c r="E44" s="17">
        <v>0.106469180469972</v>
      </c>
      <c r="F44" s="12"/>
      <c r="G44" s="10">
        <f t="shared" si="2"/>
        <v>1.6062831279898493E-2</v>
      </c>
      <c r="H44" s="11">
        <f t="shared" si="3"/>
        <v>-2.24315996192095E-2</v>
      </c>
    </row>
    <row r="45" spans="1:8" x14ac:dyDescent="0.25">
      <c r="A45" s="7" t="s">
        <v>83</v>
      </c>
      <c r="B45" s="16">
        <v>5.7903879559930503E-2</v>
      </c>
      <c r="C45" s="17">
        <v>0</v>
      </c>
      <c r="D45" s="16">
        <v>6.8929701147254593E-2</v>
      </c>
      <c r="E45" s="17">
        <v>0</v>
      </c>
      <c r="F45" s="12"/>
      <c r="G45" s="10">
        <f t="shared" si="2"/>
        <v>5.7903879559930503E-2</v>
      </c>
      <c r="H45" s="11">
        <f t="shared" si="3"/>
        <v>6.8929701147254593E-2</v>
      </c>
    </row>
    <row r="46" spans="1:8" x14ac:dyDescent="0.25">
      <c r="A46" s="7" t="s">
        <v>84</v>
      </c>
      <c r="B46" s="16">
        <v>0.46323103647944402</v>
      </c>
      <c r="C46" s="17">
        <v>0.50702028081123207</v>
      </c>
      <c r="D46" s="16">
        <v>0.34181577829186499</v>
      </c>
      <c r="E46" s="17">
        <v>0.31186990031469702</v>
      </c>
      <c r="F46" s="12"/>
      <c r="G46" s="10">
        <f t="shared" si="2"/>
        <v>-4.3789244331788046E-2</v>
      </c>
      <c r="H46" s="11">
        <f t="shared" si="3"/>
        <v>2.9945877977167967E-2</v>
      </c>
    </row>
    <row r="47" spans="1:8" x14ac:dyDescent="0.25">
      <c r="A47" s="7" t="s">
        <v>85</v>
      </c>
      <c r="B47" s="16">
        <v>0.41690793283150002</v>
      </c>
      <c r="C47" s="17">
        <v>0.65002600104004205</v>
      </c>
      <c r="D47" s="16">
        <v>0.49856003021575901</v>
      </c>
      <c r="E47" s="17">
        <v>0.33071400305274501</v>
      </c>
      <c r="F47" s="12"/>
      <c r="G47" s="10">
        <f t="shared" si="2"/>
        <v>-0.23311806820854203</v>
      </c>
      <c r="H47" s="11">
        <f t="shared" si="3"/>
        <v>0.167846027163014</v>
      </c>
    </row>
    <row r="48" spans="1:8" x14ac:dyDescent="0.25">
      <c r="A48" s="7" t="s">
        <v>86</v>
      </c>
      <c r="B48" s="16">
        <v>0.44006948465547197</v>
      </c>
      <c r="C48" s="17">
        <v>0.41601664066562699</v>
      </c>
      <c r="D48" s="16">
        <v>0.64963882725083799</v>
      </c>
      <c r="E48" s="17">
        <v>0.50879077392729899</v>
      </c>
      <c r="F48" s="12"/>
      <c r="G48" s="10">
        <f t="shared" si="2"/>
        <v>2.4052843989844974E-2</v>
      </c>
      <c r="H48" s="11">
        <f t="shared" si="3"/>
        <v>0.140848053323539</v>
      </c>
    </row>
    <row r="49" spans="1:8" x14ac:dyDescent="0.25">
      <c r="A49" s="7" t="s">
        <v>87</v>
      </c>
      <c r="B49" s="16">
        <v>1.1580775911986101E-2</v>
      </c>
      <c r="C49" s="17">
        <v>0</v>
      </c>
      <c r="D49" s="16">
        <v>7.5539398517539304E-3</v>
      </c>
      <c r="E49" s="17">
        <v>6.5954359583168401E-3</v>
      </c>
      <c r="F49" s="12"/>
      <c r="G49" s="10">
        <f t="shared" si="2"/>
        <v>1.1580775911986101E-2</v>
      </c>
      <c r="H49" s="11">
        <f t="shared" si="3"/>
        <v>9.5850389343709024E-4</v>
      </c>
    </row>
    <row r="50" spans="1:8" x14ac:dyDescent="0.25">
      <c r="A50" s="7" t="s">
        <v>90</v>
      </c>
      <c r="B50" s="16">
        <v>0.497973364215402</v>
      </c>
      <c r="C50" s="17">
        <v>0.27301092043681702</v>
      </c>
      <c r="D50" s="16">
        <v>0.36447759784712702</v>
      </c>
      <c r="E50" s="17">
        <v>0.48523564550473897</v>
      </c>
      <c r="F50" s="12"/>
      <c r="G50" s="10">
        <f t="shared" si="2"/>
        <v>0.22496244377858499</v>
      </c>
      <c r="H50" s="11">
        <f t="shared" si="3"/>
        <v>-0.12075804765761194</v>
      </c>
    </row>
    <row r="51" spans="1:8" x14ac:dyDescent="0.25">
      <c r="A51" s="7" t="s">
        <v>91</v>
      </c>
      <c r="B51" s="16">
        <v>0.88013896931094393</v>
      </c>
      <c r="C51" s="17">
        <v>0.24700988039521601</v>
      </c>
      <c r="D51" s="16">
        <v>0.41357820688352798</v>
      </c>
      <c r="E51" s="17">
        <v>0.37970867017166998</v>
      </c>
      <c r="F51" s="12"/>
      <c r="G51" s="10">
        <f t="shared" si="2"/>
        <v>0.63312908891572794</v>
      </c>
      <c r="H51" s="11">
        <f t="shared" si="3"/>
        <v>3.3869536711857995E-2</v>
      </c>
    </row>
    <row r="52" spans="1:8" x14ac:dyDescent="0.25">
      <c r="A52" s="7" t="s">
        <v>92</v>
      </c>
      <c r="B52" s="16">
        <v>3.9837869137232205</v>
      </c>
      <c r="C52" s="17">
        <v>3.2111284451378097</v>
      </c>
      <c r="D52" s="16">
        <v>3.08578442944148</v>
      </c>
      <c r="E52" s="17">
        <v>3.1205834134207699</v>
      </c>
      <c r="F52" s="12"/>
      <c r="G52" s="10">
        <f t="shared" si="2"/>
        <v>0.77265846858541076</v>
      </c>
      <c r="H52" s="11">
        <f t="shared" si="3"/>
        <v>-3.4798983979289932E-2</v>
      </c>
    </row>
    <row r="53" spans="1:8" x14ac:dyDescent="0.25">
      <c r="A53" s="7" t="s">
        <v>93</v>
      </c>
      <c r="B53" s="16">
        <v>2.9067747539085103</v>
      </c>
      <c r="C53" s="17">
        <v>3.2111284451378097</v>
      </c>
      <c r="D53" s="16">
        <v>3.14810443321845</v>
      </c>
      <c r="E53" s="17">
        <v>2.3658770987619397</v>
      </c>
      <c r="F53" s="12"/>
      <c r="G53" s="10">
        <f t="shared" si="2"/>
        <v>-0.30435369122929945</v>
      </c>
      <c r="H53" s="11">
        <f t="shared" si="3"/>
        <v>0.78222733445651027</v>
      </c>
    </row>
    <row r="54" spans="1:8" x14ac:dyDescent="0.25">
      <c r="A54" s="7" t="s">
        <v>94</v>
      </c>
      <c r="B54" s="16">
        <v>4.2385639837869107</v>
      </c>
      <c r="C54" s="17">
        <v>0</v>
      </c>
      <c r="D54" s="16">
        <v>1.8903734479014203</v>
      </c>
      <c r="E54" s="17">
        <v>0</v>
      </c>
      <c r="F54" s="12"/>
      <c r="G54" s="10">
        <f t="shared" si="2"/>
        <v>4.2385639837869107</v>
      </c>
      <c r="H54" s="11">
        <f t="shared" si="3"/>
        <v>1.8903734479014203</v>
      </c>
    </row>
    <row r="55" spans="1:8" x14ac:dyDescent="0.25">
      <c r="A55" s="7" t="s">
        <v>95</v>
      </c>
      <c r="B55" s="16">
        <v>22.1308627678054</v>
      </c>
      <c r="C55" s="17">
        <v>25.260010400416</v>
      </c>
      <c r="D55" s="16">
        <v>26.019545819366403</v>
      </c>
      <c r="E55" s="17">
        <v>25.670378954906099</v>
      </c>
      <c r="F55" s="12"/>
      <c r="G55" s="10">
        <f t="shared" si="2"/>
        <v>-3.1291476326106</v>
      </c>
      <c r="H55" s="11">
        <f t="shared" si="3"/>
        <v>0.34916686446030454</v>
      </c>
    </row>
    <row r="56" spans="1:8" x14ac:dyDescent="0.25">
      <c r="A56" s="7" t="s">
        <v>97</v>
      </c>
      <c r="B56" s="16">
        <v>2.53618992472496</v>
      </c>
      <c r="C56" s="17">
        <v>2.4310972438897598</v>
      </c>
      <c r="D56" s="16">
        <v>2.2293564987488801</v>
      </c>
      <c r="E56" s="17">
        <v>2.8605347956357101</v>
      </c>
      <c r="F56" s="12"/>
      <c r="G56" s="10">
        <f t="shared" si="2"/>
        <v>0.10509268083520018</v>
      </c>
      <c r="H56" s="11">
        <f t="shared" si="3"/>
        <v>-0.63117829688683003</v>
      </c>
    </row>
    <row r="57" spans="1:8" x14ac:dyDescent="0.25">
      <c r="A57" s="7" t="s">
        <v>98</v>
      </c>
      <c r="B57" s="16">
        <v>0.55587724377533299</v>
      </c>
      <c r="C57" s="17">
        <v>0.19500780031201201</v>
      </c>
      <c r="D57" s="16">
        <v>0.56182427647419897</v>
      </c>
      <c r="E57" s="17">
        <v>0.47392918386191002</v>
      </c>
      <c r="F57" s="12"/>
      <c r="G57" s="10">
        <f t="shared" si="2"/>
        <v>0.36086944346332095</v>
      </c>
      <c r="H57" s="11">
        <f t="shared" si="3"/>
        <v>8.789509261228895E-2</v>
      </c>
    </row>
    <row r="58" spans="1:8" x14ac:dyDescent="0.25">
      <c r="A58" s="142" t="s">
        <v>42</v>
      </c>
      <c r="B58" s="153">
        <v>1.1580775911986101E-2</v>
      </c>
      <c r="C58" s="154">
        <v>5.2002080083203298E-2</v>
      </c>
      <c r="D58" s="153">
        <v>1.7940607147915601E-2</v>
      </c>
      <c r="E58" s="154">
        <v>3.7688205476096304E-2</v>
      </c>
      <c r="F58" s="155"/>
      <c r="G58" s="156">
        <f t="shared" si="2"/>
        <v>-4.0421304171217198E-2</v>
      </c>
      <c r="H58" s="157">
        <f t="shared" si="3"/>
        <v>-1.9747598328180703E-2</v>
      </c>
    </row>
    <row r="59" spans="1:8" x14ac:dyDescent="0.25">
      <c r="A59" s="7" t="s">
        <v>43</v>
      </c>
      <c r="B59" s="16">
        <v>1.1580775911986101E-2</v>
      </c>
      <c r="C59" s="17">
        <v>0</v>
      </c>
      <c r="D59" s="16">
        <v>7.5539398517539304E-3</v>
      </c>
      <c r="E59" s="17">
        <v>6.5954359583168401E-3</v>
      </c>
      <c r="F59" s="12"/>
      <c r="G59" s="10">
        <f t="shared" si="2"/>
        <v>1.1580775911986101E-2</v>
      </c>
      <c r="H59" s="11">
        <f t="shared" si="3"/>
        <v>9.5850389343709024E-4</v>
      </c>
    </row>
    <row r="60" spans="1:8" x14ac:dyDescent="0.25">
      <c r="A60" s="7" t="s">
        <v>48</v>
      </c>
      <c r="B60" s="16">
        <v>0.20845396641575001</v>
      </c>
      <c r="C60" s="17">
        <v>0.18200728029121202</v>
      </c>
      <c r="D60" s="16">
        <v>0.114253340257778</v>
      </c>
      <c r="E60" s="17">
        <v>7.1607590404582908E-2</v>
      </c>
      <c r="F60" s="12"/>
      <c r="G60" s="10">
        <f t="shared" si="2"/>
        <v>2.6446686124537988E-2</v>
      </c>
      <c r="H60" s="11">
        <f t="shared" si="3"/>
        <v>4.2645749853195095E-2</v>
      </c>
    </row>
    <row r="61" spans="1:8" x14ac:dyDescent="0.25">
      <c r="A61" s="7" t="s">
        <v>49</v>
      </c>
      <c r="B61" s="16">
        <v>0.71800810654313807</v>
      </c>
      <c r="C61" s="17">
        <v>0.67602704108164302</v>
      </c>
      <c r="D61" s="16">
        <v>0.52594306217836706</v>
      </c>
      <c r="E61" s="17">
        <v>0.49371549173686097</v>
      </c>
      <c r="F61" s="12"/>
      <c r="G61" s="10">
        <f t="shared" si="2"/>
        <v>4.1981065461495048E-2</v>
      </c>
      <c r="H61" s="11">
        <f t="shared" si="3"/>
        <v>3.2227570441506093E-2</v>
      </c>
    </row>
    <row r="62" spans="1:8" x14ac:dyDescent="0.25">
      <c r="A62" s="7" t="s">
        <v>52</v>
      </c>
      <c r="B62" s="16">
        <v>0.347423277359583</v>
      </c>
      <c r="C62" s="17">
        <v>0.44201768070722802</v>
      </c>
      <c r="D62" s="16">
        <v>0.48250790803078197</v>
      </c>
      <c r="E62" s="17">
        <v>0.55213221022480996</v>
      </c>
      <c r="F62" s="12"/>
      <c r="G62" s="10">
        <f t="shared" si="2"/>
        <v>-9.4594403347645017E-2</v>
      </c>
      <c r="H62" s="11">
        <f t="shared" si="3"/>
        <v>-6.9624302194027987E-2</v>
      </c>
    </row>
    <row r="63" spans="1:8" x14ac:dyDescent="0.25">
      <c r="A63" s="7" t="s">
        <v>55</v>
      </c>
      <c r="B63" s="16">
        <v>1.1580775911986101E-2</v>
      </c>
      <c r="C63" s="17">
        <v>0</v>
      </c>
      <c r="D63" s="16">
        <v>4.0602426703177402E-2</v>
      </c>
      <c r="E63" s="17">
        <v>3.2034974654681803E-2</v>
      </c>
      <c r="F63" s="12"/>
      <c r="G63" s="10">
        <f t="shared" si="2"/>
        <v>1.1580775911986101E-2</v>
      </c>
      <c r="H63" s="11">
        <f t="shared" si="3"/>
        <v>8.5674520484955996E-3</v>
      </c>
    </row>
    <row r="64" spans="1:8" x14ac:dyDescent="0.25">
      <c r="A64" s="7" t="s">
        <v>56</v>
      </c>
      <c r="B64" s="16">
        <v>0</v>
      </c>
      <c r="C64" s="17">
        <v>0</v>
      </c>
      <c r="D64" s="16">
        <v>1.88848496293848E-3</v>
      </c>
      <c r="E64" s="17">
        <v>9.4220513690240603E-3</v>
      </c>
      <c r="F64" s="12"/>
      <c r="G64" s="10">
        <f t="shared" si="2"/>
        <v>0</v>
      </c>
      <c r="H64" s="11">
        <f t="shared" si="3"/>
        <v>-7.5335664060855803E-3</v>
      </c>
    </row>
    <row r="65" spans="1:8" x14ac:dyDescent="0.25">
      <c r="A65" s="7" t="s">
        <v>57</v>
      </c>
      <c r="B65" s="16">
        <v>1.5981470758540801</v>
      </c>
      <c r="C65" s="17">
        <v>1.6510660426417099</v>
      </c>
      <c r="D65" s="16">
        <v>1.4012558425003501</v>
      </c>
      <c r="E65" s="17">
        <v>1.3360468841276099</v>
      </c>
      <c r="F65" s="12"/>
      <c r="G65" s="10">
        <f t="shared" si="2"/>
        <v>-5.2918966787629751E-2</v>
      </c>
      <c r="H65" s="11">
        <f t="shared" si="3"/>
        <v>6.5208958372740211E-2</v>
      </c>
    </row>
    <row r="66" spans="1:8" x14ac:dyDescent="0.25">
      <c r="A66" s="7" t="s">
        <v>60</v>
      </c>
      <c r="B66" s="16">
        <v>0.12738853503184699</v>
      </c>
      <c r="C66" s="17">
        <v>0.208008320332813</v>
      </c>
      <c r="D66" s="16">
        <v>0.12558425003540902</v>
      </c>
      <c r="E66" s="17">
        <v>0.10552697533307001</v>
      </c>
      <c r="F66" s="12"/>
      <c r="G66" s="10">
        <f t="shared" si="2"/>
        <v>-8.0619785300966001E-2</v>
      </c>
      <c r="H66" s="11">
        <f t="shared" si="3"/>
        <v>2.0057274702339006E-2</v>
      </c>
    </row>
    <row r="67" spans="1:8" x14ac:dyDescent="0.25">
      <c r="A67" s="7" t="s">
        <v>63</v>
      </c>
      <c r="B67" s="16">
        <v>0.23161551823972201</v>
      </c>
      <c r="C67" s="17">
        <v>0.22100884035361401</v>
      </c>
      <c r="D67" s="16">
        <v>0.266276379774326</v>
      </c>
      <c r="E67" s="17">
        <v>0.212938360939944</v>
      </c>
      <c r="F67" s="12"/>
      <c r="G67" s="10">
        <f t="shared" si="2"/>
        <v>1.0606677886108001E-2</v>
      </c>
      <c r="H67" s="11">
        <f t="shared" si="3"/>
        <v>5.3338018834381995E-2</v>
      </c>
    </row>
    <row r="68" spans="1:8" x14ac:dyDescent="0.25">
      <c r="A68" s="7" t="s">
        <v>70</v>
      </c>
      <c r="B68" s="16">
        <v>5.7903879559930503E-2</v>
      </c>
      <c r="C68" s="17">
        <v>0.143005720228809</v>
      </c>
      <c r="D68" s="16">
        <v>6.7041216184316091E-2</v>
      </c>
      <c r="E68" s="17">
        <v>9.045169314263099E-2</v>
      </c>
      <c r="F68" s="12"/>
      <c r="G68" s="10">
        <f t="shared" si="2"/>
        <v>-8.5101840668878492E-2</v>
      </c>
      <c r="H68" s="11">
        <f t="shared" si="3"/>
        <v>-2.3410476958314899E-2</v>
      </c>
    </row>
    <row r="69" spans="1:8" x14ac:dyDescent="0.25">
      <c r="A69" s="7" t="s">
        <v>71</v>
      </c>
      <c r="B69" s="16">
        <v>2.3161551823972202E-2</v>
      </c>
      <c r="C69" s="17">
        <v>7.8003120124804995E-2</v>
      </c>
      <c r="D69" s="16">
        <v>0.104810915443086</v>
      </c>
      <c r="E69" s="17">
        <v>0.12342887293421501</v>
      </c>
      <c r="F69" s="12"/>
      <c r="G69" s="10">
        <f t="shared" si="2"/>
        <v>-5.4841568300832796E-2</v>
      </c>
      <c r="H69" s="11">
        <f t="shared" si="3"/>
        <v>-1.8617957491129003E-2</v>
      </c>
    </row>
    <row r="70" spans="1:8" x14ac:dyDescent="0.25">
      <c r="A70" s="7" t="s">
        <v>76</v>
      </c>
      <c r="B70" s="16">
        <v>4.6323103647944404E-2</v>
      </c>
      <c r="C70" s="17">
        <v>0.15600624024960999</v>
      </c>
      <c r="D70" s="16">
        <v>8.5926065813701005E-2</v>
      </c>
      <c r="E70" s="17">
        <v>0.14792620649367799</v>
      </c>
      <c r="F70" s="12"/>
      <c r="G70" s="10">
        <f t="shared" ref="G70:G75" si="4">B70-C70</f>
        <v>-0.10968313660166559</v>
      </c>
      <c r="H70" s="11">
        <f t="shared" ref="H70:H75" si="5">D70-E70</f>
        <v>-6.2000140679976987E-2</v>
      </c>
    </row>
    <row r="71" spans="1:8" x14ac:dyDescent="0.25">
      <c r="A71" s="7" t="s">
        <v>88</v>
      </c>
      <c r="B71" s="16">
        <v>0.28951939779965302</v>
      </c>
      <c r="C71" s="17">
        <v>0.234009360374415</v>
      </c>
      <c r="D71" s="16">
        <v>0.214343043293518</v>
      </c>
      <c r="E71" s="17">
        <v>0.193152053064993</v>
      </c>
      <c r="F71" s="12"/>
      <c r="G71" s="10">
        <f t="shared" si="4"/>
        <v>5.5510037425238024E-2</v>
      </c>
      <c r="H71" s="11">
        <f t="shared" si="5"/>
        <v>2.1190990228524997E-2</v>
      </c>
    </row>
    <row r="72" spans="1:8" x14ac:dyDescent="0.25">
      <c r="A72" s="7" t="s">
        <v>89</v>
      </c>
      <c r="B72" s="16">
        <v>0</v>
      </c>
      <c r="C72" s="17">
        <v>0</v>
      </c>
      <c r="D72" s="16">
        <v>9.4424248146924097E-4</v>
      </c>
      <c r="E72" s="17">
        <v>0</v>
      </c>
      <c r="F72" s="12"/>
      <c r="G72" s="10">
        <f t="shared" si="4"/>
        <v>0</v>
      </c>
      <c r="H72" s="11">
        <f t="shared" si="5"/>
        <v>9.4424248146924097E-4</v>
      </c>
    </row>
    <row r="73" spans="1:8" x14ac:dyDescent="0.25">
      <c r="A73" s="7" t="s">
        <v>96</v>
      </c>
      <c r="B73" s="16">
        <v>0.138969310943833</v>
      </c>
      <c r="C73" s="17">
        <v>0.143005720228809</v>
      </c>
      <c r="D73" s="16">
        <v>0.121807280109532</v>
      </c>
      <c r="E73" s="17">
        <v>0.102700359922362</v>
      </c>
      <c r="F73" s="12"/>
      <c r="G73" s="10">
        <f t="shared" si="4"/>
        <v>-4.0364092849760058E-3</v>
      </c>
      <c r="H73" s="11">
        <f t="shared" si="5"/>
        <v>1.9106920187170001E-2</v>
      </c>
    </row>
    <row r="74" spans="1:8" x14ac:dyDescent="0.25">
      <c r="A74" s="7" t="s">
        <v>99</v>
      </c>
      <c r="B74" s="16">
        <v>0.54429646786334707</v>
      </c>
      <c r="C74" s="17">
        <v>0.22100884035361401</v>
      </c>
      <c r="D74" s="16">
        <v>0.29838062414428002</v>
      </c>
      <c r="E74" s="17">
        <v>0.19692087361260299</v>
      </c>
      <c r="F74" s="12"/>
      <c r="G74" s="10">
        <f t="shared" si="4"/>
        <v>0.32328762750973306</v>
      </c>
      <c r="H74" s="11">
        <f t="shared" si="5"/>
        <v>0.10145975053167702</v>
      </c>
    </row>
    <row r="75" spans="1:8" x14ac:dyDescent="0.25">
      <c r="A75" s="7" t="s">
        <v>100</v>
      </c>
      <c r="B75" s="16">
        <v>0</v>
      </c>
      <c r="C75" s="17">
        <v>3.9001560062402497E-2</v>
      </c>
      <c r="D75" s="16">
        <v>7.5539398517539304E-3</v>
      </c>
      <c r="E75" s="17">
        <v>2.35551284225602E-2</v>
      </c>
      <c r="F75" s="12"/>
      <c r="G75" s="10">
        <f t="shared" si="4"/>
        <v>-3.9001560062402497E-2</v>
      </c>
      <c r="H75" s="11">
        <f t="shared" si="5"/>
        <v>-1.600118857080627E-2</v>
      </c>
    </row>
    <row r="76" spans="1:8" x14ac:dyDescent="0.25">
      <c r="A76" s="1"/>
      <c r="B76" s="18"/>
      <c r="C76" s="19"/>
      <c r="D76" s="18"/>
      <c r="E76" s="19"/>
      <c r="F76" s="15"/>
      <c r="G76" s="13"/>
      <c r="H76" s="14"/>
    </row>
    <row r="77" spans="1:8" s="43" customFormat="1" x14ac:dyDescent="0.25">
      <c r="A77" s="27" t="s">
        <v>5</v>
      </c>
      <c r="B77" s="44">
        <f>SUM(B6:B76)</f>
        <v>99.999999999999943</v>
      </c>
      <c r="C77" s="45">
        <f>SUM(C6:C76)</f>
        <v>100.00000000000001</v>
      </c>
      <c r="D77" s="44">
        <f>SUM(D6:D76)</f>
        <v>100.00000000000001</v>
      </c>
      <c r="E77" s="45">
        <f>SUM(E6:E76)</f>
        <v>100.00000000000003</v>
      </c>
      <c r="F77" s="49"/>
      <c r="G77" s="50">
        <f>SUM(G6:G76)</f>
        <v>-3.6505520828455928E-14</v>
      </c>
      <c r="H77" s="51">
        <f>SUM(H6:H76)</f>
        <v>-4.1334990985575359E-14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26.77734375" customWidth="1"/>
    <col min="2" max="5" width="8.21875" customWidth="1"/>
    <col min="6" max="6" width="1.77734375" customWidth="1"/>
    <col min="7" max="10" width="8.2187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111</v>
      </c>
      <c r="B2" s="202" t="s">
        <v>102</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112</v>
      </c>
      <c r="B7" s="78">
        <f>SUM($B8:$B11)</f>
        <v>1546</v>
      </c>
      <c r="C7" s="79">
        <f>SUM($C8:$C11)</f>
        <v>1279</v>
      </c>
      <c r="D7" s="78">
        <f>SUM($D8:$D11)</f>
        <v>17709</v>
      </c>
      <c r="E7" s="79">
        <f>SUM($E8:$E11)</f>
        <v>20220</v>
      </c>
      <c r="F7" s="80"/>
      <c r="G7" s="78">
        <f>B7-C7</f>
        <v>267</v>
      </c>
      <c r="H7" s="79">
        <f>D7-E7</f>
        <v>-2511</v>
      </c>
      <c r="I7" s="54">
        <f>IF(C7=0, "-", IF(G7/C7&lt;10, G7/C7, "&gt;999%"))</f>
        <v>0.20875684128225175</v>
      </c>
      <c r="J7" s="55">
        <f>IF(E7=0, "-", IF(H7/E7&lt;10, H7/E7, "&gt;999%"))</f>
        <v>-0.12418397626112759</v>
      </c>
    </row>
    <row r="8" spans="1:10" x14ac:dyDescent="0.25">
      <c r="A8" s="158" t="s">
        <v>161</v>
      </c>
      <c r="B8" s="65">
        <v>1014</v>
      </c>
      <c r="C8" s="66">
        <v>710</v>
      </c>
      <c r="D8" s="65">
        <v>10647</v>
      </c>
      <c r="E8" s="66">
        <v>11475</v>
      </c>
      <c r="F8" s="67"/>
      <c r="G8" s="65">
        <f>B8-C8</f>
        <v>304</v>
      </c>
      <c r="H8" s="66">
        <f>D8-E8</f>
        <v>-828</v>
      </c>
      <c r="I8" s="8">
        <f>IF(C8=0, "-", IF(G8/C8&lt;10, G8/C8, "&gt;999%"))</f>
        <v>0.42816901408450703</v>
      </c>
      <c r="J8" s="9">
        <f>IF(E8=0, "-", IF(H8/E8&lt;10, H8/E8, "&gt;999%"))</f>
        <v>-7.2156862745098041E-2</v>
      </c>
    </row>
    <row r="9" spans="1:10" x14ac:dyDescent="0.25">
      <c r="A9" s="158" t="s">
        <v>162</v>
      </c>
      <c r="B9" s="65">
        <v>311</v>
      </c>
      <c r="C9" s="66">
        <v>324</v>
      </c>
      <c r="D9" s="65">
        <v>4104</v>
      </c>
      <c r="E9" s="66">
        <v>5448</v>
      </c>
      <c r="F9" s="67"/>
      <c r="G9" s="65">
        <f>B9-C9</f>
        <v>-13</v>
      </c>
      <c r="H9" s="66">
        <f>D9-E9</f>
        <v>-1344</v>
      </c>
      <c r="I9" s="8">
        <f>IF(C9=0, "-", IF(G9/C9&lt;10, G9/C9, "&gt;999%"))</f>
        <v>-4.0123456790123455E-2</v>
      </c>
      <c r="J9" s="9">
        <f>IF(E9=0, "-", IF(H9/E9&lt;10, H9/E9, "&gt;999%"))</f>
        <v>-0.24669603524229075</v>
      </c>
    </row>
    <row r="10" spans="1:10" x14ac:dyDescent="0.25">
      <c r="A10" s="158" t="s">
        <v>163</v>
      </c>
      <c r="B10" s="65">
        <v>25</v>
      </c>
      <c r="C10" s="66">
        <v>42</v>
      </c>
      <c r="D10" s="65">
        <v>569</v>
      </c>
      <c r="E10" s="66">
        <v>482</v>
      </c>
      <c r="F10" s="67"/>
      <c r="G10" s="65">
        <f>B10-C10</f>
        <v>-17</v>
      </c>
      <c r="H10" s="66">
        <f>D10-E10</f>
        <v>87</v>
      </c>
      <c r="I10" s="8">
        <f>IF(C10=0, "-", IF(G10/C10&lt;10, G10/C10, "&gt;999%"))</f>
        <v>-0.40476190476190477</v>
      </c>
      <c r="J10" s="9">
        <f>IF(E10=0, "-", IF(H10/E10&lt;10, H10/E10, "&gt;999%"))</f>
        <v>0.18049792531120332</v>
      </c>
    </row>
    <row r="11" spans="1:10" x14ac:dyDescent="0.25">
      <c r="A11" s="158" t="s">
        <v>164</v>
      </c>
      <c r="B11" s="65">
        <v>196</v>
      </c>
      <c r="C11" s="66">
        <v>203</v>
      </c>
      <c r="D11" s="65">
        <v>2389</v>
      </c>
      <c r="E11" s="66">
        <v>2815</v>
      </c>
      <c r="F11" s="67"/>
      <c r="G11" s="65">
        <f>B11-C11</f>
        <v>-7</v>
      </c>
      <c r="H11" s="66">
        <f>D11-E11</f>
        <v>-426</v>
      </c>
      <c r="I11" s="8">
        <f>IF(C11=0, "-", IF(G11/C11&lt;10, G11/C11, "&gt;999%"))</f>
        <v>-3.4482758620689655E-2</v>
      </c>
      <c r="J11" s="9">
        <f>IF(E11=0, "-", IF(H11/E11&lt;10, H11/E11, "&gt;999%"))</f>
        <v>-0.15133214920071048</v>
      </c>
    </row>
    <row r="12" spans="1:10" x14ac:dyDescent="0.25">
      <c r="A12" s="7"/>
      <c r="B12" s="65"/>
      <c r="C12" s="66"/>
      <c r="D12" s="65"/>
      <c r="E12" s="66"/>
      <c r="F12" s="67"/>
      <c r="G12" s="65"/>
      <c r="H12" s="66"/>
      <c r="I12" s="8"/>
      <c r="J12" s="9"/>
    </row>
    <row r="13" spans="1:10" s="160" customFormat="1" x14ac:dyDescent="0.25">
      <c r="A13" s="159" t="s">
        <v>121</v>
      </c>
      <c r="B13" s="78">
        <f>SUM($B14:$B17)</f>
        <v>4613</v>
      </c>
      <c r="C13" s="79">
        <f>SUM($C14:$C17)</f>
        <v>3731</v>
      </c>
      <c r="D13" s="78">
        <f>SUM($D14:$D17)</f>
        <v>54732</v>
      </c>
      <c r="E13" s="79">
        <f>SUM($E14:$E17)</f>
        <v>52642</v>
      </c>
      <c r="F13" s="80"/>
      <c r="G13" s="78">
        <f>B13-C13</f>
        <v>882</v>
      </c>
      <c r="H13" s="79">
        <f>D13-E13</f>
        <v>2090</v>
      </c>
      <c r="I13" s="54">
        <f>IF(C13=0, "-", IF(G13/C13&lt;10, G13/C13, "&gt;999%"))</f>
        <v>0.23639774859287055</v>
      </c>
      <c r="J13" s="55">
        <f>IF(E13=0, "-", IF(H13/E13&lt;10, H13/E13, "&gt;999%"))</f>
        <v>3.9702138976482657E-2</v>
      </c>
    </row>
    <row r="14" spans="1:10" x14ac:dyDescent="0.25">
      <c r="A14" s="158" t="s">
        <v>161</v>
      </c>
      <c r="B14" s="65">
        <v>2995</v>
      </c>
      <c r="C14" s="66">
        <v>2502</v>
      </c>
      <c r="D14" s="65">
        <v>35969</v>
      </c>
      <c r="E14" s="66">
        <v>32693</v>
      </c>
      <c r="F14" s="67"/>
      <c r="G14" s="65">
        <f>B14-C14</f>
        <v>493</v>
      </c>
      <c r="H14" s="66">
        <f>D14-E14</f>
        <v>3276</v>
      </c>
      <c r="I14" s="8">
        <f>IF(C14=0, "-", IF(G14/C14&lt;10, G14/C14, "&gt;999%"))</f>
        <v>0.19704236610711431</v>
      </c>
      <c r="J14" s="9">
        <f>IF(E14=0, "-", IF(H14/E14&lt;10, H14/E14, "&gt;999%"))</f>
        <v>0.10020493683663169</v>
      </c>
    </row>
    <row r="15" spans="1:10" x14ac:dyDescent="0.25">
      <c r="A15" s="158" t="s">
        <v>162</v>
      </c>
      <c r="B15" s="65">
        <v>1266</v>
      </c>
      <c r="C15" s="66">
        <v>1032</v>
      </c>
      <c r="D15" s="65">
        <v>14410</v>
      </c>
      <c r="E15" s="66">
        <v>15768</v>
      </c>
      <c r="F15" s="67"/>
      <c r="G15" s="65">
        <f>B15-C15</f>
        <v>234</v>
      </c>
      <c r="H15" s="66">
        <f>D15-E15</f>
        <v>-1358</v>
      </c>
      <c r="I15" s="8">
        <f>IF(C15=0, "-", IF(G15/C15&lt;10, G15/C15, "&gt;999%"))</f>
        <v>0.22674418604651161</v>
      </c>
      <c r="J15" s="9">
        <f>IF(E15=0, "-", IF(H15/E15&lt;10, H15/E15, "&gt;999%"))</f>
        <v>-8.6123795027904612E-2</v>
      </c>
    </row>
    <row r="16" spans="1:10" x14ac:dyDescent="0.25">
      <c r="A16" s="158" t="s">
        <v>163</v>
      </c>
      <c r="B16" s="65">
        <v>79</v>
      </c>
      <c r="C16" s="66">
        <v>44</v>
      </c>
      <c r="D16" s="65">
        <v>1086</v>
      </c>
      <c r="E16" s="66">
        <v>937</v>
      </c>
      <c r="F16" s="67"/>
      <c r="G16" s="65">
        <f>B16-C16</f>
        <v>35</v>
      </c>
      <c r="H16" s="66">
        <f>D16-E16</f>
        <v>149</v>
      </c>
      <c r="I16" s="8">
        <f>IF(C16=0, "-", IF(G16/C16&lt;10, G16/C16, "&gt;999%"))</f>
        <v>0.79545454545454541</v>
      </c>
      <c r="J16" s="9">
        <f>IF(E16=0, "-", IF(H16/E16&lt;10, H16/E16, "&gt;999%"))</f>
        <v>0.15901814300960512</v>
      </c>
    </row>
    <row r="17" spans="1:10" x14ac:dyDescent="0.25">
      <c r="A17" s="158" t="s">
        <v>164</v>
      </c>
      <c r="B17" s="65">
        <v>273</v>
      </c>
      <c r="C17" s="66">
        <v>153</v>
      </c>
      <c r="D17" s="65">
        <v>3267</v>
      </c>
      <c r="E17" s="66">
        <v>3244</v>
      </c>
      <c r="F17" s="67"/>
      <c r="G17" s="65">
        <f>B17-C17</f>
        <v>120</v>
      </c>
      <c r="H17" s="66">
        <f>D17-E17</f>
        <v>23</v>
      </c>
      <c r="I17" s="8">
        <f>IF(C17=0, "-", IF(G17/C17&lt;10, G17/C17, "&gt;999%"))</f>
        <v>0.78431372549019607</v>
      </c>
      <c r="J17" s="9">
        <f>IF(E17=0, "-", IF(H17/E17&lt;10, H17/E17, "&gt;999%"))</f>
        <v>7.0900123304562272E-3</v>
      </c>
    </row>
    <row r="18" spans="1:10" x14ac:dyDescent="0.25">
      <c r="A18" s="22"/>
      <c r="B18" s="74"/>
      <c r="C18" s="75"/>
      <c r="D18" s="74"/>
      <c r="E18" s="75"/>
      <c r="F18" s="76"/>
      <c r="G18" s="74"/>
      <c r="H18" s="75"/>
      <c r="I18" s="23"/>
      <c r="J18" s="24"/>
    </row>
    <row r="19" spans="1:10" s="160" customFormat="1" x14ac:dyDescent="0.25">
      <c r="A19" s="159" t="s">
        <v>127</v>
      </c>
      <c r="B19" s="78">
        <f>SUM($B20:$B23)</f>
        <v>2049</v>
      </c>
      <c r="C19" s="79">
        <f>SUM($C20:$C23)</f>
        <v>2303</v>
      </c>
      <c r="D19" s="78">
        <f>SUM($D20:$D23)</f>
        <v>28781</v>
      </c>
      <c r="E19" s="79">
        <f>SUM($E20:$E23)</f>
        <v>28678</v>
      </c>
      <c r="F19" s="80"/>
      <c r="G19" s="78">
        <f>B19-C19</f>
        <v>-254</v>
      </c>
      <c r="H19" s="79">
        <f>D19-E19</f>
        <v>103</v>
      </c>
      <c r="I19" s="54">
        <f>IF(C19=0, "-", IF(G19/C19&lt;10, G19/C19, "&gt;999%"))</f>
        <v>-0.11029092488059053</v>
      </c>
      <c r="J19" s="55">
        <f>IF(E19=0, "-", IF(H19/E19&lt;10, H19/E19, "&gt;999%"))</f>
        <v>3.5916033196178253E-3</v>
      </c>
    </row>
    <row r="20" spans="1:10" x14ac:dyDescent="0.25">
      <c r="A20" s="158" t="s">
        <v>161</v>
      </c>
      <c r="B20" s="65">
        <v>538</v>
      </c>
      <c r="C20" s="66">
        <v>648</v>
      </c>
      <c r="D20" s="65">
        <v>7520</v>
      </c>
      <c r="E20" s="66">
        <v>7840</v>
      </c>
      <c r="F20" s="67"/>
      <c r="G20" s="65">
        <f>B20-C20</f>
        <v>-110</v>
      </c>
      <c r="H20" s="66">
        <f>D20-E20</f>
        <v>-320</v>
      </c>
      <c r="I20" s="8">
        <f>IF(C20=0, "-", IF(G20/C20&lt;10, G20/C20, "&gt;999%"))</f>
        <v>-0.16975308641975309</v>
      </c>
      <c r="J20" s="9">
        <f>IF(E20=0, "-", IF(H20/E20&lt;10, H20/E20, "&gt;999%"))</f>
        <v>-4.0816326530612242E-2</v>
      </c>
    </row>
    <row r="21" spans="1:10" x14ac:dyDescent="0.25">
      <c r="A21" s="158" t="s">
        <v>162</v>
      </c>
      <c r="B21" s="65">
        <v>1172</v>
      </c>
      <c r="C21" s="66">
        <v>1376</v>
      </c>
      <c r="D21" s="65">
        <v>16733</v>
      </c>
      <c r="E21" s="66">
        <v>16756</v>
      </c>
      <c r="F21" s="67"/>
      <c r="G21" s="65">
        <f>B21-C21</f>
        <v>-204</v>
      </c>
      <c r="H21" s="66">
        <f>D21-E21</f>
        <v>-23</v>
      </c>
      <c r="I21" s="8">
        <f>IF(C21=0, "-", IF(G21/C21&lt;10, G21/C21, "&gt;999%"))</f>
        <v>-0.14825581395348839</v>
      </c>
      <c r="J21" s="9">
        <f>IF(E21=0, "-", IF(H21/E21&lt;10, H21/E21, "&gt;999%"))</f>
        <v>-1.37264263547386E-3</v>
      </c>
    </row>
    <row r="22" spans="1:10" x14ac:dyDescent="0.25">
      <c r="A22" s="158" t="s">
        <v>163</v>
      </c>
      <c r="B22" s="65">
        <v>109</v>
      </c>
      <c r="C22" s="66">
        <v>110</v>
      </c>
      <c r="D22" s="65">
        <v>1396</v>
      </c>
      <c r="E22" s="66">
        <v>1360</v>
      </c>
      <c r="F22" s="67"/>
      <c r="G22" s="65">
        <f>B22-C22</f>
        <v>-1</v>
      </c>
      <c r="H22" s="66">
        <f>D22-E22</f>
        <v>36</v>
      </c>
      <c r="I22" s="8">
        <f>IF(C22=0, "-", IF(G22/C22&lt;10, G22/C22, "&gt;999%"))</f>
        <v>-9.0909090909090905E-3</v>
      </c>
      <c r="J22" s="9">
        <f>IF(E22=0, "-", IF(H22/E22&lt;10, H22/E22, "&gt;999%"))</f>
        <v>2.6470588235294117E-2</v>
      </c>
    </row>
    <row r="23" spans="1:10" x14ac:dyDescent="0.25">
      <c r="A23" s="158" t="s">
        <v>164</v>
      </c>
      <c r="B23" s="65">
        <v>230</v>
      </c>
      <c r="C23" s="66">
        <v>169</v>
      </c>
      <c r="D23" s="65">
        <v>3132</v>
      </c>
      <c r="E23" s="66">
        <v>2722</v>
      </c>
      <c r="F23" s="67"/>
      <c r="G23" s="65">
        <f>B23-C23</f>
        <v>61</v>
      </c>
      <c r="H23" s="66">
        <f>D23-E23</f>
        <v>410</v>
      </c>
      <c r="I23" s="8">
        <f>IF(C23=0, "-", IF(G23/C23&lt;10, G23/C23, "&gt;999%"))</f>
        <v>0.36094674556213019</v>
      </c>
      <c r="J23" s="9">
        <f>IF(E23=0, "-", IF(H23/E23&lt;10, H23/E23, "&gt;999%"))</f>
        <v>0.15062454077883908</v>
      </c>
    </row>
    <row r="24" spans="1:10" x14ac:dyDescent="0.25">
      <c r="A24" s="7"/>
      <c r="B24" s="65"/>
      <c r="C24" s="66"/>
      <c r="D24" s="65"/>
      <c r="E24" s="66"/>
      <c r="F24" s="67"/>
      <c r="G24" s="65"/>
      <c r="H24" s="66"/>
      <c r="I24" s="8"/>
      <c r="J24" s="9"/>
    </row>
    <row r="25" spans="1:10" s="43" customFormat="1" x14ac:dyDescent="0.25">
      <c r="A25" s="53" t="s">
        <v>29</v>
      </c>
      <c r="B25" s="78">
        <f>SUM($B26:$B29)</f>
        <v>8208</v>
      </c>
      <c r="C25" s="79">
        <f>SUM($C26:$C29)</f>
        <v>7313</v>
      </c>
      <c r="D25" s="78">
        <f>SUM($D26:$D29)</f>
        <v>101222</v>
      </c>
      <c r="E25" s="79">
        <f>SUM($E26:$E29)</f>
        <v>101540</v>
      </c>
      <c r="F25" s="80"/>
      <c r="G25" s="78">
        <f>B25-C25</f>
        <v>895</v>
      </c>
      <c r="H25" s="79">
        <f>D25-E25</f>
        <v>-318</v>
      </c>
      <c r="I25" s="54">
        <f>IF(C25=0, "-", IF(G25/C25&lt;10, G25/C25, "&gt;999%"))</f>
        <v>0.12238479420210584</v>
      </c>
      <c r="J25" s="55">
        <f>IF(E25=0, "-", IF(H25/E25&lt;10, H25/E25, "&gt;999%"))</f>
        <v>-3.131770730746504E-3</v>
      </c>
    </row>
    <row r="26" spans="1:10" x14ac:dyDescent="0.25">
      <c r="A26" s="158" t="s">
        <v>161</v>
      </c>
      <c r="B26" s="65">
        <v>4547</v>
      </c>
      <c r="C26" s="66">
        <v>3860</v>
      </c>
      <c r="D26" s="65">
        <v>54136</v>
      </c>
      <c r="E26" s="66">
        <v>52008</v>
      </c>
      <c r="F26" s="67"/>
      <c r="G26" s="65">
        <f>B26-C26</f>
        <v>687</v>
      </c>
      <c r="H26" s="66">
        <f>D26-E26</f>
        <v>2128</v>
      </c>
      <c r="I26" s="8">
        <f>IF(C26=0, "-", IF(G26/C26&lt;10, G26/C26, "&gt;999%"))</f>
        <v>0.17797927461139895</v>
      </c>
      <c r="J26" s="9">
        <f>IF(E26=0, "-", IF(H26/E26&lt;10, H26/E26, "&gt;999%"))</f>
        <v>4.09167820335333E-2</v>
      </c>
    </row>
    <row r="27" spans="1:10" x14ac:dyDescent="0.25">
      <c r="A27" s="158" t="s">
        <v>162</v>
      </c>
      <c r="B27" s="65">
        <v>2749</v>
      </c>
      <c r="C27" s="66">
        <v>2732</v>
      </c>
      <c r="D27" s="65">
        <v>35247</v>
      </c>
      <c r="E27" s="66">
        <v>37972</v>
      </c>
      <c r="F27" s="67"/>
      <c r="G27" s="65">
        <f>B27-C27</f>
        <v>17</v>
      </c>
      <c r="H27" s="66">
        <f>D27-E27</f>
        <v>-2725</v>
      </c>
      <c r="I27" s="8">
        <f>IF(C27=0, "-", IF(G27/C27&lt;10, G27/C27, "&gt;999%"))</f>
        <v>6.2225475841874087E-3</v>
      </c>
      <c r="J27" s="9">
        <f>IF(E27=0, "-", IF(H27/E27&lt;10, H27/E27, "&gt;999%"))</f>
        <v>-7.1763404613926052E-2</v>
      </c>
    </row>
    <row r="28" spans="1:10" x14ac:dyDescent="0.25">
      <c r="A28" s="158" t="s">
        <v>163</v>
      </c>
      <c r="B28" s="65">
        <v>213</v>
      </c>
      <c r="C28" s="66">
        <v>196</v>
      </c>
      <c r="D28" s="65">
        <v>3051</v>
      </c>
      <c r="E28" s="66">
        <v>2779</v>
      </c>
      <c r="F28" s="67"/>
      <c r="G28" s="65">
        <f>B28-C28</f>
        <v>17</v>
      </c>
      <c r="H28" s="66">
        <f>D28-E28</f>
        <v>272</v>
      </c>
      <c r="I28" s="8">
        <f>IF(C28=0, "-", IF(G28/C28&lt;10, G28/C28, "&gt;999%"))</f>
        <v>8.673469387755102E-2</v>
      </c>
      <c r="J28" s="9">
        <f>IF(E28=0, "-", IF(H28/E28&lt;10, H28/E28, "&gt;999%"))</f>
        <v>9.7876934148974457E-2</v>
      </c>
    </row>
    <row r="29" spans="1:10" x14ac:dyDescent="0.25">
      <c r="A29" s="158" t="s">
        <v>164</v>
      </c>
      <c r="B29" s="65">
        <v>699</v>
      </c>
      <c r="C29" s="66">
        <v>525</v>
      </c>
      <c r="D29" s="65">
        <v>8788</v>
      </c>
      <c r="E29" s="66">
        <v>8781</v>
      </c>
      <c r="F29" s="67"/>
      <c r="G29" s="65">
        <f>B29-C29</f>
        <v>174</v>
      </c>
      <c r="H29" s="66">
        <f>D29-E29</f>
        <v>7</v>
      </c>
      <c r="I29" s="8">
        <f>IF(C29=0, "-", IF(G29/C29&lt;10, G29/C29, "&gt;999%"))</f>
        <v>0.33142857142857141</v>
      </c>
      <c r="J29" s="9">
        <f>IF(E29=0, "-", IF(H29/E29&lt;10, H29/E29, "&gt;999%"))</f>
        <v>7.9717572030520438E-4</v>
      </c>
    </row>
    <row r="30" spans="1:10" x14ac:dyDescent="0.25">
      <c r="A30" s="7"/>
      <c r="B30" s="65"/>
      <c r="C30" s="66"/>
      <c r="D30" s="65"/>
      <c r="E30" s="66"/>
      <c r="F30" s="67"/>
      <c r="G30" s="65"/>
      <c r="H30" s="66"/>
      <c r="I30" s="8"/>
      <c r="J30" s="9"/>
    </row>
    <row r="31" spans="1:10" s="43" customFormat="1" x14ac:dyDescent="0.25">
      <c r="A31" s="22" t="s">
        <v>128</v>
      </c>
      <c r="B31" s="78">
        <v>427</v>
      </c>
      <c r="C31" s="79">
        <v>379</v>
      </c>
      <c r="D31" s="78">
        <v>4683</v>
      </c>
      <c r="E31" s="79">
        <v>4594</v>
      </c>
      <c r="F31" s="80"/>
      <c r="G31" s="78">
        <f>B31-C31</f>
        <v>48</v>
      </c>
      <c r="H31" s="79">
        <f>D31-E31</f>
        <v>89</v>
      </c>
      <c r="I31" s="54">
        <f>IF(C31=0, "-", IF(G31/C31&lt;10, G31/C31, "&gt;999%"))</f>
        <v>0.12664907651715041</v>
      </c>
      <c r="J31" s="55">
        <f>IF(E31=0, "-", IF(H31/E31&lt;10, H31/E31, "&gt;999%"))</f>
        <v>1.9373095341750107E-2</v>
      </c>
    </row>
    <row r="32" spans="1:10" x14ac:dyDescent="0.25">
      <c r="A32" s="1"/>
      <c r="B32" s="68"/>
      <c r="C32" s="69"/>
      <c r="D32" s="68"/>
      <c r="E32" s="69"/>
      <c r="F32" s="70"/>
      <c r="G32" s="68"/>
      <c r="H32" s="69"/>
      <c r="I32" s="5"/>
      <c r="J32" s="6"/>
    </row>
    <row r="33" spans="1:10" s="43" customFormat="1" x14ac:dyDescent="0.25">
      <c r="A33" s="27" t="s">
        <v>5</v>
      </c>
      <c r="B33" s="71">
        <f>SUM(B26:B32)</f>
        <v>8635</v>
      </c>
      <c r="C33" s="77">
        <f>SUM(C26:C32)</f>
        <v>7692</v>
      </c>
      <c r="D33" s="71">
        <f>SUM(D26:D32)</f>
        <v>105905</v>
      </c>
      <c r="E33" s="77">
        <f>SUM(E26:E32)</f>
        <v>106134</v>
      </c>
      <c r="F33" s="73"/>
      <c r="G33" s="71">
        <f>B33-C33</f>
        <v>943</v>
      </c>
      <c r="H33" s="72">
        <f>D33-E33</f>
        <v>-229</v>
      </c>
      <c r="I33" s="37">
        <f>IF(C33=0, 0, G33/C33)</f>
        <v>0.12259490379615184</v>
      </c>
      <c r="J33" s="38">
        <f>IF(E33=0, 0, H33/E33)</f>
        <v>-2.1576497635065108E-3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3.2" x14ac:dyDescent="0.25"/>
  <cols>
    <col min="1" max="1" width="32.77734375" customWidth="1"/>
    <col min="2" max="5" width="10.21875" customWidth="1"/>
    <col min="6" max="6" width="1.77734375" customWidth="1"/>
    <col min="7" max="10" width="10.218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111</v>
      </c>
      <c r="B2" s="202" t="s">
        <v>102</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112</v>
      </c>
      <c r="B7" s="65"/>
      <c r="C7" s="66"/>
      <c r="D7" s="65"/>
      <c r="E7" s="66"/>
      <c r="F7" s="67"/>
      <c r="G7" s="65"/>
      <c r="H7" s="66"/>
      <c r="I7" s="20"/>
      <c r="J7" s="21"/>
    </row>
    <row r="8" spans="1:10" x14ac:dyDescent="0.25">
      <c r="A8" s="158" t="s">
        <v>165</v>
      </c>
      <c r="B8" s="65">
        <v>79</v>
      </c>
      <c r="C8" s="66">
        <v>43</v>
      </c>
      <c r="D8" s="65">
        <v>780</v>
      </c>
      <c r="E8" s="66">
        <v>519</v>
      </c>
      <c r="F8" s="67"/>
      <c r="G8" s="65">
        <f>B8-C8</f>
        <v>36</v>
      </c>
      <c r="H8" s="66">
        <f>D8-E8</f>
        <v>261</v>
      </c>
      <c r="I8" s="20">
        <f>IF(C8=0, "-", IF(G8/C8&lt;10, G8/C8, "&gt;999%"))</f>
        <v>0.83720930232558144</v>
      </c>
      <c r="J8" s="21">
        <f>IF(E8=0, "-", IF(H8/E8&lt;10, H8/E8, "&gt;999%"))</f>
        <v>0.50289017341040465</v>
      </c>
    </row>
    <row r="9" spans="1:10" x14ac:dyDescent="0.25">
      <c r="A9" s="158" t="s">
        <v>166</v>
      </c>
      <c r="B9" s="65">
        <v>337</v>
      </c>
      <c r="C9" s="66">
        <v>19</v>
      </c>
      <c r="D9" s="65">
        <v>1360</v>
      </c>
      <c r="E9" s="66">
        <v>146</v>
      </c>
      <c r="F9" s="67"/>
      <c r="G9" s="65">
        <f>B9-C9</f>
        <v>318</v>
      </c>
      <c r="H9" s="66">
        <f>D9-E9</f>
        <v>1214</v>
      </c>
      <c r="I9" s="20" t="str">
        <f>IF(C9=0, "-", IF(G9/C9&lt;10, G9/C9, "&gt;999%"))</f>
        <v>&gt;999%</v>
      </c>
      <c r="J9" s="21">
        <f>IF(E9=0, "-", IF(H9/E9&lt;10, H9/E9, "&gt;999%"))</f>
        <v>8.3150684931506849</v>
      </c>
    </row>
    <row r="10" spans="1:10" x14ac:dyDescent="0.25">
      <c r="A10" s="158" t="s">
        <v>167</v>
      </c>
      <c r="B10" s="65">
        <v>162</v>
      </c>
      <c r="C10" s="66">
        <v>225</v>
      </c>
      <c r="D10" s="65">
        <v>2579</v>
      </c>
      <c r="E10" s="66">
        <v>2782</v>
      </c>
      <c r="F10" s="67"/>
      <c r="G10" s="65">
        <f>B10-C10</f>
        <v>-63</v>
      </c>
      <c r="H10" s="66">
        <f>D10-E10</f>
        <v>-203</v>
      </c>
      <c r="I10" s="20">
        <f>IF(C10=0, "-", IF(G10/C10&lt;10, G10/C10, "&gt;999%"))</f>
        <v>-0.28000000000000003</v>
      </c>
      <c r="J10" s="21">
        <f>IF(E10=0, "-", IF(H10/E10&lt;10, H10/E10, "&gt;999%"))</f>
        <v>-7.296908698777857E-2</v>
      </c>
    </row>
    <row r="11" spans="1:10" x14ac:dyDescent="0.25">
      <c r="A11" s="158" t="s">
        <v>168</v>
      </c>
      <c r="B11" s="65">
        <v>968</v>
      </c>
      <c r="C11" s="66">
        <v>990</v>
      </c>
      <c r="D11" s="65">
        <v>12971</v>
      </c>
      <c r="E11" s="66">
        <v>16751</v>
      </c>
      <c r="F11" s="67"/>
      <c r="G11" s="65">
        <f>B11-C11</f>
        <v>-22</v>
      </c>
      <c r="H11" s="66">
        <f>D11-E11</f>
        <v>-3780</v>
      </c>
      <c r="I11" s="20">
        <f>IF(C11=0, "-", IF(G11/C11&lt;10, G11/C11, "&gt;999%"))</f>
        <v>-2.2222222222222223E-2</v>
      </c>
      <c r="J11" s="21">
        <f>IF(E11=0, "-", IF(H11/E11&lt;10, H11/E11, "&gt;999%"))</f>
        <v>-0.22565816966151275</v>
      </c>
    </row>
    <row r="12" spans="1:10" x14ac:dyDescent="0.25">
      <c r="A12" s="158" t="s">
        <v>169</v>
      </c>
      <c r="B12" s="65">
        <v>0</v>
      </c>
      <c r="C12" s="66">
        <v>2</v>
      </c>
      <c r="D12" s="65">
        <v>19</v>
      </c>
      <c r="E12" s="66">
        <v>22</v>
      </c>
      <c r="F12" s="67"/>
      <c r="G12" s="65">
        <f>B12-C12</f>
        <v>-2</v>
      </c>
      <c r="H12" s="66">
        <f>D12-E12</f>
        <v>-3</v>
      </c>
      <c r="I12" s="20">
        <f>IF(C12=0, "-", IF(G12/C12&lt;10, G12/C12, "&gt;999%"))</f>
        <v>-1</v>
      </c>
      <c r="J12" s="21">
        <f>IF(E12=0, "-", IF(H12/E12&lt;10, H12/E12, "&gt;999%"))</f>
        <v>-0.13636363636363635</v>
      </c>
    </row>
    <row r="13" spans="1:10" x14ac:dyDescent="0.25">
      <c r="A13" s="7"/>
      <c r="B13" s="65"/>
      <c r="C13" s="66"/>
      <c r="D13" s="65"/>
      <c r="E13" s="66"/>
      <c r="F13" s="67"/>
      <c r="G13" s="65"/>
      <c r="H13" s="66"/>
      <c r="I13" s="20"/>
      <c r="J13" s="21"/>
    </row>
    <row r="14" spans="1:10" s="139" customFormat="1" x14ac:dyDescent="0.25">
      <c r="A14" s="159" t="s">
        <v>121</v>
      </c>
      <c r="B14" s="65"/>
      <c r="C14" s="66"/>
      <c r="D14" s="65"/>
      <c r="E14" s="66"/>
      <c r="F14" s="67"/>
      <c r="G14" s="65"/>
      <c r="H14" s="66"/>
      <c r="I14" s="20"/>
      <c r="J14" s="21"/>
    </row>
    <row r="15" spans="1:10" x14ac:dyDescent="0.25">
      <c r="A15" s="158" t="s">
        <v>165</v>
      </c>
      <c r="B15" s="65">
        <v>1081</v>
      </c>
      <c r="C15" s="66">
        <v>858</v>
      </c>
      <c r="D15" s="65">
        <v>13577</v>
      </c>
      <c r="E15" s="66">
        <v>12963</v>
      </c>
      <c r="F15" s="67"/>
      <c r="G15" s="65">
        <f>B15-C15</f>
        <v>223</v>
      </c>
      <c r="H15" s="66">
        <f>D15-E15</f>
        <v>614</v>
      </c>
      <c r="I15" s="20">
        <f>IF(C15=0, "-", IF(G15/C15&lt;10, G15/C15, "&gt;999%"))</f>
        <v>0.25990675990675993</v>
      </c>
      <c r="J15" s="21">
        <f>IF(E15=0, "-", IF(H15/E15&lt;10, H15/E15, "&gt;999%"))</f>
        <v>4.7365578955488701E-2</v>
      </c>
    </row>
    <row r="16" spans="1:10" x14ac:dyDescent="0.25">
      <c r="A16" s="158" t="s">
        <v>166</v>
      </c>
      <c r="B16" s="65">
        <v>210</v>
      </c>
      <c r="C16" s="66">
        <v>34</v>
      </c>
      <c r="D16" s="65">
        <v>1714</v>
      </c>
      <c r="E16" s="66">
        <v>239</v>
      </c>
      <c r="F16" s="67"/>
      <c r="G16" s="65">
        <f>B16-C16</f>
        <v>176</v>
      </c>
      <c r="H16" s="66">
        <f>D16-E16</f>
        <v>1475</v>
      </c>
      <c r="I16" s="20">
        <f>IF(C16=0, "-", IF(G16/C16&lt;10, G16/C16, "&gt;999%"))</f>
        <v>5.1764705882352944</v>
      </c>
      <c r="J16" s="21">
        <f>IF(E16=0, "-", IF(H16/E16&lt;10, H16/E16, "&gt;999%"))</f>
        <v>6.1715481171548117</v>
      </c>
    </row>
    <row r="17" spans="1:10" x14ac:dyDescent="0.25">
      <c r="A17" s="158" t="s">
        <v>167</v>
      </c>
      <c r="B17" s="65">
        <v>451</v>
      </c>
      <c r="C17" s="66">
        <v>393</v>
      </c>
      <c r="D17" s="65">
        <v>4824</v>
      </c>
      <c r="E17" s="66">
        <v>3898</v>
      </c>
      <c r="F17" s="67"/>
      <c r="G17" s="65">
        <f>B17-C17</f>
        <v>58</v>
      </c>
      <c r="H17" s="66">
        <f>D17-E17</f>
        <v>926</v>
      </c>
      <c r="I17" s="20">
        <f>IF(C17=0, "-", IF(G17/C17&lt;10, G17/C17, "&gt;999%"))</f>
        <v>0.1475826972010178</v>
      </c>
      <c r="J17" s="21">
        <f>IF(E17=0, "-", IF(H17/E17&lt;10, H17/E17, "&gt;999%"))</f>
        <v>0.23755772190867111</v>
      </c>
    </row>
    <row r="18" spans="1:10" x14ac:dyDescent="0.25">
      <c r="A18" s="158" t="s">
        <v>168</v>
      </c>
      <c r="B18" s="65">
        <v>2840</v>
      </c>
      <c r="C18" s="66">
        <v>2418</v>
      </c>
      <c r="D18" s="65">
        <v>34225</v>
      </c>
      <c r="E18" s="66">
        <v>35297</v>
      </c>
      <c r="F18" s="67"/>
      <c r="G18" s="65">
        <f>B18-C18</f>
        <v>422</v>
      </c>
      <c r="H18" s="66">
        <f>D18-E18</f>
        <v>-1072</v>
      </c>
      <c r="I18" s="20">
        <f>IF(C18=0, "-", IF(G18/C18&lt;10, G18/C18, "&gt;999%"))</f>
        <v>0.17452440033085195</v>
      </c>
      <c r="J18" s="21">
        <f>IF(E18=0, "-", IF(H18/E18&lt;10, H18/E18, "&gt;999%"))</f>
        <v>-3.0370853047001163E-2</v>
      </c>
    </row>
    <row r="19" spans="1:10" x14ac:dyDescent="0.25">
      <c r="A19" s="158" t="s">
        <v>169</v>
      </c>
      <c r="B19" s="65">
        <v>31</v>
      </c>
      <c r="C19" s="66">
        <v>28</v>
      </c>
      <c r="D19" s="65">
        <v>392</v>
      </c>
      <c r="E19" s="66">
        <v>245</v>
      </c>
      <c r="F19" s="67"/>
      <c r="G19" s="65">
        <f>B19-C19</f>
        <v>3</v>
      </c>
      <c r="H19" s="66">
        <f>D19-E19</f>
        <v>147</v>
      </c>
      <c r="I19" s="20">
        <f>IF(C19=0, "-", IF(G19/C19&lt;10, G19/C19, "&gt;999%"))</f>
        <v>0.10714285714285714</v>
      </c>
      <c r="J19" s="21">
        <f>IF(E19=0, "-", IF(H19/E19&lt;10, H19/E19, "&gt;999%"))</f>
        <v>0.6</v>
      </c>
    </row>
    <row r="20" spans="1:10" x14ac:dyDescent="0.25">
      <c r="A20" s="7"/>
      <c r="B20" s="65"/>
      <c r="C20" s="66"/>
      <c r="D20" s="65"/>
      <c r="E20" s="66"/>
      <c r="F20" s="67"/>
      <c r="G20" s="65"/>
      <c r="H20" s="66"/>
      <c r="I20" s="20"/>
      <c r="J20" s="21"/>
    </row>
    <row r="21" spans="1:10" s="139" customFormat="1" x14ac:dyDescent="0.25">
      <c r="A21" s="159" t="s">
        <v>127</v>
      </c>
      <c r="B21" s="65"/>
      <c r="C21" s="66"/>
      <c r="D21" s="65"/>
      <c r="E21" s="66"/>
      <c r="F21" s="67"/>
      <c r="G21" s="65"/>
      <c r="H21" s="66"/>
      <c r="I21" s="20"/>
      <c r="J21" s="21"/>
    </row>
    <row r="22" spans="1:10" x14ac:dyDescent="0.25">
      <c r="A22" s="158" t="s">
        <v>165</v>
      </c>
      <c r="B22" s="65">
        <v>1898</v>
      </c>
      <c r="C22" s="66">
        <v>2141</v>
      </c>
      <c r="D22" s="65">
        <v>26600</v>
      </c>
      <c r="E22" s="66">
        <v>27027</v>
      </c>
      <c r="F22" s="67"/>
      <c r="G22" s="65">
        <f>B22-C22</f>
        <v>-243</v>
      </c>
      <c r="H22" s="66">
        <f>D22-E22</f>
        <v>-427</v>
      </c>
      <c r="I22" s="20">
        <f>IF(C22=0, "-", IF(G22/C22&lt;10, G22/C22, "&gt;999%"))</f>
        <v>-0.11349836524988323</v>
      </c>
      <c r="J22" s="21">
        <f>IF(E22=0, "-", IF(H22/E22&lt;10, H22/E22, "&gt;999%"))</f>
        <v>-1.5799015799015798E-2</v>
      </c>
    </row>
    <row r="23" spans="1:10" x14ac:dyDescent="0.25">
      <c r="A23" s="158" t="s">
        <v>166</v>
      </c>
      <c r="B23" s="65">
        <v>0</v>
      </c>
      <c r="C23" s="66">
        <v>0</v>
      </c>
      <c r="D23" s="65">
        <v>4</v>
      </c>
      <c r="E23" s="66">
        <v>2</v>
      </c>
      <c r="F23" s="67"/>
      <c r="G23" s="65">
        <f>B23-C23</f>
        <v>0</v>
      </c>
      <c r="H23" s="66">
        <f>D23-E23</f>
        <v>2</v>
      </c>
      <c r="I23" s="20" t="str">
        <f>IF(C23=0, "-", IF(G23/C23&lt;10, G23/C23, "&gt;999%"))</f>
        <v>-</v>
      </c>
      <c r="J23" s="21">
        <f>IF(E23=0, "-", IF(H23/E23&lt;10, H23/E23, "&gt;999%"))</f>
        <v>1</v>
      </c>
    </row>
    <row r="24" spans="1:10" x14ac:dyDescent="0.25">
      <c r="A24" s="158" t="s">
        <v>168</v>
      </c>
      <c r="B24" s="65">
        <v>151</v>
      </c>
      <c r="C24" s="66">
        <v>162</v>
      </c>
      <c r="D24" s="65">
        <v>2177</v>
      </c>
      <c r="E24" s="66">
        <v>1649</v>
      </c>
      <c r="F24" s="67"/>
      <c r="G24" s="65">
        <f>B24-C24</f>
        <v>-11</v>
      </c>
      <c r="H24" s="66">
        <f>D24-E24</f>
        <v>528</v>
      </c>
      <c r="I24" s="20">
        <f>IF(C24=0, "-", IF(G24/C24&lt;10, G24/C24, "&gt;999%"))</f>
        <v>-6.7901234567901231E-2</v>
      </c>
      <c r="J24" s="21">
        <f>IF(E24=0, "-", IF(H24/E24&lt;10, H24/E24, "&gt;999%"))</f>
        <v>0.32019405700424497</v>
      </c>
    </row>
    <row r="25" spans="1:10" x14ac:dyDescent="0.25">
      <c r="A25" s="7"/>
      <c r="B25" s="65"/>
      <c r="C25" s="66"/>
      <c r="D25" s="65"/>
      <c r="E25" s="66"/>
      <c r="F25" s="67"/>
      <c r="G25" s="65"/>
      <c r="H25" s="66"/>
      <c r="I25" s="20"/>
      <c r="J25" s="21"/>
    </row>
    <row r="26" spans="1:10" x14ac:dyDescent="0.25">
      <c r="A26" s="7" t="s">
        <v>128</v>
      </c>
      <c r="B26" s="65">
        <v>427</v>
      </c>
      <c r="C26" s="66">
        <v>379</v>
      </c>
      <c r="D26" s="65">
        <v>4683</v>
      </c>
      <c r="E26" s="66">
        <v>4594</v>
      </c>
      <c r="F26" s="67"/>
      <c r="G26" s="65">
        <f>B26-C26</f>
        <v>48</v>
      </c>
      <c r="H26" s="66">
        <f>D26-E26</f>
        <v>89</v>
      </c>
      <c r="I26" s="20">
        <f>IF(C26=0, "-", IF(G26/C26&lt;10, G26/C26, "&gt;999%"))</f>
        <v>0.12664907651715041</v>
      </c>
      <c r="J26" s="21">
        <f>IF(E26=0, "-", IF(H26/E26&lt;10, H26/E26, "&gt;999%"))</f>
        <v>1.9373095341750107E-2</v>
      </c>
    </row>
    <row r="27" spans="1:10" x14ac:dyDescent="0.25">
      <c r="A27" s="1"/>
      <c r="B27" s="68"/>
      <c r="C27" s="69"/>
      <c r="D27" s="68"/>
      <c r="E27" s="69"/>
      <c r="F27" s="70"/>
      <c r="G27" s="68"/>
      <c r="H27" s="69"/>
      <c r="I27" s="5"/>
      <c r="J27" s="6"/>
    </row>
    <row r="28" spans="1:10" s="43" customFormat="1" x14ac:dyDescent="0.25">
      <c r="A28" s="27" t="s">
        <v>5</v>
      </c>
      <c r="B28" s="71">
        <f>SUM(B6:B27)</f>
        <v>8635</v>
      </c>
      <c r="C28" s="77">
        <f>SUM(C6:C27)</f>
        <v>7692</v>
      </c>
      <c r="D28" s="71">
        <f>SUM(D6:D27)</f>
        <v>105905</v>
      </c>
      <c r="E28" s="77">
        <f>SUM(E6:E27)</f>
        <v>106134</v>
      </c>
      <c r="F28" s="73"/>
      <c r="G28" s="71">
        <f>B28-C28</f>
        <v>943</v>
      </c>
      <c r="H28" s="72">
        <f>D28-E28</f>
        <v>-229</v>
      </c>
      <c r="I28" s="37">
        <f>IF(C28=0, 0, G28/C28)</f>
        <v>0.12259490379615184</v>
      </c>
      <c r="J28" s="38">
        <f>IF(E28=0, 0, H28/E28)</f>
        <v>-2.1576497635065108E-3</v>
      </c>
    </row>
    <row r="29" spans="1:10" s="43" customFormat="1" x14ac:dyDescent="0.25">
      <c r="A29" s="22"/>
      <c r="B29" s="78"/>
      <c r="C29" s="98"/>
      <c r="D29" s="78"/>
      <c r="E29" s="98"/>
      <c r="F29" s="80"/>
      <c r="G29" s="78"/>
      <c r="H29" s="79"/>
      <c r="I29" s="54"/>
      <c r="J29" s="55"/>
    </row>
    <row r="30" spans="1:10" s="139" customFormat="1" x14ac:dyDescent="0.25">
      <c r="A30" s="161" t="s">
        <v>170</v>
      </c>
      <c r="B30" s="74"/>
      <c r="C30" s="75"/>
      <c r="D30" s="74"/>
      <c r="E30" s="75"/>
      <c r="F30" s="76"/>
      <c r="G30" s="74"/>
      <c r="H30" s="75"/>
      <c r="I30" s="23"/>
      <c r="J30" s="24"/>
    </row>
    <row r="31" spans="1:10" x14ac:dyDescent="0.25">
      <c r="A31" s="7" t="s">
        <v>165</v>
      </c>
      <c r="B31" s="65">
        <v>3058</v>
      </c>
      <c r="C31" s="66">
        <v>3042</v>
      </c>
      <c r="D31" s="65">
        <v>40957</v>
      </c>
      <c r="E31" s="66">
        <v>40509</v>
      </c>
      <c r="F31" s="67"/>
      <c r="G31" s="65">
        <f>B31-C31</f>
        <v>16</v>
      </c>
      <c r="H31" s="66">
        <f>D31-E31</f>
        <v>448</v>
      </c>
      <c r="I31" s="20">
        <f>IF(C31=0, "-", IF(G31/C31&lt;10, G31/C31, "&gt;999%"))</f>
        <v>5.2596975673898753E-3</v>
      </c>
      <c r="J31" s="21">
        <f>IF(E31=0, "-", IF(H31/E31&lt;10, H31/E31, "&gt;999%"))</f>
        <v>1.1059270779332988E-2</v>
      </c>
    </row>
    <row r="32" spans="1:10" x14ac:dyDescent="0.25">
      <c r="A32" s="7" t="s">
        <v>166</v>
      </c>
      <c r="B32" s="65">
        <v>547</v>
      </c>
      <c r="C32" s="66">
        <v>53</v>
      </c>
      <c r="D32" s="65">
        <v>3078</v>
      </c>
      <c r="E32" s="66">
        <v>387</v>
      </c>
      <c r="F32" s="67"/>
      <c r="G32" s="65">
        <f>B32-C32</f>
        <v>494</v>
      </c>
      <c r="H32" s="66">
        <f>D32-E32</f>
        <v>2691</v>
      </c>
      <c r="I32" s="20">
        <f>IF(C32=0, "-", IF(G32/C32&lt;10, G32/C32, "&gt;999%"))</f>
        <v>9.3207547169811313</v>
      </c>
      <c r="J32" s="21">
        <f>IF(E32=0, "-", IF(H32/E32&lt;10, H32/E32, "&gt;999%"))</f>
        <v>6.9534883720930232</v>
      </c>
    </row>
    <row r="33" spans="1:10" x14ac:dyDescent="0.25">
      <c r="A33" s="7" t="s">
        <v>167</v>
      </c>
      <c r="B33" s="65">
        <v>613</v>
      </c>
      <c r="C33" s="66">
        <v>618</v>
      </c>
      <c r="D33" s="65">
        <v>7403</v>
      </c>
      <c r="E33" s="66">
        <v>6680</v>
      </c>
      <c r="F33" s="67"/>
      <c r="G33" s="65">
        <f>B33-C33</f>
        <v>-5</v>
      </c>
      <c r="H33" s="66">
        <f>D33-E33</f>
        <v>723</v>
      </c>
      <c r="I33" s="20">
        <f>IF(C33=0, "-", IF(G33/C33&lt;10, G33/C33, "&gt;999%"))</f>
        <v>-8.0906148867313909E-3</v>
      </c>
      <c r="J33" s="21">
        <f>IF(E33=0, "-", IF(H33/E33&lt;10, H33/E33, "&gt;999%"))</f>
        <v>0.10823353293413174</v>
      </c>
    </row>
    <row r="34" spans="1:10" x14ac:dyDescent="0.25">
      <c r="A34" s="7" t="s">
        <v>168</v>
      </c>
      <c r="B34" s="65">
        <v>3959</v>
      </c>
      <c r="C34" s="66">
        <v>3570</v>
      </c>
      <c r="D34" s="65">
        <v>49373</v>
      </c>
      <c r="E34" s="66">
        <v>53697</v>
      </c>
      <c r="F34" s="67"/>
      <c r="G34" s="65">
        <f>B34-C34</f>
        <v>389</v>
      </c>
      <c r="H34" s="66">
        <f>D34-E34</f>
        <v>-4324</v>
      </c>
      <c r="I34" s="20">
        <f>IF(C34=0, "-", IF(G34/C34&lt;10, G34/C34, "&gt;999%"))</f>
        <v>0.10896358543417367</v>
      </c>
      <c r="J34" s="21">
        <f>IF(E34=0, "-", IF(H34/E34&lt;10, H34/E34, "&gt;999%"))</f>
        <v>-8.0525913924427803E-2</v>
      </c>
    </row>
    <row r="35" spans="1:10" x14ac:dyDescent="0.25">
      <c r="A35" s="7" t="s">
        <v>169</v>
      </c>
      <c r="B35" s="65">
        <v>31</v>
      </c>
      <c r="C35" s="66">
        <v>30</v>
      </c>
      <c r="D35" s="65">
        <v>411</v>
      </c>
      <c r="E35" s="66">
        <v>267</v>
      </c>
      <c r="F35" s="67"/>
      <c r="G35" s="65">
        <f>B35-C35</f>
        <v>1</v>
      </c>
      <c r="H35" s="66">
        <f>D35-E35</f>
        <v>144</v>
      </c>
      <c r="I35" s="20">
        <f>IF(C35=0, "-", IF(G35/C35&lt;10, G35/C35, "&gt;999%"))</f>
        <v>3.3333333333333333E-2</v>
      </c>
      <c r="J35" s="21">
        <f>IF(E35=0, "-", IF(H35/E35&lt;10, H35/E35, "&gt;999%"))</f>
        <v>0.5393258426966292</v>
      </c>
    </row>
    <row r="36" spans="1:10" x14ac:dyDescent="0.25">
      <c r="A36" s="7"/>
      <c r="B36" s="65"/>
      <c r="C36" s="66"/>
      <c r="D36" s="65"/>
      <c r="E36" s="66"/>
      <c r="F36" s="67"/>
      <c r="G36" s="65"/>
      <c r="H36" s="66"/>
      <c r="I36" s="20"/>
      <c r="J36" s="21"/>
    </row>
    <row r="37" spans="1:10" x14ac:dyDescent="0.25">
      <c r="A37" s="7" t="s">
        <v>128</v>
      </c>
      <c r="B37" s="65">
        <v>427</v>
      </c>
      <c r="C37" s="66">
        <v>379</v>
      </c>
      <c r="D37" s="65">
        <v>4683</v>
      </c>
      <c r="E37" s="66">
        <v>4594</v>
      </c>
      <c r="F37" s="67"/>
      <c r="G37" s="65">
        <f>B37-C37</f>
        <v>48</v>
      </c>
      <c r="H37" s="66">
        <f>D37-E37</f>
        <v>89</v>
      </c>
      <c r="I37" s="20">
        <f>IF(C37=0, "-", IF(G37/C37&lt;10, G37/C37, "&gt;999%"))</f>
        <v>0.12664907651715041</v>
      </c>
      <c r="J37" s="21">
        <f>IF(E37=0, "-", IF(H37/E37&lt;10, H37/E37, "&gt;999%"))</f>
        <v>1.9373095341750107E-2</v>
      </c>
    </row>
    <row r="38" spans="1:10" x14ac:dyDescent="0.25">
      <c r="A38" s="7"/>
      <c r="B38" s="65"/>
      <c r="C38" s="66"/>
      <c r="D38" s="65"/>
      <c r="E38" s="66"/>
      <c r="F38" s="67"/>
      <c r="G38" s="65"/>
      <c r="H38" s="66"/>
      <c r="I38" s="20"/>
      <c r="J38" s="21"/>
    </row>
    <row r="39" spans="1:10" s="43" customFormat="1" x14ac:dyDescent="0.25">
      <c r="A39" s="27" t="s">
        <v>5</v>
      </c>
      <c r="B39" s="71">
        <f>SUM(B29:B38)</f>
        <v>8635</v>
      </c>
      <c r="C39" s="77">
        <f>SUM(C29:C38)</f>
        <v>7692</v>
      </c>
      <c r="D39" s="71">
        <f>SUM(D29:D38)</f>
        <v>105905</v>
      </c>
      <c r="E39" s="77">
        <f>SUM(E29:E38)</f>
        <v>106134</v>
      </c>
      <c r="F39" s="73"/>
      <c r="G39" s="71">
        <f>B39-C39</f>
        <v>943</v>
      </c>
      <c r="H39" s="72">
        <f>D39-E39</f>
        <v>-229</v>
      </c>
      <c r="I39" s="37">
        <f>IF(C39=0, 0, G39/C39)</f>
        <v>0.12259490379615184</v>
      </c>
      <c r="J39" s="38">
        <f>IF(E39=0, 0, H39/E39)</f>
        <v>-2.1576497635065108E-3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6"/>
  <sheetViews>
    <sheetView tabSelected="1" workbookViewId="0">
      <selection activeCell="M1" sqref="M1"/>
    </sheetView>
  </sheetViews>
  <sheetFormatPr defaultRowHeight="13.2" x14ac:dyDescent="0.25"/>
  <cols>
    <col min="1" max="1" width="25.77734375" customWidth="1"/>
    <col min="2" max="5" width="8.5546875" customWidth="1"/>
    <col min="6" max="6" width="1.77734375" customWidth="1"/>
    <col min="7" max="10" width="8.2187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111</v>
      </c>
      <c r="B2" s="202" t="s">
        <v>102</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199</v>
      </c>
      <c r="B15" s="65">
        <v>19</v>
      </c>
      <c r="C15" s="66">
        <v>34</v>
      </c>
      <c r="D15" s="65">
        <v>387</v>
      </c>
      <c r="E15" s="66">
        <v>633</v>
      </c>
      <c r="F15" s="67"/>
      <c r="G15" s="65">
        <f t="shared" ref="G15:G43" si="0">B15-C15</f>
        <v>-15</v>
      </c>
      <c r="H15" s="66">
        <f t="shared" ref="H15:H43" si="1">D15-E15</f>
        <v>-246</v>
      </c>
      <c r="I15" s="20">
        <f t="shared" ref="I15:I43" si="2">IF(C15=0, "-", IF(G15/C15&lt;10, G15/C15, "&gt;999%"))</f>
        <v>-0.44117647058823528</v>
      </c>
      <c r="J15" s="21">
        <f t="shared" ref="J15:J43" si="3">IF(E15=0, "-", IF(H15/E15&lt;10, H15/E15, "&gt;999%"))</f>
        <v>-0.38862559241706163</v>
      </c>
    </row>
    <row r="16" spans="1:10" x14ac:dyDescent="0.25">
      <c r="A16" s="7" t="s">
        <v>198</v>
      </c>
      <c r="B16" s="65">
        <v>4</v>
      </c>
      <c r="C16" s="66">
        <v>6</v>
      </c>
      <c r="D16" s="65">
        <v>132</v>
      </c>
      <c r="E16" s="66">
        <v>131</v>
      </c>
      <c r="F16" s="67"/>
      <c r="G16" s="65">
        <f t="shared" si="0"/>
        <v>-2</v>
      </c>
      <c r="H16" s="66">
        <f t="shared" si="1"/>
        <v>1</v>
      </c>
      <c r="I16" s="20">
        <f t="shared" si="2"/>
        <v>-0.33333333333333331</v>
      </c>
      <c r="J16" s="21">
        <f t="shared" si="3"/>
        <v>7.6335877862595417E-3</v>
      </c>
    </row>
    <row r="17" spans="1:10" x14ac:dyDescent="0.25">
      <c r="A17" s="7" t="s">
        <v>197</v>
      </c>
      <c r="B17" s="65">
        <v>0</v>
      </c>
      <c r="C17" s="66">
        <v>3</v>
      </c>
      <c r="D17" s="65">
        <v>95</v>
      </c>
      <c r="E17" s="66">
        <v>85</v>
      </c>
      <c r="F17" s="67"/>
      <c r="G17" s="65">
        <f t="shared" si="0"/>
        <v>-3</v>
      </c>
      <c r="H17" s="66">
        <f t="shared" si="1"/>
        <v>10</v>
      </c>
      <c r="I17" s="20">
        <f t="shared" si="2"/>
        <v>-1</v>
      </c>
      <c r="J17" s="21">
        <f t="shared" si="3"/>
        <v>0.11764705882352941</v>
      </c>
    </row>
    <row r="18" spans="1:10" x14ac:dyDescent="0.25">
      <c r="A18" s="7" t="s">
        <v>196</v>
      </c>
      <c r="B18" s="65">
        <v>0</v>
      </c>
      <c r="C18" s="66">
        <v>0</v>
      </c>
      <c r="D18" s="65">
        <v>0</v>
      </c>
      <c r="E18" s="66">
        <v>1</v>
      </c>
      <c r="F18" s="67"/>
      <c r="G18" s="65">
        <f t="shared" si="0"/>
        <v>0</v>
      </c>
      <c r="H18" s="66">
        <f t="shared" si="1"/>
        <v>-1</v>
      </c>
      <c r="I18" s="20" t="str">
        <f t="shared" si="2"/>
        <v>-</v>
      </c>
      <c r="J18" s="21">
        <f t="shared" si="3"/>
        <v>-1</v>
      </c>
    </row>
    <row r="19" spans="1:10" x14ac:dyDescent="0.25">
      <c r="A19" s="7" t="s">
        <v>195</v>
      </c>
      <c r="B19" s="65">
        <v>1022</v>
      </c>
      <c r="C19" s="66">
        <v>603</v>
      </c>
      <c r="D19" s="65">
        <v>9889</v>
      </c>
      <c r="E19" s="66">
        <v>5875</v>
      </c>
      <c r="F19" s="67"/>
      <c r="G19" s="65">
        <f t="shared" si="0"/>
        <v>419</v>
      </c>
      <c r="H19" s="66">
        <f t="shared" si="1"/>
        <v>4014</v>
      </c>
      <c r="I19" s="20">
        <f t="shared" si="2"/>
        <v>0.69485903814262018</v>
      </c>
      <c r="J19" s="21">
        <f t="shared" si="3"/>
        <v>0.68323404255319153</v>
      </c>
    </row>
    <row r="20" spans="1:10" x14ac:dyDescent="0.25">
      <c r="A20" s="7" t="s">
        <v>194</v>
      </c>
      <c r="B20" s="65">
        <v>58</v>
      </c>
      <c r="C20" s="66">
        <v>36</v>
      </c>
      <c r="D20" s="65">
        <v>510</v>
      </c>
      <c r="E20" s="66">
        <v>640</v>
      </c>
      <c r="F20" s="67"/>
      <c r="G20" s="65">
        <f t="shared" si="0"/>
        <v>22</v>
      </c>
      <c r="H20" s="66">
        <f t="shared" si="1"/>
        <v>-130</v>
      </c>
      <c r="I20" s="20">
        <f t="shared" si="2"/>
        <v>0.61111111111111116</v>
      </c>
      <c r="J20" s="21">
        <f t="shared" si="3"/>
        <v>-0.203125</v>
      </c>
    </row>
    <row r="21" spans="1:10" x14ac:dyDescent="0.25">
      <c r="A21" s="7" t="s">
        <v>193</v>
      </c>
      <c r="B21" s="65">
        <v>32</v>
      </c>
      <c r="C21" s="66">
        <v>46</v>
      </c>
      <c r="D21" s="65">
        <v>732</v>
      </c>
      <c r="E21" s="66">
        <v>1573</v>
      </c>
      <c r="F21" s="67"/>
      <c r="G21" s="65">
        <f t="shared" si="0"/>
        <v>-14</v>
      </c>
      <c r="H21" s="66">
        <f t="shared" si="1"/>
        <v>-841</v>
      </c>
      <c r="I21" s="20">
        <f t="shared" si="2"/>
        <v>-0.30434782608695654</v>
      </c>
      <c r="J21" s="21">
        <f t="shared" si="3"/>
        <v>-0.53464717101080739</v>
      </c>
    </row>
    <row r="22" spans="1:10" x14ac:dyDescent="0.25">
      <c r="A22" s="7" t="s">
        <v>192</v>
      </c>
      <c r="B22" s="65">
        <v>0</v>
      </c>
      <c r="C22" s="66">
        <v>10</v>
      </c>
      <c r="D22" s="65">
        <v>24</v>
      </c>
      <c r="E22" s="66">
        <v>111</v>
      </c>
      <c r="F22" s="67"/>
      <c r="G22" s="65">
        <f t="shared" si="0"/>
        <v>-10</v>
      </c>
      <c r="H22" s="66">
        <f t="shared" si="1"/>
        <v>-87</v>
      </c>
      <c r="I22" s="20">
        <f t="shared" si="2"/>
        <v>-1</v>
      </c>
      <c r="J22" s="21">
        <f t="shared" si="3"/>
        <v>-0.78378378378378377</v>
      </c>
    </row>
    <row r="23" spans="1:10" x14ac:dyDescent="0.25">
      <c r="A23" s="7" t="s">
        <v>191</v>
      </c>
      <c r="B23" s="65">
        <v>26</v>
      </c>
      <c r="C23" s="66">
        <v>58</v>
      </c>
      <c r="D23" s="65">
        <v>502</v>
      </c>
      <c r="E23" s="66">
        <v>678</v>
      </c>
      <c r="F23" s="67"/>
      <c r="G23" s="65">
        <f t="shared" si="0"/>
        <v>-32</v>
      </c>
      <c r="H23" s="66">
        <f t="shared" si="1"/>
        <v>-176</v>
      </c>
      <c r="I23" s="20">
        <f t="shared" si="2"/>
        <v>-0.55172413793103448</v>
      </c>
      <c r="J23" s="21">
        <f t="shared" si="3"/>
        <v>-0.25958702064896755</v>
      </c>
    </row>
    <row r="24" spans="1:10" x14ac:dyDescent="0.25">
      <c r="A24" s="7" t="s">
        <v>190</v>
      </c>
      <c r="B24" s="65">
        <v>171</v>
      </c>
      <c r="C24" s="66">
        <v>179</v>
      </c>
      <c r="D24" s="65">
        <v>2577</v>
      </c>
      <c r="E24" s="66">
        <v>2796</v>
      </c>
      <c r="F24" s="67"/>
      <c r="G24" s="65">
        <f t="shared" si="0"/>
        <v>-8</v>
      </c>
      <c r="H24" s="66">
        <f t="shared" si="1"/>
        <v>-219</v>
      </c>
      <c r="I24" s="20">
        <f t="shared" si="2"/>
        <v>-4.4692737430167599E-2</v>
      </c>
      <c r="J24" s="21">
        <f t="shared" si="3"/>
        <v>-7.832618025751073E-2</v>
      </c>
    </row>
    <row r="25" spans="1:10" x14ac:dyDescent="0.25">
      <c r="A25" s="7" t="s">
        <v>189</v>
      </c>
      <c r="B25" s="65">
        <v>56</v>
      </c>
      <c r="C25" s="66">
        <v>54</v>
      </c>
      <c r="D25" s="65">
        <v>1052</v>
      </c>
      <c r="E25" s="66">
        <v>1220</v>
      </c>
      <c r="F25" s="67"/>
      <c r="G25" s="65">
        <f t="shared" si="0"/>
        <v>2</v>
      </c>
      <c r="H25" s="66">
        <f t="shared" si="1"/>
        <v>-168</v>
      </c>
      <c r="I25" s="20">
        <f t="shared" si="2"/>
        <v>3.7037037037037035E-2</v>
      </c>
      <c r="J25" s="21">
        <f t="shared" si="3"/>
        <v>-0.13770491803278689</v>
      </c>
    </row>
    <row r="26" spans="1:10" x14ac:dyDescent="0.25">
      <c r="A26" s="7" t="s">
        <v>188</v>
      </c>
      <c r="B26" s="65">
        <v>24</v>
      </c>
      <c r="C26" s="66">
        <v>35</v>
      </c>
      <c r="D26" s="65">
        <v>833</v>
      </c>
      <c r="E26" s="66">
        <v>631</v>
      </c>
      <c r="F26" s="67"/>
      <c r="G26" s="65">
        <f t="shared" si="0"/>
        <v>-11</v>
      </c>
      <c r="H26" s="66">
        <f t="shared" si="1"/>
        <v>202</v>
      </c>
      <c r="I26" s="20">
        <f t="shared" si="2"/>
        <v>-0.31428571428571428</v>
      </c>
      <c r="J26" s="21">
        <f t="shared" si="3"/>
        <v>0.32012678288431062</v>
      </c>
    </row>
    <row r="27" spans="1:10" x14ac:dyDescent="0.25">
      <c r="A27" s="7" t="s">
        <v>187</v>
      </c>
      <c r="B27" s="65">
        <v>27</v>
      </c>
      <c r="C27" s="66">
        <v>0</v>
      </c>
      <c r="D27" s="65">
        <v>111</v>
      </c>
      <c r="E27" s="66">
        <v>0</v>
      </c>
      <c r="F27" s="67"/>
      <c r="G27" s="65">
        <f t="shared" si="0"/>
        <v>27</v>
      </c>
      <c r="H27" s="66">
        <f t="shared" si="1"/>
        <v>111</v>
      </c>
      <c r="I27" s="20" t="str">
        <f t="shared" si="2"/>
        <v>-</v>
      </c>
      <c r="J27" s="21" t="str">
        <f t="shared" si="3"/>
        <v>-</v>
      </c>
    </row>
    <row r="28" spans="1:10" x14ac:dyDescent="0.25">
      <c r="A28" s="7" t="s">
        <v>186</v>
      </c>
      <c r="B28" s="65">
        <v>14</v>
      </c>
      <c r="C28" s="66">
        <v>18</v>
      </c>
      <c r="D28" s="65">
        <v>222</v>
      </c>
      <c r="E28" s="66">
        <v>291</v>
      </c>
      <c r="F28" s="67"/>
      <c r="G28" s="65">
        <f t="shared" si="0"/>
        <v>-4</v>
      </c>
      <c r="H28" s="66">
        <f t="shared" si="1"/>
        <v>-69</v>
      </c>
      <c r="I28" s="20">
        <f t="shared" si="2"/>
        <v>-0.22222222222222221</v>
      </c>
      <c r="J28" s="21">
        <f t="shared" si="3"/>
        <v>-0.23711340206185566</v>
      </c>
    </row>
    <row r="29" spans="1:10" x14ac:dyDescent="0.25">
      <c r="A29" s="7" t="s">
        <v>185</v>
      </c>
      <c r="B29" s="65">
        <v>2967</v>
      </c>
      <c r="C29" s="66">
        <v>2865</v>
      </c>
      <c r="D29" s="65">
        <v>35622</v>
      </c>
      <c r="E29" s="66">
        <v>39137</v>
      </c>
      <c r="F29" s="67"/>
      <c r="G29" s="65">
        <f t="shared" si="0"/>
        <v>102</v>
      </c>
      <c r="H29" s="66">
        <f t="shared" si="1"/>
        <v>-3515</v>
      </c>
      <c r="I29" s="20">
        <f t="shared" si="2"/>
        <v>3.5602094240837698E-2</v>
      </c>
      <c r="J29" s="21">
        <f t="shared" si="3"/>
        <v>-8.9812709201011837E-2</v>
      </c>
    </row>
    <row r="30" spans="1:10" x14ac:dyDescent="0.25">
      <c r="A30" s="7" t="s">
        <v>184</v>
      </c>
      <c r="B30" s="65">
        <v>1314</v>
      </c>
      <c r="C30" s="66">
        <v>852</v>
      </c>
      <c r="D30" s="65">
        <v>14565</v>
      </c>
      <c r="E30" s="66">
        <v>14089</v>
      </c>
      <c r="F30" s="67"/>
      <c r="G30" s="65">
        <f t="shared" si="0"/>
        <v>462</v>
      </c>
      <c r="H30" s="66">
        <f t="shared" si="1"/>
        <v>476</v>
      </c>
      <c r="I30" s="20">
        <f t="shared" si="2"/>
        <v>0.54225352112676062</v>
      </c>
      <c r="J30" s="21">
        <f t="shared" si="3"/>
        <v>3.3785222514018026E-2</v>
      </c>
    </row>
    <row r="31" spans="1:10" x14ac:dyDescent="0.25">
      <c r="A31" s="7" t="s">
        <v>183</v>
      </c>
      <c r="B31" s="65">
        <v>92</v>
      </c>
      <c r="C31" s="66">
        <v>77</v>
      </c>
      <c r="D31" s="65">
        <v>822</v>
      </c>
      <c r="E31" s="66">
        <v>1132</v>
      </c>
      <c r="F31" s="67"/>
      <c r="G31" s="65">
        <f t="shared" si="0"/>
        <v>15</v>
      </c>
      <c r="H31" s="66">
        <f t="shared" si="1"/>
        <v>-310</v>
      </c>
      <c r="I31" s="20">
        <f t="shared" si="2"/>
        <v>0.19480519480519481</v>
      </c>
      <c r="J31" s="21">
        <f t="shared" si="3"/>
        <v>-0.27385159010600707</v>
      </c>
    </row>
    <row r="32" spans="1:10" x14ac:dyDescent="0.25">
      <c r="A32" s="7" t="s">
        <v>181</v>
      </c>
      <c r="B32" s="65">
        <v>15</v>
      </c>
      <c r="C32" s="66">
        <v>5</v>
      </c>
      <c r="D32" s="65">
        <v>137</v>
      </c>
      <c r="E32" s="66">
        <v>179</v>
      </c>
      <c r="F32" s="67"/>
      <c r="G32" s="65">
        <f t="shared" si="0"/>
        <v>10</v>
      </c>
      <c r="H32" s="66">
        <f t="shared" si="1"/>
        <v>-42</v>
      </c>
      <c r="I32" s="20">
        <f t="shared" si="2"/>
        <v>2</v>
      </c>
      <c r="J32" s="21">
        <f t="shared" si="3"/>
        <v>-0.23463687150837989</v>
      </c>
    </row>
    <row r="33" spans="1:10" x14ac:dyDescent="0.25">
      <c r="A33" s="7" t="s">
        <v>180</v>
      </c>
      <c r="B33" s="65">
        <v>23</v>
      </c>
      <c r="C33" s="66">
        <v>24</v>
      </c>
      <c r="D33" s="65">
        <v>327</v>
      </c>
      <c r="E33" s="66">
        <v>361</v>
      </c>
      <c r="F33" s="67"/>
      <c r="G33" s="65">
        <f t="shared" si="0"/>
        <v>-1</v>
      </c>
      <c r="H33" s="66">
        <f t="shared" si="1"/>
        <v>-34</v>
      </c>
      <c r="I33" s="20">
        <f t="shared" si="2"/>
        <v>-4.1666666666666664E-2</v>
      </c>
      <c r="J33" s="21">
        <f t="shared" si="3"/>
        <v>-9.4182825484764546E-2</v>
      </c>
    </row>
    <row r="34" spans="1:10" x14ac:dyDescent="0.25">
      <c r="A34" s="7" t="s">
        <v>179</v>
      </c>
      <c r="B34" s="65">
        <v>17</v>
      </c>
      <c r="C34" s="66">
        <v>10</v>
      </c>
      <c r="D34" s="65">
        <v>202</v>
      </c>
      <c r="E34" s="66">
        <v>250</v>
      </c>
      <c r="F34" s="67"/>
      <c r="G34" s="65">
        <f t="shared" si="0"/>
        <v>7</v>
      </c>
      <c r="H34" s="66">
        <f t="shared" si="1"/>
        <v>-48</v>
      </c>
      <c r="I34" s="20">
        <f t="shared" si="2"/>
        <v>0.7</v>
      </c>
      <c r="J34" s="21">
        <f t="shared" si="3"/>
        <v>-0.192</v>
      </c>
    </row>
    <row r="35" spans="1:10" x14ac:dyDescent="0.25">
      <c r="A35" s="7" t="s">
        <v>178</v>
      </c>
      <c r="B35" s="65">
        <v>25</v>
      </c>
      <c r="C35" s="66">
        <v>38</v>
      </c>
      <c r="D35" s="65">
        <v>424</v>
      </c>
      <c r="E35" s="66">
        <v>503</v>
      </c>
      <c r="F35" s="67"/>
      <c r="G35" s="65">
        <f t="shared" si="0"/>
        <v>-13</v>
      </c>
      <c r="H35" s="66">
        <f t="shared" si="1"/>
        <v>-79</v>
      </c>
      <c r="I35" s="20">
        <f t="shared" si="2"/>
        <v>-0.34210526315789475</v>
      </c>
      <c r="J35" s="21">
        <f t="shared" si="3"/>
        <v>-0.15705765407554673</v>
      </c>
    </row>
    <row r="36" spans="1:10" x14ac:dyDescent="0.25">
      <c r="A36" s="7" t="s">
        <v>177</v>
      </c>
      <c r="B36" s="65">
        <v>17</v>
      </c>
      <c r="C36" s="66">
        <v>43</v>
      </c>
      <c r="D36" s="65">
        <v>402</v>
      </c>
      <c r="E36" s="66">
        <v>783</v>
      </c>
      <c r="F36" s="67"/>
      <c r="G36" s="65">
        <f t="shared" si="0"/>
        <v>-26</v>
      </c>
      <c r="H36" s="66">
        <f t="shared" si="1"/>
        <v>-381</v>
      </c>
      <c r="I36" s="20">
        <f t="shared" si="2"/>
        <v>-0.60465116279069764</v>
      </c>
      <c r="J36" s="21">
        <f t="shared" si="3"/>
        <v>-0.48659003831417624</v>
      </c>
    </row>
    <row r="37" spans="1:10" x14ac:dyDescent="0.25">
      <c r="A37" s="7" t="s">
        <v>176</v>
      </c>
      <c r="B37" s="65">
        <v>74</v>
      </c>
      <c r="C37" s="66">
        <v>82</v>
      </c>
      <c r="D37" s="65">
        <v>940</v>
      </c>
      <c r="E37" s="66">
        <v>985</v>
      </c>
      <c r="F37" s="67"/>
      <c r="G37" s="65">
        <f t="shared" si="0"/>
        <v>-8</v>
      </c>
      <c r="H37" s="66">
        <f t="shared" si="1"/>
        <v>-45</v>
      </c>
      <c r="I37" s="20">
        <f t="shared" si="2"/>
        <v>-9.7560975609756101E-2</v>
      </c>
      <c r="J37" s="21">
        <f t="shared" si="3"/>
        <v>-4.5685279187817257E-2</v>
      </c>
    </row>
    <row r="38" spans="1:10" x14ac:dyDescent="0.25">
      <c r="A38" s="7" t="s">
        <v>175</v>
      </c>
      <c r="B38" s="65">
        <v>5</v>
      </c>
      <c r="C38" s="66">
        <v>6</v>
      </c>
      <c r="D38" s="65">
        <v>50</v>
      </c>
      <c r="E38" s="66">
        <v>196</v>
      </c>
      <c r="F38" s="67"/>
      <c r="G38" s="65">
        <f t="shared" si="0"/>
        <v>-1</v>
      </c>
      <c r="H38" s="66">
        <f t="shared" si="1"/>
        <v>-146</v>
      </c>
      <c r="I38" s="20">
        <f t="shared" si="2"/>
        <v>-0.16666666666666666</v>
      </c>
      <c r="J38" s="21">
        <f t="shared" si="3"/>
        <v>-0.74489795918367352</v>
      </c>
    </row>
    <row r="39" spans="1:10" x14ac:dyDescent="0.25">
      <c r="A39" s="7" t="s">
        <v>174</v>
      </c>
      <c r="B39" s="65">
        <v>2072</v>
      </c>
      <c r="C39" s="66">
        <v>2066</v>
      </c>
      <c r="D39" s="65">
        <v>28329</v>
      </c>
      <c r="E39" s="66">
        <v>27152</v>
      </c>
      <c r="F39" s="67"/>
      <c r="G39" s="65">
        <f t="shared" si="0"/>
        <v>6</v>
      </c>
      <c r="H39" s="66">
        <f t="shared" si="1"/>
        <v>1177</v>
      </c>
      <c r="I39" s="20">
        <f t="shared" si="2"/>
        <v>2.9041626331074541E-3</v>
      </c>
      <c r="J39" s="21">
        <f t="shared" si="3"/>
        <v>4.334855627578079E-2</v>
      </c>
    </row>
    <row r="40" spans="1:10" x14ac:dyDescent="0.25">
      <c r="A40" s="7" t="s">
        <v>173</v>
      </c>
      <c r="B40" s="65">
        <v>10</v>
      </c>
      <c r="C40" s="66">
        <v>21</v>
      </c>
      <c r="D40" s="65">
        <v>210</v>
      </c>
      <c r="E40" s="66">
        <v>334</v>
      </c>
      <c r="F40" s="67"/>
      <c r="G40" s="65">
        <f t="shared" si="0"/>
        <v>-11</v>
      </c>
      <c r="H40" s="66">
        <f t="shared" si="1"/>
        <v>-124</v>
      </c>
      <c r="I40" s="20">
        <f t="shared" si="2"/>
        <v>-0.52380952380952384</v>
      </c>
      <c r="J40" s="21">
        <f t="shared" si="3"/>
        <v>-0.3712574850299401</v>
      </c>
    </row>
    <row r="41" spans="1:10" x14ac:dyDescent="0.25">
      <c r="A41" s="7" t="s">
        <v>171</v>
      </c>
      <c r="B41" s="65">
        <v>175</v>
      </c>
      <c r="C41" s="66">
        <v>179</v>
      </c>
      <c r="D41" s="65">
        <v>2734</v>
      </c>
      <c r="E41" s="66">
        <v>2437</v>
      </c>
      <c r="F41" s="67"/>
      <c r="G41" s="65">
        <f t="shared" si="0"/>
        <v>-4</v>
      </c>
      <c r="H41" s="66">
        <f t="shared" si="1"/>
        <v>297</v>
      </c>
      <c r="I41" s="20">
        <f t="shared" si="2"/>
        <v>-2.23463687150838E-2</v>
      </c>
      <c r="J41" s="21">
        <f t="shared" si="3"/>
        <v>0.12187115305703734</v>
      </c>
    </row>
    <row r="42" spans="1:10" x14ac:dyDescent="0.25">
      <c r="A42" s="7" t="s">
        <v>172</v>
      </c>
      <c r="B42" s="65">
        <v>0</v>
      </c>
      <c r="C42" s="66">
        <v>0</v>
      </c>
      <c r="D42" s="65">
        <v>4</v>
      </c>
      <c r="E42" s="66">
        <v>0</v>
      </c>
      <c r="F42" s="67"/>
      <c r="G42" s="65">
        <f t="shared" si="0"/>
        <v>0</v>
      </c>
      <c r="H42" s="66">
        <f t="shared" si="1"/>
        <v>4</v>
      </c>
      <c r="I42" s="20" t="str">
        <f t="shared" si="2"/>
        <v>-</v>
      </c>
      <c r="J42" s="21" t="str">
        <f t="shared" si="3"/>
        <v>-</v>
      </c>
    </row>
    <row r="43" spans="1:10" x14ac:dyDescent="0.25">
      <c r="A43" s="7" t="s">
        <v>182</v>
      </c>
      <c r="B43" s="65">
        <v>376</v>
      </c>
      <c r="C43" s="66">
        <v>342</v>
      </c>
      <c r="D43" s="65">
        <v>4071</v>
      </c>
      <c r="E43" s="66">
        <v>3931</v>
      </c>
      <c r="F43" s="67"/>
      <c r="G43" s="65">
        <f t="shared" si="0"/>
        <v>34</v>
      </c>
      <c r="H43" s="66">
        <f t="shared" si="1"/>
        <v>140</v>
      </c>
      <c r="I43" s="20">
        <f t="shared" si="2"/>
        <v>9.9415204678362568E-2</v>
      </c>
      <c r="J43" s="21">
        <f t="shared" si="3"/>
        <v>3.5614347494276263E-2</v>
      </c>
    </row>
    <row r="44" spans="1:10" x14ac:dyDescent="0.25">
      <c r="A44" s="7"/>
      <c r="B44" s="65"/>
      <c r="C44" s="66"/>
      <c r="D44" s="65"/>
      <c r="E44" s="66"/>
      <c r="F44" s="67"/>
      <c r="G44" s="65"/>
      <c r="H44" s="66"/>
      <c r="I44" s="20"/>
      <c r="J44" s="21"/>
    </row>
    <row r="45" spans="1:10" s="43" customFormat="1" x14ac:dyDescent="0.25">
      <c r="A45" s="27" t="s">
        <v>28</v>
      </c>
      <c r="B45" s="71">
        <f>SUM(B15:B44)</f>
        <v>8635</v>
      </c>
      <c r="C45" s="72">
        <f>SUM(C15:C44)</f>
        <v>7692</v>
      </c>
      <c r="D45" s="71">
        <f>SUM(D15:D44)</f>
        <v>105905</v>
      </c>
      <c r="E45" s="72">
        <f>SUM(E15:E44)</f>
        <v>106134</v>
      </c>
      <c r="F45" s="73"/>
      <c r="G45" s="71">
        <f>B45-C45</f>
        <v>943</v>
      </c>
      <c r="H45" s="72">
        <f>D45-E45</f>
        <v>-229</v>
      </c>
      <c r="I45" s="37">
        <f>IF(C45=0, "-", G45/C45)</f>
        <v>0.12259490379615184</v>
      </c>
      <c r="J45" s="38">
        <f>IF(E45=0, "-", H45/E45)</f>
        <v>-2.1576497635065108E-3</v>
      </c>
    </row>
    <row r="46" spans="1:10" s="43" customFormat="1" x14ac:dyDescent="0.25">
      <c r="A46" s="27" t="s">
        <v>0</v>
      </c>
      <c r="B46" s="71">
        <f>B11+B45</f>
        <v>8635</v>
      </c>
      <c r="C46" s="77">
        <f>C11+C45</f>
        <v>7692</v>
      </c>
      <c r="D46" s="71">
        <f>D11+D45</f>
        <v>105905</v>
      </c>
      <c r="E46" s="77">
        <f>E11+E45</f>
        <v>106134</v>
      </c>
      <c r="F46" s="73"/>
      <c r="G46" s="71">
        <f>B46-C46</f>
        <v>943</v>
      </c>
      <c r="H46" s="72">
        <f>D46-E46</f>
        <v>-229</v>
      </c>
      <c r="I46" s="37">
        <f>IF(C46=0, "-", G46/C46)</f>
        <v>0.12259490379615184</v>
      </c>
      <c r="J46" s="38">
        <f>IF(E46=0, "-", H46/E46)</f>
        <v>-2.1576497635065108E-3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53"/>
  <sheetViews>
    <sheetView tabSelected="1" zoomScaleNormal="100" workbookViewId="0">
      <selection activeCell="M1" sqref="M1"/>
    </sheetView>
  </sheetViews>
  <sheetFormatPr defaultRowHeight="13.2" x14ac:dyDescent="0.25"/>
  <cols>
    <col min="1" max="1" width="29.8867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111</v>
      </c>
      <c r="B2" s="202" t="s">
        <v>102</v>
      </c>
      <c r="C2" s="198"/>
      <c r="D2" s="198"/>
      <c r="E2" s="203"/>
      <c r="F2" s="203"/>
      <c r="G2" s="203"/>
      <c r="H2" s="203"/>
      <c r="I2" s="203"/>
      <c r="J2" s="203"/>
      <c r="K2" s="203"/>
    </row>
    <row r="4" spans="1:11" ht="15.6" x14ac:dyDescent="0.3">
      <c r="A4" s="164" t="s">
        <v>113</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113</v>
      </c>
      <c r="B6" s="61" t="s">
        <v>12</v>
      </c>
      <c r="C6" s="62" t="s">
        <v>13</v>
      </c>
      <c r="D6" s="61" t="s">
        <v>12</v>
      </c>
      <c r="E6" s="63" t="s">
        <v>13</v>
      </c>
      <c r="F6" s="62" t="s">
        <v>12</v>
      </c>
      <c r="G6" s="62" t="s">
        <v>13</v>
      </c>
      <c r="H6" s="61" t="s">
        <v>12</v>
      </c>
      <c r="I6" s="63" t="s">
        <v>13</v>
      </c>
      <c r="J6" s="61"/>
      <c r="K6" s="63"/>
    </row>
    <row r="7" spans="1:11" x14ac:dyDescent="0.25">
      <c r="A7" s="7" t="s">
        <v>200</v>
      </c>
      <c r="B7" s="65">
        <v>1</v>
      </c>
      <c r="C7" s="34">
        <f>IF(B11=0, "-", B7/B11)</f>
        <v>1.5873015873015872E-2</v>
      </c>
      <c r="D7" s="65">
        <v>3</v>
      </c>
      <c r="E7" s="9">
        <f>IF(D11=0, "-", D7/D11)</f>
        <v>3.0927835051546393E-2</v>
      </c>
      <c r="F7" s="81">
        <v>44</v>
      </c>
      <c r="G7" s="34">
        <f>IF(F11=0, "-", F7/F11)</f>
        <v>7.2249589490968796E-2</v>
      </c>
      <c r="H7" s="65">
        <v>73</v>
      </c>
      <c r="I7" s="9">
        <f>IF(H11=0, "-", H7/H11)</f>
        <v>5.7120500782472612E-2</v>
      </c>
      <c r="J7" s="8">
        <f>IF(D7=0, "-", IF((B7-D7)/D7&lt;10, (B7-D7)/D7, "&gt;999%"))</f>
        <v>-0.66666666666666663</v>
      </c>
      <c r="K7" s="9">
        <f>IF(H7=0, "-", IF((F7-H7)/H7&lt;10, (F7-H7)/H7, "&gt;999%"))</f>
        <v>-0.39726027397260272</v>
      </c>
    </row>
    <row r="8" spans="1:11" x14ac:dyDescent="0.25">
      <c r="A8" s="7" t="s">
        <v>201</v>
      </c>
      <c r="B8" s="65">
        <v>62</v>
      </c>
      <c r="C8" s="34">
        <f>IF(B11=0, "-", B8/B11)</f>
        <v>0.98412698412698407</v>
      </c>
      <c r="D8" s="65">
        <v>39</v>
      </c>
      <c r="E8" s="9">
        <f>IF(D11=0, "-", D8/D11)</f>
        <v>0.40206185567010311</v>
      </c>
      <c r="F8" s="81">
        <v>497</v>
      </c>
      <c r="G8" s="34">
        <f>IF(F11=0, "-", F8/F11)</f>
        <v>0.81609195402298851</v>
      </c>
      <c r="H8" s="65">
        <v>910</v>
      </c>
      <c r="I8" s="9">
        <f>IF(H11=0, "-", H8/H11)</f>
        <v>0.7120500782472613</v>
      </c>
      <c r="J8" s="8">
        <f>IF(D8=0, "-", IF((B8-D8)/D8&lt;10, (B8-D8)/D8, "&gt;999%"))</f>
        <v>0.58974358974358976</v>
      </c>
      <c r="K8" s="9">
        <f>IF(H8=0, "-", IF((F8-H8)/H8&lt;10, (F8-H8)/H8, "&gt;999%"))</f>
        <v>-0.45384615384615384</v>
      </c>
    </row>
    <row r="9" spans="1:11" x14ac:dyDescent="0.25">
      <c r="A9" s="7" t="s">
        <v>202</v>
      </c>
      <c r="B9" s="65">
        <v>0</v>
      </c>
      <c r="C9" s="34">
        <f>IF(B11=0, "-", B9/B11)</f>
        <v>0</v>
      </c>
      <c r="D9" s="65">
        <v>55</v>
      </c>
      <c r="E9" s="9">
        <f>IF(D11=0, "-", D9/D11)</f>
        <v>0.5670103092783505</v>
      </c>
      <c r="F9" s="81">
        <v>68</v>
      </c>
      <c r="G9" s="34">
        <f>IF(F11=0, "-", F9/F11)</f>
        <v>0.1116584564860427</v>
      </c>
      <c r="H9" s="65">
        <v>295</v>
      </c>
      <c r="I9" s="9">
        <f>IF(H11=0, "-", H9/H11)</f>
        <v>0.23082942097026604</v>
      </c>
      <c r="J9" s="8">
        <f>IF(D9=0, "-", IF((B9-D9)/D9&lt;10, (B9-D9)/D9, "&gt;999%"))</f>
        <v>-1</v>
      </c>
      <c r="K9" s="9">
        <f>IF(H9=0, "-", IF((F9-H9)/H9&lt;10, (F9-H9)/H9, "&gt;999%"))</f>
        <v>-0.76949152542372878</v>
      </c>
    </row>
    <row r="10" spans="1:11" x14ac:dyDescent="0.25">
      <c r="A10" s="2"/>
      <c r="B10" s="68"/>
      <c r="C10" s="33"/>
      <c r="D10" s="68"/>
      <c r="E10" s="6"/>
      <c r="F10" s="82"/>
      <c r="G10" s="33"/>
      <c r="H10" s="68"/>
      <c r="I10" s="6"/>
      <c r="J10" s="5"/>
      <c r="K10" s="6"/>
    </row>
    <row r="11" spans="1:11" s="43" customFormat="1" x14ac:dyDescent="0.25">
      <c r="A11" s="162" t="s">
        <v>605</v>
      </c>
      <c r="B11" s="71">
        <f>SUM(B7:B10)</f>
        <v>63</v>
      </c>
      <c r="C11" s="40">
        <f>B11/8635</f>
        <v>7.2958888245512454E-3</v>
      </c>
      <c r="D11" s="71">
        <f>SUM(D7:D10)</f>
        <v>97</v>
      </c>
      <c r="E11" s="41">
        <f>D11/7692</f>
        <v>1.2610504420176806E-2</v>
      </c>
      <c r="F11" s="77">
        <f>SUM(F7:F10)</f>
        <v>609</v>
      </c>
      <c r="G11" s="42">
        <f>F11/105905</f>
        <v>5.7504367121476796E-3</v>
      </c>
      <c r="H11" s="71">
        <f>SUM(H7:H10)</f>
        <v>1278</v>
      </c>
      <c r="I11" s="41">
        <f>H11/106134</f>
        <v>1.2041381649612755E-2</v>
      </c>
      <c r="J11" s="37">
        <f>IF(D11=0, "-", IF((B11-D11)/D11&lt;10, (B11-D11)/D11, "&gt;999%"))</f>
        <v>-0.35051546391752575</v>
      </c>
      <c r="K11" s="38">
        <f>IF(H11=0, "-", IF((F11-H11)/H11&lt;10, (F11-H11)/H11, "&gt;999%"))</f>
        <v>-0.52347417840375587</v>
      </c>
    </row>
    <row r="12" spans="1:11" x14ac:dyDescent="0.25">
      <c r="B12" s="83"/>
      <c r="D12" s="83"/>
      <c r="F12" s="83"/>
      <c r="H12" s="83"/>
    </row>
    <row r="13" spans="1:11" s="43" customFormat="1" x14ac:dyDescent="0.25">
      <c r="A13" s="162" t="s">
        <v>605</v>
      </c>
      <c r="B13" s="71">
        <v>63</v>
      </c>
      <c r="C13" s="40">
        <f>B13/8635</f>
        <v>7.2958888245512454E-3</v>
      </c>
      <c r="D13" s="71">
        <v>97</v>
      </c>
      <c r="E13" s="41">
        <f>D13/7692</f>
        <v>1.2610504420176806E-2</v>
      </c>
      <c r="F13" s="77">
        <v>609</v>
      </c>
      <c r="G13" s="42">
        <f>F13/105905</f>
        <v>5.7504367121476796E-3</v>
      </c>
      <c r="H13" s="71">
        <v>1278</v>
      </c>
      <c r="I13" s="41">
        <f>H13/106134</f>
        <v>1.2041381649612755E-2</v>
      </c>
      <c r="J13" s="37">
        <f>IF(D13=0, "-", IF((B13-D13)/D13&lt;10, (B13-D13)/D13, "&gt;999%"))</f>
        <v>-0.35051546391752575</v>
      </c>
      <c r="K13" s="38">
        <f>IF(H13=0, "-", IF((F13-H13)/H13&lt;10, (F13-H13)/H13, "&gt;999%"))</f>
        <v>-0.52347417840375587</v>
      </c>
    </row>
    <row r="14" spans="1:11" x14ac:dyDescent="0.25">
      <c r="B14" s="83"/>
      <c r="D14" s="83"/>
      <c r="F14" s="83"/>
      <c r="H14" s="83"/>
    </row>
    <row r="15" spans="1:11" ht="15.6" x14ac:dyDescent="0.3">
      <c r="A15" s="164" t="s">
        <v>114</v>
      </c>
      <c r="B15" s="196" t="s">
        <v>1</v>
      </c>
      <c r="C15" s="200"/>
      <c r="D15" s="200"/>
      <c r="E15" s="197"/>
      <c r="F15" s="196" t="s">
        <v>14</v>
      </c>
      <c r="G15" s="200"/>
      <c r="H15" s="200"/>
      <c r="I15" s="197"/>
      <c r="J15" s="196" t="s">
        <v>15</v>
      </c>
      <c r="K15" s="197"/>
    </row>
    <row r="16" spans="1:11" x14ac:dyDescent="0.25">
      <c r="A16" s="22"/>
      <c r="B16" s="196">
        <f>VALUE(RIGHT($B$2, 4))</f>
        <v>2022</v>
      </c>
      <c r="C16" s="197"/>
      <c r="D16" s="196">
        <f>B16-1</f>
        <v>2021</v>
      </c>
      <c r="E16" s="204"/>
      <c r="F16" s="196">
        <f>B16</f>
        <v>2022</v>
      </c>
      <c r="G16" s="204"/>
      <c r="H16" s="196">
        <f>D16</f>
        <v>2021</v>
      </c>
      <c r="I16" s="204"/>
      <c r="J16" s="140" t="s">
        <v>4</v>
      </c>
      <c r="K16" s="141" t="s">
        <v>2</v>
      </c>
    </row>
    <row r="17" spans="1:11" x14ac:dyDescent="0.25">
      <c r="A17" s="163" t="s">
        <v>138</v>
      </c>
      <c r="B17" s="61" t="s">
        <v>12</v>
      </c>
      <c r="C17" s="62" t="s">
        <v>13</v>
      </c>
      <c r="D17" s="61" t="s">
        <v>12</v>
      </c>
      <c r="E17" s="63" t="s">
        <v>13</v>
      </c>
      <c r="F17" s="62" t="s">
        <v>12</v>
      </c>
      <c r="G17" s="62" t="s">
        <v>13</v>
      </c>
      <c r="H17" s="61" t="s">
        <v>12</v>
      </c>
      <c r="I17" s="63" t="s">
        <v>13</v>
      </c>
      <c r="J17" s="61"/>
      <c r="K17" s="63"/>
    </row>
    <row r="18" spans="1:11" x14ac:dyDescent="0.25">
      <c r="A18" s="7" t="s">
        <v>203</v>
      </c>
      <c r="B18" s="65">
        <v>0</v>
      </c>
      <c r="C18" s="34">
        <f>IF(B30=0, "-", B18/B30)</f>
        <v>0</v>
      </c>
      <c r="D18" s="65">
        <v>0</v>
      </c>
      <c r="E18" s="9">
        <f>IF(D30=0, "-", D18/D30)</f>
        <v>0</v>
      </c>
      <c r="F18" s="81">
        <v>8</v>
      </c>
      <c r="G18" s="34">
        <f>IF(F30=0, "-", F18/F30)</f>
        <v>1.8514232816477668E-3</v>
      </c>
      <c r="H18" s="65">
        <v>29</v>
      </c>
      <c r="I18" s="9">
        <f>IF(H30=0, "-", H18/H30)</f>
        <v>6.7488945776122879E-3</v>
      </c>
      <c r="J18" s="8" t="str">
        <f t="shared" ref="J18:J28" si="0">IF(D18=0, "-", IF((B18-D18)/D18&lt;10, (B18-D18)/D18, "&gt;999%"))</f>
        <v>-</v>
      </c>
      <c r="K18" s="9">
        <f t="shared" ref="K18:K28" si="1">IF(H18=0, "-", IF((F18-H18)/H18&lt;10, (F18-H18)/H18, "&gt;999%"))</f>
        <v>-0.72413793103448276</v>
      </c>
    </row>
    <row r="19" spans="1:11" x14ac:dyDescent="0.25">
      <c r="A19" s="7" t="s">
        <v>204</v>
      </c>
      <c r="B19" s="65">
        <v>0</v>
      </c>
      <c r="C19" s="34">
        <f>IF(B30=0, "-", B19/B30)</f>
        <v>0</v>
      </c>
      <c r="D19" s="65">
        <v>0</v>
      </c>
      <c r="E19" s="9">
        <f>IF(D30=0, "-", D19/D30)</f>
        <v>0</v>
      </c>
      <c r="F19" s="81">
        <v>0</v>
      </c>
      <c r="G19" s="34">
        <f>IF(F30=0, "-", F19/F30)</f>
        <v>0</v>
      </c>
      <c r="H19" s="65">
        <v>16</v>
      </c>
      <c r="I19" s="9">
        <f>IF(H30=0, "-", H19/H30)</f>
        <v>3.7235280428205724E-3</v>
      </c>
      <c r="J19" s="8" t="str">
        <f t="shared" si="0"/>
        <v>-</v>
      </c>
      <c r="K19" s="9">
        <f t="shared" si="1"/>
        <v>-1</v>
      </c>
    </row>
    <row r="20" spans="1:11" x14ac:dyDescent="0.25">
      <c r="A20" s="7" t="s">
        <v>205</v>
      </c>
      <c r="B20" s="65">
        <v>0</v>
      </c>
      <c r="C20" s="34">
        <f>IF(B30=0, "-", B20/B30)</f>
        <v>0</v>
      </c>
      <c r="D20" s="65">
        <v>16</v>
      </c>
      <c r="E20" s="9">
        <f>IF(D30=0, "-", D20/D30)</f>
        <v>5.6537102473498232E-2</v>
      </c>
      <c r="F20" s="81">
        <v>53</v>
      </c>
      <c r="G20" s="34">
        <f>IF(F30=0, "-", F20/F30)</f>
        <v>1.2265679240916455E-2</v>
      </c>
      <c r="H20" s="65">
        <v>16</v>
      </c>
      <c r="I20" s="9">
        <f>IF(H30=0, "-", H20/H30)</f>
        <v>3.7235280428205724E-3</v>
      </c>
      <c r="J20" s="8">
        <f t="shared" si="0"/>
        <v>-1</v>
      </c>
      <c r="K20" s="9">
        <f t="shared" si="1"/>
        <v>2.3125</v>
      </c>
    </row>
    <row r="21" spans="1:11" x14ac:dyDescent="0.25">
      <c r="A21" s="7" t="s">
        <v>206</v>
      </c>
      <c r="B21" s="65">
        <v>31</v>
      </c>
      <c r="C21" s="34">
        <f>IF(B30=0, "-", B21/B30)</f>
        <v>9.0379008746355682E-2</v>
      </c>
      <c r="D21" s="65">
        <v>15</v>
      </c>
      <c r="E21" s="9">
        <f>IF(D30=0, "-", D21/D30)</f>
        <v>5.3003533568904596E-2</v>
      </c>
      <c r="F21" s="81">
        <v>347</v>
      </c>
      <c r="G21" s="34">
        <f>IF(F30=0, "-", F21/F30)</f>
        <v>8.0305484841471875E-2</v>
      </c>
      <c r="H21" s="65">
        <v>504</v>
      </c>
      <c r="I21" s="9">
        <f>IF(H30=0, "-", H21/H30)</f>
        <v>0.11729113334884804</v>
      </c>
      <c r="J21" s="8">
        <f t="shared" si="0"/>
        <v>1.0666666666666667</v>
      </c>
      <c r="K21" s="9">
        <f t="shared" si="1"/>
        <v>-0.31150793650793651</v>
      </c>
    </row>
    <row r="22" spans="1:11" x14ac:dyDescent="0.25">
      <c r="A22" s="7" t="s">
        <v>207</v>
      </c>
      <c r="B22" s="65">
        <v>42</v>
      </c>
      <c r="C22" s="34">
        <f>IF(B30=0, "-", B22/B30)</f>
        <v>0.12244897959183673</v>
      </c>
      <c r="D22" s="65">
        <v>3</v>
      </c>
      <c r="E22" s="9">
        <f>IF(D30=0, "-", D22/D30)</f>
        <v>1.0600706713780919E-2</v>
      </c>
      <c r="F22" s="81">
        <v>364</v>
      </c>
      <c r="G22" s="34">
        <f>IF(F30=0, "-", F22/F30)</f>
        <v>8.4239759314973392E-2</v>
      </c>
      <c r="H22" s="65">
        <v>258</v>
      </c>
      <c r="I22" s="9">
        <f>IF(H30=0, "-", H22/H30)</f>
        <v>6.0041889690481728E-2</v>
      </c>
      <c r="J22" s="8" t="str">
        <f t="shared" si="0"/>
        <v>&gt;999%</v>
      </c>
      <c r="K22" s="9">
        <f t="shared" si="1"/>
        <v>0.41085271317829458</v>
      </c>
    </row>
    <row r="23" spans="1:11" x14ac:dyDescent="0.25">
      <c r="A23" s="7" t="s">
        <v>208</v>
      </c>
      <c r="B23" s="65">
        <v>97</v>
      </c>
      <c r="C23" s="34">
        <f>IF(B30=0, "-", B23/B30)</f>
        <v>0.28279883381924198</v>
      </c>
      <c r="D23" s="65">
        <v>123</v>
      </c>
      <c r="E23" s="9">
        <f>IF(D30=0, "-", D23/D30)</f>
        <v>0.43462897526501765</v>
      </c>
      <c r="F23" s="81">
        <v>1666</v>
      </c>
      <c r="G23" s="34">
        <f>IF(F30=0, "-", F23/F30)</f>
        <v>0.38555889840314744</v>
      </c>
      <c r="H23" s="65">
        <v>1437</v>
      </c>
      <c r="I23" s="9">
        <f>IF(H30=0, "-", H23/H30)</f>
        <v>0.33441936234582265</v>
      </c>
      <c r="J23" s="8">
        <f t="shared" si="0"/>
        <v>-0.21138211382113822</v>
      </c>
      <c r="K23" s="9">
        <f t="shared" si="1"/>
        <v>0.15935977731384829</v>
      </c>
    </row>
    <row r="24" spans="1:11" x14ac:dyDescent="0.25">
      <c r="A24" s="7" t="s">
        <v>209</v>
      </c>
      <c r="B24" s="65">
        <v>4</v>
      </c>
      <c r="C24" s="34">
        <f>IF(B30=0, "-", B24/B30)</f>
        <v>1.1661807580174927E-2</v>
      </c>
      <c r="D24" s="65">
        <v>0</v>
      </c>
      <c r="E24" s="9">
        <f>IF(D30=0, "-", D24/D30)</f>
        <v>0</v>
      </c>
      <c r="F24" s="81">
        <v>12</v>
      </c>
      <c r="G24" s="34">
        <f>IF(F30=0, "-", F24/F30)</f>
        <v>2.77713492247165E-3</v>
      </c>
      <c r="H24" s="65">
        <v>42</v>
      </c>
      <c r="I24" s="9">
        <f>IF(H30=0, "-", H24/H30)</f>
        <v>9.7742611124040021E-3</v>
      </c>
      <c r="J24" s="8" t="str">
        <f t="shared" si="0"/>
        <v>-</v>
      </c>
      <c r="K24" s="9">
        <f t="shared" si="1"/>
        <v>-0.7142857142857143</v>
      </c>
    </row>
    <row r="25" spans="1:11" x14ac:dyDescent="0.25">
      <c r="A25" s="7" t="s">
        <v>210</v>
      </c>
      <c r="B25" s="65">
        <v>24</v>
      </c>
      <c r="C25" s="34">
        <f>IF(B30=0, "-", B25/B30)</f>
        <v>6.9970845481049565E-2</v>
      </c>
      <c r="D25" s="65">
        <v>35</v>
      </c>
      <c r="E25" s="9">
        <f>IF(D30=0, "-", D25/D30)</f>
        <v>0.12367491166077739</v>
      </c>
      <c r="F25" s="81">
        <v>833</v>
      </c>
      <c r="G25" s="34">
        <f>IF(F30=0, "-", F25/F30)</f>
        <v>0.19277944920157372</v>
      </c>
      <c r="H25" s="65">
        <v>592</v>
      </c>
      <c r="I25" s="9">
        <f>IF(H30=0, "-", H25/H30)</f>
        <v>0.13777053758436117</v>
      </c>
      <c r="J25" s="8">
        <f t="shared" si="0"/>
        <v>-0.31428571428571428</v>
      </c>
      <c r="K25" s="9">
        <f t="shared" si="1"/>
        <v>0.40709459459459457</v>
      </c>
    </row>
    <row r="26" spans="1:11" x14ac:dyDescent="0.25">
      <c r="A26" s="7" t="s">
        <v>211</v>
      </c>
      <c r="B26" s="65">
        <v>122</v>
      </c>
      <c r="C26" s="34">
        <f>IF(B30=0, "-", B26/B30)</f>
        <v>0.35568513119533529</v>
      </c>
      <c r="D26" s="65">
        <v>53</v>
      </c>
      <c r="E26" s="9">
        <f>IF(D30=0, "-", D26/D30)</f>
        <v>0.1872791519434629</v>
      </c>
      <c r="F26" s="81">
        <v>636</v>
      </c>
      <c r="G26" s="34">
        <f>IF(F30=0, "-", F26/F30)</f>
        <v>0.14718815089099746</v>
      </c>
      <c r="H26" s="65">
        <v>581</v>
      </c>
      <c r="I26" s="9">
        <f>IF(H30=0, "-", H26/H30)</f>
        <v>0.13521061205492205</v>
      </c>
      <c r="J26" s="8">
        <f t="shared" si="0"/>
        <v>1.3018867924528301</v>
      </c>
      <c r="K26" s="9">
        <f t="shared" si="1"/>
        <v>9.4664371772805511E-2</v>
      </c>
    </row>
    <row r="27" spans="1:11" x14ac:dyDescent="0.25">
      <c r="A27" s="7" t="s">
        <v>212</v>
      </c>
      <c r="B27" s="65">
        <v>22</v>
      </c>
      <c r="C27" s="34">
        <f>IF(B30=0, "-", B27/B30)</f>
        <v>6.4139941690962099E-2</v>
      </c>
      <c r="D27" s="65">
        <v>13</v>
      </c>
      <c r="E27" s="9">
        <f>IF(D30=0, "-", D27/D30)</f>
        <v>4.5936395759717315E-2</v>
      </c>
      <c r="F27" s="81">
        <v>309</v>
      </c>
      <c r="G27" s="34">
        <f>IF(F30=0, "-", F27/F30)</f>
        <v>7.1511224253644992E-2</v>
      </c>
      <c r="H27" s="65">
        <v>459</v>
      </c>
      <c r="I27" s="9">
        <f>IF(H30=0, "-", H27/H30)</f>
        <v>0.10681871072841517</v>
      </c>
      <c r="J27" s="8">
        <f t="shared" si="0"/>
        <v>0.69230769230769229</v>
      </c>
      <c r="K27" s="9">
        <f t="shared" si="1"/>
        <v>-0.32679738562091504</v>
      </c>
    </row>
    <row r="28" spans="1:11" x14ac:dyDescent="0.25">
      <c r="A28" s="7" t="s">
        <v>213</v>
      </c>
      <c r="B28" s="65">
        <v>1</v>
      </c>
      <c r="C28" s="34">
        <f>IF(B30=0, "-", B28/B30)</f>
        <v>2.9154518950437317E-3</v>
      </c>
      <c r="D28" s="65">
        <v>25</v>
      </c>
      <c r="E28" s="9">
        <f>IF(D30=0, "-", D28/D30)</f>
        <v>8.8339222614840993E-2</v>
      </c>
      <c r="F28" s="81">
        <v>93</v>
      </c>
      <c r="G28" s="34">
        <f>IF(F30=0, "-", F28/F30)</f>
        <v>2.1522795649155289E-2</v>
      </c>
      <c r="H28" s="65">
        <v>363</v>
      </c>
      <c r="I28" s="9">
        <f>IF(H30=0, "-", H28/H30)</f>
        <v>8.4477542471491737E-2</v>
      </c>
      <c r="J28" s="8">
        <f t="shared" si="0"/>
        <v>-0.96</v>
      </c>
      <c r="K28" s="9">
        <f t="shared" si="1"/>
        <v>-0.74380165289256195</v>
      </c>
    </row>
    <row r="29" spans="1:11" x14ac:dyDescent="0.25">
      <c r="A29" s="2"/>
      <c r="B29" s="68"/>
      <c r="C29" s="33"/>
      <c r="D29" s="68"/>
      <c r="E29" s="6"/>
      <c r="F29" s="82"/>
      <c r="G29" s="33"/>
      <c r="H29" s="68"/>
      <c r="I29" s="6"/>
      <c r="J29" s="5"/>
      <c r="K29" s="6"/>
    </row>
    <row r="30" spans="1:11" s="43" customFormat="1" x14ac:dyDescent="0.25">
      <c r="A30" s="162" t="s">
        <v>604</v>
      </c>
      <c r="B30" s="71">
        <f>SUM(B18:B29)</f>
        <v>343</v>
      </c>
      <c r="C30" s="40">
        <f>B30/8635</f>
        <v>3.9722061378112336E-2</v>
      </c>
      <c r="D30" s="71">
        <f>SUM(D18:D29)</f>
        <v>283</v>
      </c>
      <c r="E30" s="41">
        <f>D30/7692</f>
        <v>3.6791471658866357E-2</v>
      </c>
      <c r="F30" s="77">
        <f>SUM(F18:F29)</f>
        <v>4321</v>
      </c>
      <c r="G30" s="42">
        <f>F30/105905</f>
        <v>4.0800717624285915E-2</v>
      </c>
      <c r="H30" s="71">
        <f>SUM(H18:H29)</f>
        <v>4297</v>
      </c>
      <c r="I30" s="41">
        <f>H30/106134</f>
        <v>4.0486554732696405E-2</v>
      </c>
      <c r="J30" s="37">
        <f>IF(D30=0, "-", IF((B30-D30)/D30&lt;10, (B30-D30)/D30, "&gt;999%"))</f>
        <v>0.21201413427561838</v>
      </c>
      <c r="K30" s="38">
        <f>IF(H30=0, "-", IF((F30-H30)/H30&lt;10, (F30-H30)/H30, "&gt;999%"))</f>
        <v>5.5852920642308589E-3</v>
      </c>
    </row>
    <row r="31" spans="1:11" x14ac:dyDescent="0.25">
      <c r="B31" s="83"/>
      <c r="D31" s="83"/>
      <c r="F31" s="83"/>
      <c r="H31" s="83"/>
    </row>
    <row r="32" spans="1:11" x14ac:dyDescent="0.25">
      <c r="A32" s="163" t="s">
        <v>139</v>
      </c>
      <c r="B32" s="61" t="s">
        <v>12</v>
      </c>
      <c r="C32" s="62" t="s">
        <v>13</v>
      </c>
      <c r="D32" s="61" t="s">
        <v>12</v>
      </c>
      <c r="E32" s="63" t="s">
        <v>13</v>
      </c>
      <c r="F32" s="62" t="s">
        <v>12</v>
      </c>
      <c r="G32" s="62" t="s">
        <v>13</v>
      </c>
      <c r="H32" s="61" t="s">
        <v>12</v>
      </c>
      <c r="I32" s="63" t="s">
        <v>13</v>
      </c>
      <c r="J32" s="61"/>
      <c r="K32" s="63"/>
    </row>
    <row r="33" spans="1:11" x14ac:dyDescent="0.25">
      <c r="A33" s="7" t="s">
        <v>214</v>
      </c>
      <c r="B33" s="65">
        <v>2</v>
      </c>
      <c r="C33" s="34">
        <f>IF(B37=0, "-", B33/B37)</f>
        <v>0.22222222222222221</v>
      </c>
      <c r="D33" s="65">
        <v>4</v>
      </c>
      <c r="E33" s="9">
        <f>IF(D37=0, "-", D33/D37)</f>
        <v>0.26666666666666666</v>
      </c>
      <c r="F33" s="81">
        <v>31</v>
      </c>
      <c r="G33" s="34">
        <f>IF(F37=0, "-", F33/F37)</f>
        <v>0.20666666666666667</v>
      </c>
      <c r="H33" s="65">
        <v>37</v>
      </c>
      <c r="I33" s="9">
        <f>IF(H37=0, "-", H33/H37)</f>
        <v>0.23717948717948717</v>
      </c>
      <c r="J33" s="8">
        <f>IF(D33=0, "-", IF((B33-D33)/D33&lt;10, (B33-D33)/D33, "&gt;999%"))</f>
        <v>-0.5</v>
      </c>
      <c r="K33" s="9">
        <f>IF(H33=0, "-", IF((F33-H33)/H33&lt;10, (F33-H33)/H33, "&gt;999%"))</f>
        <v>-0.16216216216216217</v>
      </c>
    </row>
    <row r="34" spans="1:11" x14ac:dyDescent="0.25">
      <c r="A34" s="7" t="s">
        <v>215</v>
      </c>
      <c r="B34" s="65">
        <v>1</v>
      </c>
      <c r="C34" s="34">
        <f>IF(B37=0, "-", B34/B37)</f>
        <v>0.1111111111111111</v>
      </c>
      <c r="D34" s="65">
        <v>0</v>
      </c>
      <c r="E34" s="9">
        <f>IF(D37=0, "-", D34/D37)</f>
        <v>0</v>
      </c>
      <c r="F34" s="81">
        <v>4</v>
      </c>
      <c r="G34" s="34">
        <f>IF(F37=0, "-", F34/F37)</f>
        <v>2.6666666666666668E-2</v>
      </c>
      <c r="H34" s="65">
        <v>5</v>
      </c>
      <c r="I34" s="9">
        <f>IF(H37=0, "-", H34/H37)</f>
        <v>3.2051282051282048E-2</v>
      </c>
      <c r="J34" s="8" t="str">
        <f>IF(D34=0, "-", IF((B34-D34)/D34&lt;10, (B34-D34)/D34, "&gt;999%"))</f>
        <v>-</v>
      </c>
      <c r="K34" s="9">
        <f>IF(H34=0, "-", IF((F34-H34)/H34&lt;10, (F34-H34)/H34, "&gt;999%"))</f>
        <v>-0.2</v>
      </c>
    </row>
    <row r="35" spans="1:11" x14ac:dyDescent="0.25">
      <c r="A35" s="7" t="s">
        <v>216</v>
      </c>
      <c r="B35" s="65">
        <v>6</v>
      </c>
      <c r="C35" s="34">
        <f>IF(B37=0, "-", B35/B37)</f>
        <v>0.66666666666666663</v>
      </c>
      <c r="D35" s="65">
        <v>11</v>
      </c>
      <c r="E35" s="9">
        <f>IF(D37=0, "-", D35/D37)</f>
        <v>0.73333333333333328</v>
      </c>
      <c r="F35" s="81">
        <v>115</v>
      </c>
      <c r="G35" s="34">
        <f>IF(F37=0, "-", F35/F37)</f>
        <v>0.76666666666666672</v>
      </c>
      <c r="H35" s="65">
        <v>114</v>
      </c>
      <c r="I35" s="9">
        <f>IF(H37=0, "-", H35/H37)</f>
        <v>0.73076923076923073</v>
      </c>
      <c r="J35" s="8">
        <f>IF(D35=0, "-", IF((B35-D35)/D35&lt;10, (B35-D35)/D35, "&gt;999%"))</f>
        <v>-0.45454545454545453</v>
      </c>
      <c r="K35" s="9">
        <f>IF(H35=0, "-", IF((F35-H35)/H35&lt;10, (F35-H35)/H35, "&gt;999%"))</f>
        <v>8.771929824561403E-3</v>
      </c>
    </row>
    <row r="36" spans="1:11" x14ac:dyDescent="0.25">
      <c r="A36" s="2"/>
      <c r="B36" s="68"/>
      <c r="C36" s="33"/>
      <c r="D36" s="68"/>
      <c r="E36" s="6"/>
      <c r="F36" s="82"/>
      <c r="G36" s="33"/>
      <c r="H36" s="68"/>
      <c r="I36" s="6"/>
      <c r="J36" s="5"/>
      <c r="K36" s="6"/>
    </row>
    <row r="37" spans="1:11" s="43" customFormat="1" x14ac:dyDescent="0.25">
      <c r="A37" s="162" t="s">
        <v>603</v>
      </c>
      <c r="B37" s="71">
        <f>SUM(B33:B36)</f>
        <v>9</v>
      </c>
      <c r="C37" s="40">
        <f>B37/8635</f>
        <v>1.0422698320787492E-3</v>
      </c>
      <c r="D37" s="71">
        <f>SUM(D33:D36)</f>
        <v>15</v>
      </c>
      <c r="E37" s="41">
        <f>D37/7692</f>
        <v>1.9500780031201249E-3</v>
      </c>
      <c r="F37" s="77">
        <f>SUM(F33:F36)</f>
        <v>150</v>
      </c>
      <c r="G37" s="42">
        <f>F37/105905</f>
        <v>1.4163637222038619E-3</v>
      </c>
      <c r="H37" s="71">
        <f>SUM(H33:H36)</f>
        <v>156</v>
      </c>
      <c r="I37" s="41">
        <f>H37/106134</f>
        <v>1.4698400135677539E-3</v>
      </c>
      <c r="J37" s="37">
        <f>IF(D37=0, "-", IF((B37-D37)/D37&lt;10, (B37-D37)/D37, "&gt;999%"))</f>
        <v>-0.4</v>
      </c>
      <c r="K37" s="38">
        <f>IF(H37=0, "-", IF((F37-H37)/H37&lt;10, (F37-H37)/H37, "&gt;999%"))</f>
        <v>-3.8461538461538464E-2</v>
      </c>
    </row>
    <row r="38" spans="1:11" x14ac:dyDescent="0.25">
      <c r="B38" s="83"/>
      <c r="D38" s="83"/>
      <c r="F38" s="83"/>
      <c r="H38" s="83"/>
    </row>
    <row r="39" spans="1:11" s="43" customFormat="1" x14ac:dyDescent="0.25">
      <c r="A39" s="162" t="s">
        <v>602</v>
      </c>
      <c r="B39" s="71">
        <v>352</v>
      </c>
      <c r="C39" s="40">
        <f>B39/8635</f>
        <v>4.0764331210191081E-2</v>
      </c>
      <c r="D39" s="71">
        <v>298</v>
      </c>
      <c r="E39" s="41">
        <f>D39/7692</f>
        <v>3.874154966198648E-2</v>
      </c>
      <c r="F39" s="77">
        <v>4471</v>
      </c>
      <c r="G39" s="42">
        <f>F39/105905</f>
        <v>4.2217081346489778E-2</v>
      </c>
      <c r="H39" s="71">
        <v>4453</v>
      </c>
      <c r="I39" s="41">
        <f>H39/106134</f>
        <v>4.1956394746264156E-2</v>
      </c>
      <c r="J39" s="37">
        <f>IF(D39=0, "-", IF((B39-D39)/D39&lt;10, (B39-D39)/D39, "&gt;999%"))</f>
        <v>0.18120805369127516</v>
      </c>
      <c r="K39" s="38">
        <f>IF(H39=0, "-", IF((F39-H39)/H39&lt;10, (F39-H39)/H39, "&gt;999%"))</f>
        <v>4.0422187289467773E-3</v>
      </c>
    </row>
    <row r="40" spans="1:11" x14ac:dyDescent="0.25">
      <c r="B40" s="83"/>
      <c r="D40" s="83"/>
      <c r="F40" s="83"/>
      <c r="H40" s="83"/>
    </row>
    <row r="41" spans="1:11" ht="15.6" x14ac:dyDescent="0.3">
      <c r="A41" s="164" t="s">
        <v>115</v>
      </c>
      <c r="B41" s="196" t="s">
        <v>1</v>
      </c>
      <c r="C41" s="200"/>
      <c r="D41" s="200"/>
      <c r="E41" s="197"/>
      <c r="F41" s="196" t="s">
        <v>14</v>
      </c>
      <c r="G41" s="200"/>
      <c r="H41" s="200"/>
      <c r="I41" s="197"/>
      <c r="J41" s="196" t="s">
        <v>15</v>
      </c>
      <c r="K41" s="197"/>
    </row>
    <row r="42" spans="1:11" x14ac:dyDescent="0.25">
      <c r="A42" s="22"/>
      <c r="B42" s="196">
        <f>VALUE(RIGHT($B$2, 4))</f>
        <v>2022</v>
      </c>
      <c r="C42" s="197"/>
      <c r="D42" s="196">
        <f>B42-1</f>
        <v>2021</v>
      </c>
      <c r="E42" s="204"/>
      <c r="F42" s="196">
        <f>B42</f>
        <v>2022</v>
      </c>
      <c r="G42" s="204"/>
      <c r="H42" s="196">
        <f>D42</f>
        <v>2021</v>
      </c>
      <c r="I42" s="204"/>
      <c r="J42" s="140" t="s">
        <v>4</v>
      </c>
      <c r="K42" s="141" t="s">
        <v>2</v>
      </c>
    </row>
    <row r="43" spans="1:11" x14ac:dyDescent="0.25">
      <c r="A43" s="163" t="s">
        <v>140</v>
      </c>
      <c r="B43" s="61" t="s">
        <v>12</v>
      </c>
      <c r="C43" s="62" t="s">
        <v>13</v>
      </c>
      <c r="D43" s="61" t="s">
        <v>12</v>
      </c>
      <c r="E43" s="63" t="s">
        <v>13</v>
      </c>
      <c r="F43" s="62" t="s">
        <v>12</v>
      </c>
      <c r="G43" s="62" t="s">
        <v>13</v>
      </c>
      <c r="H43" s="61" t="s">
        <v>12</v>
      </c>
      <c r="I43" s="63" t="s">
        <v>13</v>
      </c>
      <c r="J43" s="61"/>
      <c r="K43" s="63"/>
    </row>
    <row r="44" spans="1:11" x14ac:dyDescent="0.25">
      <c r="A44" s="7" t="s">
        <v>217</v>
      </c>
      <c r="B44" s="65">
        <v>0</v>
      </c>
      <c r="C44" s="34">
        <f>IF(B61=0, "-", B44/B61)</f>
        <v>0</v>
      </c>
      <c r="D44" s="65">
        <v>0</v>
      </c>
      <c r="E44" s="9">
        <f>IF(D61=0, "-", D44/D61)</f>
        <v>0</v>
      </c>
      <c r="F44" s="81">
        <v>0</v>
      </c>
      <c r="G44" s="34">
        <f>IF(F61=0, "-", F44/F61)</f>
        <v>0</v>
      </c>
      <c r="H44" s="65">
        <v>5</v>
      </c>
      <c r="I44" s="9">
        <f>IF(H61=0, "-", H44/H61)</f>
        <v>5.2725930612675315E-4</v>
      </c>
      <c r="J44" s="8" t="str">
        <f t="shared" ref="J44:J59" si="2">IF(D44=0, "-", IF((B44-D44)/D44&lt;10, (B44-D44)/D44, "&gt;999%"))</f>
        <v>-</v>
      </c>
      <c r="K44" s="9">
        <f t="shared" ref="K44:K59" si="3">IF(H44=0, "-", IF((F44-H44)/H44&lt;10, (F44-H44)/H44, "&gt;999%"))</f>
        <v>-1</v>
      </c>
    </row>
    <row r="45" spans="1:11" x14ac:dyDescent="0.25">
      <c r="A45" s="7" t="s">
        <v>218</v>
      </c>
      <c r="B45" s="65">
        <v>0</v>
      </c>
      <c r="C45" s="34">
        <f>IF(B61=0, "-", B45/B61)</f>
        <v>0</v>
      </c>
      <c r="D45" s="65">
        <v>4</v>
      </c>
      <c r="E45" s="9">
        <f>IF(D61=0, "-", D45/D61)</f>
        <v>7.7220077220077222E-3</v>
      </c>
      <c r="F45" s="81">
        <v>11</v>
      </c>
      <c r="G45" s="34">
        <f>IF(F61=0, "-", F45/F61)</f>
        <v>1.516822945394374E-3</v>
      </c>
      <c r="H45" s="65">
        <v>96</v>
      </c>
      <c r="I45" s="9">
        <f>IF(H61=0, "-", H45/H61)</f>
        <v>1.012337867763366E-2</v>
      </c>
      <c r="J45" s="8">
        <f t="shared" si="2"/>
        <v>-1</v>
      </c>
      <c r="K45" s="9">
        <f t="shared" si="3"/>
        <v>-0.88541666666666663</v>
      </c>
    </row>
    <row r="46" spans="1:11" x14ac:dyDescent="0.25">
      <c r="A46" s="7" t="s">
        <v>219</v>
      </c>
      <c r="B46" s="65">
        <v>6</v>
      </c>
      <c r="C46" s="34">
        <f>IF(B61=0, "-", B46/B61)</f>
        <v>1.160541586073501E-2</v>
      </c>
      <c r="D46" s="65">
        <v>0</v>
      </c>
      <c r="E46" s="9">
        <f>IF(D61=0, "-", D46/D61)</f>
        <v>0</v>
      </c>
      <c r="F46" s="81">
        <v>63</v>
      </c>
      <c r="G46" s="34">
        <f>IF(F61=0, "-", F46/F61)</f>
        <v>8.6872586872586872E-3</v>
      </c>
      <c r="H46" s="65">
        <v>239</v>
      </c>
      <c r="I46" s="9">
        <f>IF(H61=0, "-", H46/H61)</f>
        <v>2.5202994832858799E-2</v>
      </c>
      <c r="J46" s="8" t="str">
        <f t="shared" si="2"/>
        <v>-</v>
      </c>
      <c r="K46" s="9">
        <f t="shared" si="3"/>
        <v>-0.7364016736401674</v>
      </c>
    </row>
    <row r="47" spans="1:11" x14ac:dyDescent="0.25">
      <c r="A47" s="7" t="s">
        <v>220</v>
      </c>
      <c r="B47" s="65">
        <v>167</v>
      </c>
      <c r="C47" s="34">
        <f>IF(B61=0, "-", B47/B61)</f>
        <v>0.32301740812379109</v>
      </c>
      <c r="D47" s="65">
        <v>177</v>
      </c>
      <c r="E47" s="9">
        <f>IF(D61=0, "-", D47/D61)</f>
        <v>0.34169884169884168</v>
      </c>
      <c r="F47" s="81">
        <v>2023</v>
      </c>
      <c r="G47" s="34">
        <f>IF(F61=0, "-", F47/F61)</f>
        <v>0.27895752895752896</v>
      </c>
      <c r="H47" s="65">
        <v>2623</v>
      </c>
      <c r="I47" s="9">
        <f>IF(H61=0, "-", H47/H61)</f>
        <v>0.27660023199409467</v>
      </c>
      <c r="J47" s="8">
        <f t="shared" si="2"/>
        <v>-5.6497175141242938E-2</v>
      </c>
      <c r="K47" s="9">
        <f t="shared" si="3"/>
        <v>-0.22874571101791841</v>
      </c>
    </row>
    <row r="48" spans="1:11" x14ac:dyDescent="0.25">
      <c r="A48" s="7" t="s">
        <v>221</v>
      </c>
      <c r="B48" s="65">
        <v>1</v>
      </c>
      <c r="C48" s="34">
        <f>IF(B61=0, "-", B48/B61)</f>
        <v>1.9342359767891683E-3</v>
      </c>
      <c r="D48" s="65">
        <v>8</v>
      </c>
      <c r="E48" s="9">
        <f>IF(D61=0, "-", D48/D61)</f>
        <v>1.5444015444015444E-2</v>
      </c>
      <c r="F48" s="81">
        <v>62</v>
      </c>
      <c r="G48" s="34">
        <f>IF(F61=0, "-", F48/F61)</f>
        <v>8.5493656922228344E-3</v>
      </c>
      <c r="H48" s="65">
        <v>56</v>
      </c>
      <c r="I48" s="9">
        <f>IF(H61=0, "-", H48/H61)</f>
        <v>5.9053042286196355E-3</v>
      </c>
      <c r="J48" s="8">
        <f t="shared" si="2"/>
        <v>-0.875</v>
      </c>
      <c r="K48" s="9">
        <f t="shared" si="3"/>
        <v>0.10714285714285714</v>
      </c>
    </row>
    <row r="49" spans="1:11" x14ac:dyDescent="0.25">
      <c r="A49" s="7" t="s">
        <v>222</v>
      </c>
      <c r="B49" s="65">
        <v>30</v>
      </c>
      <c r="C49" s="34">
        <f>IF(B61=0, "-", B49/B61)</f>
        <v>5.8027079303675046E-2</v>
      </c>
      <c r="D49" s="65">
        <v>60</v>
      </c>
      <c r="E49" s="9">
        <f>IF(D61=0, "-", D49/D61)</f>
        <v>0.11583011583011583</v>
      </c>
      <c r="F49" s="81">
        <v>1219</v>
      </c>
      <c r="G49" s="34">
        <f>IF(F61=0, "-", F49/F61)</f>
        <v>0.16809156094870381</v>
      </c>
      <c r="H49" s="65">
        <v>1781</v>
      </c>
      <c r="I49" s="9">
        <f>IF(H61=0, "-", H49/H61)</f>
        <v>0.18780976484234946</v>
      </c>
      <c r="J49" s="8">
        <f t="shared" si="2"/>
        <v>-0.5</v>
      </c>
      <c r="K49" s="9">
        <f t="shared" si="3"/>
        <v>-0.31555306007860751</v>
      </c>
    </row>
    <row r="50" spans="1:11" x14ac:dyDescent="0.25">
      <c r="A50" s="7" t="s">
        <v>223</v>
      </c>
      <c r="B50" s="65">
        <v>103</v>
      </c>
      <c r="C50" s="34">
        <f>IF(B61=0, "-", B50/B61)</f>
        <v>0.19922630560928434</v>
      </c>
      <c r="D50" s="65">
        <v>86</v>
      </c>
      <c r="E50" s="9">
        <f>IF(D61=0, "-", D50/D61)</f>
        <v>0.16602316602316602</v>
      </c>
      <c r="F50" s="81">
        <v>702</v>
      </c>
      <c r="G50" s="34">
        <f>IF(F61=0, "-", F50/F61)</f>
        <v>9.6800882515168232E-2</v>
      </c>
      <c r="H50" s="65">
        <v>1221</v>
      </c>
      <c r="I50" s="9">
        <f>IF(H61=0, "-", H50/H61)</f>
        <v>0.12875672255615311</v>
      </c>
      <c r="J50" s="8">
        <f t="shared" si="2"/>
        <v>0.19767441860465115</v>
      </c>
      <c r="K50" s="9">
        <f t="shared" si="3"/>
        <v>-0.42506142506142508</v>
      </c>
    </row>
    <row r="51" spans="1:11" x14ac:dyDescent="0.25">
      <c r="A51" s="7" t="s">
        <v>224</v>
      </c>
      <c r="B51" s="65">
        <v>1</v>
      </c>
      <c r="C51" s="34">
        <f>IF(B61=0, "-", B51/B61)</f>
        <v>1.9342359767891683E-3</v>
      </c>
      <c r="D51" s="65">
        <v>0</v>
      </c>
      <c r="E51" s="9">
        <f>IF(D61=0, "-", D51/D61)</f>
        <v>0</v>
      </c>
      <c r="F51" s="81">
        <v>2</v>
      </c>
      <c r="G51" s="34">
        <f>IF(F61=0, "-", F51/F61)</f>
        <v>2.7578599007170438E-4</v>
      </c>
      <c r="H51" s="65">
        <v>0</v>
      </c>
      <c r="I51" s="9">
        <f>IF(H61=0, "-", H51/H61)</f>
        <v>0</v>
      </c>
      <c r="J51" s="8" t="str">
        <f t="shared" si="2"/>
        <v>-</v>
      </c>
      <c r="K51" s="9" t="str">
        <f t="shared" si="3"/>
        <v>-</v>
      </c>
    </row>
    <row r="52" spans="1:11" x14ac:dyDescent="0.25">
      <c r="A52" s="7" t="s">
        <v>225</v>
      </c>
      <c r="B52" s="65">
        <v>0</v>
      </c>
      <c r="C52" s="34">
        <f>IF(B61=0, "-", B52/B61)</f>
        <v>0</v>
      </c>
      <c r="D52" s="65">
        <v>2</v>
      </c>
      <c r="E52" s="9">
        <f>IF(D61=0, "-", D52/D61)</f>
        <v>3.8610038610038611E-3</v>
      </c>
      <c r="F52" s="81">
        <v>2</v>
      </c>
      <c r="G52" s="34">
        <f>IF(F61=0, "-", F52/F61)</f>
        <v>2.7578599007170438E-4</v>
      </c>
      <c r="H52" s="65">
        <v>10</v>
      </c>
      <c r="I52" s="9">
        <f>IF(H61=0, "-", H52/H61)</f>
        <v>1.0545186122535063E-3</v>
      </c>
      <c r="J52" s="8">
        <f t="shared" si="2"/>
        <v>-1</v>
      </c>
      <c r="K52" s="9">
        <f t="shared" si="3"/>
        <v>-0.8</v>
      </c>
    </row>
    <row r="53" spans="1:11" x14ac:dyDescent="0.25">
      <c r="A53" s="7" t="s">
        <v>226</v>
      </c>
      <c r="B53" s="65">
        <v>2</v>
      </c>
      <c r="C53" s="34">
        <f>IF(B61=0, "-", B53/B61)</f>
        <v>3.8684719535783366E-3</v>
      </c>
      <c r="D53" s="65">
        <v>3</v>
      </c>
      <c r="E53" s="9">
        <f>IF(D61=0, "-", D53/D61)</f>
        <v>5.7915057915057912E-3</v>
      </c>
      <c r="F53" s="81">
        <v>20</v>
      </c>
      <c r="G53" s="34">
        <f>IF(F61=0, "-", F53/F61)</f>
        <v>2.7578599007170436E-3</v>
      </c>
      <c r="H53" s="65">
        <v>49</v>
      </c>
      <c r="I53" s="9">
        <f>IF(H61=0, "-", H53/H61)</f>
        <v>5.1671412000421808E-3</v>
      </c>
      <c r="J53" s="8">
        <f t="shared" si="2"/>
        <v>-0.33333333333333331</v>
      </c>
      <c r="K53" s="9">
        <f t="shared" si="3"/>
        <v>-0.59183673469387754</v>
      </c>
    </row>
    <row r="54" spans="1:11" x14ac:dyDescent="0.25">
      <c r="A54" s="7" t="s">
        <v>227</v>
      </c>
      <c r="B54" s="65">
        <v>18</v>
      </c>
      <c r="C54" s="34">
        <f>IF(B61=0, "-", B54/B61)</f>
        <v>3.4816247582205029E-2</v>
      </c>
      <c r="D54" s="65">
        <v>16</v>
      </c>
      <c r="E54" s="9">
        <f>IF(D61=0, "-", D54/D61)</f>
        <v>3.0888030888030889E-2</v>
      </c>
      <c r="F54" s="81">
        <v>246</v>
      </c>
      <c r="G54" s="34">
        <f>IF(F61=0, "-", F54/F61)</f>
        <v>3.3921676778819639E-2</v>
      </c>
      <c r="H54" s="65">
        <v>279</v>
      </c>
      <c r="I54" s="9">
        <f>IF(H61=0, "-", H54/H61)</f>
        <v>2.9421069281872825E-2</v>
      </c>
      <c r="J54" s="8">
        <f t="shared" si="2"/>
        <v>0.125</v>
      </c>
      <c r="K54" s="9">
        <f t="shared" si="3"/>
        <v>-0.11827956989247312</v>
      </c>
    </row>
    <row r="55" spans="1:11" x14ac:dyDescent="0.25">
      <c r="A55" s="7" t="s">
        <v>228</v>
      </c>
      <c r="B55" s="65">
        <v>22</v>
      </c>
      <c r="C55" s="34">
        <f>IF(B61=0, "-", B55/B61)</f>
        <v>4.2553191489361701E-2</v>
      </c>
      <c r="D55" s="65">
        <v>7</v>
      </c>
      <c r="E55" s="9">
        <f>IF(D61=0, "-", D55/D61)</f>
        <v>1.3513513513513514E-2</v>
      </c>
      <c r="F55" s="81">
        <v>197</v>
      </c>
      <c r="G55" s="34">
        <f>IF(F61=0, "-", F55/F61)</f>
        <v>2.7164920022062878E-2</v>
      </c>
      <c r="H55" s="65">
        <v>99</v>
      </c>
      <c r="I55" s="9">
        <f>IF(H61=0, "-", H55/H61)</f>
        <v>1.0439734261309713E-2</v>
      </c>
      <c r="J55" s="8">
        <f t="shared" si="2"/>
        <v>2.1428571428571428</v>
      </c>
      <c r="K55" s="9">
        <f t="shared" si="3"/>
        <v>0.98989898989898994</v>
      </c>
    </row>
    <row r="56" spans="1:11" x14ac:dyDescent="0.25">
      <c r="A56" s="7" t="s">
        <v>229</v>
      </c>
      <c r="B56" s="65">
        <v>141</v>
      </c>
      <c r="C56" s="34">
        <f>IF(B61=0, "-", B56/B61)</f>
        <v>0.27272727272727271</v>
      </c>
      <c r="D56" s="65">
        <v>127</v>
      </c>
      <c r="E56" s="9">
        <f>IF(D61=0, "-", D56/D61)</f>
        <v>0.24517374517374518</v>
      </c>
      <c r="F56" s="81">
        <v>2431</v>
      </c>
      <c r="G56" s="34">
        <f>IF(F61=0, "-", F56/F61)</f>
        <v>0.33521787093215666</v>
      </c>
      <c r="H56" s="65">
        <v>2836</v>
      </c>
      <c r="I56" s="9">
        <f>IF(H61=0, "-", H56/H61)</f>
        <v>0.2990614784350944</v>
      </c>
      <c r="J56" s="8">
        <f t="shared" si="2"/>
        <v>0.11023622047244094</v>
      </c>
      <c r="K56" s="9">
        <f t="shared" si="3"/>
        <v>-0.14280677009873061</v>
      </c>
    </row>
    <row r="57" spans="1:11" x14ac:dyDescent="0.25">
      <c r="A57" s="7" t="s">
        <v>230</v>
      </c>
      <c r="B57" s="65">
        <v>0</v>
      </c>
      <c r="C57" s="34">
        <f>IF(B61=0, "-", B57/B61)</f>
        <v>0</v>
      </c>
      <c r="D57" s="65">
        <v>0</v>
      </c>
      <c r="E57" s="9">
        <f>IF(D61=0, "-", D57/D61)</f>
        <v>0</v>
      </c>
      <c r="F57" s="81">
        <v>12</v>
      </c>
      <c r="G57" s="34">
        <f>IF(F61=0, "-", F57/F61)</f>
        <v>1.6547159404302261E-3</v>
      </c>
      <c r="H57" s="65">
        <v>4</v>
      </c>
      <c r="I57" s="9">
        <f>IF(H61=0, "-", H57/H61)</f>
        <v>4.2180744490140251E-4</v>
      </c>
      <c r="J57" s="8" t="str">
        <f t="shared" si="2"/>
        <v>-</v>
      </c>
      <c r="K57" s="9">
        <f t="shared" si="3"/>
        <v>2</v>
      </c>
    </row>
    <row r="58" spans="1:11" x14ac:dyDescent="0.25">
      <c r="A58" s="7" t="s">
        <v>231</v>
      </c>
      <c r="B58" s="65">
        <v>0</v>
      </c>
      <c r="C58" s="34">
        <f>IF(B61=0, "-", B58/B61)</f>
        <v>0</v>
      </c>
      <c r="D58" s="65">
        <v>0</v>
      </c>
      <c r="E58" s="9">
        <f>IF(D61=0, "-", D58/D61)</f>
        <v>0</v>
      </c>
      <c r="F58" s="81">
        <v>0</v>
      </c>
      <c r="G58" s="34">
        <f>IF(F61=0, "-", F58/F61)</f>
        <v>0</v>
      </c>
      <c r="H58" s="65">
        <v>46</v>
      </c>
      <c r="I58" s="9">
        <f>IF(H61=0, "-", H58/H61)</f>
        <v>4.850785616366129E-3</v>
      </c>
      <c r="J58" s="8" t="str">
        <f t="shared" si="2"/>
        <v>-</v>
      </c>
      <c r="K58" s="9">
        <f t="shared" si="3"/>
        <v>-1</v>
      </c>
    </row>
    <row r="59" spans="1:11" x14ac:dyDescent="0.25">
      <c r="A59" s="7" t="s">
        <v>232</v>
      </c>
      <c r="B59" s="65">
        <v>26</v>
      </c>
      <c r="C59" s="34">
        <f>IF(B61=0, "-", B59/B61)</f>
        <v>5.0290135396518373E-2</v>
      </c>
      <c r="D59" s="65">
        <v>28</v>
      </c>
      <c r="E59" s="9">
        <f>IF(D61=0, "-", D59/D61)</f>
        <v>5.4054054054054057E-2</v>
      </c>
      <c r="F59" s="81">
        <v>262</v>
      </c>
      <c r="G59" s="34">
        <f>IF(F61=0, "-", F59/F61)</f>
        <v>3.6127964699393271E-2</v>
      </c>
      <c r="H59" s="65">
        <v>139</v>
      </c>
      <c r="I59" s="9">
        <f>IF(H61=0, "-", H59/H61)</f>
        <v>1.4657808710323737E-2</v>
      </c>
      <c r="J59" s="8">
        <f t="shared" si="2"/>
        <v>-7.1428571428571425E-2</v>
      </c>
      <c r="K59" s="9">
        <f t="shared" si="3"/>
        <v>0.8848920863309353</v>
      </c>
    </row>
    <row r="60" spans="1:11" x14ac:dyDescent="0.25">
      <c r="A60" s="2"/>
      <c r="B60" s="68"/>
      <c r="C60" s="33"/>
      <c r="D60" s="68"/>
      <c r="E60" s="6"/>
      <c r="F60" s="82"/>
      <c r="G60" s="33"/>
      <c r="H60" s="68"/>
      <c r="I60" s="6"/>
      <c r="J60" s="5"/>
      <c r="K60" s="6"/>
    </row>
    <row r="61" spans="1:11" s="43" customFormat="1" x14ac:dyDescent="0.25">
      <c r="A61" s="162" t="s">
        <v>601</v>
      </c>
      <c r="B61" s="71">
        <f>SUM(B44:B60)</f>
        <v>517</v>
      </c>
      <c r="C61" s="40">
        <f>B61/8635</f>
        <v>5.9872611464968153E-2</v>
      </c>
      <c r="D61" s="71">
        <f>SUM(D44:D60)</f>
        <v>518</v>
      </c>
      <c r="E61" s="41">
        <f>D61/7692</f>
        <v>6.7342693707748313E-2</v>
      </c>
      <c r="F61" s="77">
        <f>SUM(F44:F60)</f>
        <v>7252</v>
      </c>
      <c r="G61" s="42">
        <f>F61/105905</f>
        <v>6.847646475614938E-2</v>
      </c>
      <c r="H61" s="71">
        <f>SUM(H44:H60)</f>
        <v>9483</v>
      </c>
      <c r="I61" s="41">
        <f>H61/106134</f>
        <v>8.9349313132455199E-2</v>
      </c>
      <c r="J61" s="37">
        <f>IF(D61=0, "-", IF((B61-D61)/D61&lt;10, (B61-D61)/D61, "&gt;999%"))</f>
        <v>-1.9305019305019305E-3</v>
      </c>
      <c r="K61" s="38">
        <f>IF(H61=0, "-", IF((F61-H61)/H61&lt;10, (F61-H61)/H61, "&gt;999%"))</f>
        <v>-0.23526310239375725</v>
      </c>
    </row>
    <row r="62" spans="1:11" x14ac:dyDescent="0.25">
      <c r="B62" s="83"/>
      <c r="D62" s="83"/>
      <c r="F62" s="83"/>
      <c r="H62" s="83"/>
    </row>
    <row r="63" spans="1:11" x14ac:dyDescent="0.25">
      <c r="A63" s="163" t="s">
        <v>141</v>
      </c>
      <c r="B63" s="61" t="s">
        <v>12</v>
      </c>
      <c r="C63" s="62" t="s">
        <v>13</v>
      </c>
      <c r="D63" s="61" t="s">
        <v>12</v>
      </c>
      <c r="E63" s="63" t="s">
        <v>13</v>
      </c>
      <c r="F63" s="62" t="s">
        <v>12</v>
      </c>
      <c r="G63" s="62" t="s">
        <v>13</v>
      </c>
      <c r="H63" s="61" t="s">
        <v>12</v>
      </c>
      <c r="I63" s="63" t="s">
        <v>13</v>
      </c>
      <c r="J63" s="61"/>
      <c r="K63" s="63"/>
    </row>
    <row r="64" spans="1:11" x14ac:dyDescent="0.25">
      <c r="A64" s="7" t="s">
        <v>233</v>
      </c>
      <c r="B64" s="65">
        <v>7</v>
      </c>
      <c r="C64" s="34">
        <f>IF(B75=0, "-", B64/B75)</f>
        <v>0.33333333333333331</v>
      </c>
      <c r="D64" s="65">
        <v>0</v>
      </c>
      <c r="E64" s="9">
        <f>IF(D75=0, "-", D64/D75)</f>
        <v>0</v>
      </c>
      <c r="F64" s="81">
        <v>118</v>
      </c>
      <c r="G64" s="34">
        <f>IF(F75=0, "-", F64/F75)</f>
        <v>0.24532224532224534</v>
      </c>
      <c r="H64" s="65">
        <v>36</v>
      </c>
      <c r="I64" s="9">
        <f>IF(H75=0, "-", H64/H75)</f>
        <v>5.5987558320373249E-2</v>
      </c>
      <c r="J64" s="8" t="str">
        <f t="shared" ref="J64:J73" si="4">IF(D64=0, "-", IF((B64-D64)/D64&lt;10, (B64-D64)/D64, "&gt;999%"))</f>
        <v>-</v>
      </c>
      <c r="K64" s="9">
        <f t="shared" ref="K64:K73" si="5">IF(H64=0, "-", IF((F64-H64)/H64&lt;10, (F64-H64)/H64, "&gt;999%"))</f>
        <v>2.2777777777777777</v>
      </c>
    </row>
    <row r="65" spans="1:11" x14ac:dyDescent="0.25">
      <c r="A65" s="7" t="s">
        <v>234</v>
      </c>
      <c r="B65" s="65">
        <v>2</v>
      </c>
      <c r="C65" s="34">
        <f>IF(B75=0, "-", B65/B75)</f>
        <v>9.5238095238095233E-2</v>
      </c>
      <c r="D65" s="65">
        <v>4</v>
      </c>
      <c r="E65" s="9">
        <f>IF(D75=0, "-", D65/D75)</f>
        <v>0.26666666666666666</v>
      </c>
      <c r="F65" s="81">
        <v>72</v>
      </c>
      <c r="G65" s="34">
        <f>IF(F75=0, "-", F65/F75)</f>
        <v>0.1496881496881497</v>
      </c>
      <c r="H65" s="65">
        <v>167</v>
      </c>
      <c r="I65" s="9">
        <f>IF(H75=0, "-", H65/H75)</f>
        <v>0.25972006220839816</v>
      </c>
      <c r="J65" s="8">
        <f t="shared" si="4"/>
        <v>-0.5</v>
      </c>
      <c r="K65" s="9">
        <f t="shared" si="5"/>
        <v>-0.56886227544910184</v>
      </c>
    </row>
    <row r="66" spans="1:11" x14ac:dyDescent="0.25">
      <c r="A66" s="7" t="s">
        <v>235</v>
      </c>
      <c r="B66" s="65">
        <v>9</v>
      </c>
      <c r="C66" s="34">
        <f>IF(B75=0, "-", B66/B75)</f>
        <v>0.42857142857142855</v>
      </c>
      <c r="D66" s="65">
        <v>2</v>
      </c>
      <c r="E66" s="9">
        <f>IF(D75=0, "-", D66/D75)</f>
        <v>0.13333333333333333</v>
      </c>
      <c r="F66" s="81">
        <v>104</v>
      </c>
      <c r="G66" s="34">
        <f>IF(F75=0, "-", F66/F75)</f>
        <v>0.21621621621621623</v>
      </c>
      <c r="H66" s="65">
        <v>161</v>
      </c>
      <c r="I66" s="9">
        <f>IF(H75=0, "-", H66/H75)</f>
        <v>0.25038880248833595</v>
      </c>
      <c r="J66" s="8">
        <f t="shared" si="4"/>
        <v>3.5</v>
      </c>
      <c r="K66" s="9">
        <f t="shared" si="5"/>
        <v>-0.35403726708074534</v>
      </c>
    </row>
    <row r="67" spans="1:11" x14ac:dyDescent="0.25">
      <c r="A67" s="7" t="s">
        <v>236</v>
      </c>
      <c r="B67" s="65">
        <v>0</v>
      </c>
      <c r="C67" s="34">
        <f>IF(B75=0, "-", B67/B75)</f>
        <v>0</v>
      </c>
      <c r="D67" s="65">
        <v>0</v>
      </c>
      <c r="E67" s="9">
        <f>IF(D75=0, "-", D67/D75)</f>
        <v>0</v>
      </c>
      <c r="F67" s="81">
        <v>0</v>
      </c>
      <c r="G67" s="34">
        <f>IF(F75=0, "-", F67/F75)</f>
        <v>0</v>
      </c>
      <c r="H67" s="65">
        <v>8</v>
      </c>
      <c r="I67" s="9">
        <f>IF(H75=0, "-", H67/H75)</f>
        <v>1.2441679626749611E-2</v>
      </c>
      <c r="J67" s="8" t="str">
        <f t="shared" si="4"/>
        <v>-</v>
      </c>
      <c r="K67" s="9">
        <f t="shared" si="5"/>
        <v>-1</v>
      </c>
    </row>
    <row r="68" spans="1:11" x14ac:dyDescent="0.25">
      <c r="A68" s="7" t="s">
        <v>237</v>
      </c>
      <c r="B68" s="65">
        <v>0</v>
      </c>
      <c r="C68" s="34">
        <f>IF(B75=0, "-", B68/B75)</f>
        <v>0</v>
      </c>
      <c r="D68" s="65">
        <v>0</v>
      </c>
      <c r="E68" s="9">
        <f>IF(D75=0, "-", D68/D75)</f>
        <v>0</v>
      </c>
      <c r="F68" s="81">
        <v>11</v>
      </c>
      <c r="G68" s="34">
        <f>IF(F75=0, "-", F68/F75)</f>
        <v>2.286902286902287E-2</v>
      </c>
      <c r="H68" s="65">
        <v>0</v>
      </c>
      <c r="I68" s="9">
        <f>IF(H75=0, "-", H68/H75)</f>
        <v>0</v>
      </c>
      <c r="J68" s="8" t="str">
        <f t="shared" si="4"/>
        <v>-</v>
      </c>
      <c r="K68" s="9" t="str">
        <f t="shared" si="5"/>
        <v>-</v>
      </c>
    </row>
    <row r="69" spans="1:11" x14ac:dyDescent="0.25">
      <c r="A69" s="7" t="s">
        <v>238</v>
      </c>
      <c r="B69" s="65">
        <v>0</v>
      </c>
      <c r="C69" s="34">
        <f>IF(B75=0, "-", B69/B75)</f>
        <v>0</v>
      </c>
      <c r="D69" s="65">
        <v>0</v>
      </c>
      <c r="E69" s="9">
        <f>IF(D75=0, "-", D69/D75)</f>
        <v>0</v>
      </c>
      <c r="F69" s="81">
        <v>0</v>
      </c>
      <c r="G69" s="34">
        <f>IF(F75=0, "-", F69/F75)</f>
        <v>0</v>
      </c>
      <c r="H69" s="65">
        <v>6</v>
      </c>
      <c r="I69" s="9">
        <f>IF(H75=0, "-", H69/H75)</f>
        <v>9.3312597200622092E-3</v>
      </c>
      <c r="J69" s="8" t="str">
        <f t="shared" si="4"/>
        <v>-</v>
      </c>
      <c r="K69" s="9">
        <f t="shared" si="5"/>
        <v>-1</v>
      </c>
    </row>
    <row r="70" spans="1:11" x14ac:dyDescent="0.25">
      <c r="A70" s="7" t="s">
        <v>239</v>
      </c>
      <c r="B70" s="65">
        <v>3</v>
      </c>
      <c r="C70" s="34">
        <f>IF(B75=0, "-", B70/B75)</f>
        <v>0.14285714285714285</v>
      </c>
      <c r="D70" s="65">
        <v>4</v>
      </c>
      <c r="E70" s="9">
        <f>IF(D75=0, "-", D70/D75)</f>
        <v>0.26666666666666666</v>
      </c>
      <c r="F70" s="81">
        <v>127</v>
      </c>
      <c r="G70" s="34">
        <f>IF(F75=0, "-", F70/F75)</f>
        <v>0.26403326403326405</v>
      </c>
      <c r="H70" s="65">
        <v>186</v>
      </c>
      <c r="I70" s="9">
        <f>IF(H75=0, "-", H70/H75)</f>
        <v>0.28926905132192848</v>
      </c>
      <c r="J70" s="8">
        <f t="shared" si="4"/>
        <v>-0.25</v>
      </c>
      <c r="K70" s="9">
        <f t="shared" si="5"/>
        <v>-0.31720430107526881</v>
      </c>
    </row>
    <row r="71" spans="1:11" x14ac:dyDescent="0.25">
      <c r="A71" s="7" t="s">
        <v>240</v>
      </c>
      <c r="B71" s="65">
        <v>0</v>
      </c>
      <c r="C71" s="34">
        <f>IF(B75=0, "-", B71/B75)</f>
        <v>0</v>
      </c>
      <c r="D71" s="65">
        <v>0</v>
      </c>
      <c r="E71" s="9">
        <f>IF(D75=0, "-", D71/D75)</f>
        <v>0</v>
      </c>
      <c r="F71" s="81">
        <v>12</v>
      </c>
      <c r="G71" s="34">
        <f>IF(F75=0, "-", F71/F75)</f>
        <v>2.4948024948024949E-2</v>
      </c>
      <c r="H71" s="65">
        <v>25</v>
      </c>
      <c r="I71" s="9">
        <f>IF(H75=0, "-", H71/H75)</f>
        <v>3.8880248833592534E-2</v>
      </c>
      <c r="J71" s="8" t="str">
        <f t="shared" si="4"/>
        <v>-</v>
      </c>
      <c r="K71" s="9">
        <f t="shared" si="5"/>
        <v>-0.52</v>
      </c>
    </row>
    <row r="72" spans="1:11" x14ac:dyDescent="0.25">
      <c r="A72" s="7" t="s">
        <v>241</v>
      </c>
      <c r="B72" s="65">
        <v>0</v>
      </c>
      <c r="C72" s="34">
        <f>IF(B75=0, "-", B72/B75)</f>
        <v>0</v>
      </c>
      <c r="D72" s="65">
        <v>2</v>
      </c>
      <c r="E72" s="9">
        <f>IF(D75=0, "-", D72/D75)</f>
        <v>0.13333333333333333</v>
      </c>
      <c r="F72" s="81">
        <v>13</v>
      </c>
      <c r="G72" s="34">
        <f>IF(F75=0, "-", F72/F75)</f>
        <v>2.7027027027027029E-2</v>
      </c>
      <c r="H72" s="65">
        <v>25</v>
      </c>
      <c r="I72" s="9">
        <f>IF(H75=0, "-", H72/H75)</f>
        <v>3.8880248833592534E-2</v>
      </c>
      <c r="J72" s="8">
        <f t="shared" si="4"/>
        <v>-1</v>
      </c>
      <c r="K72" s="9">
        <f t="shared" si="5"/>
        <v>-0.48</v>
      </c>
    </row>
    <row r="73" spans="1:11" x14ac:dyDescent="0.25">
      <c r="A73" s="7" t="s">
        <v>242</v>
      </c>
      <c r="B73" s="65">
        <v>0</v>
      </c>
      <c r="C73" s="34">
        <f>IF(B75=0, "-", B73/B75)</f>
        <v>0</v>
      </c>
      <c r="D73" s="65">
        <v>3</v>
      </c>
      <c r="E73" s="9">
        <f>IF(D75=0, "-", D73/D75)</f>
        <v>0.2</v>
      </c>
      <c r="F73" s="81">
        <v>24</v>
      </c>
      <c r="G73" s="34">
        <f>IF(F75=0, "-", F73/F75)</f>
        <v>4.9896049896049899E-2</v>
      </c>
      <c r="H73" s="65">
        <v>29</v>
      </c>
      <c r="I73" s="9">
        <f>IF(H75=0, "-", H73/H75)</f>
        <v>4.5101088646967338E-2</v>
      </c>
      <c r="J73" s="8">
        <f t="shared" si="4"/>
        <v>-1</v>
      </c>
      <c r="K73" s="9">
        <f t="shared" si="5"/>
        <v>-0.17241379310344829</v>
      </c>
    </row>
    <row r="74" spans="1:11" x14ac:dyDescent="0.25">
      <c r="A74" s="2"/>
      <c r="B74" s="68"/>
      <c r="C74" s="33"/>
      <c r="D74" s="68"/>
      <c r="E74" s="6"/>
      <c r="F74" s="82"/>
      <c r="G74" s="33"/>
      <c r="H74" s="68"/>
      <c r="I74" s="6"/>
      <c r="J74" s="5"/>
      <c r="K74" s="6"/>
    </row>
    <row r="75" spans="1:11" s="43" customFormat="1" x14ac:dyDescent="0.25">
      <c r="A75" s="162" t="s">
        <v>600</v>
      </c>
      <c r="B75" s="71">
        <f>SUM(B64:B74)</f>
        <v>21</v>
      </c>
      <c r="C75" s="40">
        <f>B75/8635</f>
        <v>2.4319629415170815E-3</v>
      </c>
      <c r="D75" s="71">
        <f>SUM(D64:D74)</f>
        <v>15</v>
      </c>
      <c r="E75" s="41">
        <f>D75/7692</f>
        <v>1.9500780031201249E-3</v>
      </c>
      <c r="F75" s="77">
        <f>SUM(F64:F74)</f>
        <v>481</v>
      </c>
      <c r="G75" s="42">
        <f>F75/105905</f>
        <v>4.541806335867051E-3</v>
      </c>
      <c r="H75" s="71">
        <f>SUM(H64:H74)</f>
        <v>643</v>
      </c>
      <c r="I75" s="41">
        <f>H75/106134</f>
        <v>6.0583790302824727E-3</v>
      </c>
      <c r="J75" s="37">
        <f>IF(D75=0, "-", IF((B75-D75)/D75&lt;10, (B75-D75)/D75, "&gt;999%"))</f>
        <v>0.4</v>
      </c>
      <c r="K75" s="38">
        <f>IF(H75=0, "-", IF((F75-H75)/H75&lt;10, (F75-H75)/H75, "&gt;999%"))</f>
        <v>-0.25194401244167963</v>
      </c>
    </row>
    <row r="76" spans="1:11" x14ac:dyDescent="0.25">
      <c r="B76" s="83"/>
      <c r="D76" s="83"/>
      <c r="F76" s="83"/>
      <c r="H76" s="83"/>
    </row>
    <row r="77" spans="1:11" s="43" customFormat="1" x14ac:dyDescent="0.25">
      <c r="A77" s="162" t="s">
        <v>599</v>
      </c>
      <c r="B77" s="71">
        <v>538</v>
      </c>
      <c r="C77" s="40">
        <f>B77/8635</f>
        <v>6.2304574406485236E-2</v>
      </c>
      <c r="D77" s="71">
        <v>533</v>
      </c>
      <c r="E77" s="41">
        <f>D77/7692</f>
        <v>6.9292771710868437E-2</v>
      </c>
      <c r="F77" s="77">
        <v>7733</v>
      </c>
      <c r="G77" s="42">
        <f>F77/105905</f>
        <v>7.3018271092016432E-2</v>
      </c>
      <c r="H77" s="71">
        <v>10126</v>
      </c>
      <c r="I77" s="41">
        <f>H77/106134</f>
        <v>9.5407692162737673E-2</v>
      </c>
      <c r="J77" s="37">
        <f>IF(D77=0, "-", IF((B77-D77)/D77&lt;10, (B77-D77)/D77, "&gt;999%"))</f>
        <v>9.3808630393996256E-3</v>
      </c>
      <c r="K77" s="38">
        <f>IF(H77=0, "-", IF((F77-H77)/H77&lt;10, (F77-H77)/H77, "&gt;999%"))</f>
        <v>-0.23632233853446574</v>
      </c>
    </row>
    <row r="78" spans="1:11" x14ac:dyDescent="0.25">
      <c r="B78" s="83"/>
      <c r="D78" s="83"/>
      <c r="F78" s="83"/>
      <c r="H78" s="83"/>
    </row>
    <row r="79" spans="1:11" ht="15.6" x14ac:dyDescent="0.3">
      <c r="A79" s="164" t="s">
        <v>116</v>
      </c>
      <c r="B79" s="196" t="s">
        <v>1</v>
      </c>
      <c r="C79" s="200"/>
      <c r="D79" s="200"/>
      <c r="E79" s="197"/>
      <c r="F79" s="196" t="s">
        <v>14</v>
      </c>
      <c r="G79" s="200"/>
      <c r="H79" s="200"/>
      <c r="I79" s="197"/>
      <c r="J79" s="196" t="s">
        <v>15</v>
      </c>
      <c r="K79" s="197"/>
    </row>
    <row r="80" spans="1:11" x14ac:dyDescent="0.25">
      <c r="A80" s="22"/>
      <c r="B80" s="196">
        <f>VALUE(RIGHT($B$2, 4))</f>
        <v>2022</v>
      </c>
      <c r="C80" s="197"/>
      <c r="D80" s="196">
        <f>B80-1</f>
        <v>2021</v>
      </c>
      <c r="E80" s="204"/>
      <c r="F80" s="196">
        <f>B80</f>
        <v>2022</v>
      </c>
      <c r="G80" s="204"/>
      <c r="H80" s="196">
        <f>D80</f>
        <v>2021</v>
      </c>
      <c r="I80" s="204"/>
      <c r="J80" s="140" t="s">
        <v>4</v>
      </c>
      <c r="K80" s="141" t="s">
        <v>2</v>
      </c>
    </row>
    <row r="81" spans="1:11" x14ac:dyDescent="0.25">
      <c r="A81" s="163" t="s">
        <v>142</v>
      </c>
      <c r="B81" s="61" t="s">
        <v>12</v>
      </c>
      <c r="C81" s="62" t="s">
        <v>13</v>
      </c>
      <c r="D81" s="61" t="s">
        <v>12</v>
      </c>
      <c r="E81" s="63" t="s">
        <v>13</v>
      </c>
      <c r="F81" s="62" t="s">
        <v>12</v>
      </c>
      <c r="G81" s="62" t="s">
        <v>13</v>
      </c>
      <c r="H81" s="61" t="s">
        <v>12</v>
      </c>
      <c r="I81" s="63" t="s">
        <v>13</v>
      </c>
      <c r="J81" s="61"/>
      <c r="K81" s="63"/>
    </row>
    <row r="82" spans="1:11" x14ac:dyDescent="0.25">
      <c r="A82" s="7" t="s">
        <v>243</v>
      </c>
      <c r="B82" s="65">
        <v>0</v>
      </c>
      <c r="C82" s="34">
        <f>IF(B93=0, "-", B82/B93)</f>
        <v>0</v>
      </c>
      <c r="D82" s="65">
        <v>0</v>
      </c>
      <c r="E82" s="9">
        <f>IF(D93=0, "-", D82/D93)</f>
        <v>0</v>
      </c>
      <c r="F82" s="81">
        <v>0</v>
      </c>
      <c r="G82" s="34">
        <f>IF(F93=0, "-", F82/F93)</f>
        <v>0</v>
      </c>
      <c r="H82" s="65">
        <v>2</v>
      </c>
      <c r="I82" s="9">
        <f>IF(H93=0, "-", H82/H93)</f>
        <v>1.1933174224343676E-3</v>
      </c>
      <c r="J82" s="8" t="str">
        <f t="shared" ref="J82:J91" si="6">IF(D82=0, "-", IF((B82-D82)/D82&lt;10, (B82-D82)/D82, "&gt;999%"))</f>
        <v>-</v>
      </c>
      <c r="K82" s="9">
        <f t="shared" ref="K82:K91" si="7">IF(H82=0, "-", IF((F82-H82)/H82&lt;10, (F82-H82)/H82, "&gt;999%"))</f>
        <v>-1</v>
      </c>
    </row>
    <row r="83" spans="1:11" x14ac:dyDescent="0.25">
      <c r="A83" s="7" t="s">
        <v>244</v>
      </c>
      <c r="B83" s="65">
        <v>0</v>
      </c>
      <c r="C83" s="34">
        <f>IF(B93=0, "-", B83/B93)</f>
        <v>0</v>
      </c>
      <c r="D83" s="65">
        <v>2</v>
      </c>
      <c r="E83" s="9">
        <f>IF(D93=0, "-", D83/D93)</f>
        <v>1.2903225806451613E-2</v>
      </c>
      <c r="F83" s="81">
        <v>8</v>
      </c>
      <c r="G83" s="34">
        <f>IF(F93=0, "-", F83/F93)</f>
        <v>7.319304666056725E-3</v>
      </c>
      <c r="H83" s="65">
        <v>12</v>
      </c>
      <c r="I83" s="9">
        <f>IF(H93=0, "-", H83/H93)</f>
        <v>7.1599045346062056E-3</v>
      </c>
      <c r="J83" s="8">
        <f t="shared" si="6"/>
        <v>-1</v>
      </c>
      <c r="K83" s="9">
        <f t="shared" si="7"/>
        <v>-0.33333333333333331</v>
      </c>
    </row>
    <row r="84" spans="1:11" x14ac:dyDescent="0.25">
      <c r="A84" s="7" t="s">
        <v>245</v>
      </c>
      <c r="B84" s="65">
        <v>1</v>
      </c>
      <c r="C84" s="34">
        <f>IF(B93=0, "-", B84/B93)</f>
        <v>1.9230769230769232E-2</v>
      </c>
      <c r="D84" s="65">
        <v>9</v>
      </c>
      <c r="E84" s="9">
        <f>IF(D93=0, "-", D84/D93)</f>
        <v>5.8064516129032261E-2</v>
      </c>
      <c r="F84" s="81">
        <v>48</v>
      </c>
      <c r="G84" s="34">
        <f>IF(F93=0, "-", F84/F93)</f>
        <v>4.3915827996340348E-2</v>
      </c>
      <c r="H84" s="65">
        <v>62</v>
      </c>
      <c r="I84" s="9">
        <f>IF(H93=0, "-", H84/H93)</f>
        <v>3.6992840095465392E-2</v>
      </c>
      <c r="J84" s="8">
        <f t="shared" si="6"/>
        <v>-0.88888888888888884</v>
      </c>
      <c r="K84" s="9">
        <f t="shared" si="7"/>
        <v>-0.22580645161290322</v>
      </c>
    </row>
    <row r="85" spans="1:11" x14ac:dyDescent="0.25">
      <c r="A85" s="7" t="s">
        <v>246</v>
      </c>
      <c r="B85" s="65">
        <v>11</v>
      </c>
      <c r="C85" s="34">
        <f>IF(B93=0, "-", B85/B93)</f>
        <v>0.21153846153846154</v>
      </c>
      <c r="D85" s="65">
        <v>9</v>
      </c>
      <c r="E85" s="9">
        <f>IF(D93=0, "-", D85/D93)</f>
        <v>5.8064516129032261E-2</v>
      </c>
      <c r="F85" s="81">
        <v>117</v>
      </c>
      <c r="G85" s="34">
        <f>IF(F93=0, "-", F85/F93)</f>
        <v>0.10704483074107959</v>
      </c>
      <c r="H85" s="65">
        <v>151</v>
      </c>
      <c r="I85" s="9">
        <f>IF(H93=0, "-", H85/H93)</f>
        <v>9.0095465393794746E-2</v>
      </c>
      <c r="J85" s="8">
        <f t="shared" si="6"/>
        <v>0.22222222222222221</v>
      </c>
      <c r="K85" s="9">
        <f t="shared" si="7"/>
        <v>-0.2251655629139073</v>
      </c>
    </row>
    <row r="86" spans="1:11" x14ac:dyDescent="0.25">
      <c r="A86" s="7" t="s">
        <v>247</v>
      </c>
      <c r="B86" s="65">
        <v>0</v>
      </c>
      <c r="C86" s="34">
        <f>IF(B93=0, "-", B86/B93)</f>
        <v>0</v>
      </c>
      <c r="D86" s="65">
        <v>0</v>
      </c>
      <c r="E86" s="9">
        <f>IF(D93=0, "-", D86/D93)</f>
        <v>0</v>
      </c>
      <c r="F86" s="81">
        <v>6</v>
      </c>
      <c r="G86" s="34">
        <f>IF(F93=0, "-", F86/F93)</f>
        <v>5.4894784995425435E-3</v>
      </c>
      <c r="H86" s="65">
        <v>3</v>
      </c>
      <c r="I86" s="9">
        <f>IF(H93=0, "-", H86/H93)</f>
        <v>1.7899761336515514E-3</v>
      </c>
      <c r="J86" s="8" t="str">
        <f t="shared" si="6"/>
        <v>-</v>
      </c>
      <c r="K86" s="9">
        <f t="shared" si="7"/>
        <v>1</v>
      </c>
    </row>
    <row r="87" spans="1:11" x14ac:dyDescent="0.25">
      <c r="A87" s="7" t="s">
        <v>248</v>
      </c>
      <c r="B87" s="65">
        <v>4</v>
      </c>
      <c r="C87" s="34">
        <f>IF(B93=0, "-", B87/B93)</f>
        <v>7.6923076923076927E-2</v>
      </c>
      <c r="D87" s="65">
        <v>3</v>
      </c>
      <c r="E87" s="9">
        <f>IF(D93=0, "-", D87/D93)</f>
        <v>1.935483870967742E-2</v>
      </c>
      <c r="F87" s="81">
        <v>60</v>
      </c>
      <c r="G87" s="34">
        <f>IF(F93=0, "-", F87/F93)</f>
        <v>5.4894784995425432E-2</v>
      </c>
      <c r="H87" s="65">
        <v>64</v>
      </c>
      <c r="I87" s="9">
        <f>IF(H93=0, "-", H87/H93)</f>
        <v>3.8186157517899763E-2</v>
      </c>
      <c r="J87" s="8">
        <f t="shared" si="6"/>
        <v>0.33333333333333331</v>
      </c>
      <c r="K87" s="9">
        <f t="shared" si="7"/>
        <v>-6.25E-2</v>
      </c>
    </row>
    <row r="88" spans="1:11" x14ac:dyDescent="0.25">
      <c r="A88" s="7" t="s">
        <v>249</v>
      </c>
      <c r="B88" s="65">
        <v>0</v>
      </c>
      <c r="C88" s="34">
        <f>IF(B93=0, "-", B88/B93)</f>
        <v>0</v>
      </c>
      <c r="D88" s="65">
        <v>0</v>
      </c>
      <c r="E88" s="9">
        <f>IF(D93=0, "-", D88/D93)</f>
        <v>0</v>
      </c>
      <c r="F88" s="81">
        <v>0</v>
      </c>
      <c r="G88" s="34">
        <f>IF(F93=0, "-", F88/F93)</f>
        <v>0</v>
      </c>
      <c r="H88" s="65">
        <v>1</v>
      </c>
      <c r="I88" s="9">
        <f>IF(H93=0, "-", H88/H93)</f>
        <v>5.966587112171838E-4</v>
      </c>
      <c r="J88" s="8" t="str">
        <f t="shared" si="6"/>
        <v>-</v>
      </c>
      <c r="K88" s="9">
        <f t="shared" si="7"/>
        <v>-1</v>
      </c>
    </row>
    <row r="89" spans="1:11" x14ac:dyDescent="0.25">
      <c r="A89" s="7" t="s">
        <v>250</v>
      </c>
      <c r="B89" s="65">
        <v>0</v>
      </c>
      <c r="C89" s="34">
        <f>IF(B93=0, "-", B89/B93)</f>
        <v>0</v>
      </c>
      <c r="D89" s="65">
        <v>0</v>
      </c>
      <c r="E89" s="9">
        <f>IF(D93=0, "-", D89/D93)</f>
        <v>0</v>
      </c>
      <c r="F89" s="81">
        <v>0</v>
      </c>
      <c r="G89" s="34">
        <f>IF(F93=0, "-", F89/F93)</f>
        <v>0</v>
      </c>
      <c r="H89" s="65">
        <v>48</v>
      </c>
      <c r="I89" s="9">
        <f>IF(H93=0, "-", H89/H93)</f>
        <v>2.8639618138424822E-2</v>
      </c>
      <c r="J89" s="8" t="str">
        <f t="shared" si="6"/>
        <v>-</v>
      </c>
      <c r="K89" s="9">
        <f t="shared" si="7"/>
        <v>-1</v>
      </c>
    </row>
    <row r="90" spans="1:11" x14ac:dyDescent="0.25">
      <c r="A90" s="7" t="s">
        <v>251</v>
      </c>
      <c r="B90" s="65">
        <v>32</v>
      </c>
      <c r="C90" s="34">
        <f>IF(B93=0, "-", B90/B93)</f>
        <v>0.61538461538461542</v>
      </c>
      <c r="D90" s="65">
        <v>127</v>
      </c>
      <c r="E90" s="9">
        <f>IF(D93=0, "-", D90/D93)</f>
        <v>0.8193548387096774</v>
      </c>
      <c r="F90" s="81">
        <v>812</v>
      </c>
      <c r="G90" s="34">
        <f>IF(F93=0, "-", F90/F93)</f>
        <v>0.74290942360475754</v>
      </c>
      <c r="H90" s="65">
        <v>1276</v>
      </c>
      <c r="I90" s="9">
        <f>IF(H93=0, "-", H90/H93)</f>
        <v>0.76133651551312653</v>
      </c>
      <c r="J90" s="8">
        <f t="shared" si="6"/>
        <v>-0.74803149606299213</v>
      </c>
      <c r="K90" s="9">
        <f t="shared" si="7"/>
        <v>-0.36363636363636365</v>
      </c>
    </row>
    <row r="91" spans="1:11" x14ac:dyDescent="0.25">
      <c r="A91" s="7" t="s">
        <v>252</v>
      </c>
      <c r="B91" s="65">
        <v>4</v>
      </c>
      <c r="C91" s="34">
        <f>IF(B93=0, "-", B91/B93)</f>
        <v>7.6923076923076927E-2</v>
      </c>
      <c r="D91" s="65">
        <v>5</v>
      </c>
      <c r="E91" s="9">
        <f>IF(D93=0, "-", D91/D93)</f>
        <v>3.2258064516129031E-2</v>
      </c>
      <c r="F91" s="81">
        <v>42</v>
      </c>
      <c r="G91" s="34">
        <f>IF(F93=0, "-", F91/F93)</f>
        <v>3.8426349496797803E-2</v>
      </c>
      <c r="H91" s="65">
        <v>57</v>
      </c>
      <c r="I91" s="9">
        <f>IF(H93=0, "-", H91/H93)</f>
        <v>3.4009546539379473E-2</v>
      </c>
      <c r="J91" s="8">
        <f t="shared" si="6"/>
        <v>-0.2</v>
      </c>
      <c r="K91" s="9">
        <f t="shared" si="7"/>
        <v>-0.26315789473684209</v>
      </c>
    </row>
    <row r="92" spans="1:11" x14ac:dyDescent="0.25">
      <c r="A92" s="2"/>
      <c r="B92" s="68"/>
      <c r="C92" s="33"/>
      <c r="D92" s="68"/>
      <c r="E92" s="6"/>
      <c r="F92" s="82"/>
      <c r="G92" s="33"/>
      <c r="H92" s="68"/>
      <c r="I92" s="6"/>
      <c r="J92" s="5"/>
      <c r="K92" s="6"/>
    </row>
    <row r="93" spans="1:11" s="43" customFormat="1" x14ac:dyDescent="0.25">
      <c r="A93" s="162" t="s">
        <v>598</v>
      </c>
      <c r="B93" s="71">
        <f>SUM(B82:B92)</f>
        <v>52</v>
      </c>
      <c r="C93" s="40">
        <f>B93/8635</f>
        <v>6.0220034742327734E-3</v>
      </c>
      <c r="D93" s="71">
        <f>SUM(D82:D92)</f>
        <v>155</v>
      </c>
      <c r="E93" s="41">
        <f>D93/7692</f>
        <v>2.015080603224129E-2</v>
      </c>
      <c r="F93" s="77">
        <f>SUM(F82:F92)</f>
        <v>1093</v>
      </c>
      <c r="G93" s="42">
        <f>F93/105905</f>
        <v>1.0320570322458807E-2</v>
      </c>
      <c r="H93" s="71">
        <f>SUM(H82:H92)</f>
        <v>1676</v>
      </c>
      <c r="I93" s="41">
        <f>H93/106134</f>
        <v>1.5791358094484332E-2</v>
      </c>
      <c r="J93" s="37">
        <f>IF(D93=0, "-", IF((B93-D93)/D93&lt;10, (B93-D93)/D93, "&gt;999%"))</f>
        <v>-0.6645161290322581</v>
      </c>
      <c r="K93" s="38">
        <f>IF(H93=0, "-", IF((F93-H93)/H93&lt;10, (F93-H93)/H93, "&gt;999%"))</f>
        <v>-0.34785202863961812</v>
      </c>
    </row>
    <row r="94" spans="1:11" x14ac:dyDescent="0.25">
      <c r="B94" s="83"/>
      <c r="D94" s="83"/>
      <c r="F94" s="83"/>
      <c r="H94" s="83"/>
    </row>
    <row r="95" spans="1:11" x14ac:dyDescent="0.25">
      <c r="A95" s="163" t="s">
        <v>143</v>
      </c>
      <c r="B95" s="61" t="s">
        <v>12</v>
      </c>
      <c r="C95" s="62" t="s">
        <v>13</v>
      </c>
      <c r="D95" s="61" t="s">
        <v>12</v>
      </c>
      <c r="E95" s="63" t="s">
        <v>13</v>
      </c>
      <c r="F95" s="62" t="s">
        <v>12</v>
      </c>
      <c r="G95" s="62" t="s">
        <v>13</v>
      </c>
      <c r="H95" s="61" t="s">
        <v>12</v>
      </c>
      <c r="I95" s="63" t="s">
        <v>13</v>
      </c>
      <c r="J95" s="61"/>
      <c r="K95" s="63"/>
    </row>
    <row r="96" spans="1:11" x14ac:dyDescent="0.25">
      <c r="A96" s="7" t="s">
        <v>253</v>
      </c>
      <c r="B96" s="65">
        <v>1</v>
      </c>
      <c r="C96" s="34">
        <f>IF(B115=0, "-", B96/B115)</f>
        <v>2.7397260273972603E-3</v>
      </c>
      <c r="D96" s="65">
        <v>5</v>
      </c>
      <c r="E96" s="9">
        <f>IF(D115=0, "-", D96/D115)</f>
        <v>0.14285714285714285</v>
      </c>
      <c r="F96" s="81">
        <v>29</v>
      </c>
      <c r="G96" s="34">
        <f>IF(F115=0, "-", F96/F115)</f>
        <v>1.5855658829961726E-2</v>
      </c>
      <c r="H96" s="65">
        <v>23</v>
      </c>
      <c r="I96" s="9">
        <f>IF(H115=0, "-", H96/H115)</f>
        <v>2.9299363057324841E-2</v>
      </c>
      <c r="J96" s="8">
        <f t="shared" ref="J96:J113" si="8">IF(D96=0, "-", IF((B96-D96)/D96&lt;10, (B96-D96)/D96, "&gt;999%"))</f>
        <v>-0.8</v>
      </c>
      <c r="K96" s="9">
        <f t="shared" ref="K96:K113" si="9">IF(H96=0, "-", IF((F96-H96)/H96&lt;10, (F96-H96)/H96, "&gt;999%"))</f>
        <v>0.2608695652173913</v>
      </c>
    </row>
    <row r="97" spans="1:11" x14ac:dyDescent="0.25">
      <c r="A97" s="7" t="s">
        <v>254</v>
      </c>
      <c r="B97" s="65">
        <v>0</v>
      </c>
      <c r="C97" s="34">
        <f>IF(B115=0, "-", B97/B115)</f>
        <v>0</v>
      </c>
      <c r="D97" s="65">
        <v>0</v>
      </c>
      <c r="E97" s="9">
        <f>IF(D115=0, "-", D97/D115)</f>
        <v>0</v>
      </c>
      <c r="F97" s="81">
        <v>33</v>
      </c>
      <c r="G97" s="34">
        <f>IF(F115=0, "-", F97/F115)</f>
        <v>1.8042646254784037E-2</v>
      </c>
      <c r="H97" s="65">
        <v>62</v>
      </c>
      <c r="I97" s="9">
        <f>IF(H115=0, "-", H97/H115)</f>
        <v>7.8980891719745219E-2</v>
      </c>
      <c r="J97" s="8" t="str">
        <f t="shared" si="8"/>
        <v>-</v>
      </c>
      <c r="K97" s="9">
        <f t="shared" si="9"/>
        <v>-0.46774193548387094</v>
      </c>
    </row>
    <row r="98" spans="1:11" x14ac:dyDescent="0.25">
      <c r="A98" s="7" t="s">
        <v>255</v>
      </c>
      <c r="B98" s="65">
        <v>0</v>
      </c>
      <c r="C98" s="34">
        <f>IF(B115=0, "-", B98/B115)</f>
        <v>0</v>
      </c>
      <c r="D98" s="65">
        <v>2</v>
      </c>
      <c r="E98" s="9">
        <f>IF(D115=0, "-", D98/D115)</f>
        <v>5.7142857142857141E-2</v>
      </c>
      <c r="F98" s="81">
        <v>18</v>
      </c>
      <c r="G98" s="34">
        <f>IF(F115=0, "-", F98/F115)</f>
        <v>9.8414434117003822E-3</v>
      </c>
      <c r="H98" s="65">
        <v>52</v>
      </c>
      <c r="I98" s="9">
        <f>IF(H115=0, "-", H98/H115)</f>
        <v>6.6242038216560509E-2</v>
      </c>
      <c r="J98" s="8">
        <f t="shared" si="8"/>
        <v>-1</v>
      </c>
      <c r="K98" s="9">
        <f t="shared" si="9"/>
        <v>-0.65384615384615385</v>
      </c>
    </row>
    <row r="99" spans="1:11" x14ac:dyDescent="0.25">
      <c r="A99" s="7" t="s">
        <v>256</v>
      </c>
      <c r="B99" s="65">
        <v>7</v>
      </c>
      <c r="C99" s="34">
        <f>IF(B115=0, "-", B99/B115)</f>
        <v>1.9178082191780823E-2</v>
      </c>
      <c r="D99" s="65">
        <v>12</v>
      </c>
      <c r="E99" s="9">
        <f>IF(D115=0, "-", D99/D115)</f>
        <v>0.34285714285714286</v>
      </c>
      <c r="F99" s="81">
        <v>99</v>
      </c>
      <c r="G99" s="34">
        <f>IF(F115=0, "-", F99/F115)</f>
        <v>5.4127938764352103E-2</v>
      </c>
      <c r="H99" s="65">
        <v>222</v>
      </c>
      <c r="I99" s="9">
        <f>IF(H115=0, "-", H99/H115)</f>
        <v>0.28280254777070063</v>
      </c>
      <c r="J99" s="8">
        <f t="shared" si="8"/>
        <v>-0.41666666666666669</v>
      </c>
      <c r="K99" s="9">
        <f t="shared" si="9"/>
        <v>-0.55405405405405406</v>
      </c>
    </row>
    <row r="100" spans="1:11" x14ac:dyDescent="0.25">
      <c r="A100" s="7" t="s">
        <v>257</v>
      </c>
      <c r="B100" s="65">
        <v>1</v>
      </c>
      <c r="C100" s="34">
        <f>IF(B115=0, "-", B100/B115)</f>
        <v>2.7397260273972603E-3</v>
      </c>
      <c r="D100" s="65">
        <v>0</v>
      </c>
      <c r="E100" s="9">
        <f>IF(D115=0, "-", D100/D115)</f>
        <v>0</v>
      </c>
      <c r="F100" s="81">
        <v>42</v>
      </c>
      <c r="G100" s="34">
        <f>IF(F115=0, "-", F100/F115)</f>
        <v>2.2963367960634227E-2</v>
      </c>
      <c r="H100" s="65">
        <v>16</v>
      </c>
      <c r="I100" s="9">
        <f>IF(H115=0, "-", H100/H115)</f>
        <v>2.038216560509554E-2</v>
      </c>
      <c r="J100" s="8" t="str">
        <f t="shared" si="8"/>
        <v>-</v>
      </c>
      <c r="K100" s="9">
        <f t="shared" si="9"/>
        <v>1.625</v>
      </c>
    </row>
    <row r="101" spans="1:11" x14ac:dyDescent="0.25">
      <c r="A101" s="7" t="s">
        <v>258</v>
      </c>
      <c r="B101" s="65">
        <v>0</v>
      </c>
      <c r="C101" s="34">
        <f>IF(B115=0, "-", B101/B115)</f>
        <v>0</v>
      </c>
      <c r="D101" s="65">
        <v>0</v>
      </c>
      <c r="E101" s="9">
        <f>IF(D115=0, "-", D101/D115)</f>
        <v>0</v>
      </c>
      <c r="F101" s="81">
        <v>25</v>
      </c>
      <c r="G101" s="34">
        <f>IF(F115=0, "-", F101/F115)</f>
        <v>1.3668671405139421E-2</v>
      </c>
      <c r="H101" s="65">
        <v>0</v>
      </c>
      <c r="I101" s="9">
        <f>IF(H115=0, "-", H101/H115)</f>
        <v>0</v>
      </c>
      <c r="J101" s="8" t="str">
        <f t="shared" si="8"/>
        <v>-</v>
      </c>
      <c r="K101" s="9" t="str">
        <f t="shared" si="9"/>
        <v>-</v>
      </c>
    </row>
    <row r="102" spans="1:11" x14ac:dyDescent="0.25">
      <c r="A102" s="7" t="s">
        <v>259</v>
      </c>
      <c r="B102" s="65">
        <v>1</v>
      </c>
      <c r="C102" s="34">
        <f>IF(B115=0, "-", B102/B115)</f>
        <v>2.7397260273972603E-3</v>
      </c>
      <c r="D102" s="65">
        <v>0</v>
      </c>
      <c r="E102" s="9">
        <f>IF(D115=0, "-", D102/D115)</f>
        <v>0</v>
      </c>
      <c r="F102" s="81">
        <v>8</v>
      </c>
      <c r="G102" s="34">
        <f>IF(F115=0, "-", F102/F115)</f>
        <v>4.3739748496446143E-3</v>
      </c>
      <c r="H102" s="65">
        <v>1</v>
      </c>
      <c r="I102" s="9">
        <f>IF(H115=0, "-", H102/H115)</f>
        <v>1.2738853503184713E-3</v>
      </c>
      <c r="J102" s="8" t="str">
        <f t="shared" si="8"/>
        <v>-</v>
      </c>
      <c r="K102" s="9">
        <f t="shared" si="9"/>
        <v>7</v>
      </c>
    </row>
    <row r="103" spans="1:11" x14ac:dyDescent="0.25">
      <c r="A103" s="7" t="s">
        <v>260</v>
      </c>
      <c r="B103" s="65">
        <v>0</v>
      </c>
      <c r="C103" s="34">
        <f>IF(B115=0, "-", B103/B115)</f>
        <v>0</v>
      </c>
      <c r="D103" s="65">
        <v>0</v>
      </c>
      <c r="E103" s="9">
        <f>IF(D115=0, "-", D103/D115)</f>
        <v>0</v>
      </c>
      <c r="F103" s="81">
        <v>9</v>
      </c>
      <c r="G103" s="34">
        <f>IF(F115=0, "-", F103/F115)</f>
        <v>4.9207217058501911E-3</v>
      </c>
      <c r="H103" s="65">
        <v>13</v>
      </c>
      <c r="I103" s="9">
        <f>IF(H115=0, "-", H103/H115)</f>
        <v>1.6560509554140127E-2</v>
      </c>
      <c r="J103" s="8" t="str">
        <f t="shared" si="8"/>
        <v>-</v>
      </c>
      <c r="K103" s="9">
        <f t="shared" si="9"/>
        <v>-0.30769230769230771</v>
      </c>
    </row>
    <row r="104" spans="1:11" x14ac:dyDescent="0.25">
      <c r="A104" s="7" t="s">
        <v>261</v>
      </c>
      <c r="B104" s="65">
        <v>5</v>
      </c>
      <c r="C104" s="34">
        <f>IF(B115=0, "-", B104/B115)</f>
        <v>1.3698630136986301E-2</v>
      </c>
      <c r="D104" s="65">
        <v>9</v>
      </c>
      <c r="E104" s="9">
        <f>IF(D115=0, "-", D104/D115)</f>
        <v>0.25714285714285712</v>
      </c>
      <c r="F104" s="81">
        <v>72</v>
      </c>
      <c r="G104" s="34">
        <f>IF(F115=0, "-", F104/F115)</f>
        <v>3.9365773646801529E-2</v>
      </c>
      <c r="H104" s="65">
        <v>63</v>
      </c>
      <c r="I104" s="9">
        <f>IF(H115=0, "-", H104/H115)</f>
        <v>8.025477707006369E-2</v>
      </c>
      <c r="J104" s="8">
        <f t="shared" si="8"/>
        <v>-0.44444444444444442</v>
      </c>
      <c r="K104" s="9">
        <f t="shared" si="9"/>
        <v>0.14285714285714285</v>
      </c>
    </row>
    <row r="105" spans="1:11" x14ac:dyDescent="0.25">
      <c r="A105" s="7" t="s">
        <v>262</v>
      </c>
      <c r="B105" s="65">
        <v>0</v>
      </c>
      <c r="C105" s="34">
        <f>IF(B115=0, "-", B105/B115)</f>
        <v>0</v>
      </c>
      <c r="D105" s="65">
        <v>0</v>
      </c>
      <c r="E105" s="9">
        <f>IF(D115=0, "-", D105/D115)</f>
        <v>0</v>
      </c>
      <c r="F105" s="81">
        <v>0</v>
      </c>
      <c r="G105" s="34">
        <f>IF(F115=0, "-", F105/F115)</f>
        <v>0</v>
      </c>
      <c r="H105" s="65">
        <v>85</v>
      </c>
      <c r="I105" s="9">
        <f>IF(H115=0, "-", H105/H115)</f>
        <v>0.10828025477707007</v>
      </c>
      <c r="J105" s="8" t="str">
        <f t="shared" si="8"/>
        <v>-</v>
      </c>
      <c r="K105" s="9">
        <f t="shared" si="9"/>
        <v>-1</v>
      </c>
    </row>
    <row r="106" spans="1:11" x14ac:dyDescent="0.25">
      <c r="A106" s="7" t="s">
        <v>263</v>
      </c>
      <c r="B106" s="65">
        <v>13</v>
      </c>
      <c r="C106" s="34">
        <f>IF(B115=0, "-", B106/B115)</f>
        <v>3.5616438356164383E-2</v>
      </c>
      <c r="D106" s="65">
        <v>0</v>
      </c>
      <c r="E106" s="9">
        <f>IF(D115=0, "-", D106/D115)</f>
        <v>0</v>
      </c>
      <c r="F106" s="81">
        <v>157</v>
      </c>
      <c r="G106" s="34">
        <f>IF(F115=0, "-", F106/F115)</f>
        <v>8.5839256424275562E-2</v>
      </c>
      <c r="H106" s="65">
        <v>154</v>
      </c>
      <c r="I106" s="9">
        <f>IF(H115=0, "-", H106/H115)</f>
        <v>0.1961783439490446</v>
      </c>
      <c r="J106" s="8" t="str">
        <f t="shared" si="8"/>
        <v>-</v>
      </c>
      <c r="K106" s="9">
        <f t="shared" si="9"/>
        <v>1.948051948051948E-2</v>
      </c>
    </row>
    <row r="107" spans="1:11" x14ac:dyDescent="0.25">
      <c r="A107" s="7" t="s">
        <v>264</v>
      </c>
      <c r="B107" s="65">
        <v>1</v>
      </c>
      <c r="C107" s="34">
        <f>IF(B115=0, "-", B107/B115)</f>
        <v>2.7397260273972603E-3</v>
      </c>
      <c r="D107" s="65">
        <v>4</v>
      </c>
      <c r="E107" s="9">
        <f>IF(D115=0, "-", D107/D115)</f>
        <v>0.11428571428571428</v>
      </c>
      <c r="F107" s="81">
        <v>91</v>
      </c>
      <c r="G107" s="34">
        <f>IF(F115=0, "-", F107/F115)</f>
        <v>4.9753963914707489E-2</v>
      </c>
      <c r="H107" s="65">
        <v>74</v>
      </c>
      <c r="I107" s="9">
        <f>IF(H115=0, "-", H107/H115)</f>
        <v>9.4267515923566886E-2</v>
      </c>
      <c r="J107" s="8">
        <f t="shared" si="8"/>
        <v>-0.75</v>
      </c>
      <c r="K107" s="9">
        <f t="shared" si="9"/>
        <v>0.22972972972972974</v>
      </c>
    </row>
    <row r="108" spans="1:11" x14ac:dyDescent="0.25">
      <c r="A108" s="7" t="s">
        <v>265</v>
      </c>
      <c r="B108" s="65">
        <v>5</v>
      </c>
      <c r="C108" s="34">
        <f>IF(B115=0, "-", B108/B115)</f>
        <v>1.3698630136986301E-2</v>
      </c>
      <c r="D108" s="65">
        <v>0</v>
      </c>
      <c r="E108" s="9">
        <f>IF(D115=0, "-", D108/D115)</f>
        <v>0</v>
      </c>
      <c r="F108" s="81">
        <v>73</v>
      </c>
      <c r="G108" s="34">
        <f>IF(F115=0, "-", F108/F115)</f>
        <v>3.9912520503007108E-2</v>
      </c>
      <c r="H108" s="65">
        <v>0</v>
      </c>
      <c r="I108" s="9">
        <f>IF(H115=0, "-", H108/H115)</f>
        <v>0</v>
      </c>
      <c r="J108" s="8" t="str">
        <f t="shared" si="8"/>
        <v>-</v>
      </c>
      <c r="K108" s="9" t="str">
        <f t="shared" si="9"/>
        <v>-</v>
      </c>
    </row>
    <row r="109" spans="1:11" x14ac:dyDescent="0.25">
      <c r="A109" s="7" t="s">
        <v>266</v>
      </c>
      <c r="B109" s="65">
        <v>326</v>
      </c>
      <c r="C109" s="34">
        <f>IF(B115=0, "-", B109/B115)</f>
        <v>0.89315068493150684</v>
      </c>
      <c r="D109" s="65">
        <v>0</v>
      </c>
      <c r="E109" s="9">
        <f>IF(D115=0, "-", D109/D115)</f>
        <v>0</v>
      </c>
      <c r="F109" s="81">
        <v>1110</v>
      </c>
      <c r="G109" s="34">
        <f>IF(F115=0, "-", F109/F115)</f>
        <v>0.60688901038819032</v>
      </c>
      <c r="H109" s="65">
        <v>0</v>
      </c>
      <c r="I109" s="9">
        <f>IF(H115=0, "-", H109/H115)</f>
        <v>0</v>
      </c>
      <c r="J109" s="8" t="str">
        <f t="shared" si="8"/>
        <v>-</v>
      </c>
      <c r="K109" s="9" t="str">
        <f t="shared" si="9"/>
        <v>-</v>
      </c>
    </row>
    <row r="110" spans="1:11" x14ac:dyDescent="0.25">
      <c r="A110" s="7" t="s">
        <v>267</v>
      </c>
      <c r="B110" s="65">
        <v>5</v>
      </c>
      <c r="C110" s="34">
        <f>IF(B115=0, "-", B110/B115)</f>
        <v>1.3698630136986301E-2</v>
      </c>
      <c r="D110" s="65">
        <v>2</v>
      </c>
      <c r="E110" s="9">
        <f>IF(D115=0, "-", D110/D115)</f>
        <v>5.7142857142857141E-2</v>
      </c>
      <c r="F110" s="81">
        <v>45</v>
      </c>
      <c r="G110" s="34">
        <f>IF(F115=0, "-", F110/F115)</f>
        <v>2.4603608529250958E-2</v>
      </c>
      <c r="H110" s="65">
        <v>2</v>
      </c>
      <c r="I110" s="9">
        <f>IF(H115=0, "-", H110/H115)</f>
        <v>2.5477707006369425E-3</v>
      </c>
      <c r="J110" s="8">
        <f t="shared" si="8"/>
        <v>1.5</v>
      </c>
      <c r="K110" s="9" t="str">
        <f t="shared" si="9"/>
        <v>&gt;999%</v>
      </c>
    </row>
    <row r="111" spans="1:11" x14ac:dyDescent="0.25">
      <c r="A111" s="7" t="s">
        <v>268</v>
      </c>
      <c r="B111" s="65">
        <v>0</v>
      </c>
      <c r="C111" s="34">
        <f>IF(B115=0, "-", B111/B115)</f>
        <v>0</v>
      </c>
      <c r="D111" s="65">
        <v>0</v>
      </c>
      <c r="E111" s="9">
        <f>IF(D115=0, "-", D111/D115)</f>
        <v>0</v>
      </c>
      <c r="F111" s="81">
        <v>10</v>
      </c>
      <c r="G111" s="34">
        <f>IF(F115=0, "-", F111/F115)</f>
        <v>5.4674685620557679E-3</v>
      </c>
      <c r="H111" s="65">
        <v>7</v>
      </c>
      <c r="I111" s="9">
        <f>IF(H115=0, "-", H111/H115)</f>
        <v>8.9171974522292991E-3</v>
      </c>
      <c r="J111" s="8" t="str">
        <f t="shared" si="8"/>
        <v>-</v>
      </c>
      <c r="K111" s="9">
        <f t="shared" si="9"/>
        <v>0.42857142857142855</v>
      </c>
    </row>
    <row r="112" spans="1:11" x14ac:dyDescent="0.25">
      <c r="A112" s="7" t="s">
        <v>269</v>
      </c>
      <c r="B112" s="65">
        <v>0</v>
      </c>
      <c r="C112" s="34">
        <f>IF(B115=0, "-", B112/B115)</f>
        <v>0</v>
      </c>
      <c r="D112" s="65">
        <v>0</v>
      </c>
      <c r="E112" s="9">
        <f>IF(D115=0, "-", D112/D115)</f>
        <v>0</v>
      </c>
      <c r="F112" s="81">
        <v>0</v>
      </c>
      <c r="G112" s="34">
        <f>IF(F115=0, "-", F112/F115)</f>
        <v>0</v>
      </c>
      <c r="H112" s="65">
        <v>1</v>
      </c>
      <c r="I112" s="9">
        <f>IF(H115=0, "-", H112/H115)</f>
        <v>1.2738853503184713E-3</v>
      </c>
      <c r="J112" s="8" t="str">
        <f t="shared" si="8"/>
        <v>-</v>
      </c>
      <c r="K112" s="9">
        <f t="shared" si="9"/>
        <v>-1</v>
      </c>
    </row>
    <row r="113" spans="1:11" x14ac:dyDescent="0.25">
      <c r="A113" s="7" t="s">
        <v>270</v>
      </c>
      <c r="B113" s="65">
        <v>0</v>
      </c>
      <c r="C113" s="34">
        <f>IF(B115=0, "-", B113/B115)</f>
        <v>0</v>
      </c>
      <c r="D113" s="65">
        <v>1</v>
      </c>
      <c r="E113" s="9">
        <f>IF(D115=0, "-", D113/D115)</f>
        <v>2.8571428571428571E-2</v>
      </c>
      <c r="F113" s="81">
        <v>8</v>
      </c>
      <c r="G113" s="34">
        <f>IF(F115=0, "-", F113/F115)</f>
        <v>4.3739748496446143E-3</v>
      </c>
      <c r="H113" s="65">
        <v>10</v>
      </c>
      <c r="I113" s="9">
        <f>IF(H115=0, "-", H113/H115)</f>
        <v>1.2738853503184714E-2</v>
      </c>
      <c r="J113" s="8">
        <f t="shared" si="8"/>
        <v>-1</v>
      </c>
      <c r="K113" s="9">
        <f t="shared" si="9"/>
        <v>-0.2</v>
      </c>
    </row>
    <row r="114" spans="1:11" x14ac:dyDescent="0.25">
      <c r="A114" s="2"/>
      <c r="B114" s="68"/>
      <c r="C114" s="33"/>
      <c r="D114" s="68"/>
      <c r="E114" s="6"/>
      <c r="F114" s="82"/>
      <c r="G114" s="33"/>
      <c r="H114" s="68"/>
      <c r="I114" s="6"/>
      <c r="J114" s="5"/>
      <c r="K114" s="6"/>
    </row>
    <row r="115" spans="1:11" s="43" customFormat="1" x14ac:dyDescent="0.25">
      <c r="A115" s="162" t="s">
        <v>597</v>
      </c>
      <c r="B115" s="71">
        <f>SUM(B96:B114)</f>
        <v>365</v>
      </c>
      <c r="C115" s="40">
        <f>B115/8635</f>
        <v>4.2269832078749278E-2</v>
      </c>
      <c r="D115" s="71">
        <f>SUM(D96:D114)</f>
        <v>35</v>
      </c>
      <c r="E115" s="41">
        <f>D115/7692</f>
        <v>4.5501820072802908E-3</v>
      </c>
      <c r="F115" s="77">
        <f>SUM(F96:F114)</f>
        <v>1829</v>
      </c>
      <c r="G115" s="42">
        <f>F115/105905</f>
        <v>1.7270194986072424E-2</v>
      </c>
      <c r="H115" s="71">
        <f>SUM(H96:H114)</f>
        <v>785</v>
      </c>
      <c r="I115" s="41">
        <f>H115/106134</f>
        <v>7.3963103246838906E-3</v>
      </c>
      <c r="J115" s="37">
        <f>IF(D115=0, "-", IF((B115-D115)/D115&lt;10, (B115-D115)/D115, "&gt;999%"))</f>
        <v>9.4285714285714288</v>
      </c>
      <c r="K115" s="38">
        <f>IF(H115=0, "-", IF((F115-H115)/H115&lt;10, (F115-H115)/H115, "&gt;999%"))</f>
        <v>1.329936305732484</v>
      </c>
    </row>
    <row r="116" spans="1:11" x14ac:dyDescent="0.25">
      <c r="B116" s="83"/>
      <c r="D116" s="83"/>
      <c r="F116" s="83"/>
      <c r="H116" s="83"/>
    </row>
    <row r="117" spans="1:11" s="43" customFormat="1" x14ac:dyDescent="0.25">
      <c r="A117" s="162" t="s">
        <v>596</v>
      </c>
      <c r="B117" s="71">
        <v>417</v>
      </c>
      <c r="C117" s="40">
        <f>B117/8635</f>
        <v>4.8291835552982047E-2</v>
      </c>
      <c r="D117" s="71">
        <v>190</v>
      </c>
      <c r="E117" s="41">
        <f>D117/7692</f>
        <v>2.4700988039521581E-2</v>
      </c>
      <c r="F117" s="77">
        <v>2922</v>
      </c>
      <c r="G117" s="42">
        <f>F117/105905</f>
        <v>2.7590765308531232E-2</v>
      </c>
      <c r="H117" s="71">
        <v>2461</v>
      </c>
      <c r="I117" s="41">
        <f>H117/106134</f>
        <v>2.3187668419168223E-2</v>
      </c>
      <c r="J117" s="37">
        <f>IF(D117=0, "-", IF((B117-D117)/D117&lt;10, (B117-D117)/D117, "&gt;999%"))</f>
        <v>1.1947368421052631</v>
      </c>
      <c r="K117" s="38">
        <f>IF(H117=0, "-", IF((F117-H117)/H117&lt;10, (F117-H117)/H117, "&gt;999%"))</f>
        <v>0.18732222673709875</v>
      </c>
    </row>
    <row r="118" spans="1:11" x14ac:dyDescent="0.25">
      <c r="B118" s="83"/>
      <c r="D118" s="83"/>
      <c r="F118" s="83"/>
      <c r="H118" s="83"/>
    </row>
    <row r="119" spans="1:11" ht="15.6" x14ac:dyDescent="0.3">
      <c r="A119" s="164" t="s">
        <v>117</v>
      </c>
      <c r="B119" s="196" t="s">
        <v>1</v>
      </c>
      <c r="C119" s="200"/>
      <c r="D119" s="200"/>
      <c r="E119" s="197"/>
      <c r="F119" s="196" t="s">
        <v>14</v>
      </c>
      <c r="G119" s="200"/>
      <c r="H119" s="200"/>
      <c r="I119" s="197"/>
      <c r="J119" s="196" t="s">
        <v>15</v>
      </c>
      <c r="K119" s="197"/>
    </row>
    <row r="120" spans="1:11" x14ac:dyDescent="0.25">
      <c r="A120" s="22"/>
      <c r="B120" s="196">
        <f>VALUE(RIGHT($B$2, 4))</f>
        <v>2022</v>
      </c>
      <c r="C120" s="197"/>
      <c r="D120" s="196">
        <f>B120-1</f>
        <v>2021</v>
      </c>
      <c r="E120" s="204"/>
      <c r="F120" s="196">
        <f>B120</f>
        <v>2022</v>
      </c>
      <c r="G120" s="204"/>
      <c r="H120" s="196">
        <f>D120</f>
        <v>2021</v>
      </c>
      <c r="I120" s="204"/>
      <c r="J120" s="140" t="s">
        <v>4</v>
      </c>
      <c r="K120" s="141" t="s">
        <v>2</v>
      </c>
    </row>
    <row r="121" spans="1:11" x14ac:dyDescent="0.25">
      <c r="A121" s="163" t="s">
        <v>144</v>
      </c>
      <c r="B121" s="61" t="s">
        <v>12</v>
      </c>
      <c r="C121" s="62" t="s">
        <v>13</v>
      </c>
      <c r="D121" s="61" t="s">
        <v>12</v>
      </c>
      <c r="E121" s="63" t="s">
        <v>13</v>
      </c>
      <c r="F121" s="62" t="s">
        <v>12</v>
      </c>
      <c r="G121" s="62" t="s">
        <v>13</v>
      </c>
      <c r="H121" s="61" t="s">
        <v>12</v>
      </c>
      <c r="I121" s="63" t="s">
        <v>13</v>
      </c>
      <c r="J121" s="61"/>
      <c r="K121" s="63"/>
    </row>
    <row r="122" spans="1:11" x14ac:dyDescent="0.25">
      <c r="A122" s="7" t="s">
        <v>271</v>
      </c>
      <c r="B122" s="65">
        <v>0</v>
      </c>
      <c r="C122" s="34">
        <f>IF(B126=0, "-", B122/B126)</f>
        <v>0</v>
      </c>
      <c r="D122" s="65">
        <v>0</v>
      </c>
      <c r="E122" s="9">
        <f>IF(D126=0, "-", D122/D126)</f>
        <v>0</v>
      </c>
      <c r="F122" s="81">
        <v>2</v>
      </c>
      <c r="G122" s="34">
        <f>IF(F126=0, "-", F122/F126)</f>
        <v>6.7796610169491523E-3</v>
      </c>
      <c r="H122" s="65">
        <v>0</v>
      </c>
      <c r="I122" s="9">
        <f>IF(H126=0, "-", H122/H126)</f>
        <v>0</v>
      </c>
      <c r="J122" s="8" t="str">
        <f>IF(D122=0, "-", IF((B122-D122)/D122&lt;10, (B122-D122)/D122, "&gt;999%"))</f>
        <v>-</v>
      </c>
      <c r="K122" s="9" t="str">
        <f>IF(H122=0, "-", IF((F122-H122)/H122&lt;10, (F122-H122)/H122, "&gt;999%"))</f>
        <v>-</v>
      </c>
    </row>
    <row r="123" spans="1:11" x14ac:dyDescent="0.25">
      <c r="A123" s="7" t="s">
        <v>272</v>
      </c>
      <c r="B123" s="65">
        <v>21</v>
      </c>
      <c r="C123" s="34">
        <f>IF(B126=0, "-", B123/B126)</f>
        <v>0.75</v>
      </c>
      <c r="D123" s="65">
        <v>4</v>
      </c>
      <c r="E123" s="9">
        <f>IF(D126=0, "-", D123/D126)</f>
        <v>0.36363636363636365</v>
      </c>
      <c r="F123" s="81">
        <v>221</v>
      </c>
      <c r="G123" s="34">
        <f>IF(F126=0, "-", F123/F126)</f>
        <v>0.74915254237288131</v>
      </c>
      <c r="H123" s="65">
        <v>129</v>
      </c>
      <c r="I123" s="9">
        <f>IF(H126=0, "-", H123/H126)</f>
        <v>0.74566473988439308</v>
      </c>
      <c r="J123" s="8">
        <f>IF(D123=0, "-", IF((B123-D123)/D123&lt;10, (B123-D123)/D123, "&gt;999%"))</f>
        <v>4.25</v>
      </c>
      <c r="K123" s="9">
        <f>IF(H123=0, "-", IF((F123-H123)/H123&lt;10, (F123-H123)/H123, "&gt;999%"))</f>
        <v>0.71317829457364346</v>
      </c>
    </row>
    <row r="124" spans="1:11" x14ac:dyDescent="0.25">
      <c r="A124" s="7" t="s">
        <v>273</v>
      </c>
      <c r="B124" s="65">
        <v>7</v>
      </c>
      <c r="C124" s="34">
        <f>IF(B126=0, "-", B124/B126)</f>
        <v>0.25</v>
      </c>
      <c r="D124" s="65">
        <v>7</v>
      </c>
      <c r="E124" s="9">
        <f>IF(D126=0, "-", D124/D126)</f>
        <v>0.63636363636363635</v>
      </c>
      <c r="F124" s="81">
        <v>72</v>
      </c>
      <c r="G124" s="34">
        <f>IF(F126=0, "-", F124/F126)</f>
        <v>0.2440677966101695</v>
      </c>
      <c r="H124" s="65">
        <v>44</v>
      </c>
      <c r="I124" s="9">
        <f>IF(H126=0, "-", H124/H126)</f>
        <v>0.25433526011560692</v>
      </c>
      <c r="J124" s="8">
        <f>IF(D124=0, "-", IF((B124-D124)/D124&lt;10, (B124-D124)/D124, "&gt;999%"))</f>
        <v>0</v>
      </c>
      <c r="K124" s="9">
        <f>IF(H124=0, "-", IF((F124-H124)/H124&lt;10, (F124-H124)/H124, "&gt;999%"))</f>
        <v>0.63636363636363635</v>
      </c>
    </row>
    <row r="125" spans="1:11" x14ac:dyDescent="0.25">
      <c r="A125" s="2"/>
      <c r="B125" s="68"/>
      <c r="C125" s="33"/>
      <c r="D125" s="68"/>
      <c r="E125" s="6"/>
      <c r="F125" s="82"/>
      <c r="G125" s="33"/>
      <c r="H125" s="68"/>
      <c r="I125" s="6"/>
      <c r="J125" s="5"/>
      <c r="K125" s="6"/>
    </row>
    <row r="126" spans="1:11" s="43" customFormat="1" x14ac:dyDescent="0.25">
      <c r="A126" s="162" t="s">
        <v>595</v>
      </c>
      <c r="B126" s="71">
        <f>SUM(B122:B125)</f>
        <v>28</v>
      </c>
      <c r="C126" s="40">
        <f>B126/8635</f>
        <v>3.2426172553561088E-3</v>
      </c>
      <c r="D126" s="71">
        <f>SUM(D122:D125)</f>
        <v>11</v>
      </c>
      <c r="E126" s="41">
        <f>D126/7692</f>
        <v>1.4300572022880914E-3</v>
      </c>
      <c r="F126" s="77">
        <f>SUM(F122:F125)</f>
        <v>295</v>
      </c>
      <c r="G126" s="42">
        <f>F126/105905</f>
        <v>2.7855153203342618E-3</v>
      </c>
      <c r="H126" s="71">
        <f>SUM(H122:H125)</f>
        <v>173</v>
      </c>
      <c r="I126" s="41">
        <f>H126/106134</f>
        <v>1.6300148868411632E-3</v>
      </c>
      <c r="J126" s="37">
        <f>IF(D126=0, "-", IF((B126-D126)/D126&lt;10, (B126-D126)/D126, "&gt;999%"))</f>
        <v>1.5454545454545454</v>
      </c>
      <c r="K126" s="38">
        <f>IF(H126=0, "-", IF((F126-H126)/H126&lt;10, (F126-H126)/H126, "&gt;999%"))</f>
        <v>0.7052023121387283</v>
      </c>
    </row>
    <row r="127" spans="1:11" x14ac:dyDescent="0.25">
      <c r="B127" s="83"/>
      <c r="D127" s="83"/>
      <c r="F127" s="83"/>
      <c r="H127" s="83"/>
    </row>
    <row r="128" spans="1:11" x14ac:dyDescent="0.25">
      <c r="A128" s="163" t="s">
        <v>145</v>
      </c>
      <c r="B128" s="61" t="s">
        <v>12</v>
      </c>
      <c r="C128" s="62" t="s">
        <v>13</v>
      </c>
      <c r="D128" s="61" t="s">
        <v>12</v>
      </c>
      <c r="E128" s="63" t="s">
        <v>13</v>
      </c>
      <c r="F128" s="62" t="s">
        <v>12</v>
      </c>
      <c r="G128" s="62" t="s">
        <v>13</v>
      </c>
      <c r="H128" s="61" t="s">
        <v>12</v>
      </c>
      <c r="I128" s="63" t="s">
        <v>13</v>
      </c>
      <c r="J128" s="61"/>
      <c r="K128" s="63"/>
    </row>
    <row r="129" spans="1:11" x14ac:dyDescent="0.25">
      <c r="A129" s="7" t="s">
        <v>274</v>
      </c>
      <c r="B129" s="65">
        <v>0</v>
      </c>
      <c r="C129" s="34">
        <f>IF(B141=0, "-", B129/B141)</f>
        <v>0</v>
      </c>
      <c r="D129" s="65">
        <v>0</v>
      </c>
      <c r="E129" s="9">
        <f>IF(D141=0, "-", D129/D141)</f>
        <v>0</v>
      </c>
      <c r="F129" s="81">
        <v>14</v>
      </c>
      <c r="G129" s="34">
        <f>IF(F141=0, "-", F129/F141)</f>
        <v>0.13861386138613863</v>
      </c>
      <c r="H129" s="65">
        <v>10</v>
      </c>
      <c r="I129" s="9">
        <f>IF(H141=0, "-", H129/H141)</f>
        <v>6.097560975609756E-2</v>
      </c>
      <c r="J129" s="8" t="str">
        <f t="shared" ref="J129:J139" si="10">IF(D129=0, "-", IF((B129-D129)/D129&lt;10, (B129-D129)/D129, "&gt;999%"))</f>
        <v>-</v>
      </c>
      <c r="K129" s="9">
        <f t="shared" ref="K129:K139" si="11">IF(H129=0, "-", IF((F129-H129)/H129&lt;10, (F129-H129)/H129, "&gt;999%"))</f>
        <v>0.4</v>
      </c>
    </row>
    <row r="130" spans="1:11" x14ac:dyDescent="0.25">
      <c r="A130" s="7" t="s">
        <v>275</v>
      </c>
      <c r="B130" s="65">
        <v>0</v>
      </c>
      <c r="C130" s="34">
        <f>IF(B141=0, "-", B130/B141)</f>
        <v>0</v>
      </c>
      <c r="D130" s="65">
        <v>4</v>
      </c>
      <c r="E130" s="9">
        <f>IF(D141=0, "-", D130/D141)</f>
        <v>0.30769230769230771</v>
      </c>
      <c r="F130" s="81">
        <v>6</v>
      </c>
      <c r="G130" s="34">
        <f>IF(F141=0, "-", F130/F141)</f>
        <v>5.9405940594059403E-2</v>
      </c>
      <c r="H130" s="65">
        <v>8</v>
      </c>
      <c r="I130" s="9">
        <f>IF(H141=0, "-", H130/H141)</f>
        <v>4.878048780487805E-2</v>
      </c>
      <c r="J130" s="8">
        <f t="shared" si="10"/>
        <v>-1</v>
      </c>
      <c r="K130" s="9">
        <f t="shared" si="11"/>
        <v>-0.25</v>
      </c>
    </row>
    <row r="131" spans="1:11" x14ac:dyDescent="0.25">
      <c r="A131" s="7" t="s">
        <v>276</v>
      </c>
      <c r="B131" s="65">
        <v>1</v>
      </c>
      <c r="C131" s="34">
        <f>IF(B141=0, "-", B131/B141)</f>
        <v>0.33333333333333331</v>
      </c>
      <c r="D131" s="65">
        <v>0</v>
      </c>
      <c r="E131" s="9">
        <f>IF(D141=0, "-", D131/D141)</f>
        <v>0</v>
      </c>
      <c r="F131" s="81">
        <v>1</v>
      </c>
      <c r="G131" s="34">
        <f>IF(F141=0, "-", F131/F141)</f>
        <v>9.9009900990099011E-3</v>
      </c>
      <c r="H131" s="65">
        <v>0</v>
      </c>
      <c r="I131" s="9">
        <f>IF(H141=0, "-", H131/H141)</f>
        <v>0</v>
      </c>
      <c r="J131" s="8" t="str">
        <f t="shared" si="10"/>
        <v>-</v>
      </c>
      <c r="K131" s="9" t="str">
        <f t="shared" si="11"/>
        <v>-</v>
      </c>
    </row>
    <row r="132" spans="1:11" x14ac:dyDescent="0.25">
      <c r="A132" s="7" t="s">
        <v>277</v>
      </c>
      <c r="B132" s="65">
        <v>0</v>
      </c>
      <c r="C132" s="34">
        <f>IF(B141=0, "-", B132/B141)</f>
        <v>0</v>
      </c>
      <c r="D132" s="65">
        <v>1</v>
      </c>
      <c r="E132" s="9">
        <f>IF(D141=0, "-", D132/D141)</f>
        <v>7.6923076923076927E-2</v>
      </c>
      <c r="F132" s="81">
        <v>14</v>
      </c>
      <c r="G132" s="34">
        <f>IF(F141=0, "-", F132/F141)</f>
        <v>0.13861386138613863</v>
      </c>
      <c r="H132" s="65">
        <v>21</v>
      </c>
      <c r="I132" s="9">
        <f>IF(H141=0, "-", H132/H141)</f>
        <v>0.12804878048780488</v>
      </c>
      <c r="J132" s="8">
        <f t="shared" si="10"/>
        <v>-1</v>
      </c>
      <c r="K132" s="9">
        <f t="shared" si="11"/>
        <v>-0.33333333333333331</v>
      </c>
    </row>
    <row r="133" spans="1:11" x14ac:dyDescent="0.25">
      <c r="A133" s="7" t="s">
        <v>278</v>
      </c>
      <c r="B133" s="65">
        <v>0</v>
      </c>
      <c r="C133" s="34">
        <f>IF(B141=0, "-", B133/B141)</f>
        <v>0</v>
      </c>
      <c r="D133" s="65">
        <v>0</v>
      </c>
      <c r="E133" s="9">
        <f>IF(D141=0, "-", D133/D141)</f>
        <v>0</v>
      </c>
      <c r="F133" s="81">
        <v>1</v>
      </c>
      <c r="G133" s="34">
        <f>IF(F141=0, "-", F133/F141)</f>
        <v>9.9009900990099011E-3</v>
      </c>
      <c r="H133" s="65">
        <v>3</v>
      </c>
      <c r="I133" s="9">
        <f>IF(H141=0, "-", H133/H141)</f>
        <v>1.8292682926829267E-2</v>
      </c>
      <c r="J133" s="8" t="str">
        <f t="shared" si="10"/>
        <v>-</v>
      </c>
      <c r="K133" s="9">
        <f t="shared" si="11"/>
        <v>-0.66666666666666663</v>
      </c>
    </row>
    <row r="134" spans="1:11" x14ac:dyDescent="0.25">
      <c r="A134" s="7" t="s">
        <v>279</v>
      </c>
      <c r="B134" s="65">
        <v>0</v>
      </c>
      <c r="C134" s="34">
        <f>IF(B141=0, "-", B134/B141)</f>
        <v>0</v>
      </c>
      <c r="D134" s="65">
        <v>0</v>
      </c>
      <c r="E134" s="9">
        <f>IF(D141=0, "-", D134/D141)</f>
        <v>0</v>
      </c>
      <c r="F134" s="81">
        <v>1</v>
      </c>
      <c r="G134" s="34">
        <f>IF(F141=0, "-", F134/F141)</f>
        <v>9.9009900990099011E-3</v>
      </c>
      <c r="H134" s="65">
        <v>2</v>
      </c>
      <c r="I134" s="9">
        <f>IF(H141=0, "-", H134/H141)</f>
        <v>1.2195121951219513E-2</v>
      </c>
      <c r="J134" s="8" t="str">
        <f t="shared" si="10"/>
        <v>-</v>
      </c>
      <c r="K134" s="9">
        <f t="shared" si="11"/>
        <v>-0.5</v>
      </c>
    </row>
    <row r="135" spans="1:11" x14ac:dyDescent="0.25">
      <c r="A135" s="7" t="s">
        <v>280</v>
      </c>
      <c r="B135" s="65">
        <v>0</v>
      </c>
      <c r="C135" s="34">
        <f>IF(B141=0, "-", B135/B141)</f>
        <v>0</v>
      </c>
      <c r="D135" s="65">
        <v>0</v>
      </c>
      <c r="E135" s="9">
        <f>IF(D141=0, "-", D135/D141)</f>
        <v>0</v>
      </c>
      <c r="F135" s="81">
        <v>0</v>
      </c>
      <c r="G135" s="34">
        <f>IF(F141=0, "-", F135/F141)</f>
        <v>0</v>
      </c>
      <c r="H135" s="65">
        <v>1</v>
      </c>
      <c r="I135" s="9">
        <f>IF(H141=0, "-", H135/H141)</f>
        <v>6.0975609756097563E-3</v>
      </c>
      <c r="J135" s="8" t="str">
        <f t="shared" si="10"/>
        <v>-</v>
      </c>
      <c r="K135" s="9">
        <f t="shared" si="11"/>
        <v>-1</v>
      </c>
    </row>
    <row r="136" spans="1:11" x14ac:dyDescent="0.25">
      <c r="A136" s="7" t="s">
        <v>281</v>
      </c>
      <c r="B136" s="65">
        <v>0</v>
      </c>
      <c r="C136" s="34">
        <f>IF(B141=0, "-", B136/B141)</f>
        <v>0</v>
      </c>
      <c r="D136" s="65">
        <v>1</v>
      </c>
      <c r="E136" s="9">
        <f>IF(D141=0, "-", D136/D141)</f>
        <v>7.6923076923076927E-2</v>
      </c>
      <c r="F136" s="81">
        <v>10</v>
      </c>
      <c r="G136" s="34">
        <f>IF(F141=0, "-", F136/F141)</f>
        <v>9.9009900990099015E-2</v>
      </c>
      <c r="H136" s="65">
        <v>15</v>
      </c>
      <c r="I136" s="9">
        <f>IF(H141=0, "-", H136/H141)</f>
        <v>9.1463414634146339E-2</v>
      </c>
      <c r="J136" s="8">
        <f t="shared" si="10"/>
        <v>-1</v>
      </c>
      <c r="K136" s="9">
        <f t="shared" si="11"/>
        <v>-0.33333333333333331</v>
      </c>
    </row>
    <row r="137" spans="1:11" x14ac:dyDescent="0.25">
      <c r="A137" s="7" t="s">
        <v>282</v>
      </c>
      <c r="B137" s="65">
        <v>0</v>
      </c>
      <c r="C137" s="34">
        <f>IF(B141=0, "-", B137/B141)</f>
        <v>0</v>
      </c>
      <c r="D137" s="65">
        <v>0</v>
      </c>
      <c r="E137" s="9">
        <f>IF(D141=0, "-", D137/D141)</f>
        <v>0</v>
      </c>
      <c r="F137" s="81">
        <v>3</v>
      </c>
      <c r="G137" s="34">
        <f>IF(F141=0, "-", F137/F141)</f>
        <v>2.9702970297029702E-2</v>
      </c>
      <c r="H137" s="65">
        <v>3</v>
      </c>
      <c r="I137" s="9">
        <f>IF(H141=0, "-", H137/H141)</f>
        <v>1.8292682926829267E-2</v>
      </c>
      <c r="J137" s="8" t="str">
        <f t="shared" si="10"/>
        <v>-</v>
      </c>
      <c r="K137" s="9">
        <f t="shared" si="11"/>
        <v>0</v>
      </c>
    </row>
    <row r="138" spans="1:11" x14ac:dyDescent="0.25">
      <c r="A138" s="7" t="s">
        <v>283</v>
      </c>
      <c r="B138" s="65">
        <v>0</v>
      </c>
      <c r="C138" s="34">
        <f>IF(B141=0, "-", B138/B141)</f>
        <v>0</v>
      </c>
      <c r="D138" s="65">
        <v>1</v>
      </c>
      <c r="E138" s="9">
        <f>IF(D141=0, "-", D138/D141)</f>
        <v>7.6923076923076927E-2</v>
      </c>
      <c r="F138" s="81">
        <v>18</v>
      </c>
      <c r="G138" s="34">
        <f>IF(F141=0, "-", F138/F141)</f>
        <v>0.17821782178217821</v>
      </c>
      <c r="H138" s="65">
        <v>58</v>
      </c>
      <c r="I138" s="9">
        <f>IF(H141=0, "-", H138/H141)</f>
        <v>0.35365853658536583</v>
      </c>
      <c r="J138" s="8">
        <f t="shared" si="10"/>
        <v>-1</v>
      </c>
      <c r="K138" s="9">
        <f t="shared" si="11"/>
        <v>-0.68965517241379315</v>
      </c>
    </row>
    <row r="139" spans="1:11" x14ac:dyDescent="0.25">
      <c r="A139" s="7" t="s">
        <v>284</v>
      </c>
      <c r="B139" s="65">
        <v>2</v>
      </c>
      <c r="C139" s="34">
        <f>IF(B141=0, "-", B139/B141)</f>
        <v>0.66666666666666663</v>
      </c>
      <c r="D139" s="65">
        <v>6</v>
      </c>
      <c r="E139" s="9">
        <f>IF(D141=0, "-", D139/D141)</f>
        <v>0.46153846153846156</v>
      </c>
      <c r="F139" s="81">
        <v>33</v>
      </c>
      <c r="G139" s="34">
        <f>IF(F141=0, "-", F139/F141)</f>
        <v>0.32673267326732675</v>
      </c>
      <c r="H139" s="65">
        <v>43</v>
      </c>
      <c r="I139" s="9">
        <f>IF(H141=0, "-", H139/H141)</f>
        <v>0.26219512195121952</v>
      </c>
      <c r="J139" s="8">
        <f t="shared" si="10"/>
        <v>-0.66666666666666663</v>
      </c>
      <c r="K139" s="9">
        <f t="shared" si="11"/>
        <v>-0.23255813953488372</v>
      </c>
    </row>
    <row r="140" spans="1:11" x14ac:dyDescent="0.25">
      <c r="A140" s="2"/>
      <c r="B140" s="68"/>
      <c r="C140" s="33"/>
      <c r="D140" s="68"/>
      <c r="E140" s="6"/>
      <c r="F140" s="82"/>
      <c r="G140" s="33"/>
      <c r="H140" s="68"/>
      <c r="I140" s="6"/>
      <c r="J140" s="5"/>
      <c r="K140" s="6"/>
    </row>
    <row r="141" spans="1:11" s="43" customFormat="1" x14ac:dyDescent="0.25">
      <c r="A141" s="162" t="s">
        <v>594</v>
      </c>
      <c r="B141" s="71">
        <f>SUM(B129:B140)</f>
        <v>3</v>
      </c>
      <c r="C141" s="40">
        <f>B141/8635</f>
        <v>3.4742327735958308E-4</v>
      </c>
      <c r="D141" s="71">
        <f>SUM(D129:D140)</f>
        <v>13</v>
      </c>
      <c r="E141" s="41">
        <f>D141/7692</f>
        <v>1.6900676027041082E-3</v>
      </c>
      <c r="F141" s="77">
        <f>SUM(F129:F140)</f>
        <v>101</v>
      </c>
      <c r="G141" s="42">
        <f>F141/105905</f>
        <v>9.5368490628393375E-4</v>
      </c>
      <c r="H141" s="71">
        <f>SUM(H129:H140)</f>
        <v>164</v>
      </c>
      <c r="I141" s="41">
        <f>H141/106134</f>
        <v>1.5452164245199464E-3</v>
      </c>
      <c r="J141" s="37">
        <f>IF(D141=0, "-", IF((B141-D141)/D141&lt;10, (B141-D141)/D141, "&gt;999%"))</f>
        <v>-0.76923076923076927</v>
      </c>
      <c r="K141" s="38">
        <f>IF(H141=0, "-", IF((F141-H141)/H141&lt;10, (F141-H141)/H141, "&gt;999%"))</f>
        <v>-0.38414634146341464</v>
      </c>
    </row>
    <row r="142" spans="1:11" x14ac:dyDescent="0.25">
      <c r="B142" s="83"/>
      <c r="D142" s="83"/>
      <c r="F142" s="83"/>
      <c r="H142" s="83"/>
    </row>
    <row r="143" spans="1:11" s="43" customFormat="1" x14ac:dyDescent="0.25">
      <c r="A143" s="162" t="s">
        <v>593</v>
      </c>
      <c r="B143" s="71">
        <v>31</v>
      </c>
      <c r="C143" s="40">
        <f>B143/8635</f>
        <v>3.5900405327156919E-3</v>
      </c>
      <c r="D143" s="71">
        <v>24</v>
      </c>
      <c r="E143" s="41">
        <f>D143/7692</f>
        <v>3.1201248049921998E-3</v>
      </c>
      <c r="F143" s="77">
        <v>396</v>
      </c>
      <c r="G143" s="42">
        <f>F143/105905</f>
        <v>3.7392002266181954E-3</v>
      </c>
      <c r="H143" s="71">
        <v>337</v>
      </c>
      <c r="I143" s="41">
        <f>H143/106134</f>
        <v>3.1752313113611094E-3</v>
      </c>
      <c r="J143" s="37">
        <f>IF(D143=0, "-", IF((B143-D143)/D143&lt;10, (B143-D143)/D143, "&gt;999%"))</f>
        <v>0.29166666666666669</v>
      </c>
      <c r="K143" s="38">
        <f>IF(H143=0, "-", IF((F143-H143)/H143&lt;10, (F143-H143)/H143, "&gt;999%"))</f>
        <v>0.17507418397626112</v>
      </c>
    </row>
    <row r="144" spans="1:11" x14ac:dyDescent="0.25">
      <c r="B144" s="83"/>
      <c r="D144" s="83"/>
      <c r="F144" s="83"/>
      <c r="H144" s="83"/>
    </row>
    <row r="145" spans="1:11" ht="15.6" x14ac:dyDescent="0.3">
      <c r="A145" s="164" t="s">
        <v>118</v>
      </c>
      <c r="B145" s="196" t="s">
        <v>1</v>
      </c>
      <c r="C145" s="200"/>
      <c r="D145" s="200"/>
      <c r="E145" s="197"/>
      <c r="F145" s="196" t="s">
        <v>14</v>
      </c>
      <c r="G145" s="200"/>
      <c r="H145" s="200"/>
      <c r="I145" s="197"/>
      <c r="J145" s="196" t="s">
        <v>15</v>
      </c>
      <c r="K145" s="197"/>
    </row>
    <row r="146" spans="1:11" x14ac:dyDescent="0.25">
      <c r="A146" s="22"/>
      <c r="B146" s="196">
        <f>VALUE(RIGHT($B$2, 4))</f>
        <v>2022</v>
      </c>
      <c r="C146" s="197"/>
      <c r="D146" s="196">
        <f>B146-1</f>
        <v>2021</v>
      </c>
      <c r="E146" s="204"/>
      <c r="F146" s="196">
        <f>B146</f>
        <v>2022</v>
      </c>
      <c r="G146" s="204"/>
      <c r="H146" s="196">
        <f>D146</f>
        <v>2021</v>
      </c>
      <c r="I146" s="204"/>
      <c r="J146" s="140" t="s">
        <v>4</v>
      </c>
      <c r="K146" s="141" t="s">
        <v>2</v>
      </c>
    </row>
    <row r="147" spans="1:11" x14ac:dyDescent="0.25">
      <c r="A147" s="163" t="s">
        <v>146</v>
      </c>
      <c r="B147" s="61" t="s">
        <v>12</v>
      </c>
      <c r="C147" s="62" t="s">
        <v>13</v>
      </c>
      <c r="D147" s="61" t="s">
        <v>12</v>
      </c>
      <c r="E147" s="63" t="s">
        <v>13</v>
      </c>
      <c r="F147" s="62" t="s">
        <v>12</v>
      </c>
      <c r="G147" s="62" t="s">
        <v>13</v>
      </c>
      <c r="H147" s="61" t="s">
        <v>12</v>
      </c>
      <c r="I147" s="63" t="s">
        <v>13</v>
      </c>
      <c r="J147" s="61"/>
      <c r="K147" s="63"/>
    </row>
    <row r="148" spans="1:11" x14ac:dyDescent="0.25">
      <c r="A148" s="7" t="s">
        <v>285</v>
      </c>
      <c r="B148" s="65">
        <v>0</v>
      </c>
      <c r="C148" s="34" t="str">
        <f>IF(B150=0, "-", B148/B150)</f>
        <v>-</v>
      </c>
      <c r="D148" s="65">
        <v>1</v>
      </c>
      <c r="E148" s="9">
        <f>IF(D150=0, "-", D148/D150)</f>
        <v>1</v>
      </c>
      <c r="F148" s="81">
        <v>7</v>
      </c>
      <c r="G148" s="34">
        <f>IF(F150=0, "-", F148/F150)</f>
        <v>1</v>
      </c>
      <c r="H148" s="65">
        <v>9</v>
      </c>
      <c r="I148" s="9">
        <f>IF(H150=0, "-", H148/H150)</f>
        <v>1</v>
      </c>
      <c r="J148" s="8">
        <f>IF(D148=0, "-", IF((B148-D148)/D148&lt;10, (B148-D148)/D148, "&gt;999%"))</f>
        <v>-1</v>
      </c>
      <c r="K148" s="9">
        <f>IF(H148=0, "-", IF((F148-H148)/H148&lt;10, (F148-H148)/H148, "&gt;999%"))</f>
        <v>-0.22222222222222221</v>
      </c>
    </row>
    <row r="149" spans="1:11" x14ac:dyDescent="0.25">
      <c r="A149" s="2"/>
      <c r="B149" s="68"/>
      <c r="C149" s="33"/>
      <c r="D149" s="68"/>
      <c r="E149" s="6"/>
      <c r="F149" s="82"/>
      <c r="G149" s="33"/>
      <c r="H149" s="68"/>
      <c r="I149" s="6"/>
      <c r="J149" s="5"/>
      <c r="K149" s="6"/>
    </row>
    <row r="150" spans="1:11" s="43" customFormat="1" x14ac:dyDescent="0.25">
      <c r="A150" s="162" t="s">
        <v>592</v>
      </c>
      <c r="B150" s="71">
        <f>SUM(B148:B149)</f>
        <v>0</v>
      </c>
      <c r="C150" s="40">
        <f>B150/8635</f>
        <v>0</v>
      </c>
      <c r="D150" s="71">
        <f>SUM(D148:D149)</f>
        <v>1</v>
      </c>
      <c r="E150" s="41">
        <f>D150/7692</f>
        <v>1.3000520020800833E-4</v>
      </c>
      <c r="F150" s="77">
        <f>SUM(F148:F149)</f>
        <v>7</v>
      </c>
      <c r="G150" s="42">
        <f>F150/105905</f>
        <v>6.6096973702846893E-5</v>
      </c>
      <c r="H150" s="71">
        <f>SUM(H148:H149)</f>
        <v>9</v>
      </c>
      <c r="I150" s="41">
        <f>H150/106134</f>
        <v>8.4798462321216572E-5</v>
      </c>
      <c r="J150" s="37">
        <f>IF(D150=0, "-", IF((B150-D150)/D150&lt;10, (B150-D150)/D150, "&gt;999%"))</f>
        <v>-1</v>
      </c>
      <c r="K150" s="38">
        <f>IF(H150=0, "-", IF((F150-H150)/H150&lt;10, (F150-H150)/H150, "&gt;999%"))</f>
        <v>-0.22222222222222221</v>
      </c>
    </row>
    <row r="151" spans="1:11" x14ac:dyDescent="0.25">
      <c r="B151" s="83"/>
      <c r="D151" s="83"/>
      <c r="F151" s="83"/>
      <c r="H151" s="83"/>
    </row>
    <row r="152" spans="1:11" x14ac:dyDescent="0.25">
      <c r="A152" s="163" t="s">
        <v>147</v>
      </c>
      <c r="B152" s="61" t="s">
        <v>12</v>
      </c>
      <c r="C152" s="62" t="s">
        <v>13</v>
      </c>
      <c r="D152" s="61" t="s">
        <v>12</v>
      </c>
      <c r="E152" s="63" t="s">
        <v>13</v>
      </c>
      <c r="F152" s="62" t="s">
        <v>12</v>
      </c>
      <c r="G152" s="62" t="s">
        <v>13</v>
      </c>
      <c r="H152" s="61" t="s">
        <v>12</v>
      </c>
      <c r="I152" s="63" t="s">
        <v>13</v>
      </c>
      <c r="J152" s="61"/>
      <c r="K152" s="63"/>
    </row>
    <row r="153" spans="1:11" x14ac:dyDescent="0.25">
      <c r="A153" s="7" t="s">
        <v>286</v>
      </c>
      <c r="B153" s="65">
        <v>1</v>
      </c>
      <c r="C153" s="34">
        <f>IF(B165=0, "-", B153/B165)</f>
        <v>0.5</v>
      </c>
      <c r="D153" s="65">
        <v>1</v>
      </c>
      <c r="E153" s="9">
        <f>IF(D165=0, "-", D153/D165)</f>
        <v>1</v>
      </c>
      <c r="F153" s="81">
        <v>1</v>
      </c>
      <c r="G153" s="34">
        <f>IF(F165=0, "-", F153/F165)</f>
        <v>3.3333333333333333E-2</v>
      </c>
      <c r="H153" s="65">
        <v>3</v>
      </c>
      <c r="I153" s="9">
        <f>IF(H165=0, "-", H153/H165)</f>
        <v>0.1</v>
      </c>
      <c r="J153" s="8">
        <f t="shared" ref="J153:J163" si="12">IF(D153=0, "-", IF((B153-D153)/D153&lt;10, (B153-D153)/D153, "&gt;999%"))</f>
        <v>0</v>
      </c>
      <c r="K153" s="9">
        <f t="shared" ref="K153:K163" si="13">IF(H153=0, "-", IF((F153-H153)/H153&lt;10, (F153-H153)/H153, "&gt;999%"))</f>
        <v>-0.66666666666666663</v>
      </c>
    </row>
    <row r="154" spans="1:11" x14ac:dyDescent="0.25">
      <c r="A154" s="7" t="s">
        <v>287</v>
      </c>
      <c r="B154" s="65">
        <v>0</v>
      </c>
      <c r="C154" s="34">
        <f>IF(B165=0, "-", B154/B165)</f>
        <v>0</v>
      </c>
      <c r="D154" s="65">
        <v>0</v>
      </c>
      <c r="E154" s="9">
        <f>IF(D165=0, "-", D154/D165)</f>
        <v>0</v>
      </c>
      <c r="F154" s="81">
        <v>2</v>
      </c>
      <c r="G154" s="34">
        <f>IF(F165=0, "-", F154/F165)</f>
        <v>6.6666666666666666E-2</v>
      </c>
      <c r="H154" s="65">
        <v>1</v>
      </c>
      <c r="I154" s="9">
        <f>IF(H165=0, "-", H154/H165)</f>
        <v>3.3333333333333333E-2</v>
      </c>
      <c r="J154" s="8" t="str">
        <f t="shared" si="12"/>
        <v>-</v>
      </c>
      <c r="K154" s="9">
        <f t="shared" si="13"/>
        <v>1</v>
      </c>
    </row>
    <row r="155" spans="1:11" x14ac:dyDescent="0.25">
      <c r="A155" s="7" t="s">
        <v>288</v>
      </c>
      <c r="B155" s="65">
        <v>0</v>
      </c>
      <c r="C155" s="34">
        <f>IF(B165=0, "-", B155/B165)</f>
        <v>0</v>
      </c>
      <c r="D155" s="65">
        <v>0</v>
      </c>
      <c r="E155" s="9">
        <f>IF(D165=0, "-", D155/D165)</f>
        <v>0</v>
      </c>
      <c r="F155" s="81">
        <v>0</v>
      </c>
      <c r="G155" s="34">
        <f>IF(F165=0, "-", F155/F165)</f>
        <v>0</v>
      </c>
      <c r="H155" s="65">
        <v>2</v>
      </c>
      <c r="I155" s="9">
        <f>IF(H165=0, "-", H155/H165)</f>
        <v>6.6666666666666666E-2</v>
      </c>
      <c r="J155" s="8" t="str">
        <f t="shared" si="12"/>
        <v>-</v>
      </c>
      <c r="K155" s="9">
        <f t="shared" si="13"/>
        <v>-1</v>
      </c>
    </row>
    <row r="156" spans="1:11" x14ac:dyDescent="0.25">
      <c r="A156" s="7" t="s">
        <v>289</v>
      </c>
      <c r="B156" s="65">
        <v>0</v>
      </c>
      <c r="C156" s="34">
        <f>IF(B165=0, "-", B156/B165)</f>
        <v>0</v>
      </c>
      <c r="D156" s="65">
        <v>0</v>
      </c>
      <c r="E156" s="9">
        <f>IF(D165=0, "-", D156/D165)</f>
        <v>0</v>
      </c>
      <c r="F156" s="81">
        <v>0</v>
      </c>
      <c r="G156" s="34">
        <f>IF(F165=0, "-", F156/F165)</f>
        <v>0</v>
      </c>
      <c r="H156" s="65">
        <v>4</v>
      </c>
      <c r="I156" s="9">
        <f>IF(H165=0, "-", H156/H165)</f>
        <v>0.13333333333333333</v>
      </c>
      <c r="J156" s="8" t="str">
        <f t="shared" si="12"/>
        <v>-</v>
      </c>
      <c r="K156" s="9">
        <f t="shared" si="13"/>
        <v>-1</v>
      </c>
    </row>
    <row r="157" spans="1:11" x14ac:dyDescent="0.25">
      <c r="A157" s="7" t="s">
        <v>290</v>
      </c>
      <c r="B157" s="65">
        <v>0</v>
      </c>
      <c r="C157" s="34">
        <f>IF(B165=0, "-", B157/B165)</f>
        <v>0</v>
      </c>
      <c r="D157" s="65">
        <v>0</v>
      </c>
      <c r="E157" s="9">
        <f>IF(D165=0, "-", D157/D165)</f>
        <v>0</v>
      </c>
      <c r="F157" s="81">
        <v>0</v>
      </c>
      <c r="G157" s="34">
        <f>IF(F165=0, "-", F157/F165)</f>
        <v>0</v>
      </c>
      <c r="H157" s="65">
        <v>2</v>
      </c>
      <c r="I157" s="9">
        <f>IF(H165=0, "-", H157/H165)</f>
        <v>6.6666666666666666E-2</v>
      </c>
      <c r="J157" s="8" t="str">
        <f t="shared" si="12"/>
        <v>-</v>
      </c>
      <c r="K157" s="9">
        <f t="shared" si="13"/>
        <v>-1</v>
      </c>
    </row>
    <row r="158" spans="1:11" x14ac:dyDescent="0.25">
      <c r="A158" s="7" t="s">
        <v>291</v>
      </c>
      <c r="B158" s="65">
        <v>0</v>
      </c>
      <c r="C158" s="34">
        <f>IF(B165=0, "-", B158/B165)</f>
        <v>0</v>
      </c>
      <c r="D158" s="65">
        <v>0</v>
      </c>
      <c r="E158" s="9">
        <f>IF(D165=0, "-", D158/D165)</f>
        <v>0</v>
      </c>
      <c r="F158" s="81">
        <v>2</v>
      </c>
      <c r="G158" s="34">
        <f>IF(F165=0, "-", F158/F165)</f>
        <v>6.6666666666666666E-2</v>
      </c>
      <c r="H158" s="65">
        <v>3</v>
      </c>
      <c r="I158" s="9">
        <f>IF(H165=0, "-", H158/H165)</f>
        <v>0.1</v>
      </c>
      <c r="J158" s="8" t="str">
        <f t="shared" si="12"/>
        <v>-</v>
      </c>
      <c r="K158" s="9">
        <f t="shared" si="13"/>
        <v>-0.33333333333333331</v>
      </c>
    </row>
    <row r="159" spans="1:11" x14ac:dyDescent="0.25">
      <c r="A159" s="7" t="s">
        <v>292</v>
      </c>
      <c r="B159" s="65">
        <v>0</v>
      </c>
      <c r="C159" s="34">
        <f>IF(B165=0, "-", B159/B165)</f>
        <v>0</v>
      </c>
      <c r="D159" s="65">
        <v>0</v>
      </c>
      <c r="E159" s="9">
        <f>IF(D165=0, "-", D159/D165)</f>
        <v>0</v>
      </c>
      <c r="F159" s="81">
        <v>2</v>
      </c>
      <c r="G159" s="34">
        <f>IF(F165=0, "-", F159/F165)</f>
        <v>6.6666666666666666E-2</v>
      </c>
      <c r="H159" s="65">
        <v>0</v>
      </c>
      <c r="I159" s="9">
        <f>IF(H165=0, "-", H159/H165)</f>
        <v>0</v>
      </c>
      <c r="J159" s="8" t="str">
        <f t="shared" si="12"/>
        <v>-</v>
      </c>
      <c r="K159" s="9" t="str">
        <f t="shared" si="13"/>
        <v>-</v>
      </c>
    </row>
    <row r="160" spans="1:11" x14ac:dyDescent="0.25">
      <c r="A160" s="7" t="s">
        <v>293</v>
      </c>
      <c r="B160" s="65">
        <v>0</v>
      </c>
      <c r="C160" s="34">
        <f>IF(B165=0, "-", B160/B165)</f>
        <v>0</v>
      </c>
      <c r="D160" s="65">
        <v>0</v>
      </c>
      <c r="E160" s="9">
        <f>IF(D165=0, "-", D160/D165)</f>
        <v>0</v>
      </c>
      <c r="F160" s="81">
        <v>4</v>
      </c>
      <c r="G160" s="34">
        <f>IF(F165=0, "-", F160/F165)</f>
        <v>0.13333333333333333</v>
      </c>
      <c r="H160" s="65">
        <v>0</v>
      </c>
      <c r="I160" s="9">
        <f>IF(H165=0, "-", H160/H165)</f>
        <v>0</v>
      </c>
      <c r="J160" s="8" t="str">
        <f t="shared" si="12"/>
        <v>-</v>
      </c>
      <c r="K160" s="9" t="str">
        <f t="shared" si="13"/>
        <v>-</v>
      </c>
    </row>
    <row r="161" spans="1:11" x14ac:dyDescent="0.25">
      <c r="A161" s="7" t="s">
        <v>294</v>
      </c>
      <c r="B161" s="65">
        <v>0</v>
      </c>
      <c r="C161" s="34">
        <f>IF(B165=0, "-", B161/B165)</f>
        <v>0</v>
      </c>
      <c r="D161" s="65">
        <v>0</v>
      </c>
      <c r="E161" s="9">
        <f>IF(D165=0, "-", D161/D165)</f>
        <v>0</v>
      </c>
      <c r="F161" s="81">
        <v>12</v>
      </c>
      <c r="G161" s="34">
        <f>IF(F165=0, "-", F161/F165)</f>
        <v>0.4</v>
      </c>
      <c r="H161" s="65">
        <v>11</v>
      </c>
      <c r="I161" s="9">
        <f>IF(H165=0, "-", H161/H165)</f>
        <v>0.36666666666666664</v>
      </c>
      <c r="J161" s="8" t="str">
        <f t="shared" si="12"/>
        <v>-</v>
      </c>
      <c r="K161" s="9">
        <f t="shared" si="13"/>
        <v>9.0909090909090912E-2</v>
      </c>
    </row>
    <row r="162" spans="1:11" x14ac:dyDescent="0.25">
      <c r="A162" s="7" t="s">
        <v>295</v>
      </c>
      <c r="B162" s="65">
        <v>0</v>
      </c>
      <c r="C162" s="34">
        <f>IF(B165=0, "-", B162/B165)</f>
        <v>0</v>
      </c>
      <c r="D162" s="65">
        <v>0</v>
      </c>
      <c r="E162" s="9">
        <f>IF(D165=0, "-", D162/D165)</f>
        <v>0</v>
      </c>
      <c r="F162" s="81">
        <v>4</v>
      </c>
      <c r="G162" s="34">
        <f>IF(F165=0, "-", F162/F165)</f>
        <v>0.13333333333333333</v>
      </c>
      <c r="H162" s="65">
        <v>2</v>
      </c>
      <c r="I162" s="9">
        <f>IF(H165=0, "-", H162/H165)</f>
        <v>6.6666666666666666E-2</v>
      </c>
      <c r="J162" s="8" t="str">
        <f t="shared" si="12"/>
        <v>-</v>
      </c>
      <c r="K162" s="9">
        <f t="shared" si="13"/>
        <v>1</v>
      </c>
    </row>
    <row r="163" spans="1:11" x14ac:dyDescent="0.25">
      <c r="A163" s="7" t="s">
        <v>296</v>
      </c>
      <c r="B163" s="65">
        <v>1</v>
      </c>
      <c r="C163" s="34">
        <f>IF(B165=0, "-", B163/B165)</f>
        <v>0.5</v>
      </c>
      <c r="D163" s="65">
        <v>0</v>
      </c>
      <c r="E163" s="9">
        <f>IF(D165=0, "-", D163/D165)</f>
        <v>0</v>
      </c>
      <c r="F163" s="81">
        <v>3</v>
      </c>
      <c r="G163" s="34">
        <f>IF(F165=0, "-", F163/F165)</f>
        <v>0.1</v>
      </c>
      <c r="H163" s="65">
        <v>2</v>
      </c>
      <c r="I163" s="9">
        <f>IF(H165=0, "-", H163/H165)</f>
        <v>6.6666666666666666E-2</v>
      </c>
      <c r="J163" s="8" t="str">
        <f t="shared" si="12"/>
        <v>-</v>
      </c>
      <c r="K163" s="9">
        <f t="shared" si="13"/>
        <v>0.5</v>
      </c>
    </row>
    <row r="164" spans="1:11" x14ac:dyDescent="0.25">
      <c r="A164" s="2"/>
      <c r="B164" s="68"/>
      <c r="C164" s="33"/>
      <c r="D164" s="68"/>
      <c r="E164" s="6"/>
      <c r="F164" s="82"/>
      <c r="G164" s="33"/>
      <c r="H164" s="68"/>
      <c r="I164" s="6"/>
      <c r="J164" s="5"/>
      <c r="K164" s="6"/>
    </row>
    <row r="165" spans="1:11" s="43" customFormat="1" x14ac:dyDescent="0.25">
      <c r="A165" s="162" t="s">
        <v>591</v>
      </c>
      <c r="B165" s="71">
        <f>SUM(B153:B164)</f>
        <v>2</v>
      </c>
      <c r="C165" s="40">
        <f>B165/8635</f>
        <v>2.3161551823972206E-4</v>
      </c>
      <c r="D165" s="71">
        <f>SUM(D153:D164)</f>
        <v>1</v>
      </c>
      <c r="E165" s="41">
        <f>D165/7692</f>
        <v>1.3000520020800833E-4</v>
      </c>
      <c r="F165" s="77">
        <f>SUM(F153:F164)</f>
        <v>30</v>
      </c>
      <c r="G165" s="42">
        <f>F165/105905</f>
        <v>2.8327274444077237E-4</v>
      </c>
      <c r="H165" s="71">
        <f>SUM(H153:H164)</f>
        <v>30</v>
      </c>
      <c r="I165" s="41">
        <f>H165/106134</f>
        <v>2.8266154107072194E-4</v>
      </c>
      <c r="J165" s="37">
        <f>IF(D165=0, "-", IF((B165-D165)/D165&lt;10, (B165-D165)/D165, "&gt;999%"))</f>
        <v>1</v>
      </c>
      <c r="K165" s="38">
        <f>IF(H165=0, "-", IF((F165-H165)/H165&lt;10, (F165-H165)/H165, "&gt;999%"))</f>
        <v>0</v>
      </c>
    </row>
    <row r="166" spans="1:11" x14ac:dyDescent="0.25">
      <c r="B166" s="83"/>
      <c r="D166" s="83"/>
      <c r="F166" s="83"/>
      <c r="H166" s="83"/>
    </row>
    <row r="167" spans="1:11" s="43" customFormat="1" x14ac:dyDescent="0.25">
      <c r="A167" s="162" t="s">
        <v>590</v>
      </c>
      <c r="B167" s="71">
        <v>2</v>
      </c>
      <c r="C167" s="40">
        <f>B167/8635</f>
        <v>2.3161551823972206E-4</v>
      </c>
      <c r="D167" s="71">
        <v>2</v>
      </c>
      <c r="E167" s="41">
        <f>D167/7692</f>
        <v>2.6001040041601667E-4</v>
      </c>
      <c r="F167" s="77">
        <v>37</v>
      </c>
      <c r="G167" s="42">
        <f>F167/105905</f>
        <v>3.4936971814361926E-4</v>
      </c>
      <c r="H167" s="71">
        <v>39</v>
      </c>
      <c r="I167" s="41">
        <f>H167/106134</f>
        <v>3.6746000339193849E-4</v>
      </c>
      <c r="J167" s="37">
        <f>IF(D167=0, "-", IF((B167-D167)/D167&lt;10, (B167-D167)/D167, "&gt;999%"))</f>
        <v>0</v>
      </c>
      <c r="K167" s="38">
        <f>IF(H167=0, "-", IF((F167-H167)/H167&lt;10, (F167-H167)/H167, "&gt;999%"))</f>
        <v>-5.128205128205128E-2</v>
      </c>
    </row>
    <row r="168" spans="1:11" x14ac:dyDescent="0.25">
      <c r="B168" s="83"/>
      <c r="D168" s="83"/>
      <c r="F168" s="83"/>
      <c r="H168" s="83"/>
    </row>
    <row r="169" spans="1:11" ht="15.6" x14ac:dyDescent="0.3">
      <c r="A169" s="164" t="s">
        <v>119</v>
      </c>
      <c r="B169" s="196" t="s">
        <v>1</v>
      </c>
      <c r="C169" s="200"/>
      <c r="D169" s="200"/>
      <c r="E169" s="197"/>
      <c r="F169" s="196" t="s">
        <v>14</v>
      </c>
      <c r="G169" s="200"/>
      <c r="H169" s="200"/>
      <c r="I169" s="197"/>
      <c r="J169" s="196" t="s">
        <v>15</v>
      </c>
      <c r="K169" s="197"/>
    </row>
    <row r="170" spans="1:11" x14ac:dyDescent="0.25">
      <c r="A170" s="22"/>
      <c r="B170" s="196">
        <f>VALUE(RIGHT($B$2, 4))</f>
        <v>2022</v>
      </c>
      <c r="C170" s="197"/>
      <c r="D170" s="196">
        <f>B170-1</f>
        <v>2021</v>
      </c>
      <c r="E170" s="204"/>
      <c r="F170" s="196">
        <f>B170</f>
        <v>2022</v>
      </c>
      <c r="G170" s="204"/>
      <c r="H170" s="196">
        <f>D170</f>
        <v>2021</v>
      </c>
      <c r="I170" s="204"/>
      <c r="J170" s="140" t="s">
        <v>4</v>
      </c>
      <c r="K170" s="141" t="s">
        <v>2</v>
      </c>
    </row>
    <row r="171" spans="1:11" x14ac:dyDescent="0.25">
      <c r="A171" s="163" t="s">
        <v>148</v>
      </c>
      <c r="B171" s="61" t="s">
        <v>12</v>
      </c>
      <c r="C171" s="62" t="s">
        <v>13</v>
      </c>
      <c r="D171" s="61" t="s">
        <v>12</v>
      </c>
      <c r="E171" s="63" t="s">
        <v>13</v>
      </c>
      <c r="F171" s="62" t="s">
        <v>12</v>
      </c>
      <c r="G171" s="62" t="s">
        <v>13</v>
      </c>
      <c r="H171" s="61" t="s">
        <v>12</v>
      </c>
      <c r="I171" s="63" t="s">
        <v>13</v>
      </c>
      <c r="J171" s="61"/>
      <c r="K171" s="63"/>
    </row>
    <row r="172" spans="1:11" x14ac:dyDescent="0.25">
      <c r="A172" s="7" t="s">
        <v>297</v>
      </c>
      <c r="B172" s="65">
        <v>0</v>
      </c>
      <c r="C172" s="34">
        <f>IF(B181=0, "-", B172/B181)</f>
        <v>0</v>
      </c>
      <c r="D172" s="65">
        <v>11</v>
      </c>
      <c r="E172" s="9">
        <f>IF(D181=0, "-", D172/D181)</f>
        <v>0.13580246913580246</v>
      </c>
      <c r="F172" s="81">
        <v>37</v>
      </c>
      <c r="G172" s="34">
        <f>IF(F181=0, "-", F172/F181)</f>
        <v>4.1479820627802692E-2</v>
      </c>
      <c r="H172" s="65">
        <v>92</v>
      </c>
      <c r="I172" s="9">
        <f>IF(H181=0, "-", H172/H181)</f>
        <v>0.11734693877551021</v>
      </c>
      <c r="J172" s="8">
        <f t="shared" ref="J172:J179" si="14">IF(D172=0, "-", IF((B172-D172)/D172&lt;10, (B172-D172)/D172, "&gt;999%"))</f>
        <v>-1</v>
      </c>
      <c r="K172" s="9">
        <f t="shared" ref="K172:K179" si="15">IF(H172=0, "-", IF((F172-H172)/H172&lt;10, (F172-H172)/H172, "&gt;999%"))</f>
        <v>-0.59782608695652173</v>
      </c>
    </row>
    <row r="173" spans="1:11" x14ac:dyDescent="0.25">
      <c r="A173" s="7" t="s">
        <v>298</v>
      </c>
      <c r="B173" s="65">
        <v>0</v>
      </c>
      <c r="C173" s="34">
        <f>IF(B181=0, "-", B173/B181)</f>
        <v>0</v>
      </c>
      <c r="D173" s="65">
        <v>0</v>
      </c>
      <c r="E173" s="9">
        <f>IF(D181=0, "-", D173/D181)</f>
        <v>0</v>
      </c>
      <c r="F173" s="81">
        <v>0</v>
      </c>
      <c r="G173" s="34">
        <f>IF(F181=0, "-", F173/F181)</f>
        <v>0</v>
      </c>
      <c r="H173" s="65">
        <v>29</v>
      </c>
      <c r="I173" s="9">
        <f>IF(H181=0, "-", H173/H181)</f>
        <v>3.6989795918367346E-2</v>
      </c>
      <c r="J173" s="8" t="str">
        <f t="shared" si="14"/>
        <v>-</v>
      </c>
      <c r="K173" s="9">
        <f t="shared" si="15"/>
        <v>-1</v>
      </c>
    </row>
    <row r="174" spans="1:11" x14ac:dyDescent="0.25">
      <c r="A174" s="7" t="s">
        <v>299</v>
      </c>
      <c r="B174" s="65">
        <v>10</v>
      </c>
      <c r="C174" s="34">
        <f>IF(B181=0, "-", B174/B181)</f>
        <v>0.12195121951219512</v>
      </c>
      <c r="D174" s="65">
        <v>7</v>
      </c>
      <c r="E174" s="9">
        <f>IF(D181=0, "-", D174/D181)</f>
        <v>8.6419753086419748E-2</v>
      </c>
      <c r="F174" s="81">
        <v>130</v>
      </c>
      <c r="G174" s="34">
        <f>IF(F181=0, "-", F174/F181)</f>
        <v>0.14573991031390135</v>
      </c>
      <c r="H174" s="65">
        <v>47</v>
      </c>
      <c r="I174" s="9">
        <f>IF(H181=0, "-", H174/H181)</f>
        <v>5.9948979591836732E-2</v>
      </c>
      <c r="J174" s="8">
        <f t="shared" si="14"/>
        <v>0.42857142857142855</v>
      </c>
      <c r="K174" s="9">
        <f t="shared" si="15"/>
        <v>1.7659574468085106</v>
      </c>
    </row>
    <row r="175" spans="1:11" x14ac:dyDescent="0.25">
      <c r="A175" s="7" t="s">
        <v>300</v>
      </c>
      <c r="B175" s="65">
        <v>70</v>
      </c>
      <c r="C175" s="34">
        <f>IF(B181=0, "-", B175/B181)</f>
        <v>0.85365853658536583</v>
      </c>
      <c r="D175" s="65">
        <v>58</v>
      </c>
      <c r="E175" s="9">
        <f>IF(D181=0, "-", D175/D181)</f>
        <v>0.71604938271604934</v>
      </c>
      <c r="F175" s="81">
        <v>693</v>
      </c>
      <c r="G175" s="34">
        <f>IF(F181=0, "-", F175/F181)</f>
        <v>0.77690582959641252</v>
      </c>
      <c r="H175" s="65">
        <v>499</v>
      </c>
      <c r="I175" s="9">
        <f>IF(H181=0, "-", H175/H181)</f>
        <v>0.63647959183673475</v>
      </c>
      <c r="J175" s="8">
        <f t="shared" si="14"/>
        <v>0.20689655172413793</v>
      </c>
      <c r="K175" s="9">
        <f t="shared" si="15"/>
        <v>0.38877755511022044</v>
      </c>
    </row>
    <row r="176" spans="1:11" x14ac:dyDescent="0.25">
      <c r="A176" s="7" t="s">
        <v>301</v>
      </c>
      <c r="B176" s="65">
        <v>0</v>
      </c>
      <c r="C176" s="34">
        <f>IF(B181=0, "-", B176/B181)</f>
        <v>0</v>
      </c>
      <c r="D176" s="65">
        <v>3</v>
      </c>
      <c r="E176" s="9">
        <f>IF(D181=0, "-", D176/D181)</f>
        <v>3.7037037037037035E-2</v>
      </c>
      <c r="F176" s="81">
        <v>9</v>
      </c>
      <c r="G176" s="34">
        <f>IF(F181=0, "-", F176/F181)</f>
        <v>1.0089686098654708E-2</v>
      </c>
      <c r="H176" s="65">
        <v>60</v>
      </c>
      <c r="I176" s="9">
        <f>IF(H181=0, "-", H176/H181)</f>
        <v>7.6530612244897961E-2</v>
      </c>
      <c r="J176" s="8">
        <f t="shared" si="14"/>
        <v>-1</v>
      </c>
      <c r="K176" s="9">
        <f t="shared" si="15"/>
        <v>-0.85</v>
      </c>
    </row>
    <row r="177" spans="1:11" x14ac:dyDescent="0.25">
      <c r="A177" s="7" t="s">
        <v>302</v>
      </c>
      <c r="B177" s="65">
        <v>1</v>
      </c>
      <c r="C177" s="34">
        <f>IF(B181=0, "-", B177/B181)</f>
        <v>1.2195121951219513E-2</v>
      </c>
      <c r="D177" s="65">
        <v>1</v>
      </c>
      <c r="E177" s="9">
        <f>IF(D181=0, "-", D177/D181)</f>
        <v>1.2345679012345678E-2</v>
      </c>
      <c r="F177" s="81">
        <v>7</v>
      </c>
      <c r="G177" s="34">
        <f>IF(F181=0, "-", F177/F181)</f>
        <v>7.8475336322869956E-3</v>
      </c>
      <c r="H177" s="65">
        <v>12</v>
      </c>
      <c r="I177" s="9">
        <f>IF(H181=0, "-", H177/H181)</f>
        <v>1.5306122448979591E-2</v>
      </c>
      <c r="J177" s="8">
        <f t="shared" si="14"/>
        <v>0</v>
      </c>
      <c r="K177" s="9">
        <f t="shared" si="15"/>
        <v>-0.41666666666666669</v>
      </c>
    </row>
    <row r="178" spans="1:11" x14ac:dyDescent="0.25">
      <c r="A178" s="7" t="s">
        <v>303</v>
      </c>
      <c r="B178" s="65">
        <v>0</v>
      </c>
      <c r="C178" s="34">
        <f>IF(B181=0, "-", B178/B181)</f>
        <v>0</v>
      </c>
      <c r="D178" s="65">
        <v>0</v>
      </c>
      <c r="E178" s="9">
        <f>IF(D181=0, "-", D178/D181)</f>
        <v>0</v>
      </c>
      <c r="F178" s="81">
        <v>1</v>
      </c>
      <c r="G178" s="34">
        <f>IF(F181=0, "-", F178/F181)</f>
        <v>1.1210762331838565E-3</v>
      </c>
      <c r="H178" s="65">
        <v>6</v>
      </c>
      <c r="I178" s="9">
        <f>IF(H181=0, "-", H178/H181)</f>
        <v>7.6530612244897957E-3</v>
      </c>
      <c r="J178" s="8" t="str">
        <f t="shared" si="14"/>
        <v>-</v>
      </c>
      <c r="K178" s="9">
        <f t="shared" si="15"/>
        <v>-0.83333333333333337</v>
      </c>
    </row>
    <row r="179" spans="1:11" x14ac:dyDescent="0.25">
      <c r="A179" s="7" t="s">
        <v>304</v>
      </c>
      <c r="B179" s="65">
        <v>1</v>
      </c>
      <c r="C179" s="34">
        <f>IF(B181=0, "-", B179/B181)</f>
        <v>1.2195121951219513E-2</v>
      </c>
      <c r="D179" s="65">
        <v>1</v>
      </c>
      <c r="E179" s="9">
        <f>IF(D181=0, "-", D179/D181)</f>
        <v>1.2345679012345678E-2</v>
      </c>
      <c r="F179" s="81">
        <v>15</v>
      </c>
      <c r="G179" s="34">
        <f>IF(F181=0, "-", F179/F181)</f>
        <v>1.6816143497757848E-2</v>
      </c>
      <c r="H179" s="65">
        <v>39</v>
      </c>
      <c r="I179" s="9">
        <f>IF(H181=0, "-", H179/H181)</f>
        <v>4.9744897959183673E-2</v>
      </c>
      <c r="J179" s="8">
        <f t="shared" si="14"/>
        <v>0</v>
      </c>
      <c r="K179" s="9">
        <f t="shared" si="15"/>
        <v>-0.61538461538461542</v>
      </c>
    </row>
    <row r="180" spans="1:11" x14ac:dyDescent="0.25">
      <c r="A180" s="2"/>
      <c r="B180" s="68"/>
      <c r="C180" s="33"/>
      <c r="D180" s="68"/>
      <c r="E180" s="6"/>
      <c r="F180" s="82"/>
      <c r="G180" s="33"/>
      <c r="H180" s="68"/>
      <c r="I180" s="6"/>
      <c r="J180" s="5"/>
      <c r="K180" s="6"/>
    </row>
    <row r="181" spans="1:11" s="43" customFormat="1" x14ac:dyDescent="0.25">
      <c r="A181" s="162" t="s">
        <v>589</v>
      </c>
      <c r="B181" s="71">
        <f>SUM(B172:B180)</f>
        <v>82</v>
      </c>
      <c r="C181" s="40">
        <f>B181/8635</f>
        <v>9.4962362478286048E-3</v>
      </c>
      <c r="D181" s="71">
        <f>SUM(D172:D180)</f>
        <v>81</v>
      </c>
      <c r="E181" s="41">
        <f>D181/7692</f>
        <v>1.0530421216848674E-2</v>
      </c>
      <c r="F181" s="77">
        <f>SUM(F172:F180)</f>
        <v>892</v>
      </c>
      <c r="G181" s="42">
        <f>F181/105905</f>
        <v>8.4226429347056316E-3</v>
      </c>
      <c r="H181" s="71">
        <f>SUM(H172:H180)</f>
        <v>784</v>
      </c>
      <c r="I181" s="41">
        <f>H181/106134</f>
        <v>7.3868882733148658E-3</v>
      </c>
      <c r="J181" s="37">
        <f>IF(D181=0, "-", IF((B181-D181)/D181&lt;10, (B181-D181)/D181, "&gt;999%"))</f>
        <v>1.2345679012345678E-2</v>
      </c>
      <c r="K181" s="38">
        <f>IF(H181=0, "-", IF((F181-H181)/H181&lt;10, (F181-H181)/H181, "&gt;999%"))</f>
        <v>0.13775510204081631</v>
      </c>
    </row>
    <row r="182" spans="1:11" x14ac:dyDescent="0.25">
      <c r="B182" s="83"/>
      <c r="D182" s="83"/>
      <c r="F182" s="83"/>
      <c r="H182" s="83"/>
    </row>
    <row r="183" spans="1:11" x14ac:dyDescent="0.25">
      <c r="A183" s="163" t="s">
        <v>149</v>
      </c>
      <c r="B183" s="61" t="s">
        <v>12</v>
      </c>
      <c r="C183" s="62" t="s">
        <v>13</v>
      </c>
      <c r="D183" s="61" t="s">
        <v>12</v>
      </c>
      <c r="E183" s="63" t="s">
        <v>13</v>
      </c>
      <c r="F183" s="62" t="s">
        <v>12</v>
      </c>
      <c r="G183" s="62" t="s">
        <v>13</v>
      </c>
      <c r="H183" s="61" t="s">
        <v>12</v>
      </c>
      <c r="I183" s="63" t="s">
        <v>13</v>
      </c>
      <c r="J183" s="61"/>
      <c r="K183" s="63"/>
    </row>
    <row r="184" spans="1:11" x14ac:dyDescent="0.25">
      <c r="A184" s="7" t="s">
        <v>305</v>
      </c>
      <c r="B184" s="65">
        <v>1</v>
      </c>
      <c r="C184" s="34">
        <f>IF(B192=0, "-", B184/B192)</f>
        <v>0.25</v>
      </c>
      <c r="D184" s="65">
        <v>0</v>
      </c>
      <c r="E184" s="9">
        <f>IF(D192=0, "-", D184/D192)</f>
        <v>0</v>
      </c>
      <c r="F184" s="81">
        <v>1</v>
      </c>
      <c r="G184" s="34">
        <f>IF(F192=0, "-", F184/F192)</f>
        <v>1.7241379310344827E-2</v>
      </c>
      <c r="H184" s="65">
        <v>0</v>
      </c>
      <c r="I184" s="9">
        <f>IF(H192=0, "-", H184/H192)</f>
        <v>0</v>
      </c>
      <c r="J184" s="8" t="str">
        <f t="shared" ref="J184:J190" si="16">IF(D184=0, "-", IF((B184-D184)/D184&lt;10, (B184-D184)/D184, "&gt;999%"))</f>
        <v>-</v>
      </c>
      <c r="K184" s="9" t="str">
        <f t="shared" ref="K184:K190" si="17">IF(H184=0, "-", IF((F184-H184)/H184&lt;10, (F184-H184)/H184, "&gt;999%"))</f>
        <v>-</v>
      </c>
    </row>
    <row r="185" spans="1:11" x14ac:dyDescent="0.25">
      <c r="A185" s="7" t="s">
        <v>306</v>
      </c>
      <c r="B185" s="65">
        <v>0</v>
      </c>
      <c r="C185" s="34">
        <f>IF(B192=0, "-", B185/B192)</f>
        <v>0</v>
      </c>
      <c r="D185" s="65">
        <v>0</v>
      </c>
      <c r="E185" s="9">
        <f>IF(D192=0, "-", D185/D192)</f>
        <v>0</v>
      </c>
      <c r="F185" s="81">
        <v>1</v>
      </c>
      <c r="G185" s="34">
        <f>IF(F192=0, "-", F185/F192)</f>
        <v>1.7241379310344827E-2</v>
      </c>
      <c r="H185" s="65">
        <v>2</v>
      </c>
      <c r="I185" s="9">
        <f>IF(H192=0, "-", H185/H192)</f>
        <v>2.6315789473684209E-2</v>
      </c>
      <c r="J185" s="8" t="str">
        <f t="shared" si="16"/>
        <v>-</v>
      </c>
      <c r="K185" s="9">
        <f t="shared" si="17"/>
        <v>-0.5</v>
      </c>
    </row>
    <row r="186" spans="1:11" x14ac:dyDescent="0.25">
      <c r="A186" s="7" t="s">
        <v>307</v>
      </c>
      <c r="B186" s="65">
        <v>0</v>
      </c>
      <c r="C186" s="34">
        <f>IF(B192=0, "-", B186/B192)</f>
        <v>0</v>
      </c>
      <c r="D186" s="65">
        <v>3</v>
      </c>
      <c r="E186" s="9">
        <f>IF(D192=0, "-", D186/D192)</f>
        <v>0.27272727272727271</v>
      </c>
      <c r="F186" s="81">
        <v>11</v>
      </c>
      <c r="G186" s="34">
        <f>IF(F192=0, "-", F186/F192)</f>
        <v>0.18965517241379309</v>
      </c>
      <c r="H186" s="65">
        <v>16</v>
      </c>
      <c r="I186" s="9">
        <f>IF(H192=0, "-", H186/H192)</f>
        <v>0.21052631578947367</v>
      </c>
      <c r="J186" s="8">
        <f t="shared" si="16"/>
        <v>-1</v>
      </c>
      <c r="K186" s="9">
        <f t="shared" si="17"/>
        <v>-0.3125</v>
      </c>
    </row>
    <row r="187" spans="1:11" x14ac:dyDescent="0.25">
      <c r="A187" s="7" t="s">
        <v>308</v>
      </c>
      <c r="B187" s="65">
        <v>2</v>
      </c>
      <c r="C187" s="34">
        <f>IF(B192=0, "-", B187/B192)</f>
        <v>0.5</v>
      </c>
      <c r="D187" s="65">
        <v>2</v>
      </c>
      <c r="E187" s="9">
        <f>IF(D192=0, "-", D187/D192)</f>
        <v>0.18181818181818182</v>
      </c>
      <c r="F187" s="81">
        <v>18</v>
      </c>
      <c r="G187" s="34">
        <f>IF(F192=0, "-", F187/F192)</f>
        <v>0.31034482758620691</v>
      </c>
      <c r="H187" s="65">
        <v>17</v>
      </c>
      <c r="I187" s="9">
        <f>IF(H192=0, "-", H187/H192)</f>
        <v>0.22368421052631579</v>
      </c>
      <c r="J187" s="8">
        <f t="shared" si="16"/>
        <v>0</v>
      </c>
      <c r="K187" s="9">
        <f t="shared" si="17"/>
        <v>5.8823529411764705E-2</v>
      </c>
    </row>
    <row r="188" spans="1:11" x14ac:dyDescent="0.25">
      <c r="A188" s="7" t="s">
        <v>309</v>
      </c>
      <c r="B188" s="65">
        <v>0</v>
      </c>
      <c r="C188" s="34">
        <f>IF(B192=0, "-", B188/B192)</f>
        <v>0</v>
      </c>
      <c r="D188" s="65">
        <v>0</v>
      </c>
      <c r="E188" s="9">
        <f>IF(D192=0, "-", D188/D192)</f>
        <v>0</v>
      </c>
      <c r="F188" s="81">
        <v>3</v>
      </c>
      <c r="G188" s="34">
        <f>IF(F192=0, "-", F188/F192)</f>
        <v>5.1724137931034482E-2</v>
      </c>
      <c r="H188" s="65">
        <v>0</v>
      </c>
      <c r="I188" s="9">
        <f>IF(H192=0, "-", H188/H192)</f>
        <v>0</v>
      </c>
      <c r="J188" s="8" t="str">
        <f t="shared" si="16"/>
        <v>-</v>
      </c>
      <c r="K188" s="9" t="str">
        <f t="shared" si="17"/>
        <v>-</v>
      </c>
    </row>
    <row r="189" spans="1:11" x14ac:dyDescent="0.25">
      <c r="A189" s="7" t="s">
        <v>310</v>
      </c>
      <c r="B189" s="65">
        <v>1</v>
      </c>
      <c r="C189" s="34">
        <f>IF(B192=0, "-", B189/B192)</f>
        <v>0.25</v>
      </c>
      <c r="D189" s="65">
        <v>4</v>
      </c>
      <c r="E189" s="9">
        <f>IF(D192=0, "-", D189/D192)</f>
        <v>0.36363636363636365</v>
      </c>
      <c r="F189" s="81">
        <v>22</v>
      </c>
      <c r="G189" s="34">
        <f>IF(F192=0, "-", F189/F192)</f>
        <v>0.37931034482758619</v>
      </c>
      <c r="H189" s="65">
        <v>32</v>
      </c>
      <c r="I189" s="9">
        <f>IF(H192=0, "-", H189/H192)</f>
        <v>0.42105263157894735</v>
      </c>
      <c r="J189" s="8">
        <f t="shared" si="16"/>
        <v>-0.75</v>
      </c>
      <c r="K189" s="9">
        <f t="shared" si="17"/>
        <v>-0.3125</v>
      </c>
    </row>
    <row r="190" spans="1:11" x14ac:dyDescent="0.25">
      <c r="A190" s="7" t="s">
        <v>311</v>
      </c>
      <c r="B190" s="65">
        <v>0</v>
      </c>
      <c r="C190" s="34">
        <f>IF(B192=0, "-", B190/B192)</f>
        <v>0</v>
      </c>
      <c r="D190" s="65">
        <v>2</v>
      </c>
      <c r="E190" s="9">
        <f>IF(D192=0, "-", D190/D192)</f>
        <v>0.18181818181818182</v>
      </c>
      <c r="F190" s="81">
        <v>2</v>
      </c>
      <c r="G190" s="34">
        <f>IF(F192=0, "-", F190/F192)</f>
        <v>3.4482758620689655E-2</v>
      </c>
      <c r="H190" s="65">
        <v>9</v>
      </c>
      <c r="I190" s="9">
        <f>IF(H192=0, "-", H190/H192)</f>
        <v>0.11842105263157894</v>
      </c>
      <c r="J190" s="8">
        <f t="shared" si="16"/>
        <v>-1</v>
      </c>
      <c r="K190" s="9">
        <f t="shared" si="17"/>
        <v>-0.77777777777777779</v>
      </c>
    </row>
    <row r="191" spans="1:11" x14ac:dyDescent="0.25">
      <c r="A191" s="2"/>
      <c r="B191" s="68"/>
      <c r="C191" s="33"/>
      <c r="D191" s="68"/>
      <c r="E191" s="6"/>
      <c r="F191" s="82"/>
      <c r="G191" s="33"/>
      <c r="H191" s="68"/>
      <c r="I191" s="6"/>
      <c r="J191" s="5"/>
      <c r="K191" s="6"/>
    </row>
    <row r="192" spans="1:11" s="43" customFormat="1" x14ac:dyDescent="0.25">
      <c r="A192" s="162" t="s">
        <v>588</v>
      </c>
      <c r="B192" s="71">
        <f>SUM(B184:B191)</f>
        <v>4</v>
      </c>
      <c r="C192" s="40">
        <f>B192/8635</f>
        <v>4.6323103647944412E-4</v>
      </c>
      <c r="D192" s="71">
        <f>SUM(D184:D191)</f>
        <v>11</v>
      </c>
      <c r="E192" s="41">
        <f>D192/7692</f>
        <v>1.4300572022880914E-3</v>
      </c>
      <c r="F192" s="77">
        <f>SUM(F184:F191)</f>
        <v>58</v>
      </c>
      <c r="G192" s="42">
        <f>F192/105905</f>
        <v>5.4766063925215994E-4</v>
      </c>
      <c r="H192" s="71">
        <f>SUM(H184:H191)</f>
        <v>76</v>
      </c>
      <c r="I192" s="41">
        <f>H192/106134</f>
        <v>7.1607590404582891E-4</v>
      </c>
      <c r="J192" s="37">
        <f>IF(D192=0, "-", IF((B192-D192)/D192&lt;10, (B192-D192)/D192, "&gt;999%"))</f>
        <v>-0.63636363636363635</v>
      </c>
      <c r="K192" s="38">
        <f>IF(H192=0, "-", IF((F192-H192)/H192&lt;10, (F192-H192)/H192, "&gt;999%"))</f>
        <v>-0.23684210526315788</v>
      </c>
    </row>
    <row r="193" spans="1:11" x14ac:dyDescent="0.25">
      <c r="B193" s="83"/>
      <c r="D193" s="83"/>
      <c r="F193" s="83"/>
      <c r="H193" s="83"/>
    </row>
    <row r="194" spans="1:11" s="43" customFormat="1" x14ac:dyDescent="0.25">
      <c r="A194" s="162" t="s">
        <v>587</v>
      </c>
      <c r="B194" s="71">
        <v>86</v>
      </c>
      <c r="C194" s="40">
        <f>B194/8635</f>
        <v>9.959467284308049E-3</v>
      </c>
      <c r="D194" s="71">
        <v>92</v>
      </c>
      <c r="E194" s="41">
        <f>D194/7692</f>
        <v>1.1960478419136765E-2</v>
      </c>
      <c r="F194" s="77">
        <v>950</v>
      </c>
      <c r="G194" s="42">
        <f>F194/105905</f>
        <v>8.9703035739577917E-3</v>
      </c>
      <c r="H194" s="71">
        <v>860</v>
      </c>
      <c r="I194" s="41">
        <f>H194/106134</f>
        <v>8.1029641773606945E-3</v>
      </c>
      <c r="J194" s="37">
        <f>IF(D194=0, "-", IF((B194-D194)/D194&lt;10, (B194-D194)/D194, "&gt;999%"))</f>
        <v>-6.5217391304347824E-2</v>
      </c>
      <c r="K194" s="38">
        <f>IF(H194=0, "-", IF((F194-H194)/H194&lt;10, (F194-H194)/H194, "&gt;999%"))</f>
        <v>0.10465116279069768</v>
      </c>
    </row>
    <row r="195" spans="1:11" x14ac:dyDescent="0.25">
      <c r="B195" s="83"/>
      <c r="D195" s="83"/>
      <c r="F195" s="83"/>
      <c r="H195" s="83"/>
    </row>
    <row r="196" spans="1:11" ht="15.6" x14ac:dyDescent="0.3">
      <c r="A196" s="164" t="s">
        <v>120</v>
      </c>
      <c r="B196" s="196" t="s">
        <v>1</v>
      </c>
      <c r="C196" s="200"/>
      <c r="D196" s="200"/>
      <c r="E196" s="197"/>
      <c r="F196" s="196" t="s">
        <v>14</v>
      </c>
      <c r="G196" s="200"/>
      <c r="H196" s="200"/>
      <c r="I196" s="197"/>
      <c r="J196" s="196" t="s">
        <v>15</v>
      </c>
      <c r="K196" s="197"/>
    </row>
    <row r="197" spans="1:11" x14ac:dyDescent="0.25">
      <c r="A197" s="22"/>
      <c r="B197" s="196">
        <f>VALUE(RIGHT($B$2, 4))</f>
        <v>2022</v>
      </c>
      <c r="C197" s="197"/>
      <c r="D197" s="196">
        <f>B197-1</f>
        <v>2021</v>
      </c>
      <c r="E197" s="204"/>
      <c r="F197" s="196">
        <f>B197</f>
        <v>2022</v>
      </c>
      <c r="G197" s="204"/>
      <c r="H197" s="196">
        <f>D197</f>
        <v>2021</v>
      </c>
      <c r="I197" s="204"/>
      <c r="J197" s="140" t="s">
        <v>4</v>
      </c>
      <c r="K197" s="141" t="s">
        <v>2</v>
      </c>
    </row>
    <row r="198" spans="1:11" x14ac:dyDescent="0.25">
      <c r="A198" s="163" t="s">
        <v>150</v>
      </c>
      <c r="B198" s="61" t="s">
        <v>12</v>
      </c>
      <c r="C198" s="62" t="s">
        <v>13</v>
      </c>
      <c r="D198" s="61" t="s">
        <v>12</v>
      </c>
      <c r="E198" s="63" t="s">
        <v>13</v>
      </c>
      <c r="F198" s="62" t="s">
        <v>12</v>
      </c>
      <c r="G198" s="62" t="s">
        <v>13</v>
      </c>
      <c r="H198" s="61" t="s">
        <v>12</v>
      </c>
      <c r="I198" s="63" t="s">
        <v>13</v>
      </c>
      <c r="J198" s="61"/>
      <c r="K198" s="63"/>
    </row>
    <row r="199" spans="1:11" x14ac:dyDescent="0.25">
      <c r="A199" s="7" t="s">
        <v>312</v>
      </c>
      <c r="B199" s="65">
        <v>8</v>
      </c>
      <c r="C199" s="34">
        <f>IF(B209=0, "-", B199/B209)</f>
        <v>0.18604651162790697</v>
      </c>
      <c r="D199" s="65">
        <v>1</v>
      </c>
      <c r="E199" s="9">
        <f>IF(D209=0, "-", D199/D209)</f>
        <v>5.8823529411764705E-2</v>
      </c>
      <c r="F199" s="81">
        <v>37</v>
      </c>
      <c r="G199" s="34">
        <f>IF(F209=0, "-", F199/F209)</f>
        <v>0.11246200607902736</v>
      </c>
      <c r="H199" s="65">
        <v>19</v>
      </c>
      <c r="I199" s="9">
        <f>IF(H209=0, "-", H199/H209)</f>
        <v>5.5072463768115941E-2</v>
      </c>
      <c r="J199" s="8">
        <f t="shared" ref="J199:J207" si="18">IF(D199=0, "-", IF((B199-D199)/D199&lt;10, (B199-D199)/D199, "&gt;999%"))</f>
        <v>7</v>
      </c>
      <c r="K199" s="9">
        <f t="shared" ref="K199:K207" si="19">IF(H199=0, "-", IF((F199-H199)/H199&lt;10, (F199-H199)/H199, "&gt;999%"))</f>
        <v>0.94736842105263153</v>
      </c>
    </row>
    <row r="200" spans="1:11" x14ac:dyDescent="0.25">
      <c r="A200" s="7" t="s">
        <v>313</v>
      </c>
      <c r="B200" s="65">
        <v>16</v>
      </c>
      <c r="C200" s="34">
        <f>IF(B209=0, "-", B200/B209)</f>
        <v>0.37209302325581395</v>
      </c>
      <c r="D200" s="65">
        <v>9</v>
      </c>
      <c r="E200" s="9">
        <f>IF(D209=0, "-", D200/D209)</f>
        <v>0.52941176470588236</v>
      </c>
      <c r="F200" s="81">
        <v>130</v>
      </c>
      <c r="G200" s="34">
        <f>IF(F209=0, "-", F200/F209)</f>
        <v>0.39513677811550152</v>
      </c>
      <c r="H200" s="65">
        <v>184</v>
      </c>
      <c r="I200" s="9">
        <f>IF(H209=0, "-", H200/H209)</f>
        <v>0.53333333333333333</v>
      </c>
      <c r="J200" s="8">
        <f t="shared" si="18"/>
        <v>0.77777777777777779</v>
      </c>
      <c r="K200" s="9">
        <f t="shared" si="19"/>
        <v>-0.29347826086956524</v>
      </c>
    </row>
    <row r="201" spans="1:11" x14ac:dyDescent="0.25">
      <c r="A201" s="7" t="s">
        <v>314</v>
      </c>
      <c r="B201" s="65">
        <v>0</v>
      </c>
      <c r="C201" s="34">
        <f>IF(B209=0, "-", B201/B209)</f>
        <v>0</v>
      </c>
      <c r="D201" s="65">
        <v>0</v>
      </c>
      <c r="E201" s="9">
        <f>IF(D209=0, "-", D201/D209)</f>
        <v>0</v>
      </c>
      <c r="F201" s="81">
        <v>0</v>
      </c>
      <c r="G201" s="34">
        <f>IF(F209=0, "-", F201/F209)</f>
        <v>0</v>
      </c>
      <c r="H201" s="65">
        <v>19</v>
      </c>
      <c r="I201" s="9">
        <f>IF(H209=0, "-", H201/H209)</f>
        <v>5.5072463768115941E-2</v>
      </c>
      <c r="J201" s="8" t="str">
        <f t="shared" si="18"/>
        <v>-</v>
      </c>
      <c r="K201" s="9">
        <f t="shared" si="19"/>
        <v>-1</v>
      </c>
    </row>
    <row r="202" spans="1:11" x14ac:dyDescent="0.25">
      <c r="A202" s="7" t="s">
        <v>315</v>
      </c>
      <c r="B202" s="65">
        <v>1</v>
      </c>
      <c r="C202" s="34">
        <f>IF(B209=0, "-", B202/B209)</f>
        <v>2.3255813953488372E-2</v>
      </c>
      <c r="D202" s="65">
        <v>6</v>
      </c>
      <c r="E202" s="9">
        <f>IF(D209=0, "-", D202/D209)</f>
        <v>0.35294117647058826</v>
      </c>
      <c r="F202" s="81">
        <v>37</v>
      </c>
      <c r="G202" s="34">
        <f>IF(F209=0, "-", F202/F209)</f>
        <v>0.11246200607902736</v>
      </c>
      <c r="H202" s="65">
        <v>53</v>
      </c>
      <c r="I202" s="9">
        <f>IF(H209=0, "-", H202/H209)</f>
        <v>0.15362318840579711</v>
      </c>
      <c r="J202" s="8">
        <f t="shared" si="18"/>
        <v>-0.83333333333333337</v>
      </c>
      <c r="K202" s="9">
        <f t="shared" si="19"/>
        <v>-0.30188679245283018</v>
      </c>
    </row>
    <row r="203" spans="1:11" x14ac:dyDescent="0.25">
      <c r="A203" s="7" t="s">
        <v>316</v>
      </c>
      <c r="B203" s="65">
        <v>0</v>
      </c>
      <c r="C203" s="34">
        <f>IF(B209=0, "-", B203/B209)</f>
        <v>0</v>
      </c>
      <c r="D203" s="65">
        <v>1</v>
      </c>
      <c r="E203" s="9">
        <f>IF(D209=0, "-", D203/D209)</f>
        <v>5.8823529411764705E-2</v>
      </c>
      <c r="F203" s="81">
        <v>9</v>
      </c>
      <c r="G203" s="34">
        <f>IF(F209=0, "-", F203/F209)</f>
        <v>2.7355623100303952E-2</v>
      </c>
      <c r="H203" s="65">
        <v>15</v>
      </c>
      <c r="I203" s="9">
        <f>IF(H209=0, "-", H203/H209)</f>
        <v>4.3478260869565216E-2</v>
      </c>
      <c r="J203" s="8">
        <f t="shared" si="18"/>
        <v>-1</v>
      </c>
      <c r="K203" s="9">
        <f t="shared" si="19"/>
        <v>-0.4</v>
      </c>
    </row>
    <row r="204" spans="1:11" x14ac:dyDescent="0.25">
      <c r="A204" s="7" t="s">
        <v>317</v>
      </c>
      <c r="B204" s="65">
        <v>0</v>
      </c>
      <c r="C204" s="34">
        <f>IF(B209=0, "-", B204/B209)</f>
        <v>0</v>
      </c>
      <c r="D204" s="65">
        <v>0</v>
      </c>
      <c r="E204" s="9">
        <f>IF(D209=0, "-", D204/D209)</f>
        <v>0</v>
      </c>
      <c r="F204" s="81">
        <v>2</v>
      </c>
      <c r="G204" s="34">
        <f>IF(F209=0, "-", F204/F209)</f>
        <v>6.0790273556231003E-3</v>
      </c>
      <c r="H204" s="65">
        <v>21</v>
      </c>
      <c r="I204" s="9">
        <f>IF(H209=0, "-", H204/H209)</f>
        <v>6.0869565217391307E-2</v>
      </c>
      <c r="J204" s="8" t="str">
        <f t="shared" si="18"/>
        <v>-</v>
      </c>
      <c r="K204" s="9">
        <f t="shared" si="19"/>
        <v>-0.90476190476190477</v>
      </c>
    </row>
    <row r="205" spans="1:11" x14ac:dyDescent="0.25">
      <c r="A205" s="7" t="s">
        <v>318</v>
      </c>
      <c r="B205" s="65">
        <v>5</v>
      </c>
      <c r="C205" s="34">
        <f>IF(B209=0, "-", B205/B209)</f>
        <v>0.11627906976744186</v>
      </c>
      <c r="D205" s="65">
        <v>0</v>
      </c>
      <c r="E205" s="9">
        <f>IF(D209=0, "-", D205/D209)</f>
        <v>0</v>
      </c>
      <c r="F205" s="81">
        <v>12</v>
      </c>
      <c r="G205" s="34">
        <f>IF(F209=0, "-", F205/F209)</f>
        <v>3.64741641337386E-2</v>
      </c>
      <c r="H205" s="65">
        <v>0</v>
      </c>
      <c r="I205" s="9">
        <f>IF(H209=0, "-", H205/H209)</f>
        <v>0</v>
      </c>
      <c r="J205" s="8" t="str">
        <f t="shared" si="18"/>
        <v>-</v>
      </c>
      <c r="K205" s="9" t="str">
        <f t="shared" si="19"/>
        <v>-</v>
      </c>
    </row>
    <row r="206" spans="1:11" x14ac:dyDescent="0.25">
      <c r="A206" s="7" t="s">
        <v>319</v>
      </c>
      <c r="B206" s="65">
        <v>9</v>
      </c>
      <c r="C206" s="34">
        <f>IF(B209=0, "-", B206/B209)</f>
        <v>0.20930232558139536</v>
      </c>
      <c r="D206" s="65">
        <v>0</v>
      </c>
      <c r="E206" s="9">
        <f>IF(D209=0, "-", D206/D209)</f>
        <v>0</v>
      </c>
      <c r="F206" s="81">
        <v>86</v>
      </c>
      <c r="G206" s="34">
        <f>IF(F209=0, "-", F206/F209)</f>
        <v>0.26139817629179329</v>
      </c>
      <c r="H206" s="65">
        <v>19</v>
      </c>
      <c r="I206" s="9">
        <f>IF(H209=0, "-", H206/H209)</f>
        <v>5.5072463768115941E-2</v>
      </c>
      <c r="J206" s="8" t="str">
        <f t="shared" si="18"/>
        <v>-</v>
      </c>
      <c r="K206" s="9">
        <f t="shared" si="19"/>
        <v>3.5263157894736841</v>
      </c>
    </row>
    <row r="207" spans="1:11" x14ac:dyDescent="0.25">
      <c r="A207" s="7" t="s">
        <v>320</v>
      </c>
      <c r="B207" s="65">
        <v>4</v>
      </c>
      <c r="C207" s="34">
        <f>IF(B209=0, "-", B207/B209)</f>
        <v>9.3023255813953487E-2</v>
      </c>
      <c r="D207" s="65">
        <v>0</v>
      </c>
      <c r="E207" s="9">
        <f>IF(D209=0, "-", D207/D209)</f>
        <v>0</v>
      </c>
      <c r="F207" s="81">
        <v>16</v>
      </c>
      <c r="G207" s="34">
        <f>IF(F209=0, "-", F207/F209)</f>
        <v>4.8632218844984802E-2</v>
      </c>
      <c r="H207" s="65">
        <v>15</v>
      </c>
      <c r="I207" s="9">
        <f>IF(H209=0, "-", H207/H209)</f>
        <v>4.3478260869565216E-2</v>
      </c>
      <c r="J207" s="8" t="str">
        <f t="shared" si="18"/>
        <v>-</v>
      </c>
      <c r="K207" s="9">
        <f t="shared" si="19"/>
        <v>6.6666666666666666E-2</v>
      </c>
    </row>
    <row r="208" spans="1:11" x14ac:dyDescent="0.25">
      <c r="A208" s="2"/>
      <c r="B208" s="68"/>
      <c r="C208" s="33"/>
      <c r="D208" s="68"/>
      <c r="E208" s="6"/>
      <c r="F208" s="82"/>
      <c r="G208" s="33"/>
      <c r="H208" s="68"/>
      <c r="I208" s="6"/>
      <c r="J208" s="5"/>
      <c r="K208" s="6"/>
    </row>
    <row r="209" spans="1:11" s="43" customFormat="1" x14ac:dyDescent="0.25">
      <c r="A209" s="162" t="s">
        <v>586</v>
      </c>
      <c r="B209" s="71">
        <f>SUM(B199:B208)</f>
        <v>43</v>
      </c>
      <c r="C209" s="40">
        <f>B209/8635</f>
        <v>4.9797336421540245E-3</v>
      </c>
      <c r="D209" s="71">
        <f>SUM(D199:D208)</f>
        <v>17</v>
      </c>
      <c r="E209" s="41">
        <f>D209/7692</f>
        <v>2.2100884035361414E-3</v>
      </c>
      <c r="F209" s="77">
        <f>SUM(F199:F208)</f>
        <v>329</v>
      </c>
      <c r="G209" s="42">
        <f>F209/105905</f>
        <v>3.1065577640338039E-3</v>
      </c>
      <c r="H209" s="71">
        <f>SUM(H199:H208)</f>
        <v>345</v>
      </c>
      <c r="I209" s="41">
        <f>H209/106134</f>
        <v>3.250607722313302E-3</v>
      </c>
      <c r="J209" s="37">
        <f>IF(D209=0, "-", IF((B209-D209)/D209&lt;10, (B209-D209)/D209, "&gt;999%"))</f>
        <v>1.5294117647058822</v>
      </c>
      <c r="K209" s="38">
        <f>IF(H209=0, "-", IF((F209-H209)/H209&lt;10, (F209-H209)/H209, "&gt;999%"))</f>
        <v>-4.6376811594202899E-2</v>
      </c>
    </row>
    <row r="210" spans="1:11" x14ac:dyDescent="0.25">
      <c r="B210" s="83"/>
      <c r="D210" s="83"/>
      <c r="F210" s="83"/>
      <c r="H210" s="83"/>
    </row>
    <row r="211" spans="1:11" x14ac:dyDescent="0.25">
      <c r="A211" s="163" t="s">
        <v>151</v>
      </c>
      <c r="B211" s="61" t="s">
        <v>12</v>
      </c>
      <c r="C211" s="62" t="s">
        <v>13</v>
      </c>
      <c r="D211" s="61" t="s">
        <v>12</v>
      </c>
      <c r="E211" s="63" t="s">
        <v>13</v>
      </c>
      <c r="F211" s="62" t="s">
        <v>12</v>
      </c>
      <c r="G211" s="62" t="s">
        <v>13</v>
      </c>
      <c r="H211" s="61" t="s">
        <v>12</v>
      </c>
      <c r="I211" s="63" t="s">
        <v>13</v>
      </c>
      <c r="J211" s="61"/>
      <c r="K211" s="63"/>
    </row>
    <row r="212" spans="1:11" x14ac:dyDescent="0.25">
      <c r="A212" s="7" t="s">
        <v>321</v>
      </c>
      <c r="B212" s="65">
        <v>0</v>
      </c>
      <c r="C212" s="34">
        <f>IF(B229=0, "-", B212/B229)</f>
        <v>0</v>
      </c>
      <c r="D212" s="65">
        <v>0</v>
      </c>
      <c r="E212" s="9">
        <f>IF(D229=0, "-", D212/D229)</f>
        <v>0</v>
      </c>
      <c r="F212" s="81">
        <v>0</v>
      </c>
      <c r="G212" s="34">
        <f>IF(F229=0, "-", F212/F229)</f>
        <v>0</v>
      </c>
      <c r="H212" s="65">
        <v>1</v>
      </c>
      <c r="I212" s="9">
        <f>IF(H229=0, "-", H212/H229)</f>
        <v>4.464285714285714E-3</v>
      </c>
      <c r="J212" s="8" t="str">
        <f t="shared" ref="J212:J227" si="20">IF(D212=0, "-", IF((B212-D212)/D212&lt;10, (B212-D212)/D212, "&gt;999%"))</f>
        <v>-</v>
      </c>
      <c r="K212" s="9">
        <f t="shared" ref="K212:K227" si="21">IF(H212=0, "-", IF((F212-H212)/H212&lt;10, (F212-H212)/H212, "&gt;999%"))</f>
        <v>-1</v>
      </c>
    </row>
    <row r="213" spans="1:11" x14ac:dyDescent="0.25">
      <c r="A213" s="7" t="s">
        <v>322</v>
      </c>
      <c r="B213" s="65">
        <v>0</v>
      </c>
      <c r="C213" s="34">
        <f>IF(B229=0, "-", B213/B229)</f>
        <v>0</v>
      </c>
      <c r="D213" s="65">
        <v>0</v>
      </c>
      <c r="E213" s="9">
        <f>IF(D229=0, "-", D213/D229)</f>
        <v>0</v>
      </c>
      <c r="F213" s="81">
        <v>0</v>
      </c>
      <c r="G213" s="34">
        <f>IF(F229=0, "-", F213/F229)</f>
        <v>0</v>
      </c>
      <c r="H213" s="65">
        <v>3</v>
      </c>
      <c r="I213" s="9">
        <f>IF(H229=0, "-", H213/H229)</f>
        <v>1.3392857142857142E-2</v>
      </c>
      <c r="J213" s="8" t="str">
        <f t="shared" si="20"/>
        <v>-</v>
      </c>
      <c r="K213" s="9">
        <f t="shared" si="21"/>
        <v>-1</v>
      </c>
    </row>
    <row r="214" spans="1:11" x14ac:dyDescent="0.25">
      <c r="A214" s="7" t="s">
        <v>323</v>
      </c>
      <c r="B214" s="65">
        <v>1</v>
      </c>
      <c r="C214" s="34">
        <f>IF(B229=0, "-", B214/B229)</f>
        <v>0.125</v>
      </c>
      <c r="D214" s="65">
        <v>1</v>
      </c>
      <c r="E214" s="9">
        <f>IF(D229=0, "-", D214/D229)</f>
        <v>5.2631578947368418E-2</v>
      </c>
      <c r="F214" s="81">
        <v>10</v>
      </c>
      <c r="G214" s="34">
        <f>IF(F229=0, "-", F214/F229)</f>
        <v>6.0240963855421686E-2</v>
      </c>
      <c r="H214" s="65">
        <v>14</v>
      </c>
      <c r="I214" s="9">
        <f>IF(H229=0, "-", H214/H229)</f>
        <v>6.25E-2</v>
      </c>
      <c r="J214" s="8">
        <f t="shared" si="20"/>
        <v>0</v>
      </c>
      <c r="K214" s="9">
        <f t="shared" si="21"/>
        <v>-0.2857142857142857</v>
      </c>
    </row>
    <row r="215" spans="1:11" x14ac:dyDescent="0.25">
      <c r="A215" s="7" t="s">
        <v>324</v>
      </c>
      <c r="B215" s="65">
        <v>0</v>
      </c>
      <c r="C215" s="34">
        <f>IF(B229=0, "-", B215/B229)</f>
        <v>0</v>
      </c>
      <c r="D215" s="65">
        <v>0</v>
      </c>
      <c r="E215" s="9">
        <f>IF(D229=0, "-", D215/D229)</f>
        <v>0</v>
      </c>
      <c r="F215" s="81">
        <v>3</v>
      </c>
      <c r="G215" s="34">
        <f>IF(F229=0, "-", F215/F229)</f>
        <v>1.8072289156626505E-2</v>
      </c>
      <c r="H215" s="65">
        <v>1</v>
      </c>
      <c r="I215" s="9">
        <f>IF(H229=0, "-", H215/H229)</f>
        <v>4.464285714285714E-3</v>
      </c>
      <c r="J215" s="8" t="str">
        <f t="shared" si="20"/>
        <v>-</v>
      </c>
      <c r="K215" s="9">
        <f t="shared" si="21"/>
        <v>2</v>
      </c>
    </row>
    <row r="216" spans="1:11" x14ac:dyDescent="0.25">
      <c r="A216" s="7" t="s">
        <v>325</v>
      </c>
      <c r="B216" s="65">
        <v>0</v>
      </c>
      <c r="C216" s="34">
        <f>IF(B229=0, "-", B216/B229)</f>
        <v>0</v>
      </c>
      <c r="D216" s="65">
        <v>5</v>
      </c>
      <c r="E216" s="9">
        <f>IF(D229=0, "-", D216/D229)</f>
        <v>0.26315789473684209</v>
      </c>
      <c r="F216" s="81">
        <v>58</v>
      </c>
      <c r="G216" s="34">
        <f>IF(F229=0, "-", F216/F229)</f>
        <v>0.3493975903614458</v>
      </c>
      <c r="H216" s="65">
        <v>75</v>
      </c>
      <c r="I216" s="9">
        <f>IF(H229=0, "-", H216/H229)</f>
        <v>0.33482142857142855</v>
      </c>
      <c r="J216" s="8">
        <f t="shared" si="20"/>
        <v>-1</v>
      </c>
      <c r="K216" s="9">
        <f t="shared" si="21"/>
        <v>-0.22666666666666666</v>
      </c>
    </row>
    <row r="217" spans="1:11" x14ac:dyDescent="0.25">
      <c r="A217" s="7" t="s">
        <v>326</v>
      </c>
      <c r="B217" s="65">
        <v>0</v>
      </c>
      <c r="C217" s="34">
        <f>IF(B229=0, "-", B217/B229)</f>
        <v>0</v>
      </c>
      <c r="D217" s="65">
        <v>0</v>
      </c>
      <c r="E217" s="9">
        <f>IF(D229=0, "-", D217/D229)</f>
        <v>0</v>
      </c>
      <c r="F217" s="81">
        <v>5</v>
      </c>
      <c r="G217" s="34">
        <f>IF(F229=0, "-", F217/F229)</f>
        <v>3.0120481927710843E-2</v>
      </c>
      <c r="H217" s="65">
        <v>7</v>
      </c>
      <c r="I217" s="9">
        <f>IF(H229=0, "-", H217/H229)</f>
        <v>3.125E-2</v>
      </c>
      <c r="J217" s="8" t="str">
        <f t="shared" si="20"/>
        <v>-</v>
      </c>
      <c r="K217" s="9">
        <f t="shared" si="21"/>
        <v>-0.2857142857142857</v>
      </c>
    </row>
    <row r="218" spans="1:11" x14ac:dyDescent="0.25">
      <c r="A218" s="7" t="s">
        <v>327</v>
      </c>
      <c r="B218" s="65">
        <v>3</v>
      </c>
      <c r="C218" s="34">
        <f>IF(B229=0, "-", B218/B229)</f>
        <v>0.375</v>
      </c>
      <c r="D218" s="65">
        <v>0</v>
      </c>
      <c r="E218" s="9">
        <f>IF(D229=0, "-", D218/D229)</f>
        <v>0</v>
      </c>
      <c r="F218" s="81">
        <v>18</v>
      </c>
      <c r="G218" s="34">
        <f>IF(F229=0, "-", F218/F229)</f>
        <v>0.10843373493975904</v>
      </c>
      <c r="H218" s="65">
        <v>0</v>
      </c>
      <c r="I218" s="9">
        <f>IF(H229=0, "-", H218/H229)</f>
        <v>0</v>
      </c>
      <c r="J218" s="8" t="str">
        <f t="shared" si="20"/>
        <v>-</v>
      </c>
      <c r="K218" s="9" t="str">
        <f t="shared" si="21"/>
        <v>-</v>
      </c>
    </row>
    <row r="219" spans="1:11" x14ac:dyDescent="0.25">
      <c r="A219" s="7" t="s">
        <v>328</v>
      </c>
      <c r="B219" s="65">
        <v>0</v>
      </c>
      <c r="C219" s="34">
        <f>IF(B229=0, "-", B219/B229)</f>
        <v>0</v>
      </c>
      <c r="D219" s="65">
        <v>0</v>
      </c>
      <c r="E219" s="9">
        <f>IF(D229=0, "-", D219/D229)</f>
        <v>0</v>
      </c>
      <c r="F219" s="81">
        <v>1</v>
      </c>
      <c r="G219" s="34">
        <f>IF(F229=0, "-", F219/F229)</f>
        <v>6.024096385542169E-3</v>
      </c>
      <c r="H219" s="65">
        <v>1</v>
      </c>
      <c r="I219" s="9">
        <f>IF(H229=0, "-", H219/H229)</f>
        <v>4.464285714285714E-3</v>
      </c>
      <c r="J219" s="8" t="str">
        <f t="shared" si="20"/>
        <v>-</v>
      </c>
      <c r="K219" s="9">
        <f t="shared" si="21"/>
        <v>0</v>
      </c>
    </row>
    <row r="220" spans="1:11" x14ac:dyDescent="0.25">
      <c r="A220" s="7" t="s">
        <v>329</v>
      </c>
      <c r="B220" s="65">
        <v>0</v>
      </c>
      <c r="C220" s="34">
        <f>IF(B229=0, "-", B220/B229)</f>
        <v>0</v>
      </c>
      <c r="D220" s="65">
        <v>0</v>
      </c>
      <c r="E220" s="9">
        <f>IF(D229=0, "-", D220/D229)</f>
        <v>0</v>
      </c>
      <c r="F220" s="81">
        <v>1</v>
      </c>
      <c r="G220" s="34">
        <f>IF(F229=0, "-", F220/F229)</f>
        <v>6.024096385542169E-3</v>
      </c>
      <c r="H220" s="65">
        <v>3</v>
      </c>
      <c r="I220" s="9">
        <f>IF(H229=0, "-", H220/H229)</f>
        <v>1.3392857142857142E-2</v>
      </c>
      <c r="J220" s="8" t="str">
        <f t="shared" si="20"/>
        <v>-</v>
      </c>
      <c r="K220" s="9">
        <f t="shared" si="21"/>
        <v>-0.66666666666666663</v>
      </c>
    </row>
    <row r="221" spans="1:11" x14ac:dyDescent="0.25">
      <c r="A221" s="7" t="s">
        <v>330</v>
      </c>
      <c r="B221" s="65">
        <v>0</v>
      </c>
      <c r="C221" s="34">
        <f>IF(B229=0, "-", B221/B229)</f>
        <v>0</v>
      </c>
      <c r="D221" s="65">
        <v>0</v>
      </c>
      <c r="E221" s="9">
        <f>IF(D229=0, "-", D221/D229)</f>
        <v>0</v>
      </c>
      <c r="F221" s="81">
        <v>0</v>
      </c>
      <c r="G221" s="34">
        <f>IF(F229=0, "-", F221/F229)</f>
        <v>0</v>
      </c>
      <c r="H221" s="65">
        <v>9</v>
      </c>
      <c r="I221" s="9">
        <f>IF(H229=0, "-", H221/H229)</f>
        <v>4.0178571428571432E-2</v>
      </c>
      <c r="J221" s="8" t="str">
        <f t="shared" si="20"/>
        <v>-</v>
      </c>
      <c r="K221" s="9">
        <f t="shared" si="21"/>
        <v>-1</v>
      </c>
    </row>
    <row r="222" spans="1:11" x14ac:dyDescent="0.25">
      <c r="A222" s="7" t="s">
        <v>331</v>
      </c>
      <c r="B222" s="65">
        <v>0</v>
      </c>
      <c r="C222" s="34">
        <f>IF(B229=0, "-", B222/B229)</f>
        <v>0</v>
      </c>
      <c r="D222" s="65">
        <v>3</v>
      </c>
      <c r="E222" s="9">
        <f>IF(D229=0, "-", D222/D229)</f>
        <v>0.15789473684210525</v>
      </c>
      <c r="F222" s="81">
        <v>5</v>
      </c>
      <c r="G222" s="34">
        <f>IF(F229=0, "-", F222/F229)</f>
        <v>3.0120481927710843E-2</v>
      </c>
      <c r="H222" s="65">
        <v>7</v>
      </c>
      <c r="I222" s="9">
        <f>IF(H229=0, "-", H222/H229)</f>
        <v>3.125E-2</v>
      </c>
      <c r="J222" s="8">
        <f t="shared" si="20"/>
        <v>-1</v>
      </c>
      <c r="K222" s="9">
        <f t="shared" si="21"/>
        <v>-0.2857142857142857</v>
      </c>
    </row>
    <row r="223" spans="1:11" x14ac:dyDescent="0.25">
      <c r="A223" s="7" t="s">
        <v>332</v>
      </c>
      <c r="B223" s="65">
        <v>1</v>
      </c>
      <c r="C223" s="34">
        <f>IF(B229=0, "-", B223/B229)</f>
        <v>0.125</v>
      </c>
      <c r="D223" s="65">
        <v>6</v>
      </c>
      <c r="E223" s="9">
        <f>IF(D229=0, "-", D223/D229)</f>
        <v>0.31578947368421051</v>
      </c>
      <c r="F223" s="81">
        <v>22</v>
      </c>
      <c r="G223" s="34">
        <f>IF(F229=0, "-", F223/F229)</f>
        <v>0.13253012048192772</v>
      </c>
      <c r="H223" s="65">
        <v>56</v>
      </c>
      <c r="I223" s="9">
        <f>IF(H229=0, "-", H223/H229)</f>
        <v>0.25</v>
      </c>
      <c r="J223" s="8">
        <f t="shared" si="20"/>
        <v>-0.83333333333333337</v>
      </c>
      <c r="K223" s="9">
        <f t="shared" si="21"/>
        <v>-0.6071428571428571</v>
      </c>
    </row>
    <row r="224" spans="1:11" x14ac:dyDescent="0.25">
      <c r="A224" s="7" t="s">
        <v>333</v>
      </c>
      <c r="B224" s="65">
        <v>0</v>
      </c>
      <c r="C224" s="34">
        <f>IF(B229=0, "-", B224/B229)</f>
        <v>0</v>
      </c>
      <c r="D224" s="65">
        <v>1</v>
      </c>
      <c r="E224" s="9">
        <f>IF(D229=0, "-", D224/D229)</f>
        <v>5.2631578947368418E-2</v>
      </c>
      <c r="F224" s="81">
        <v>14</v>
      </c>
      <c r="G224" s="34">
        <f>IF(F229=0, "-", F224/F229)</f>
        <v>8.4337349397590355E-2</v>
      </c>
      <c r="H224" s="65">
        <v>18</v>
      </c>
      <c r="I224" s="9">
        <f>IF(H229=0, "-", H224/H229)</f>
        <v>8.0357142857142863E-2</v>
      </c>
      <c r="J224" s="8">
        <f t="shared" si="20"/>
        <v>-1</v>
      </c>
      <c r="K224" s="9">
        <f t="shared" si="21"/>
        <v>-0.22222222222222221</v>
      </c>
    </row>
    <row r="225" spans="1:11" x14ac:dyDescent="0.25">
      <c r="A225" s="7" t="s">
        <v>334</v>
      </c>
      <c r="B225" s="65">
        <v>0</v>
      </c>
      <c r="C225" s="34">
        <f>IF(B229=0, "-", B225/B229)</f>
        <v>0</v>
      </c>
      <c r="D225" s="65">
        <v>2</v>
      </c>
      <c r="E225" s="9">
        <f>IF(D229=0, "-", D225/D229)</f>
        <v>0.10526315789473684</v>
      </c>
      <c r="F225" s="81">
        <v>5</v>
      </c>
      <c r="G225" s="34">
        <f>IF(F229=0, "-", F225/F229)</f>
        <v>3.0120481927710843E-2</v>
      </c>
      <c r="H225" s="65">
        <v>9</v>
      </c>
      <c r="I225" s="9">
        <f>IF(H229=0, "-", H225/H229)</f>
        <v>4.0178571428571432E-2</v>
      </c>
      <c r="J225" s="8">
        <f t="shared" si="20"/>
        <v>-1</v>
      </c>
      <c r="K225" s="9">
        <f t="shared" si="21"/>
        <v>-0.44444444444444442</v>
      </c>
    </row>
    <row r="226" spans="1:11" x14ac:dyDescent="0.25">
      <c r="A226" s="7" t="s">
        <v>335</v>
      </c>
      <c r="B226" s="65">
        <v>2</v>
      </c>
      <c r="C226" s="34">
        <f>IF(B229=0, "-", B226/B229)</f>
        <v>0.25</v>
      </c>
      <c r="D226" s="65">
        <v>1</v>
      </c>
      <c r="E226" s="9">
        <f>IF(D229=0, "-", D226/D229)</f>
        <v>5.2631578947368418E-2</v>
      </c>
      <c r="F226" s="81">
        <v>13</v>
      </c>
      <c r="G226" s="34">
        <f>IF(F229=0, "-", F226/F229)</f>
        <v>7.8313253012048195E-2</v>
      </c>
      <c r="H226" s="65">
        <v>7</v>
      </c>
      <c r="I226" s="9">
        <f>IF(H229=0, "-", H226/H229)</f>
        <v>3.125E-2</v>
      </c>
      <c r="J226" s="8">
        <f t="shared" si="20"/>
        <v>1</v>
      </c>
      <c r="K226" s="9">
        <f t="shared" si="21"/>
        <v>0.8571428571428571</v>
      </c>
    </row>
    <row r="227" spans="1:11" x14ac:dyDescent="0.25">
      <c r="A227" s="7" t="s">
        <v>336</v>
      </c>
      <c r="B227" s="65">
        <v>1</v>
      </c>
      <c r="C227" s="34">
        <f>IF(B229=0, "-", B227/B229)</f>
        <v>0.125</v>
      </c>
      <c r="D227" s="65">
        <v>0</v>
      </c>
      <c r="E227" s="9">
        <f>IF(D229=0, "-", D227/D229)</f>
        <v>0</v>
      </c>
      <c r="F227" s="81">
        <v>11</v>
      </c>
      <c r="G227" s="34">
        <f>IF(F229=0, "-", F227/F229)</f>
        <v>6.6265060240963861E-2</v>
      </c>
      <c r="H227" s="65">
        <v>13</v>
      </c>
      <c r="I227" s="9">
        <f>IF(H229=0, "-", H227/H229)</f>
        <v>5.8035714285714288E-2</v>
      </c>
      <c r="J227" s="8" t="str">
        <f t="shared" si="20"/>
        <v>-</v>
      </c>
      <c r="K227" s="9">
        <f t="shared" si="21"/>
        <v>-0.15384615384615385</v>
      </c>
    </row>
    <row r="228" spans="1:11" x14ac:dyDescent="0.25">
      <c r="A228" s="2"/>
      <c r="B228" s="68"/>
      <c r="C228" s="33"/>
      <c r="D228" s="68"/>
      <c r="E228" s="6"/>
      <c r="F228" s="82"/>
      <c r="G228" s="33"/>
      <c r="H228" s="68"/>
      <c r="I228" s="6"/>
      <c r="J228" s="5"/>
      <c r="K228" s="6"/>
    </row>
    <row r="229" spans="1:11" s="43" customFormat="1" x14ac:dyDescent="0.25">
      <c r="A229" s="162" t="s">
        <v>585</v>
      </c>
      <c r="B229" s="71">
        <f>SUM(B212:B228)</f>
        <v>8</v>
      </c>
      <c r="C229" s="40">
        <f>B229/8635</f>
        <v>9.2646207295888825E-4</v>
      </c>
      <c r="D229" s="71">
        <f>SUM(D212:D228)</f>
        <v>19</v>
      </c>
      <c r="E229" s="41">
        <f>D229/7692</f>
        <v>2.4700988039521579E-3</v>
      </c>
      <c r="F229" s="77">
        <f>SUM(F212:F228)</f>
        <v>166</v>
      </c>
      <c r="G229" s="42">
        <f>F229/105905</f>
        <v>1.5674425192389405E-3</v>
      </c>
      <c r="H229" s="71">
        <f>SUM(H212:H228)</f>
        <v>224</v>
      </c>
      <c r="I229" s="41">
        <f>H229/106134</f>
        <v>2.1105395066613902E-3</v>
      </c>
      <c r="J229" s="37">
        <f>IF(D229=0, "-", IF((B229-D229)/D229&lt;10, (B229-D229)/D229, "&gt;999%"))</f>
        <v>-0.57894736842105265</v>
      </c>
      <c r="K229" s="38">
        <f>IF(H229=0, "-", IF((F229-H229)/H229&lt;10, (F229-H229)/H229, "&gt;999%"))</f>
        <v>-0.25892857142857145</v>
      </c>
    </row>
    <row r="230" spans="1:11" x14ac:dyDescent="0.25">
      <c r="B230" s="83"/>
      <c r="D230" s="83"/>
      <c r="F230" s="83"/>
      <c r="H230" s="83"/>
    </row>
    <row r="231" spans="1:11" x14ac:dyDescent="0.25">
      <c r="A231" s="163" t="s">
        <v>152</v>
      </c>
      <c r="B231" s="61" t="s">
        <v>12</v>
      </c>
      <c r="C231" s="62" t="s">
        <v>13</v>
      </c>
      <c r="D231" s="61" t="s">
        <v>12</v>
      </c>
      <c r="E231" s="63" t="s">
        <v>13</v>
      </c>
      <c r="F231" s="62" t="s">
        <v>12</v>
      </c>
      <c r="G231" s="62" t="s">
        <v>13</v>
      </c>
      <c r="H231" s="61" t="s">
        <v>12</v>
      </c>
      <c r="I231" s="63" t="s">
        <v>13</v>
      </c>
      <c r="J231" s="61"/>
      <c r="K231" s="63"/>
    </row>
    <row r="232" spans="1:11" x14ac:dyDescent="0.25">
      <c r="A232" s="7" t="s">
        <v>337</v>
      </c>
      <c r="B232" s="65">
        <v>1</v>
      </c>
      <c r="C232" s="34">
        <f>IF(B245=0, "-", B232/B245)</f>
        <v>0.16666666666666666</v>
      </c>
      <c r="D232" s="65">
        <v>1</v>
      </c>
      <c r="E232" s="9">
        <f>IF(D245=0, "-", D232/D245)</f>
        <v>0.14285714285714285</v>
      </c>
      <c r="F232" s="81">
        <v>8</v>
      </c>
      <c r="G232" s="34">
        <f>IF(F245=0, "-", F232/F245)</f>
        <v>8.3333333333333329E-2</v>
      </c>
      <c r="H232" s="65">
        <v>6</v>
      </c>
      <c r="I232" s="9">
        <f>IF(H245=0, "-", H232/H245)</f>
        <v>6.1855670103092786E-2</v>
      </c>
      <c r="J232" s="8">
        <f t="shared" ref="J232:J243" si="22">IF(D232=0, "-", IF((B232-D232)/D232&lt;10, (B232-D232)/D232, "&gt;999%"))</f>
        <v>0</v>
      </c>
      <c r="K232" s="9">
        <f t="shared" ref="K232:K243" si="23">IF(H232=0, "-", IF((F232-H232)/H232&lt;10, (F232-H232)/H232, "&gt;999%"))</f>
        <v>0.33333333333333331</v>
      </c>
    </row>
    <row r="233" spans="1:11" x14ac:dyDescent="0.25">
      <c r="A233" s="7" t="s">
        <v>338</v>
      </c>
      <c r="B233" s="65">
        <v>0</v>
      </c>
      <c r="C233" s="34">
        <f>IF(B245=0, "-", B233/B245)</f>
        <v>0</v>
      </c>
      <c r="D233" s="65">
        <v>0</v>
      </c>
      <c r="E233" s="9">
        <f>IF(D245=0, "-", D233/D245)</f>
        <v>0</v>
      </c>
      <c r="F233" s="81">
        <v>0</v>
      </c>
      <c r="G233" s="34">
        <f>IF(F245=0, "-", F233/F245)</f>
        <v>0</v>
      </c>
      <c r="H233" s="65">
        <v>2</v>
      </c>
      <c r="I233" s="9">
        <f>IF(H245=0, "-", H233/H245)</f>
        <v>2.0618556701030927E-2</v>
      </c>
      <c r="J233" s="8" t="str">
        <f t="shared" si="22"/>
        <v>-</v>
      </c>
      <c r="K233" s="9">
        <f t="shared" si="23"/>
        <v>-1</v>
      </c>
    </row>
    <row r="234" spans="1:11" x14ac:dyDescent="0.25">
      <c r="A234" s="7" t="s">
        <v>339</v>
      </c>
      <c r="B234" s="65">
        <v>1</v>
      </c>
      <c r="C234" s="34">
        <f>IF(B245=0, "-", B234/B245)</f>
        <v>0.16666666666666666</v>
      </c>
      <c r="D234" s="65">
        <v>0</v>
      </c>
      <c r="E234" s="9">
        <f>IF(D245=0, "-", D234/D245)</f>
        <v>0</v>
      </c>
      <c r="F234" s="81">
        <v>14</v>
      </c>
      <c r="G234" s="34">
        <f>IF(F245=0, "-", F234/F245)</f>
        <v>0.14583333333333334</v>
      </c>
      <c r="H234" s="65">
        <v>9</v>
      </c>
      <c r="I234" s="9">
        <f>IF(H245=0, "-", H234/H245)</f>
        <v>9.2783505154639179E-2</v>
      </c>
      <c r="J234" s="8" t="str">
        <f t="shared" si="22"/>
        <v>-</v>
      </c>
      <c r="K234" s="9">
        <f t="shared" si="23"/>
        <v>0.55555555555555558</v>
      </c>
    </row>
    <row r="235" spans="1:11" x14ac:dyDescent="0.25">
      <c r="A235" s="7" t="s">
        <v>340</v>
      </c>
      <c r="B235" s="65">
        <v>0</v>
      </c>
      <c r="C235" s="34">
        <f>IF(B245=0, "-", B235/B245)</f>
        <v>0</v>
      </c>
      <c r="D235" s="65">
        <v>1</v>
      </c>
      <c r="E235" s="9">
        <f>IF(D245=0, "-", D235/D245)</f>
        <v>0.14285714285714285</v>
      </c>
      <c r="F235" s="81">
        <v>2</v>
      </c>
      <c r="G235" s="34">
        <f>IF(F245=0, "-", F235/F245)</f>
        <v>2.0833333333333332E-2</v>
      </c>
      <c r="H235" s="65">
        <v>2</v>
      </c>
      <c r="I235" s="9">
        <f>IF(H245=0, "-", H235/H245)</f>
        <v>2.0618556701030927E-2</v>
      </c>
      <c r="J235" s="8">
        <f t="shared" si="22"/>
        <v>-1</v>
      </c>
      <c r="K235" s="9">
        <f t="shared" si="23"/>
        <v>0</v>
      </c>
    </row>
    <row r="236" spans="1:11" x14ac:dyDescent="0.25">
      <c r="A236" s="7" t="s">
        <v>341</v>
      </c>
      <c r="B236" s="65">
        <v>0</v>
      </c>
      <c r="C236" s="34">
        <f>IF(B245=0, "-", B236/B245)</f>
        <v>0</v>
      </c>
      <c r="D236" s="65">
        <v>2</v>
      </c>
      <c r="E236" s="9">
        <f>IF(D245=0, "-", D236/D245)</f>
        <v>0.2857142857142857</v>
      </c>
      <c r="F236" s="81">
        <v>20</v>
      </c>
      <c r="G236" s="34">
        <f>IF(F245=0, "-", F236/F245)</f>
        <v>0.20833333333333334</v>
      </c>
      <c r="H236" s="65">
        <v>25</v>
      </c>
      <c r="I236" s="9">
        <f>IF(H245=0, "-", H236/H245)</f>
        <v>0.25773195876288657</v>
      </c>
      <c r="J236" s="8">
        <f t="shared" si="22"/>
        <v>-1</v>
      </c>
      <c r="K236" s="9">
        <f t="shared" si="23"/>
        <v>-0.2</v>
      </c>
    </row>
    <row r="237" spans="1:11" x14ac:dyDescent="0.25">
      <c r="A237" s="7" t="s">
        <v>342</v>
      </c>
      <c r="B237" s="65">
        <v>1</v>
      </c>
      <c r="C237" s="34">
        <f>IF(B245=0, "-", B237/B245)</f>
        <v>0.16666666666666666</v>
      </c>
      <c r="D237" s="65">
        <v>0</v>
      </c>
      <c r="E237" s="9">
        <f>IF(D245=0, "-", D237/D245)</f>
        <v>0</v>
      </c>
      <c r="F237" s="81">
        <v>10</v>
      </c>
      <c r="G237" s="34">
        <f>IF(F245=0, "-", F237/F245)</f>
        <v>0.10416666666666667</v>
      </c>
      <c r="H237" s="65">
        <v>2</v>
      </c>
      <c r="I237" s="9">
        <f>IF(H245=0, "-", H237/H245)</f>
        <v>2.0618556701030927E-2</v>
      </c>
      <c r="J237" s="8" t="str">
        <f t="shared" si="22"/>
        <v>-</v>
      </c>
      <c r="K237" s="9">
        <f t="shared" si="23"/>
        <v>4</v>
      </c>
    </row>
    <row r="238" spans="1:11" x14ac:dyDescent="0.25">
      <c r="A238" s="7" t="s">
        <v>343</v>
      </c>
      <c r="B238" s="65">
        <v>0</v>
      </c>
      <c r="C238" s="34">
        <f>IF(B245=0, "-", B238/B245)</f>
        <v>0</v>
      </c>
      <c r="D238" s="65">
        <v>0</v>
      </c>
      <c r="E238" s="9">
        <f>IF(D245=0, "-", D238/D245)</f>
        <v>0</v>
      </c>
      <c r="F238" s="81">
        <v>5</v>
      </c>
      <c r="G238" s="34">
        <f>IF(F245=0, "-", F238/F245)</f>
        <v>5.2083333333333336E-2</v>
      </c>
      <c r="H238" s="65">
        <v>0</v>
      </c>
      <c r="I238" s="9">
        <f>IF(H245=0, "-", H238/H245)</f>
        <v>0</v>
      </c>
      <c r="J238" s="8" t="str">
        <f t="shared" si="22"/>
        <v>-</v>
      </c>
      <c r="K238" s="9" t="str">
        <f t="shared" si="23"/>
        <v>-</v>
      </c>
    </row>
    <row r="239" spans="1:11" x14ac:dyDescent="0.25">
      <c r="A239" s="7" t="s">
        <v>344</v>
      </c>
      <c r="B239" s="65">
        <v>0</v>
      </c>
      <c r="C239" s="34">
        <f>IF(B245=0, "-", B239/B245)</f>
        <v>0</v>
      </c>
      <c r="D239" s="65">
        <v>0</v>
      </c>
      <c r="E239" s="9">
        <f>IF(D245=0, "-", D239/D245)</f>
        <v>0</v>
      </c>
      <c r="F239" s="81">
        <v>0</v>
      </c>
      <c r="G239" s="34">
        <f>IF(F245=0, "-", F239/F245)</f>
        <v>0</v>
      </c>
      <c r="H239" s="65">
        <v>6</v>
      </c>
      <c r="I239" s="9">
        <f>IF(H245=0, "-", H239/H245)</f>
        <v>6.1855670103092786E-2</v>
      </c>
      <c r="J239" s="8" t="str">
        <f t="shared" si="22"/>
        <v>-</v>
      </c>
      <c r="K239" s="9">
        <f t="shared" si="23"/>
        <v>-1</v>
      </c>
    </row>
    <row r="240" spans="1:11" x14ac:dyDescent="0.25">
      <c r="A240" s="7" t="s">
        <v>345</v>
      </c>
      <c r="B240" s="65">
        <v>0</v>
      </c>
      <c r="C240" s="34">
        <f>IF(B245=0, "-", B240/B245)</f>
        <v>0</v>
      </c>
      <c r="D240" s="65">
        <v>0</v>
      </c>
      <c r="E240" s="9">
        <f>IF(D245=0, "-", D240/D245)</f>
        <v>0</v>
      </c>
      <c r="F240" s="81">
        <v>0</v>
      </c>
      <c r="G240" s="34">
        <f>IF(F245=0, "-", F240/F245)</f>
        <v>0</v>
      </c>
      <c r="H240" s="65">
        <v>9</v>
      </c>
      <c r="I240" s="9">
        <f>IF(H245=0, "-", H240/H245)</f>
        <v>9.2783505154639179E-2</v>
      </c>
      <c r="J240" s="8" t="str">
        <f t="shared" si="22"/>
        <v>-</v>
      </c>
      <c r="K240" s="9">
        <f t="shared" si="23"/>
        <v>-1</v>
      </c>
    </row>
    <row r="241" spans="1:11" x14ac:dyDescent="0.25">
      <c r="A241" s="7" t="s">
        <v>346</v>
      </c>
      <c r="B241" s="65">
        <v>0</v>
      </c>
      <c r="C241" s="34">
        <f>IF(B245=0, "-", B241/B245)</f>
        <v>0</v>
      </c>
      <c r="D241" s="65">
        <v>0</v>
      </c>
      <c r="E241" s="9">
        <f>IF(D245=0, "-", D241/D245)</f>
        <v>0</v>
      </c>
      <c r="F241" s="81">
        <v>0</v>
      </c>
      <c r="G241" s="34">
        <f>IF(F245=0, "-", F241/F245)</f>
        <v>0</v>
      </c>
      <c r="H241" s="65">
        <v>2</v>
      </c>
      <c r="I241" s="9">
        <f>IF(H245=0, "-", H241/H245)</f>
        <v>2.0618556701030927E-2</v>
      </c>
      <c r="J241" s="8" t="str">
        <f t="shared" si="22"/>
        <v>-</v>
      </c>
      <c r="K241" s="9">
        <f t="shared" si="23"/>
        <v>-1</v>
      </c>
    </row>
    <row r="242" spans="1:11" x14ac:dyDescent="0.25">
      <c r="A242" s="7" t="s">
        <v>347</v>
      </c>
      <c r="B242" s="65">
        <v>3</v>
      </c>
      <c r="C242" s="34">
        <f>IF(B245=0, "-", B242/B245)</f>
        <v>0.5</v>
      </c>
      <c r="D242" s="65">
        <v>3</v>
      </c>
      <c r="E242" s="9">
        <f>IF(D245=0, "-", D242/D245)</f>
        <v>0.42857142857142855</v>
      </c>
      <c r="F242" s="81">
        <v>34</v>
      </c>
      <c r="G242" s="34">
        <f>IF(F245=0, "-", F242/F245)</f>
        <v>0.35416666666666669</v>
      </c>
      <c r="H242" s="65">
        <v>30</v>
      </c>
      <c r="I242" s="9">
        <f>IF(H245=0, "-", H242/H245)</f>
        <v>0.30927835051546393</v>
      </c>
      <c r="J242" s="8">
        <f t="shared" si="22"/>
        <v>0</v>
      </c>
      <c r="K242" s="9">
        <f t="shared" si="23"/>
        <v>0.13333333333333333</v>
      </c>
    </row>
    <row r="243" spans="1:11" x14ac:dyDescent="0.25">
      <c r="A243" s="7" t="s">
        <v>348</v>
      </c>
      <c r="B243" s="65">
        <v>0</v>
      </c>
      <c r="C243" s="34">
        <f>IF(B245=0, "-", B243/B245)</f>
        <v>0</v>
      </c>
      <c r="D243" s="65">
        <v>0</v>
      </c>
      <c r="E243" s="9">
        <f>IF(D245=0, "-", D243/D245)</f>
        <v>0</v>
      </c>
      <c r="F243" s="81">
        <v>3</v>
      </c>
      <c r="G243" s="34">
        <f>IF(F245=0, "-", F243/F245)</f>
        <v>3.125E-2</v>
      </c>
      <c r="H243" s="65">
        <v>4</v>
      </c>
      <c r="I243" s="9">
        <f>IF(H245=0, "-", H243/H245)</f>
        <v>4.1237113402061855E-2</v>
      </c>
      <c r="J243" s="8" t="str">
        <f t="shared" si="22"/>
        <v>-</v>
      </c>
      <c r="K243" s="9">
        <f t="shared" si="23"/>
        <v>-0.25</v>
      </c>
    </row>
    <row r="244" spans="1:11" x14ac:dyDescent="0.25">
      <c r="A244" s="2"/>
      <c r="B244" s="68"/>
      <c r="C244" s="33"/>
      <c r="D244" s="68"/>
      <c r="E244" s="6"/>
      <c r="F244" s="82"/>
      <c r="G244" s="33"/>
      <c r="H244" s="68"/>
      <c r="I244" s="6"/>
      <c r="J244" s="5"/>
      <c r="K244" s="6"/>
    </row>
    <row r="245" spans="1:11" s="43" customFormat="1" x14ac:dyDescent="0.25">
      <c r="A245" s="162" t="s">
        <v>584</v>
      </c>
      <c r="B245" s="71">
        <f>SUM(B232:B244)</f>
        <v>6</v>
      </c>
      <c r="C245" s="40">
        <f>B245/8635</f>
        <v>6.9484655471916616E-4</v>
      </c>
      <c r="D245" s="71">
        <f>SUM(D232:D244)</f>
        <v>7</v>
      </c>
      <c r="E245" s="41">
        <f>D245/7692</f>
        <v>9.100364014560582E-4</v>
      </c>
      <c r="F245" s="77">
        <f>SUM(F232:F244)</f>
        <v>96</v>
      </c>
      <c r="G245" s="42">
        <f>F245/105905</f>
        <v>9.064727822104716E-4</v>
      </c>
      <c r="H245" s="71">
        <f>SUM(H232:H244)</f>
        <v>97</v>
      </c>
      <c r="I245" s="41">
        <f>H245/106134</f>
        <v>9.1393898279533425E-4</v>
      </c>
      <c r="J245" s="37">
        <f>IF(D245=0, "-", IF((B245-D245)/D245&lt;10, (B245-D245)/D245, "&gt;999%"))</f>
        <v>-0.14285714285714285</v>
      </c>
      <c r="K245" s="38">
        <f>IF(H245=0, "-", IF((F245-H245)/H245&lt;10, (F245-H245)/H245, "&gt;999%"))</f>
        <v>-1.0309278350515464E-2</v>
      </c>
    </row>
    <row r="246" spans="1:11" x14ac:dyDescent="0.25">
      <c r="B246" s="83"/>
      <c r="D246" s="83"/>
      <c r="F246" s="83"/>
      <c r="H246" s="83"/>
    </row>
    <row r="247" spans="1:11" s="43" customFormat="1" x14ac:dyDescent="0.25">
      <c r="A247" s="162" t="s">
        <v>583</v>
      </c>
      <c r="B247" s="71">
        <v>57</v>
      </c>
      <c r="C247" s="40">
        <f>B247/8635</f>
        <v>6.6010422698320791E-3</v>
      </c>
      <c r="D247" s="71">
        <v>43</v>
      </c>
      <c r="E247" s="41">
        <f>D247/7692</f>
        <v>5.5902236089443577E-3</v>
      </c>
      <c r="F247" s="77">
        <v>591</v>
      </c>
      <c r="G247" s="42">
        <f>F247/105905</f>
        <v>5.5804730654832159E-3</v>
      </c>
      <c r="H247" s="71">
        <v>666</v>
      </c>
      <c r="I247" s="41">
        <f>H247/106134</f>
        <v>6.2750862117700269E-3</v>
      </c>
      <c r="J247" s="37">
        <f>IF(D247=0, "-", IF((B247-D247)/D247&lt;10, (B247-D247)/D247, "&gt;999%"))</f>
        <v>0.32558139534883723</v>
      </c>
      <c r="K247" s="38">
        <f>IF(H247=0, "-", IF((F247-H247)/H247&lt;10, (F247-H247)/H247, "&gt;999%"))</f>
        <v>-0.11261261261261261</v>
      </c>
    </row>
    <row r="248" spans="1:11" x14ac:dyDescent="0.25">
      <c r="B248" s="83"/>
      <c r="D248" s="83"/>
      <c r="F248" s="83"/>
      <c r="H248" s="83"/>
    </row>
    <row r="249" spans="1:11" x14ac:dyDescent="0.25">
      <c r="A249" s="27" t="s">
        <v>581</v>
      </c>
      <c r="B249" s="71">
        <f>B253-B251</f>
        <v>1128</v>
      </c>
      <c r="C249" s="40">
        <f>B249/8635</f>
        <v>0.13063115228720323</v>
      </c>
      <c r="D249" s="71">
        <f>D253-D251</f>
        <v>1163</v>
      </c>
      <c r="E249" s="41">
        <f>D249/7692</f>
        <v>0.15119604784191368</v>
      </c>
      <c r="F249" s="77">
        <f>F253-F251</f>
        <v>14798</v>
      </c>
      <c r="G249" s="42">
        <f>F249/105905</f>
        <v>0.13972900240781833</v>
      </c>
      <c r="H249" s="71">
        <f>H253-H251</f>
        <v>18045</v>
      </c>
      <c r="I249" s="41">
        <f>H249/106134</f>
        <v>0.17002091695403923</v>
      </c>
      <c r="J249" s="37">
        <f>IF(D249=0, "-", IF((B249-D249)/D249&lt;10, (B249-D249)/D249, "&gt;999%"))</f>
        <v>-3.0094582975064489E-2</v>
      </c>
      <c r="K249" s="38">
        <f>IF(H249=0, "-", IF((F249-H249)/H249&lt;10, (F249-H249)/H249, "&gt;999%"))</f>
        <v>-0.1799390412856747</v>
      </c>
    </row>
    <row r="250" spans="1:11" x14ac:dyDescent="0.25">
      <c r="A250" s="27"/>
      <c r="B250" s="71"/>
      <c r="C250" s="40"/>
      <c r="D250" s="71"/>
      <c r="E250" s="41"/>
      <c r="F250" s="77"/>
      <c r="G250" s="42"/>
      <c r="H250" s="71"/>
      <c r="I250" s="41"/>
      <c r="J250" s="37"/>
      <c r="K250" s="38"/>
    </row>
    <row r="251" spans="1:11" x14ac:dyDescent="0.25">
      <c r="A251" s="27" t="s">
        <v>582</v>
      </c>
      <c r="B251" s="71">
        <v>418</v>
      </c>
      <c r="C251" s="40">
        <f>B251/8635</f>
        <v>4.8407643312101914E-2</v>
      </c>
      <c r="D251" s="71">
        <v>116</v>
      </c>
      <c r="E251" s="41">
        <f>D251/7692</f>
        <v>1.5080603224128965E-2</v>
      </c>
      <c r="F251" s="77">
        <v>2911</v>
      </c>
      <c r="G251" s="42">
        <f>F251/105905</f>
        <v>2.7486898635569613E-2</v>
      </c>
      <c r="H251" s="71">
        <v>2175</v>
      </c>
      <c r="I251" s="41">
        <f>H251/106134</f>
        <v>2.0492961727627337E-2</v>
      </c>
      <c r="J251" s="37">
        <f>IF(D251=0, "-", IF((B251-D251)/D251&lt;10, (B251-D251)/D251, "&gt;999%"))</f>
        <v>2.603448275862069</v>
      </c>
      <c r="K251" s="38">
        <f>IF(H251=0, "-", IF((F251-H251)/H251&lt;10, (F251-H251)/H251, "&gt;999%"))</f>
        <v>0.33839080459770116</v>
      </c>
    </row>
    <row r="252" spans="1:11" x14ac:dyDescent="0.25">
      <c r="A252" s="27"/>
      <c r="B252" s="71"/>
      <c r="C252" s="40"/>
      <c r="D252" s="71"/>
      <c r="E252" s="41"/>
      <c r="F252" s="77"/>
      <c r="G252" s="42"/>
      <c r="H252" s="71"/>
      <c r="I252" s="41"/>
      <c r="J252" s="37"/>
      <c r="K252" s="38"/>
    </row>
    <row r="253" spans="1:11" x14ac:dyDescent="0.25">
      <c r="A253" s="27" t="s">
        <v>580</v>
      </c>
      <c r="B253" s="71">
        <v>1546</v>
      </c>
      <c r="C253" s="40">
        <f>B253/8635</f>
        <v>0.17903879559930516</v>
      </c>
      <c r="D253" s="71">
        <v>1279</v>
      </c>
      <c r="E253" s="41">
        <f>D253/7692</f>
        <v>0.16627665106604264</v>
      </c>
      <c r="F253" s="77">
        <v>17709</v>
      </c>
      <c r="G253" s="42">
        <f>F253/105905</f>
        <v>0.16721590104338793</v>
      </c>
      <c r="H253" s="71">
        <v>20220</v>
      </c>
      <c r="I253" s="41">
        <f>H253/106134</f>
        <v>0.19051387868166658</v>
      </c>
      <c r="J253" s="37">
        <f>IF(D253=0, "-", IF((B253-D253)/D253&lt;10, (B253-D253)/D253, "&gt;999%"))</f>
        <v>0.20875684128225175</v>
      </c>
      <c r="K253" s="38">
        <f>IF(H253=0, "-", IF((F253-H253)/H253&lt;10, (F253-H253)/H253, "&gt;999%"))</f>
        <v>-0.12418397626112759</v>
      </c>
    </row>
  </sheetData>
  <mergeCells count="58">
    <mergeCell ref="B1:K1"/>
    <mergeCell ref="B2:K2"/>
    <mergeCell ref="B196:E196"/>
    <mergeCell ref="F196:I196"/>
    <mergeCell ref="J196:K196"/>
    <mergeCell ref="B197:C197"/>
    <mergeCell ref="D197:E197"/>
    <mergeCell ref="F197:G197"/>
    <mergeCell ref="H197:I197"/>
    <mergeCell ref="B169:E169"/>
    <mergeCell ref="F169:I169"/>
    <mergeCell ref="J169:K169"/>
    <mergeCell ref="B170:C170"/>
    <mergeCell ref="D170:E170"/>
    <mergeCell ref="F170:G170"/>
    <mergeCell ref="H170:I170"/>
    <mergeCell ref="B145:E145"/>
    <mergeCell ref="F145:I145"/>
    <mergeCell ref="J145:K145"/>
    <mergeCell ref="B146:C146"/>
    <mergeCell ref="D146:E146"/>
    <mergeCell ref="F146:G146"/>
    <mergeCell ref="H146:I146"/>
    <mergeCell ref="B119:E119"/>
    <mergeCell ref="F119:I119"/>
    <mergeCell ref="J119:K119"/>
    <mergeCell ref="B120:C120"/>
    <mergeCell ref="D120:E120"/>
    <mergeCell ref="F120:G120"/>
    <mergeCell ref="H120:I120"/>
    <mergeCell ref="B79:E79"/>
    <mergeCell ref="F79:I79"/>
    <mergeCell ref="J79:K79"/>
    <mergeCell ref="B80:C80"/>
    <mergeCell ref="D80:E80"/>
    <mergeCell ref="F80:G80"/>
    <mergeCell ref="H80:I80"/>
    <mergeCell ref="B41:E41"/>
    <mergeCell ref="F41:I41"/>
    <mergeCell ref="J41:K41"/>
    <mergeCell ref="B42:C42"/>
    <mergeCell ref="D42:E42"/>
    <mergeCell ref="F42:G42"/>
    <mergeCell ref="H42:I42"/>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1" max="16383" man="1"/>
    <brk id="118" max="16383" man="1"/>
    <brk id="168" max="16383" man="1"/>
    <brk id="22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1"/>
  <sheetViews>
    <sheetView tabSelected="1" workbookViewId="0">
      <selection activeCell="M1" sqref="M1"/>
    </sheetView>
  </sheetViews>
  <sheetFormatPr defaultRowHeight="13.2" x14ac:dyDescent="0.25"/>
  <cols>
    <col min="1" max="1" width="18.6640625" bestFit="1" customWidth="1"/>
    <col min="2" max="11" width="8.44140625" customWidth="1"/>
  </cols>
  <sheetData>
    <row r="1" spans="1:11" s="52" customFormat="1" ht="20.399999999999999" x14ac:dyDescent="0.35">
      <c r="A1" s="4" t="s">
        <v>10</v>
      </c>
      <c r="B1" s="198" t="s">
        <v>633</v>
      </c>
      <c r="C1" s="198"/>
      <c r="D1" s="198"/>
      <c r="E1" s="199"/>
      <c r="F1" s="199"/>
      <c r="G1" s="199"/>
      <c r="H1" s="199"/>
      <c r="I1" s="199"/>
      <c r="J1" s="199"/>
      <c r="K1" s="199"/>
    </row>
    <row r="2" spans="1:11" s="52" customFormat="1" ht="20.399999999999999" x14ac:dyDescent="0.35">
      <c r="A2" s="4" t="s">
        <v>111</v>
      </c>
      <c r="B2" s="202" t="s">
        <v>102</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1</v>
      </c>
      <c r="C7" s="39">
        <f>IF(B51=0, "-", B7/B51)</f>
        <v>6.4683053040103498E-4</v>
      </c>
      <c r="D7" s="65">
        <v>5</v>
      </c>
      <c r="E7" s="21">
        <f>IF(D51=0, "-", D7/D51)</f>
        <v>3.9093041438623922E-3</v>
      </c>
      <c r="F7" s="81">
        <v>29</v>
      </c>
      <c r="G7" s="39">
        <f>IF(F51=0, "-", F7/F51)</f>
        <v>1.6375854085493252E-3</v>
      </c>
      <c r="H7" s="65">
        <v>29</v>
      </c>
      <c r="I7" s="21">
        <f>IF(H51=0, "-", H7/H51)</f>
        <v>1.4342235410484668E-3</v>
      </c>
      <c r="J7" s="20">
        <f t="shared" ref="J7:J49" si="0">IF(D7=0, "-", IF((B7-D7)/D7&lt;10, (B7-D7)/D7, "&gt;999%"))</f>
        <v>-0.8</v>
      </c>
      <c r="K7" s="21">
        <f t="shared" ref="K7:K49" si="1">IF(H7=0, "-", IF((F7-H7)/H7&lt;10, (F7-H7)/H7, "&gt;999%"))</f>
        <v>0</v>
      </c>
    </row>
    <row r="8" spans="1:11" x14ac:dyDescent="0.25">
      <c r="A8" s="7" t="s">
        <v>32</v>
      </c>
      <c r="B8" s="65">
        <v>0</v>
      </c>
      <c r="C8" s="39">
        <f>IF(B51=0, "-", B8/B51)</f>
        <v>0</v>
      </c>
      <c r="D8" s="65">
        <v>0</v>
      </c>
      <c r="E8" s="21">
        <f>IF(D51=0, "-", D8/D51)</f>
        <v>0</v>
      </c>
      <c r="F8" s="81">
        <v>0</v>
      </c>
      <c r="G8" s="39">
        <f>IF(F51=0, "-", F8/F51)</f>
        <v>0</v>
      </c>
      <c r="H8" s="65">
        <v>3</v>
      </c>
      <c r="I8" s="21">
        <f>IF(H51=0, "-", H8/H51)</f>
        <v>1.4836795252225519E-4</v>
      </c>
      <c r="J8" s="20" t="str">
        <f t="shared" si="0"/>
        <v>-</v>
      </c>
      <c r="K8" s="21">
        <f t="shared" si="1"/>
        <v>-1</v>
      </c>
    </row>
    <row r="9" spans="1:11" x14ac:dyDescent="0.25">
      <c r="A9" s="7" t="s">
        <v>33</v>
      </c>
      <c r="B9" s="65">
        <v>1</v>
      </c>
      <c r="C9" s="39">
        <f>IF(B51=0, "-", B9/B51)</f>
        <v>6.4683053040103498E-4</v>
      </c>
      <c r="D9" s="65">
        <v>1</v>
      </c>
      <c r="E9" s="21">
        <f>IF(D51=0, "-", D9/D51)</f>
        <v>7.8186082877247849E-4</v>
      </c>
      <c r="F9" s="81">
        <v>8</v>
      </c>
      <c r="G9" s="39">
        <f>IF(F51=0, "-", F9/F51)</f>
        <v>4.5174769891015865E-4</v>
      </c>
      <c r="H9" s="65">
        <v>6</v>
      </c>
      <c r="I9" s="21">
        <f>IF(H51=0, "-", H9/H51)</f>
        <v>2.9673590504451037E-4</v>
      </c>
      <c r="J9" s="20">
        <f t="shared" si="0"/>
        <v>0</v>
      </c>
      <c r="K9" s="21">
        <f t="shared" si="1"/>
        <v>0.33333333333333331</v>
      </c>
    </row>
    <row r="10" spans="1:11" x14ac:dyDescent="0.25">
      <c r="A10" s="7" t="s">
        <v>34</v>
      </c>
      <c r="B10" s="65">
        <v>12</v>
      </c>
      <c r="C10" s="39">
        <f>IF(B51=0, "-", B10/B51)</f>
        <v>7.7619663648124193E-3</v>
      </c>
      <c r="D10" s="65">
        <v>12</v>
      </c>
      <c r="E10" s="21">
        <f>IF(D51=0, "-", D10/D51)</f>
        <v>9.3823299452697427E-3</v>
      </c>
      <c r="F10" s="81">
        <v>235</v>
      </c>
      <c r="G10" s="39">
        <f>IF(F51=0, "-", F10/F51)</f>
        <v>1.3270088655485911E-2</v>
      </c>
      <c r="H10" s="65">
        <v>225</v>
      </c>
      <c r="I10" s="21">
        <f>IF(H51=0, "-", H10/H51)</f>
        <v>1.112759643916914E-2</v>
      </c>
      <c r="J10" s="20">
        <f t="shared" si="0"/>
        <v>0</v>
      </c>
      <c r="K10" s="21">
        <f t="shared" si="1"/>
        <v>4.4444444444444446E-2</v>
      </c>
    </row>
    <row r="11" spans="1:11" x14ac:dyDescent="0.25">
      <c r="A11" s="7" t="s">
        <v>35</v>
      </c>
      <c r="B11" s="65">
        <v>1</v>
      </c>
      <c r="C11" s="39">
        <f>IF(B51=0, "-", B11/B51)</f>
        <v>6.4683053040103498E-4</v>
      </c>
      <c r="D11" s="65">
        <v>0</v>
      </c>
      <c r="E11" s="21">
        <f>IF(D51=0, "-", D11/D51)</f>
        <v>0</v>
      </c>
      <c r="F11" s="81">
        <v>16</v>
      </c>
      <c r="G11" s="39">
        <f>IF(F51=0, "-", F11/F51)</f>
        <v>9.0349539782031731E-4</v>
      </c>
      <c r="H11" s="65">
        <v>10</v>
      </c>
      <c r="I11" s="21">
        <f>IF(H51=0, "-", H11/H51)</f>
        <v>4.9455984174085062E-4</v>
      </c>
      <c r="J11" s="20" t="str">
        <f t="shared" si="0"/>
        <v>-</v>
      </c>
      <c r="K11" s="21">
        <f t="shared" si="1"/>
        <v>0.6</v>
      </c>
    </row>
    <row r="12" spans="1:11" x14ac:dyDescent="0.25">
      <c r="A12" s="7" t="s">
        <v>36</v>
      </c>
      <c r="B12" s="65">
        <v>27</v>
      </c>
      <c r="C12" s="39">
        <f>IF(B51=0, "-", B12/B51)</f>
        <v>1.7464424320827943E-2</v>
      </c>
      <c r="D12" s="65">
        <v>26</v>
      </c>
      <c r="E12" s="21">
        <f>IF(D51=0, "-", D12/D51)</f>
        <v>2.0328381548084442E-2</v>
      </c>
      <c r="F12" s="81">
        <v>458</v>
      </c>
      <c r="G12" s="39">
        <f>IF(F51=0, "-", F12/F51)</f>
        <v>2.5862555762606584E-2</v>
      </c>
      <c r="H12" s="65">
        <v>706</v>
      </c>
      <c r="I12" s="21">
        <f>IF(H51=0, "-", H12/H51)</f>
        <v>3.4915924826904053E-2</v>
      </c>
      <c r="J12" s="20">
        <f t="shared" si="0"/>
        <v>3.8461538461538464E-2</v>
      </c>
      <c r="K12" s="21">
        <f t="shared" si="1"/>
        <v>-0.35127478753541075</v>
      </c>
    </row>
    <row r="13" spans="1:11" x14ac:dyDescent="0.25">
      <c r="A13" s="7" t="s">
        <v>38</v>
      </c>
      <c r="B13" s="65">
        <v>3</v>
      </c>
      <c r="C13" s="39">
        <f>IF(B51=0, "-", B13/B51)</f>
        <v>1.9404915912031048E-3</v>
      </c>
      <c r="D13" s="65">
        <v>0</v>
      </c>
      <c r="E13" s="21">
        <f>IF(D51=0, "-", D13/D51)</f>
        <v>0</v>
      </c>
      <c r="F13" s="81">
        <v>18</v>
      </c>
      <c r="G13" s="39">
        <f>IF(F51=0, "-", F13/F51)</f>
        <v>1.016432322547857E-3</v>
      </c>
      <c r="H13" s="65">
        <v>0</v>
      </c>
      <c r="I13" s="21">
        <f>IF(H51=0, "-", H13/H51)</f>
        <v>0</v>
      </c>
      <c r="J13" s="20" t="str">
        <f t="shared" si="0"/>
        <v>-</v>
      </c>
      <c r="K13" s="21" t="str">
        <f t="shared" si="1"/>
        <v>-</v>
      </c>
    </row>
    <row r="14" spans="1:11" x14ac:dyDescent="0.25">
      <c r="A14" s="7" t="s">
        <v>39</v>
      </c>
      <c r="B14" s="65">
        <v>0</v>
      </c>
      <c r="C14" s="39">
        <f>IF(B51=0, "-", B14/B51)</f>
        <v>0</v>
      </c>
      <c r="D14" s="65">
        <v>1</v>
      </c>
      <c r="E14" s="21">
        <f>IF(D51=0, "-", D14/D51)</f>
        <v>7.8186082877247849E-4</v>
      </c>
      <c r="F14" s="81">
        <v>7</v>
      </c>
      <c r="G14" s="39">
        <f>IF(F51=0, "-", F14/F51)</f>
        <v>3.9527923654638882E-4</v>
      </c>
      <c r="H14" s="65">
        <v>9</v>
      </c>
      <c r="I14" s="21">
        <f>IF(H51=0, "-", H14/H51)</f>
        <v>4.4510385756676556E-4</v>
      </c>
      <c r="J14" s="20">
        <f t="shared" si="0"/>
        <v>-1</v>
      </c>
      <c r="K14" s="21">
        <f t="shared" si="1"/>
        <v>-0.22222222222222221</v>
      </c>
    </row>
    <row r="15" spans="1:11" x14ac:dyDescent="0.25">
      <c r="A15" s="7" t="s">
        <v>40</v>
      </c>
      <c r="B15" s="65">
        <v>1</v>
      </c>
      <c r="C15" s="39">
        <f>IF(B51=0, "-", B15/B51)</f>
        <v>6.4683053040103498E-4</v>
      </c>
      <c r="D15" s="65">
        <v>0</v>
      </c>
      <c r="E15" s="21">
        <f>IF(D51=0, "-", D15/D51)</f>
        <v>0</v>
      </c>
      <c r="F15" s="81">
        <v>6</v>
      </c>
      <c r="G15" s="39">
        <f>IF(F51=0, "-", F15/F51)</f>
        <v>3.3881077418261899E-4</v>
      </c>
      <c r="H15" s="65">
        <v>5</v>
      </c>
      <c r="I15" s="21">
        <f>IF(H51=0, "-", H15/H51)</f>
        <v>2.4727992087042531E-4</v>
      </c>
      <c r="J15" s="20" t="str">
        <f t="shared" si="0"/>
        <v>-</v>
      </c>
      <c r="K15" s="21">
        <f t="shared" si="1"/>
        <v>0.2</v>
      </c>
    </row>
    <row r="16" spans="1:11" x14ac:dyDescent="0.25">
      <c r="A16" s="7" t="s">
        <v>41</v>
      </c>
      <c r="B16" s="65">
        <v>0</v>
      </c>
      <c r="C16" s="39">
        <f>IF(B51=0, "-", B16/B51)</f>
        <v>0</v>
      </c>
      <c r="D16" s="65">
        <v>0</v>
      </c>
      <c r="E16" s="21">
        <f>IF(D51=0, "-", D16/D51)</f>
        <v>0</v>
      </c>
      <c r="F16" s="81">
        <v>11</v>
      </c>
      <c r="G16" s="39">
        <f>IF(F51=0, "-", F16/F51)</f>
        <v>6.2115308600146815E-4</v>
      </c>
      <c r="H16" s="65">
        <v>0</v>
      </c>
      <c r="I16" s="21">
        <f>IF(H51=0, "-", H16/H51)</f>
        <v>0</v>
      </c>
      <c r="J16" s="20" t="str">
        <f t="shared" si="0"/>
        <v>-</v>
      </c>
      <c r="K16" s="21" t="str">
        <f t="shared" si="1"/>
        <v>-</v>
      </c>
    </row>
    <row r="17" spans="1:11" x14ac:dyDescent="0.25">
      <c r="A17" s="7" t="s">
        <v>44</v>
      </c>
      <c r="B17" s="65">
        <v>0</v>
      </c>
      <c r="C17" s="39">
        <f>IF(B51=0, "-", B17/B51)</f>
        <v>0</v>
      </c>
      <c r="D17" s="65">
        <v>2</v>
      </c>
      <c r="E17" s="21">
        <f>IF(D51=0, "-", D17/D51)</f>
        <v>1.563721657544957E-3</v>
      </c>
      <c r="F17" s="81">
        <v>20</v>
      </c>
      <c r="G17" s="39">
        <f>IF(F51=0, "-", F17/F51)</f>
        <v>1.1293692472753966E-3</v>
      </c>
      <c r="H17" s="65">
        <v>25</v>
      </c>
      <c r="I17" s="21">
        <f>IF(H51=0, "-", H17/H51)</f>
        <v>1.2363996043521265E-3</v>
      </c>
      <c r="J17" s="20">
        <f t="shared" si="0"/>
        <v>-1</v>
      </c>
      <c r="K17" s="21">
        <f t="shared" si="1"/>
        <v>-0.2</v>
      </c>
    </row>
    <row r="18" spans="1:11" x14ac:dyDescent="0.25">
      <c r="A18" s="7" t="s">
        <v>45</v>
      </c>
      <c r="B18" s="65">
        <v>1</v>
      </c>
      <c r="C18" s="39">
        <f>IF(B51=0, "-", B18/B51)</f>
        <v>6.4683053040103498E-4</v>
      </c>
      <c r="D18" s="65">
        <v>3</v>
      </c>
      <c r="E18" s="21">
        <f>IF(D51=0, "-", D18/D51)</f>
        <v>2.3455824863174357E-3</v>
      </c>
      <c r="F18" s="81">
        <v>44</v>
      </c>
      <c r="G18" s="39">
        <f>IF(F51=0, "-", F18/F51)</f>
        <v>2.4846123440058726E-3</v>
      </c>
      <c r="H18" s="65">
        <v>73</v>
      </c>
      <c r="I18" s="21">
        <f>IF(H51=0, "-", H18/H51)</f>
        <v>3.6102868447082095E-3</v>
      </c>
      <c r="J18" s="20">
        <f t="shared" si="0"/>
        <v>-0.66666666666666663</v>
      </c>
      <c r="K18" s="21">
        <f t="shared" si="1"/>
        <v>-0.39726027397260272</v>
      </c>
    </row>
    <row r="19" spans="1:11" x14ac:dyDescent="0.25">
      <c r="A19" s="7" t="s">
        <v>47</v>
      </c>
      <c r="B19" s="65">
        <v>16</v>
      </c>
      <c r="C19" s="39">
        <f>IF(B51=0, "-", B19/B51)</f>
        <v>1.034928848641656E-2</v>
      </c>
      <c r="D19" s="65">
        <v>13</v>
      </c>
      <c r="E19" s="21">
        <f>IF(D51=0, "-", D19/D51)</f>
        <v>1.0164190774042221E-2</v>
      </c>
      <c r="F19" s="81">
        <v>149</v>
      </c>
      <c r="G19" s="39">
        <f>IF(F51=0, "-", F19/F51)</f>
        <v>8.4138008922017057E-3</v>
      </c>
      <c r="H19" s="65">
        <v>311</v>
      </c>
      <c r="I19" s="21">
        <f>IF(H51=0, "-", H19/H51)</f>
        <v>1.5380811078140455E-2</v>
      </c>
      <c r="J19" s="20">
        <f t="shared" si="0"/>
        <v>0.23076923076923078</v>
      </c>
      <c r="K19" s="21">
        <f t="shared" si="1"/>
        <v>-0.52090032154340837</v>
      </c>
    </row>
    <row r="20" spans="1:11" x14ac:dyDescent="0.25">
      <c r="A20" s="7" t="s">
        <v>50</v>
      </c>
      <c r="B20" s="65">
        <v>1</v>
      </c>
      <c r="C20" s="39">
        <f>IF(B51=0, "-", B20/B51)</f>
        <v>6.4683053040103498E-4</v>
      </c>
      <c r="D20" s="65">
        <v>0</v>
      </c>
      <c r="E20" s="21">
        <f>IF(D51=0, "-", D20/D51)</f>
        <v>0</v>
      </c>
      <c r="F20" s="81">
        <v>9</v>
      </c>
      <c r="G20" s="39">
        <f>IF(F51=0, "-", F20/F51)</f>
        <v>5.0821616127392848E-4</v>
      </c>
      <c r="H20" s="65">
        <v>4</v>
      </c>
      <c r="I20" s="21">
        <f>IF(H51=0, "-", H20/H51)</f>
        <v>1.9782393669634025E-4</v>
      </c>
      <c r="J20" s="20" t="str">
        <f t="shared" si="0"/>
        <v>-</v>
      </c>
      <c r="K20" s="21">
        <f t="shared" si="1"/>
        <v>1.25</v>
      </c>
    </row>
    <row r="21" spans="1:11" x14ac:dyDescent="0.25">
      <c r="A21" s="7" t="s">
        <v>53</v>
      </c>
      <c r="B21" s="65">
        <v>6</v>
      </c>
      <c r="C21" s="39">
        <f>IF(B51=0, "-", B21/B51)</f>
        <v>3.8809831824062097E-3</v>
      </c>
      <c r="D21" s="65">
        <v>13</v>
      </c>
      <c r="E21" s="21">
        <f>IF(D51=0, "-", D21/D51)</f>
        <v>1.0164190774042221E-2</v>
      </c>
      <c r="F21" s="81">
        <v>108</v>
      </c>
      <c r="G21" s="39">
        <f>IF(F51=0, "-", F21/F51)</f>
        <v>6.0985939352871422E-3</v>
      </c>
      <c r="H21" s="65">
        <v>359</v>
      </c>
      <c r="I21" s="21">
        <f>IF(H51=0, "-", H21/H51)</f>
        <v>1.7754698318496537E-2</v>
      </c>
      <c r="J21" s="20">
        <f t="shared" si="0"/>
        <v>-0.53846153846153844</v>
      </c>
      <c r="K21" s="21">
        <f t="shared" si="1"/>
        <v>-0.69916434540389971</v>
      </c>
    </row>
    <row r="22" spans="1:11" x14ac:dyDescent="0.25">
      <c r="A22" s="7" t="s">
        <v>54</v>
      </c>
      <c r="B22" s="65">
        <v>179</v>
      </c>
      <c r="C22" s="39">
        <f>IF(B51=0, "-", B22/B51)</f>
        <v>0.11578266494178525</v>
      </c>
      <c r="D22" s="65">
        <v>217</v>
      </c>
      <c r="E22" s="21">
        <f>IF(D51=0, "-", D22/D51)</f>
        <v>0.16966379984362784</v>
      </c>
      <c r="F22" s="81">
        <v>2316</v>
      </c>
      <c r="G22" s="39">
        <f>IF(F51=0, "-", F22/F51)</f>
        <v>0.13078095883449092</v>
      </c>
      <c r="H22" s="65">
        <v>2852</v>
      </c>
      <c r="I22" s="21">
        <f>IF(H51=0, "-", H22/H51)</f>
        <v>0.1410484668644906</v>
      </c>
      <c r="J22" s="20">
        <f t="shared" si="0"/>
        <v>-0.17511520737327188</v>
      </c>
      <c r="K22" s="21">
        <f t="shared" si="1"/>
        <v>-0.1879382889200561</v>
      </c>
    </row>
    <row r="23" spans="1:11" x14ac:dyDescent="0.25">
      <c r="A23" s="7" t="s">
        <v>61</v>
      </c>
      <c r="B23" s="65">
        <v>0</v>
      </c>
      <c r="C23" s="39">
        <f>IF(B51=0, "-", B23/B51)</f>
        <v>0</v>
      </c>
      <c r="D23" s="65">
        <v>0</v>
      </c>
      <c r="E23" s="21">
        <f>IF(D51=0, "-", D23/D51)</f>
        <v>0</v>
      </c>
      <c r="F23" s="81">
        <v>11</v>
      </c>
      <c r="G23" s="39">
        <f>IF(F51=0, "-", F23/F51)</f>
        <v>6.2115308600146815E-4</v>
      </c>
      <c r="H23" s="65">
        <v>16</v>
      </c>
      <c r="I23" s="21">
        <f>IF(H51=0, "-", H23/H51)</f>
        <v>7.91295746785361E-4</v>
      </c>
      <c r="J23" s="20" t="str">
        <f t="shared" si="0"/>
        <v>-</v>
      </c>
      <c r="K23" s="21">
        <f t="shared" si="1"/>
        <v>-0.3125</v>
      </c>
    </row>
    <row r="24" spans="1:11" x14ac:dyDescent="0.25">
      <c r="A24" s="7" t="s">
        <v>64</v>
      </c>
      <c r="B24" s="65">
        <v>214</v>
      </c>
      <c r="C24" s="39">
        <f>IF(B51=0, "-", B24/B51)</f>
        <v>0.13842173350582149</v>
      </c>
      <c r="D24" s="65">
        <v>176</v>
      </c>
      <c r="E24" s="21">
        <f>IF(D51=0, "-", D24/D51)</f>
        <v>0.1376075058639562</v>
      </c>
      <c r="F24" s="81">
        <v>2977</v>
      </c>
      <c r="G24" s="39">
        <f>IF(F51=0, "-", F24/F51)</f>
        <v>0.16810661245694281</v>
      </c>
      <c r="H24" s="65">
        <v>3823</v>
      </c>
      <c r="I24" s="21">
        <f>IF(H51=0, "-", H24/H51)</f>
        <v>0.18907022749752719</v>
      </c>
      <c r="J24" s="20">
        <f t="shared" si="0"/>
        <v>0.21590909090909091</v>
      </c>
      <c r="K24" s="21">
        <f t="shared" si="1"/>
        <v>-0.22129217891708083</v>
      </c>
    </row>
    <row r="25" spans="1:11" x14ac:dyDescent="0.25">
      <c r="A25" s="7" t="s">
        <v>65</v>
      </c>
      <c r="B25" s="65">
        <v>1</v>
      </c>
      <c r="C25" s="39">
        <f>IF(B51=0, "-", B25/B51)</f>
        <v>6.4683053040103498E-4</v>
      </c>
      <c r="D25" s="65">
        <v>0</v>
      </c>
      <c r="E25" s="21">
        <f>IF(D51=0, "-", D25/D51)</f>
        <v>0</v>
      </c>
      <c r="F25" s="81">
        <v>10</v>
      </c>
      <c r="G25" s="39">
        <f>IF(F51=0, "-", F25/F51)</f>
        <v>5.6468462363769832E-4</v>
      </c>
      <c r="H25" s="65">
        <v>2</v>
      </c>
      <c r="I25" s="21">
        <f>IF(H51=0, "-", H25/H51)</f>
        <v>9.8911968348170125E-5</v>
      </c>
      <c r="J25" s="20" t="str">
        <f t="shared" si="0"/>
        <v>-</v>
      </c>
      <c r="K25" s="21">
        <f t="shared" si="1"/>
        <v>4</v>
      </c>
    </row>
    <row r="26" spans="1:11" x14ac:dyDescent="0.25">
      <c r="A26" s="7" t="s">
        <v>67</v>
      </c>
      <c r="B26" s="65">
        <v>0</v>
      </c>
      <c r="C26" s="39">
        <f>IF(B51=0, "-", B26/B51)</f>
        <v>0</v>
      </c>
      <c r="D26" s="65">
        <v>3</v>
      </c>
      <c r="E26" s="21">
        <f>IF(D51=0, "-", D26/D51)</f>
        <v>2.3455824863174357E-3</v>
      </c>
      <c r="F26" s="81">
        <v>9</v>
      </c>
      <c r="G26" s="39">
        <f>IF(F51=0, "-", F26/F51)</f>
        <v>5.0821616127392848E-4</v>
      </c>
      <c r="H26" s="65">
        <v>60</v>
      </c>
      <c r="I26" s="21">
        <f>IF(H51=0, "-", H26/H51)</f>
        <v>2.967359050445104E-3</v>
      </c>
      <c r="J26" s="20">
        <f t="shared" si="0"/>
        <v>-1</v>
      </c>
      <c r="K26" s="21">
        <f t="shared" si="1"/>
        <v>-0.85</v>
      </c>
    </row>
    <row r="27" spans="1:11" x14ac:dyDescent="0.25">
      <c r="A27" s="7" t="s">
        <v>68</v>
      </c>
      <c r="B27" s="65">
        <v>5</v>
      </c>
      <c r="C27" s="39">
        <f>IF(B51=0, "-", B27/B51)</f>
        <v>3.2341526520051748E-3</v>
      </c>
      <c r="D27" s="65">
        <v>9</v>
      </c>
      <c r="E27" s="21">
        <f>IF(D51=0, "-", D27/D51)</f>
        <v>7.0367474589523062E-3</v>
      </c>
      <c r="F27" s="81">
        <v>75</v>
      </c>
      <c r="G27" s="39">
        <f>IF(F51=0, "-", F27/F51)</f>
        <v>4.2351346772827375E-3</v>
      </c>
      <c r="H27" s="65">
        <v>170</v>
      </c>
      <c r="I27" s="21">
        <f>IF(H51=0, "-", H27/H51)</f>
        <v>8.4075173095944609E-3</v>
      </c>
      <c r="J27" s="20">
        <f t="shared" si="0"/>
        <v>-0.44444444444444442</v>
      </c>
      <c r="K27" s="21">
        <f t="shared" si="1"/>
        <v>-0.55882352941176472</v>
      </c>
    </row>
    <row r="28" spans="1:11" x14ac:dyDescent="0.25">
      <c r="A28" s="7" t="s">
        <v>69</v>
      </c>
      <c r="B28" s="65">
        <v>0</v>
      </c>
      <c r="C28" s="39">
        <f>IF(B51=0, "-", B28/B51)</f>
        <v>0</v>
      </c>
      <c r="D28" s="65">
        <v>3</v>
      </c>
      <c r="E28" s="21">
        <f>IF(D51=0, "-", D28/D51)</f>
        <v>2.3455824863174357E-3</v>
      </c>
      <c r="F28" s="81">
        <v>5</v>
      </c>
      <c r="G28" s="39">
        <f>IF(F51=0, "-", F28/F51)</f>
        <v>2.8234231181884916E-4</v>
      </c>
      <c r="H28" s="65">
        <v>7</v>
      </c>
      <c r="I28" s="21">
        <f>IF(H51=0, "-", H28/H51)</f>
        <v>3.4619188921859544E-4</v>
      </c>
      <c r="J28" s="20">
        <f t="shared" si="0"/>
        <v>-1</v>
      </c>
      <c r="K28" s="21">
        <f t="shared" si="1"/>
        <v>-0.2857142857142857</v>
      </c>
    </row>
    <row r="29" spans="1:11" x14ac:dyDescent="0.25">
      <c r="A29" s="7" t="s">
        <v>72</v>
      </c>
      <c r="B29" s="65">
        <v>0</v>
      </c>
      <c r="C29" s="39">
        <f>IF(B51=0, "-", B29/B51)</f>
        <v>0</v>
      </c>
      <c r="D29" s="65">
        <v>1</v>
      </c>
      <c r="E29" s="21">
        <f>IF(D51=0, "-", D29/D51)</f>
        <v>7.8186082877247849E-4</v>
      </c>
      <c r="F29" s="81">
        <v>17</v>
      </c>
      <c r="G29" s="39">
        <f>IF(F51=0, "-", F29/F51)</f>
        <v>9.5996386018408714E-4</v>
      </c>
      <c r="H29" s="65">
        <v>15</v>
      </c>
      <c r="I29" s="21">
        <f>IF(H51=0, "-", H29/H51)</f>
        <v>7.4183976261127599E-4</v>
      </c>
      <c r="J29" s="20">
        <f t="shared" si="0"/>
        <v>-1</v>
      </c>
      <c r="K29" s="21">
        <f t="shared" si="1"/>
        <v>0.13333333333333333</v>
      </c>
    </row>
    <row r="30" spans="1:11" x14ac:dyDescent="0.25">
      <c r="A30" s="7" t="s">
        <v>73</v>
      </c>
      <c r="B30" s="65">
        <v>157</v>
      </c>
      <c r="C30" s="39">
        <f>IF(B51=0, "-", B30/B51)</f>
        <v>0.10155239327296249</v>
      </c>
      <c r="D30" s="65">
        <v>104</v>
      </c>
      <c r="E30" s="21">
        <f>IF(D51=0, "-", D30/D51)</f>
        <v>8.1313526192337768E-2</v>
      </c>
      <c r="F30" s="81">
        <v>1220</v>
      </c>
      <c r="G30" s="39">
        <f>IF(F51=0, "-", F30/F51)</f>
        <v>6.8891524083799199E-2</v>
      </c>
      <c r="H30" s="65">
        <v>1683</v>
      </c>
      <c r="I30" s="21">
        <f>IF(H51=0, "-", H30/H51)</f>
        <v>8.323442136498517E-2</v>
      </c>
      <c r="J30" s="20">
        <f t="shared" si="0"/>
        <v>0.50961538461538458</v>
      </c>
      <c r="K30" s="21">
        <f t="shared" si="1"/>
        <v>-0.27510398098633393</v>
      </c>
    </row>
    <row r="31" spans="1:11" x14ac:dyDescent="0.25">
      <c r="A31" s="7" t="s">
        <v>74</v>
      </c>
      <c r="B31" s="65">
        <v>0</v>
      </c>
      <c r="C31" s="39">
        <f>IF(B51=0, "-", B31/B51)</f>
        <v>0</v>
      </c>
      <c r="D31" s="65">
        <v>0</v>
      </c>
      <c r="E31" s="21">
        <f>IF(D51=0, "-", D31/D51)</f>
        <v>0</v>
      </c>
      <c r="F31" s="81">
        <v>0</v>
      </c>
      <c r="G31" s="39">
        <f>IF(F51=0, "-", F31/F51)</f>
        <v>0</v>
      </c>
      <c r="H31" s="65">
        <v>6</v>
      </c>
      <c r="I31" s="21">
        <f>IF(H51=0, "-", H31/H51)</f>
        <v>2.9673590504451037E-4</v>
      </c>
      <c r="J31" s="20" t="str">
        <f t="shared" si="0"/>
        <v>-</v>
      </c>
      <c r="K31" s="21">
        <f t="shared" si="1"/>
        <v>-1</v>
      </c>
    </row>
    <row r="32" spans="1:11" x14ac:dyDescent="0.25">
      <c r="A32" s="7" t="s">
        <v>75</v>
      </c>
      <c r="B32" s="65">
        <v>18</v>
      </c>
      <c r="C32" s="39">
        <f>IF(B51=0, "-", B32/B51)</f>
        <v>1.1642949547218629E-2</v>
      </c>
      <c r="D32" s="65">
        <v>16</v>
      </c>
      <c r="E32" s="21">
        <f>IF(D51=0, "-", D32/D51)</f>
        <v>1.2509773260359656E-2</v>
      </c>
      <c r="F32" s="81">
        <v>460</v>
      </c>
      <c r="G32" s="39">
        <f>IF(F51=0, "-", F32/F51)</f>
        <v>2.5975492687334123E-2</v>
      </c>
      <c r="H32" s="65">
        <v>594</v>
      </c>
      <c r="I32" s="21">
        <f>IF(H51=0, "-", H32/H51)</f>
        <v>2.9376854599406529E-2</v>
      </c>
      <c r="J32" s="20">
        <f t="shared" si="0"/>
        <v>0.125</v>
      </c>
      <c r="K32" s="21">
        <f t="shared" si="1"/>
        <v>-0.22558922558922559</v>
      </c>
    </row>
    <row r="33" spans="1:11" x14ac:dyDescent="0.25">
      <c r="A33" s="7" t="s">
        <v>77</v>
      </c>
      <c r="B33" s="65">
        <v>3</v>
      </c>
      <c r="C33" s="39">
        <f>IF(B51=0, "-", B33/B51)</f>
        <v>1.9404915912031048E-3</v>
      </c>
      <c r="D33" s="65">
        <v>5</v>
      </c>
      <c r="E33" s="21">
        <f>IF(D51=0, "-", D33/D51)</f>
        <v>3.9093041438623922E-3</v>
      </c>
      <c r="F33" s="81">
        <v>34</v>
      </c>
      <c r="G33" s="39">
        <f>IF(F51=0, "-", F33/F51)</f>
        <v>1.9199277203681743E-3</v>
      </c>
      <c r="H33" s="65">
        <v>35</v>
      </c>
      <c r="I33" s="21">
        <f>IF(H51=0, "-", H33/H51)</f>
        <v>1.7309594460929772E-3</v>
      </c>
      <c r="J33" s="20">
        <f t="shared" si="0"/>
        <v>-0.4</v>
      </c>
      <c r="K33" s="21">
        <f t="shared" si="1"/>
        <v>-2.8571428571428571E-2</v>
      </c>
    </row>
    <row r="34" spans="1:11" x14ac:dyDescent="0.25">
      <c r="A34" s="7" t="s">
        <v>78</v>
      </c>
      <c r="B34" s="65">
        <v>97</v>
      </c>
      <c r="C34" s="39">
        <f>IF(B51=0, "-", B34/B51)</f>
        <v>6.2742561448900391E-2</v>
      </c>
      <c r="D34" s="65">
        <v>123</v>
      </c>
      <c r="E34" s="21">
        <f>IF(D51=0, "-", D34/D51)</f>
        <v>9.616888193901485E-2</v>
      </c>
      <c r="F34" s="81">
        <v>1666</v>
      </c>
      <c r="G34" s="39">
        <f>IF(F51=0, "-", F34/F51)</f>
        <v>9.4076458298040538E-2</v>
      </c>
      <c r="H34" s="65">
        <v>1437</v>
      </c>
      <c r="I34" s="21">
        <f>IF(H51=0, "-", H34/H51)</f>
        <v>7.1068249258160243E-2</v>
      </c>
      <c r="J34" s="20">
        <f t="shared" si="0"/>
        <v>-0.21138211382113822</v>
      </c>
      <c r="K34" s="21">
        <f t="shared" si="1"/>
        <v>0.15935977731384829</v>
      </c>
    </row>
    <row r="35" spans="1:11" x14ac:dyDescent="0.25">
      <c r="A35" s="7" t="s">
        <v>79</v>
      </c>
      <c r="B35" s="65">
        <v>6</v>
      </c>
      <c r="C35" s="39">
        <f>IF(B51=0, "-", B35/B51)</f>
        <v>3.8809831824062097E-3</v>
      </c>
      <c r="D35" s="65">
        <v>14</v>
      </c>
      <c r="E35" s="21">
        <f>IF(D51=0, "-", D35/D51)</f>
        <v>1.0946051602814699E-2</v>
      </c>
      <c r="F35" s="81">
        <v>137</v>
      </c>
      <c r="G35" s="39">
        <f>IF(F51=0, "-", F35/F51)</f>
        <v>7.7361793438364673E-3</v>
      </c>
      <c r="H35" s="65">
        <v>154</v>
      </c>
      <c r="I35" s="21">
        <f>IF(H51=0, "-", H35/H51)</f>
        <v>7.6162215628090999E-3</v>
      </c>
      <c r="J35" s="20">
        <f t="shared" si="0"/>
        <v>-0.5714285714285714</v>
      </c>
      <c r="K35" s="21">
        <f t="shared" si="1"/>
        <v>-0.11038961038961038</v>
      </c>
    </row>
    <row r="36" spans="1:11" x14ac:dyDescent="0.25">
      <c r="A36" s="7" t="s">
        <v>80</v>
      </c>
      <c r="B36" s="65">
        <v>0</v>
      </c>
      <c r="C36" s="39">
        <f>IF(B51=0, "-", B36/B51)</f>
        <v>0</v>
      </c>
      <c r="D36" s="65">
        <v>55</v>
      </c>
      <c r="E36" s="21">
        <f>IF(D51=0, "-", D36/D51)</f>
        <v>4.300234558248632E-2</v>
      </c>
      <c r="F36" s="81">
        <v>68</v>
      </c>
      <c r="G36" s="39">
        <f>IF(F51=0, "-", F36/F51)</f>
        <v>3.8398554407363485E-3</v>
      </c>
      <c r="H36" s="65">
        <v>295</v>
      </c>
      <c r="I36" s="21">
        <f>IF(H51=0, "-", H36/H51)</f>
        <v>1.4589515331355093E-2</v>
      </c>
      <c r="J36" s="20">
        <f t="shared" si="0"/>
        <v>-1</v>
      </c>
      <c r="K36" s="21">
        <f t="shared" si="1"/>
        <v>-0.76949152542372878</v>
      </c>
    </row>
    <row r="37" spans="1:11" x14ac:dyDescent="0.25">
      <c r="A37" s="7" t="s">
        <v>81</v>
      </c>
      <c r="B37" s="65">
        <v>5</v>
      </c>
      <c r="C37" s="39">
        <f>IF(B51=0, "-", B37/B51)</f>
        <v>3.2341526520051748E-3</v>
      </c>
      <c r="D37" s="65">
        <v>3</v>
      </c>
      <c r="E37" s="21">
        <f>IF(D51=0, "-", D37/D51)</f>
        <v>2.3455824863174357E-3</v>
      </c>
      <c r="F37" s="81">
        <v>38</v>
      </c>
      <c r="G37" s="39">
        <f>IF(F51=0, "-", F37/F51)</f>
        <v>2.1458015698232538E-3</v>
      </c>
      <c r="H37" s="65">
        <v>52</v>
      </c>
      <c r="I37" s="21">
        <f>IF(H51=0, "-", H37/H51)</f>
        <v>2.5717111770524235E-3</v>
      </c>
      <c r="J37" s="20">
        <f t="shared" si="0"/>
        <v>0.66666666666666663</v>
      </c>
      <c r="K37" s="21">
        <f t="shared" si="1"/>
        <v>-0.26923076923076922</v>
      </c>
    </row>
    <row r="38" spans="1:11" x14ac:dyDescent="0.25">
      <c r="A38" s="7" t="s">
        <v>82</v>
      </c>
      <c r="B38" s="65">
        <v>1</v>
      </c>
      <c r="C38" s="39">
        <f>IF(B51=0, "-", B38/B51)</f>
        <v>6.4683053040103498E-4</v>
      </c>
      <c r="D38" s="65">
        <v>0</v>
      </c>
      <c r="E38" s="21">
        <f>IF(D51=0, "-", D38/D51)</f>
        <v>0</v>
      </c>
      <c r="F38" s="81">
        <v>8</v>
      </c>
      <c r="G38" s="39">
        <f>IF(F51=0, "-", F38/F51)</f>
        <v>4.5174769891015865E-4</v>
      </c>
      <c r="H38" s="65">
        <v>3</v>
      </c>
      <c r="I38" s="21">
        <f>IF(H51=0, "-", H38/H51)</f>
        <v>1.4836795252225519E-4</v>
      </c>
      <c r="J38" s="20" t="str">
        <f t="shared" si="0"/>
        <v>-</v>
      </c>
      <c r="K38" s="21">
        <f t="shared" si="1"/>
        <v>1.6666666666666667</v>
      </c>
    </row>
    <row r="39" spans="1:11" x14ac:dyDescent="0.25">
      <c r="A39" s="7" t="s">
        <v>83</v>
      </c>
      <c r="B39" s="65">
        <v>5</v>
      </c>
      <c r="C39" s="39">
        <f>IF(B51=0, "-", B39/B51)</f>
        <v>3.2341526520051748E-3</v>
      </c>
      <c r="D39" s="65">
        <v>0</v>
      </c>
      <c r="E39" s="21">
        <f>IF(D51=0, "-", D39/D51)</f>
        <v>0</v>
      </c>
      <c r="F39" s="81">
        <v>73</v>
      </c>
      <c r="G39" s="39">
        <f>IF(F51=0, "-", F39/F51)</f>
        <v>4.122197752555198E-3</v>
      </c>
      <c r="H39" s="65">
        <v>0</v>
      </c>
      <c r="I39" s="21">
        <f>IF(H51=0, "-", H39/H51)</f>
        <v>0</v>
      </c>
      <c r="J39" s="20" t="str">
        <f t="shared" si="0"/>
        <v>-</v>
      </c>
      <c r="K39" s="21" t="str">
        <f t="shared" si="1"/>
        <v>-</v>
      </c>
    </row>
    <row r="40" spans="1:11" x14ac:dyDescent="0.25">
      <c r="A40" s="7" t="s">
        <v>84</v>
      </c>
      <c r="B40" s="65">
        <v>7</v>
      </c>
      <c r="C40" s="39">
        <f>IF(B51=0, "-", B40/B51)</f>
        <v>4.5278137128072441E-3</v>
      </c>
      <c r="D40" s="65">
        <v>12</v>
      </c>
      <c r="E40" s="21">
        <f>IF(D51=0, "-", D40/D51)</f>
        <v>9.3823299452697427E-3</v>
      </c>
      <c r="F40" s="81">
        <v>89</v>
      </c>
      <c r="G40" s="39">
        <f>IF(F51=0, "-", F40/F51)</f>
        <v>5.0256931503755153E-3</v>
      </c>
      <c r="H40" s="65">
        <v>91</v>
      </c>
      <c r="I40" s="21">
        <f>IF(H51=0, "-", H40/H51)</f>
        <v>4.5004945598417405E-3</v>
      </c>
      <c r="J40" s="20">
        <f t="shared" si="0"/>
        <v>-0.41666666666666669</v>
      </c>
      <c r="K40" s="21">
        <f t="shared" si="1"/>
        <v>-2.197802197802198E-2</v>
      </c>
    </row>
    <row r="41" spans="1:11" x14ac:dyDescent="0.25">
      <c r="A41" s="7" t="s">
        <v>86</v>
      </c>
      <c r="B41" s="65">
        <v>0</v>
      </c>
      <c r="C41" s="39">
        <f>IF(B51=0, "-", B41/B51)</f>
        <v>0</v>
      </c>
      <c r="D41" s="65">
        <v>2</v>
      </c>
      <c r="E41" s="21">
        <f>IF(D51=0, "-", D41/D51)</f>
        <v>1.563721657544957E-3</v>
      </c>
      <c r="F41" s="81">
        <v>2</v>
      </c>
      <c r="G41" s="39">
        <f>IF(F51=0, "-", F41/F51)</f>
        <v>1.1293692472753966E-4</v>
      </c>
      <c r="H41" s="65">
        <v>10</v>
      </c>
      <c r="I41" s="21">
        <f>IF(H51=0, "-", H41/H51)</f>
        <v>4.9455984174085062E-4</v>
      </c>
      <c r="J41" s="20">
        <f t="shared" si="0"/>
        <v>-1</v>
      </c>
      <c r="K41" s="21">
        <f t="shared" si="1"/>
        <v>-0.8</v>
      </c>
    </row>
    <row r="42" spans="1:11" x14ac:dyDescent="0.25">
      <c r="A42" s="7" t="s">
        <v>87</v>
      </c>
      <c r="B42" s="65">
        <v>1</v>
      </c>
      <c r="C42" s="39">
        <f>IF(B51=0, "-", B42/B51)</f>
        <v>6.4683053040103498E-4</v>
      </c>
      <c r="D42" s="65">
        <v>0</v>
      </c>
      <c r="E42" s="21">
        <f>IF(D51=0, "-", D42/D51)</f>
        <v>0</v>
      </c>
      <c r="F42" s="81">
        <v>6</v>
      </c>
      <c r="G42" s="39">
        <f>IF(F51=0, "-", F42/F51)</f>
        <v>3.3881077418261899E-4</v>
      </c>
      <c r="H42" s="65">
        <v>6</v>
      </c>
      <c r="I42" s="21">
        <f>IF(H51=0, "-", H42/H51)</f>
        <v>2.9673590504451037E-4</v>
      </c>
      <c r="J42" s="20" t="str">
        <f t="shared" si="0"/>
        <v>-</v>
      </c>
      <c r="K42" s="21">
        <f t="shared" si="1"/>
        <v>0</v>
      </c>
    </row>
    <row r="43" spans="1:11" x14ac:dyDescent="0.25">
      <c r="A43" s="7" t="s">
        <v>90</v>
      </c>
      <c r="B43" s="65">
        <v>17</v>
      </c>
      <c r="C43" s="39">
        <f>IF(B51=0, "-", B43/B51)</f>
        <v>1.0996119016817595E-2</v>
      </c>
      <c r="D43" s="65">
        <v>13</v>
      </c>
      <c r="E43" s="21">
        <f>IF(D51=0, "-", D43/D51)</f>
        <v>1.0164190774042221E-2</v>
      </c>
      <c r="F43" s="81">
        <v>164</v>
      </c>
      <c r="G43" s="39">
        <f>IF(F51=0, "-", F43/F51)</f>
        <v>9.2608278276582537E-3</v>
      </c>
      <c r="H43" s="65">
        <v>199</v>
      </c>
      <c r="I43" s="21">
        <f>IF(H51=0, "-", H43/H51)</f>
        <v>9.8417408506429275E-3</v>
      </c>
      <c r="J43" s="20">
        <f t="shared" si="0"/>
        <v>0.30769230769230771</v>
      </c>
      <c r="K43" s="21">
        <f t="shared" si="1"/>
        <v>-0.17587939698492464</v>
      </c>
    </row>
    <row r="44" spans="1:11" x14ac:dyDescent="0.25">
      <c r="A44" s="7" t="s">
        <v>92</v>
      </c>
      <c r="B44" s="65">
        <v>49</v>
      </c>
      <c r="C44" s="39">
        <f>IF(B51=0, "-", B44/B51)</f>
        <v>3.169469598965071E-2</v>
      </c>
      <c r="D44" s="65">
        <v>23</v>
      </c>
      <c r="E44" s="21">
        <f>IF(D51=0, "-", D44/D51)</f>
        <v>1.7982799061767005E-2</v>
      </c>
      <c r="F44" s="81">
        <v>529</v>
      </c>
      <c r="G44" s="39">
        <f>IF(F51=0, "-", F44/F51)</f>
        <v>2.9871816590434242E-2</v>
      </c>
      <c r="H44" s="65">
        <v>446</v>
      </c>
      <c r="I44" s="21">
        <f>IF(H51=0, "-", H44/H51)</f>
        <v>2.2057368941641939E-2</v>
      </c>
      <c r="J44" s="20">
        <f t="shared" si="0"/>
        <v>1.1304347826086956</v>
      </c>
      <c r="K44" s="21">
        <f t="shared" si="1"/>
        <v>0.18609865470852019</v>
      </c>
    </row>
    <row r="45" spans="1:11" x14ac:dyDescent="0.25">
      <c r="A45" s="7" t="s">
        <v>93</v>
      </c>
      <c r="B45" s="65">
        <v>146</v>
      </c>
      <c r="C45" s="39">
        <f>IF(B51=0, "-", B45/B51)</f>
        <v>9.4437257438551095E-2</v>
      </c>
      <c r="D45" s="65">
        <v>88</v>
      </c>
      <c r="E45" s="21">
        <f>IF(D51=0, "-", D45/D51)</f>
        <v>6.8803752931978102E-2</v>
      </c>
      <c r="F45" s="81">
        <v>1469</v>
      </c>
      <c r="G45" s="39">
        <f>IF(F51=0, "-", F45/F51)</f>
        <v>8.2952171212377884E-2</v>
      </c>
      <c r="H45" s="65">
        <v>1173</v>
      </c>
      <c r="I45" s="21">
        <f>IF(H51=0, "-", H45/H51)</f>
        <v>5.8011869436201784E-2</v>
      </c>
      <c r="J45" s="20">
        <f t="shared" si="0"/>
        <v>0.65909090909090906</v>
      </c>
      <c r="K45" s="21">
        <f t="shared" si="1"/>
        <v>0.25234441602728047</v>
      </c>
    </row>
    <row r="46" spans="1:11" x14ac:dyDescent="0.25">
      <c r="A46" s="7" t="s">
        <v>94</v>
      </c>
      <c r="B46" s="65">
        <v>326</v>
      </c>
      <c r="C46" s="39">
        <f>IF(B51=0, "-", B46/B51)</f>
        <v>0.21086675291073739</v>
      </c>
      <c r="D46" s="65">
        <v>0</v>
      </c>
      <c r="E46" s="21">
        <f>IF(D51=0, "-", D46/D51)</f>
        <v>0</v>
      </c>
      <c r="F46" s="81">
        <v>1110</v>
      </c>
      <c r="G46" s="39">
        <f>IF(F51=0, "-", F46/F51)</f>
        <v>6.2679993223784522E-2</v>
      </c>
      <c r="H46" s="65">
        <v>0</v>
      </c>
      <c r="I46" s="21">
        <f>IF(H51=0, "-", H46/H51)</f>
        <v>0</v>
      </c>
      <c r="J46" s="20" t="str">
        <f t="shared" si="0"/>
        <v>-</v>
      </c>
      <c r="K46" s="21" t="str">
        <f t="shared" si="1"/>
        <v>-</v>
      </c>
    </row>
    <row r="47" spans="1:11" x14ac:dyDescent="0.25">
      <c r="A47" s="7" t="s">
        <v>95</v>
      </c>
      <c r="B47" s="65">
        <v>201</v>
      </c>
      <c r="C47" s="39">
        <f>IF(B51=0, "-", B47/B51)</f>
        <v>0.13001293661060803</v>
      </c>
      <c r="D47" s="65">
        <v>271</v>
      </c>
      <c r="E47" s="21">
        <f>IF(D51=0, "-", D47/D51)</f>
        <v>0.21188428459734168</v>
      </c>
      <c r="F47" s="81">
        <v>3613</v>
      </c>
      <c r="G47" s="39">
        <f>IF(F51=0, "-", F47/F51)</f>
        <v>0.20402055452030041</v>
      </c>
      <c r="H47" s="65">
        <v>4681</v>
      </c>
      <c r="I47" s="21">
        <f>IF(H51=0, "-", H47/H51)</f>
        <v>0.23150346191889218</v>
      </c>
      <c r="J47" s="20">
        <f t="shared" si="0"/>
        <v>-0.25830258302583026</v>
      </c>
      <c r="K47" s="21">
        <f t="shared" si="1"/>
        <v>-0.22815637684255502</v>
      </c>
    </row>
    <row r="48" spans="1:11" x14ac:dyDescent="0.25">
      <c r="A48" s="7" t="s">
        <v>97</v>
      </c>
      <c r="B48" s="65">
        <v>38</v>
      </c>
      <c r="C48" s="39">
        <f>IF(B51=0, "-", B48/B51)</f>
        <v>2.4579560155239329E-2</v>
      </c>
      <c r="D48" s="65">
        <v>64</v>
      </c>
      <c r="E48" s="21">
        <f>IF(D51=0, "-", D48/D51)</f>
        <v>5.0039093041438623E-2</v>
      </c>
      <c r="F48" s="81">
        <v>467</v>
      </c>
      <c r="G48" s="39">
        <f>IF(F51=0, "-", F48/F51)</f>
        <v>2.6370771923880511E-2</v>
      </c>
      <c r="H48" s="65">
        <v>627</v>
      </c>
      <c r="I48" s="21">
        <f>IF(H51=0, "-", H48/H51)</f>
        <v>3.1008902077151335E-2</v>
      </c>
      <c r="J48" s="20">
        <f t="shared" si="0"/>
        <v>-0.40625</v>
      </c>
      <c r="K48" s="21">
        <f t="shared" si="1"/>
        <v>-0.2551834130781499</v>
      </c>
    </row>
    <row r="49" spans="1:11" x14ac:dyDescent="0.25">
      <c r="A49" s="7" t="s">
        <v>98</v>
      </c>
      <c r="B49" s="65">
        <v>0</v>
      </c>
      <c r="C49" s="39">
        <f>IF(B51=0, "-", B49/B51)</f>
        <v>0</v>
      </c>
      <c r="D49" s="65">
        <v>1</v>
      </c>
      <c r="E49" s="21">
        <f>IF(D51=0, "-", D49/D51)</f>
        <v>7.8186082877247849E-4</v>
      </c>
      <c r="F49" s="81">
        <v>18</v>
      </c>
      <c r="G49" s="39">
        <f>IF(F51=0, "-", F49/F51)</f>
        <v>1.016432322547857E-3</v>
      </c>
      <c r="H49" s="65">
        <v>18</v>
      </c>
      <c r="I49" s="21">
        <f>IF(H51=0, "-", H49/H51)</f>
        <v>8.9020771513353112E-4</v>
      </c>
      <c r="J49" s="20">
        <f t="shared" si="0"/>
        <v>-1</v>
      </c>
      <c r="K49" s="21">
        <f t="shared" si="1"/>
        <v>0</v>
      </c>
    </row>
    <row r="50" spans="1:11" x14ac:dyDescent="0.25">
      <c r="A50" s="2"/>
      <c r="B50" s="68"/>
      <c r="C50" s="33"/>
      <c r="D50" s="68"/>
      <c r="E50" s="6"/>
      <c r="F50" s="82"/>
      <c r="G50" s="33"/>
      <c r="H50" s="68"/>
      <c r="I50" s="6"/>
      <c r="J50" s="5"/>
      <c r="K50" s="6"/>
    </row>
    <row r="51" spans="1:11" s="43" customFormat="1" x14ac:dyDescent="0.25">
      <c r="A51" s="162" t="s">
        <v>580</v>
      </c>
      <c r="B51" s="71">
        <f>SUM(B7:B50)</f>
        <v>1546</v>
      </c>
      <c r="C51" s="40">
        <v>1</v>
      </c>
      <c r="D51" s="71">
        <f>SUM(D7:D50)</f>
        <v>1279</v>
      </c>
      <c r="E51" s="41">
        <v>1</v>
      </c>
      <c r="F51" s="77">
        <f>SUM(F7:F50)</f>
        <v>17709</v>
      </c>
      <c r="G51" s="42">
        <v>1</v>
      </c>
      <c r="H51" s="71">
        <f>SUM(H7:H50)</f>
        <v>20220</v>
      </c>
      <c r="I51" s="41">
        <v>1</v>
      </c>
      <c r="J51" s="37">
        <f>IF(D51=0, "-", (B51-D51)/D51)</f>
        <v>0.20875684128225175</v>
      </c>
      <c r="K51" s="38">
        <f>IF(H51=0, "-", (F51-H51)/H51)</f>
        <v>-0.12418397626112759</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2023-01-04T19:30:03Z</dcterms:modified>
</cp:coreProperties>
</file>